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codeName="ThisWorkbook" defaultThemeVersion="124226"/>
  <mc:AlternateContent xmlns:mc="http://schemas.openxmlformats.org/markup-compatibility/2006">
    <mc:Choice Requires="x15">
      <x15ac:absPath xmlns:x15ac="http://schemas.microsoft.com/office/spreadsheetml/2010/11/ac" url="C:\Users\Owner\Desktop\経済効果推計WS2015\"/>
    </mc:Choice>
  </mc:AlternateContent>
  <xr:revisionPtr revIDLastSave="0" documentId="13_ncr:1_{4824F4DF-FCA4-4384-9026-A74BD0251512}" xr6:coauthVersionLast="47" xr6:coauthVersionMax="47" xr10:uidLastSave="{00000000-0000-0000-0000-000000000000}"/>
  <bookViews>
    <workbookView xWindow="-110" yWindow="-110" windowWidth="19420" windowHeight="10300" tabRatio="852" xr2:uid="{00000000-000D-0000-FFFF-FFFF00000000}"/>
  </bookViews>
  <sheets>
    <sheet name="WS目次" sheetId="5" r:id="rId1"/>
    <sheet name="利用上の注意" sheetId="6" r:id="rId2"/>
    <sheet name="最終需要_まとめ" sheetId="7" r:id="rId3"/>
    <sheet name="部門別まとめ" sheetId="46" r:id="rId4"/>
    <sheet name="1" sheetId="8" r:id="rId5"/>
    <sheet name="2" sheetId="13" r:id="rId6"/>
    <sheet name="3" sheetId="12" r:id="rId7"/>
    <sheet name="4" sheetId="14" r:id="rId8"/>
    <sheet name="5" sheetId="15" r:id="rId9"/>
    <sheet name="6" sheetId="16" r:id="rId10"/>
    <sheet name="7" sheetId="17" r:id="rId11"/>
    <sheet name="8" sheetId="18" r:id="rId12"/>
    <sheet name="9" sheetId="19" r:id="rId13"/>
    <sheet name="10" sheetId="20" r:id="rId14"/>
    <sheet name="11" sheetId="21" r:id="rId15"/>
    <sheet name="12" sheetId="22" r:id="rId16"/>
    <sheet name="13" sheetId="23" r:id="rId17"/>
    <sheet name="14" sheetId="24" r:id="rId18"/>
    <sheet name="15" sheetId="25" r:id="rId19"/>
    <sheet name="16" sheetId="26" r:id="rId20"/>
    <sheet name="17" sheetId="27" r:id="rId21"/>
    <sheet name="18" sheetId="28" r:id="rId22"/>
    <sheet name="19" sheetId="29" r:id="rId23"/>
    <sheet name="20" sheetId="30" r:id="rId24"/>
    <sheet name="21" sheetId="31" r:id="rId25"/>
    <sheet name="22" sheetId="32" r:id="rId26"/>
    <sheet name="23" sheetId="33" r:id="rId27"/>
    <sheet name="24" sheetId="34" r:id="rId28"/>
    <sheet name="25" sheetId="35" r:id="rId29"/>
    <sheet name="26" sheetId="36" r:id="rId30"/>
    <sheet name="27" sheetId="37" r:id="rId31"/>
    <sheet name="28" sheetId="38" r:id="rId32"/>
    <sheet name="29" sheetId="39" r:id="rId33"/>
    <sheet name="30" sheetId="40" r:id="rId34"/>
    <sheet name="31" sheetId="41" r:id="rId35"/>
    <sheet name="32" sheetId="42" r:id="rId36"/>
    <sheet name="33" sheetId="44" r:id="rId37"/>
    <sheet name="34" sheetId="43" r:id="rId38"/>
    <sheet name="35" sheetId="52" r:id="rId39"/>
    <sheet name="36" sheetId="51" r:id="rId40"/>
    <sheet name="37" sheetId="50" r:id="rId41"/>
    <sheet name="38" sheetId="49" r:id="rId42"/>
    <sheet name="39" sheetId="48" r:id="rId43"/>
    <sheet name="分析係数表" sheetId="4" r:id="rId44"/>
    <sheet name="取引基本表" sheetId="1" r:id="rId45"/>
    <sheet name="投入係数表" sheetId="2" r:id="rId46"/>
    <sheet name="逆行列係数" sheetId="3" r:id="rId47"/>
    <sheet name="雇用表" sheetId="53" r:id="rId48"/>
  </sheets>
  <definedNames>
    <definedName name="_Fill" hidden="1">#REF!</definedName>
    <definedName name="_Order1" hidden="1">255</definedName>
    <definedName name="_xlnm.Print_Titles" localSheetId="46">逆行列係数!$A:$B</definedName>
    <definedName name="_xlnm.Print_Titles" localSheetId="44">取引基本表!$A:$B</definedName>
    <definedName name="_xlnm.Print_Titles" localSheetId="45">投入係数表!$A:$B</definedName>
  </definedNames>
  <calcPr calcId="191029"/>
</workbook>
</file>

<file path=xl/calcChain.xml><?xml version="1.0" encoding="utf-8"?>
<calcChain xmlns="http://schemas.openxmlformats.org/spreadsheetml/2006/main">
  <c r="B47" i="5" l="1"/>
  <c r="B46" i="5"/>
  <c r="B45" i="5"/>
  <c r="L33" i="7"/>
  <c r="K33" i="7"/>
  <c r="AB8" i="4" a="1"/>
  <c r="AB13" i="4" s="1"/>
  <c r="K7" i="46"/>
  <c r="U9" i="4"/>
  <c r="V9" i="4"/>
  <c r="U10" i="4"/>
  <c r="V10" i="4"/>
  <c r="U11" i="4"/>
  <c r="V11" i="4"/>
  <c r="U12" i="4"/>
  <c r="V12" i="4"/>
  <c r="U13" i="4"/>
  <c r="V13" i="4"/>
  <c r="U14" i="4"/>
  <c r="V14" i="4"/>
  <c r="U15" i="4"/>
  <c r="V15" i="4"/>
  <c r="U16" i="4"/>
  <c r="V16" i="4"/>
  <c r="U17" i="4"/>
  <c r="V17" i="4"/>
  <c r="U18" i="4"/>
  <c r="V18" i="4"/>
  <c r="U19" i="4"/>
  <c r="V19" i="4"/>
  <c r="U20" i="4"/>
  <c r="V20" i="4"/>
  <c r="U21" i="4"/>
  <c r="V21" i="4"/>
  <c r="U22" i="4"/>
  <c r="V22" i="4"/>
  <c r="U23" i="4"/>
  <c r="V23" i="4"/>
  <c r="U24" i="4"/>
  <c r="V24" i="4"/>
  <c r="U25" i="4"/>
  <c r="V25" i="4"/>
  <c r="U26" i="4"/>
  <c r="V26" i="4"/>
  <c r="U27" i="4"/>
  <c r="V27" i="4"/>
  <c r="U28" i="4"/>
  <c r="V28" i="4"/>
  <c r="U29" i="4"/>
  <c r="V29" i="4"/>
  <c r="U30" i="4"/>
  <c r="V30" i="4"/>
  <c r="U31" i="4"/>
  <c r="V31" i="4"/>
  <c r="U32" i="4"/>
  <c r="V32" i="4"/>
  <c r="U33" i="4"/>
  <c r="V33" i="4"/>
  <c r="U34" i="4"/>
  <c r="V34" i="4"/>
  <c r="U35" i="4"/>
  <c r="V35" i="4"/>
  <c r="U36" i="4"/>
  <c r="V36" i="4"/>
  <c r="U37" i="4"/>
  <c r="V37" i="4"/>
  <c r="U38" i="4"/>
  <c r="V38" i="4"/>
  <c r="U39" i="4"/>
  <c r="V39" i="4"/>
  <c r="U40" i="4"/>
  <c r="V40" i="4"/>
  <c r="U41" i="4"/>
  <c r="V41" i="4"/>
  <c r="U42" i="4"/>
  <c r="V42" i="4"/>
  <c r="U43" i="4"/>
  <c r="V43" i="4"/>
  <c r="U44" i="4"/>
  <c r="V44" i="4"/>
  <c r="U45" i="4"/>
  <c r="V45" i="4"/>
  <c r="U46" i="4"/>
  <c r="V46" i="4"/>
  <c r="U47" i="4"/>
  <c r="V47" i="4"/>
  <c r="V8" i="4"/>
  <c r="U8" i="4"/>
  <c r="AO44" i="3"/>
  <c r="AN44" i="3"/>
  <c r="AM44" i="3"/>
  <c r="AL44" i="3"/>
  <c r="AK44" i="3"/>
  <c r="AJ44" i="3"/>
  <c r="AI44" i="3"/>
  <c r="AH44" i="3"/>
  <c r="AG44" i="3"/>
  <c r="AF44" i="3"/>
  <c r="AE44" i="3"/>
  <c r="AD44" i="3"/>
  <c r="AC44" i="3"/>
  <c r="AB44" i="3"/>
  <c r="AA44" i="3"/>
  <c r="Z44" i="3"/>
  <c r="Y44" i="3"/>
  <c r="X44" i="3"/>
  <c r="W44" i="3"/>
  <c r="V44" i="3"/>
  <c r="U44" i="3"/>
  <c r="T44" i="3"/>
  <c r="S44" i="3"/>
  <c r="R44" i="3"/>
  <c r="Q44" i="3"/>
  <c r="P44" i="3"/>
  <c r="O44" i="3"/>
  <c r="N44" i="3"/>
  <c r="M44" i="3"/>
  <c r="L44" i="3"/>
  <c r="K44" i="3"/>
  <c r="J44" i="3"/>
  <c r="I44" i="3"/>
  <c r="H44" i="3"/>
  <c r="G44" i="3"/>
  <c r="F44" i="3"/>
  <c r="E44" i="3"/>
  <c r="D44" i="3"/>
  <c r="C44" i="3"/>
  <c r="AP44" i="3" s="1"/>
  <c r="AP43" i="3"/>
  <c r="AP42" i="3"/>
  <c r="AP41" i="3"/>
  <c r="AP40" i="3"/>
  <c r="AP39" i="3"/>
  <c r="AP38" i="3"/>
  <c r="AP37" i="3"/>
  <c r="AP36" i="3"/>
  <c r="AP35" i="3"/>
  <c r="AP34" i="3"/>
  <c r="AP33" i="3"/>
  <c r="AP32" i="3"/>
  <c r="AP31" i="3"/>
  <c r="AP30" i="3"/>
  <c r="AP29" i="3"/>
  <c r="AP28" i="3"/>
  <c r="AP27" i="3"/>
  <c r="AP26" i="3"/>
  <c r="AP25" i="3"/>
  <c r="AP24" i="3"/>
  <c r="AP23" i="3"/>
  <c r="AP22" i="3"/>
  <c r="AP21" i="3"/>
  <c r="AP20" i="3"/>
  <c r="AP19" i="3"/>
  <c r="AP18" i="3"/>
  <c r="AP17" i="3"/>
  <c r="AP16" i="3"/>
  <c r="AP15" i="3"/>
  <c r="AP14" i="3"/>
  <c r="AP13" i="3"/>
  <c r="AP12" i="3"/>
  <c r="AP11" i="3"/>
  <c r="AP10" i="3"/>
  <c r="AP9" i="3"/>
  <c r="AP8" i="3"/>
  <c r="AP7" i="3"/>
  <c r="AP6" i="3"/>
  <c r="AP5" i="3"/>
  <c r="BI44" i="1"/>
  <c r="BQ44" i="1"/>
  <c r="BP44" i="1"/>
  <c r="BR44" i="1" s="1"/>
  <c r="BP43" i="1"/>
  <c r="BJ43" i="1"/>
  <c r="BK43" i="1" s="1"/>
  <c r="BL43" i="1" s="1"/>
  <c r="BI43" i="1"/>
  <c r="BJ42" i="1"/>
  <c r="BK42" i="1" s="1"/>
  <c r="BL42" i="1" s="1"/>
  <c r="BQ42" i="1"/>
  <c r="BP42" i="1"/>
  <c r="BI42" i="1"/>
  <c r="BQ41" i="1"/>
  <c r="BP41" i="1"/>
  <c r="BI41" i="1"/>
  <c r="BP40" i="1"/>
  <c r="BJ40" i="1"/>
  <c r="BI40" i="1"/>
  <c r="BJ39" i="1"/>
  <c r="BK39" i="1" s="1"/>
  <c r="BL39" i="1" s="1"/>
  <c r="BI39" i="1"/>
  <c r="BQ39" i="1"/>
  <c r="BP39" i="1"/>
  <c r="BR39" i="1" s="1"/>
  <c r="BJ38" i="1"/>
  <c r="BK38" i="1" s="1"/>
  <c r="BL38" i="1" s="1"/>
  <c r="BP38" i="1"/>
  <c r="BI38" i="1"/>
  <c r="BI37" i="1"/>
  <c r="BJ37" i="1"/>
  <c r="BK37" i="1" s="1"/>
  <c r="BL37" i="1" s="1"/>
  <c r="BP37" i="1"/>
  <c r="BI36" i="1"/>
  <c r="BQ36" i="1"/>
  <c r="BP36" i="1"/>
  <c r="BP35" i="1"/>
  <c r="BJ35" i="1"/>
  <c r="BK35" i="1" s="1"/>
  <c r="BL35" i="1" s="1"/>
  <c r="BI35" i="1"/>
  <c r="BJ34" i="1"/>
  <c r="BQ34" i="1"/>
  <c r="BP34" i="1"/>
  <c r="BI34" i="1"/>
  <c r="BJ33" i="1"/>
  <c r="BK33" i="1" s="1"/>
  <c r="BL33" i="1" s="1"/>
  <c r="BQ33" i="1"/>
  <c r="BP33" i="1"/>
  <c r="BI33" i="1"/>
  <c r="BP32" i="1"/>
  <c r="BI32" i="1"/>
  <c r="BJ32" i="1"/>
  <c r="BK32" i="1" s="1"/>
  <c r="BL32" i="1" s="1"/>
  <c r="BJ31" i="1"/>
  <c r="BK31" i="1" s="1"/>
  <c r="BL31" i="1" s="1"/>
  <c r="BI31" i="1"/>
  <c r="BQ31" i="1"/>
  <c r="BP31" i="1"/>
  <c r="BQ30" i="1"/>
  <c r="BI30" i="1"/>
  <c r="BJ30" i="1"/>
  <c r="BK30" i="1" s="1"/>
  <c r="BL30" i="1" s="1"/>
  <c r="BP30" i="1"/>
  <c r="BR30" i="1" s="1"/>
  <c r="BJ29" i="1"/>
  <c r="BP29" i="1"/>
  <c r="BI29" i="1"/>
  <c r="BI28" i="1"/>
  <c r="BQ28" i="1"/>
  <c r="BP28" i="1"/>
  <c r="BR28" i="1" s="1"/>
  <c r="BP27" i="1"/>
  <c r="BJ27" i="1"/>
  <c r="BI27" i="1"/>
  <c r="BJ26" i="1"/>
  <c r="BK26" i="1" s="1"/>
  <c r="BL26" i="1" s="1"/>
  <c r="BQ26" i="1"/>
  <c r="BP26" i="1"/>
  <c r="BI26" i="1"/>
  <c r="BQ25" i="1"/>
  <c r="BP25" i="1"/>
  <c r="BI25" i="1"/>
  <c r="BP24" i="1"/>
  <c r="BI24" i="1"/>
  <c r="BJ24" i="1"/>
  <c r="BK24" i="1" s="1"/>
  <c r="BL24" i="1" s="1"/>
  <c r="BJ23" i="1"/>
  <c r="BK23" i="1" s="1"/>
  <c r="BL23" i="1" s="1"/>
  <c r="BI23" i="1"/>
  <c r="BQ23" i="1"/>
  <c r="BP23" i="1"/>
  <c r="BI22" i="1"/>
  <c r="BJ22" i="1"/>
  <c r="BK22" i="1" s="1"/>
  <c r="BL22" i="1" s="1"/>
  <c r="BP22" i="1"/>
  <c r="BJ21" i="1"/>
  <c r="BP21" i="1"/>
  <c r="BI21" i="1"/>
  <c r="BI20" i="1"/>
  <c r="BQ20" i="1"/>
  <c r="BP20" i="1"/>
  <c r="BR20" i="1" s="1"/>
  <c r="BP19" i="1"/>
  <c r="BJ19" i="1"/>
  <c r="BI19" i="1"/>
  <c r="BJ18" i="1"/>
  <c r="BK18" i="1" s="1"/>
  <c r="BL18" i="1" s="1"/>
  <c r="BQ18" i="1"/>
  <c r="BP18" i="1"/>
  <c r="BI18" i="1"/>
  <c r="BJ17" i="1"/>
  <c r="BK17" i="1" s="1"/>
  <c r="BL17" i="1" s="1"/>
  <c r="BQ17" i="1"/>
  <c r="BP17" i="1"/>
  <c r="BI17" i="1"/>
  <c r="BP16" i="1"/>
  <c r="BI16" i="1"/>
  <c r="BJ16" i="1"/>
  <c r="BK16" i="1" s="1"/>
  <c r="BL16" i="1" s="1"/>
  <c r="BJ15" i="1"/>
  <c r="BK15" i="1" s="1"/>
  <c r="BL15" i="1" s="1"/>
  <c r="BI15" i="1"/>
  <c r="BQ15" i="1"/>
  <c r="BP15" i="1"/>
  <c r="BI14" i="1"/>
  <c r="BJ14" i="1"/>
  <c r="BK14" i="1" s="1"/>
  <c r="BL14" i="1" s="1"/>
  <c r="BP14" i="1"/>
  <c r="BJ13" i="1"/>
  <c r="BP13" i="1"/>
  <c r="BI13" i="1"/>
  <c r="BI12" i="1"/>
  <c r="BQ12" i="1"/>
  <c r="BP12" i="1"/>
  <c r="BR12" i="1" s="1"/>
  <c r="BP11" i="1"/>
  <c r="BJ11" i="1"/>
  <c r="BI11" i="1"/>
  <c r="BJ10" i="1"/>
  <c r="BQ10" i="1"/>
  <c r="BP10" i="1"/>
  <c r="BI10" i="1"/>
  <c r="BJ9" i="1"/>
  <c r="BK9" i="1" s="1"/>
  <c r="BL9" i="1" s="1"/>
  <c r="BQ9" i="1"/>
  <c r="BP9" i="1"/>
  <c r="BI9" i="1"/>
  <c r="BP8" i="1"/>
  <c r="BJ8" i="1"/>
  <c r="BK8" i="1" s="1"/>
  <c r="BL8" i="1" s="1"/>
  <c r="BQ8" i="1"/>
  <c r="BI8" i="1"/>
  <c r="BJ7" i="1"/>
  <c r="BK7" i="1" s="1"/>
  <c r="BL7" i="1" s="1"/>
  <c r="BI7" i="1"/>
  <c r="BQ7" i="1"/>
  <c r="BP7" i="1"/>
  <c r="BI6" i="1"/>
  <c r="BQ6" i="1"/>
  <c r="BP6" i="1"/>
  <c r="BI5" i="1"/>
  <c r="BJ5" i="1"/>
  <c r="BK5" i="1" s="1"/>
  <c r="BL5" i="1" s="1"/>
  <c r="BP5" i="1"/>
  <c r="AE46" i="4" l="1"/>
  <c r="AD43" i="4"/>
  <c r="AE38" i="4"/>
  <c r="AE30" i="4"/>
  <c r="AF25" i="4"/>
  <c r="AE22" i="4"/>
  <c r="AD19" i="4"/>
  <c r="AC16" i="4"/>
  <c r="AC8" i="4"/>
  <c r="AD46" i="4"/>
  <c r="AF44" i="4"/>
  <c r="AC43" i="4"/>
  <c r="AE41" i="4"/>
  <c r="AB40" i="4"/>
  <c r="AD38" i="4"/>
  <c r="AF36" i="4"/>
  <c r="AC35" i="4"/>
  <c r="AE33" i="4"/>
  <c r="AB32" i="4"/>
  <c r="AD30" i="4"/>
  <c r="AF28" i="4"/>
  <c r="AC27" i="4"/>
  <c r="AE25" i="4"/>
  <c r="AB24" i="4"/>
  <c r="AD22" i="4"/>
  <c r="AF20" i="4"/>
  <c r="AC19" i="4"/>
  <c r="AE17" i="4"/>
  <c r="AB16" i="4"/>
  <c r="AD14" i="4"/>
  <c r="AF12" i="4"/>
  <c r="AC11" i="4"/>
  <c r="AE9" i="4"/>
  <c r="AB8" i="4"/>
  <c r="AF47" i="4"/>
  <c r="AC46" i="4"/>
  <c r="AE44" i="4"/>
  <c r="AB43" i="4"/>
  <c r="AD41" i="4"/>
  <c r="AF39" i="4"/>
  <c r="AC38" i="4"/>
  <c r="AE36" i="4"/>
  <c r="AB35" i="4"/>
  <c r="AD33" i="4"/>
  <c r="AF31" i="4"/>
  <c r="AC30" i="4"/>
  <c r="AE28" i="4"/>
  <c r="AB27" i="4"/>
  <c r="AD25" i="4"/>
  <c r="AF23" i="4"/>
  <c r="AC22" i="4"/>
  <c r="AE20" i="4"/>
  <c r="AB19" i="4"/>
  <c r="AD17" i="4"/>
  <c r="AF15" i="4"/>
  <c r="AC14" i="4"/>
  <c r="AE12" i="4"/>
  <c r="AB11" i="4"/>
  <c r="AD9" i="4"/>
  <c r="AE47" i="4"/>
  <c r="AB46" i="4"/>
  <c r="AD44" i="4"/>
  <c r="AF42" i="4"/>
  <c r="AC41" i="4"/>
  <c r="AE39" i="4"/>
  <c r="AB38" i="4"/>
  <c r="AD36" i="4"/>
  <c r="AF34" i="4"/>
  <c r="AC33" i="4"/>
  <c r="AE31" i="4"/>
  <c r="AB30" i="4"/>
  <c r="AD28" i="4"/>
  <c r="AF26" i="4"/>
  <c r="AC25" i="4"/>
  <c r="AE23" i="4"/>
  <c r="AB22" i="4"/>
  <c r="AD20" i="4"/>
  <c r="AF18" i="4"/>
  <c r="AC17" i="4"/>
  <c r="AE15" i="4"/>
  <c r="AB14" i="4"/>
  <c r="AD12" i="4"/>
  <c r="AF10" i="4"/>
  <c r="AC9" i="4"/>
  <c r="AF41" i="4"/>
  <c r="AB37" i="4"/>
  <c r="AC32" i="4"/>
  <c r="AD27" i="4"/>
  <c r="AB21" i="4"/>
  <c r="AF17" i="4"/>
  <c r="AE14" i="4"/>
  <c r="AF9" i="4"/>
  <c r="AF45" i="4"/>
  <c r="AE42" i="4"/>
  <c r="AB41" i="4"/>
  <c r="AF37" i="4"/>
  <c r="AC36" i="4"/>
  <c r="AE34" i="4"/>
  <c r="AB33" i="4"/>
  <c r="AD31" i="4"/>
  <c r="AF29" i="4"/>
  <c r="AC28" i="4"/>
  <c r="AE26" i="4"/>
  <c r="AB25" i="4"/>
  <c r="AF21" i="4"/>
  <c r="AC20" i="4"/>
  <c r="AE18" i="4"/>
  <c r="AB17" i="4"/>
  <c r="AD15" i="4"/>
  <c r="AF13" i="4"/>
  <c r="AC12" i="4"/>
  <c r="AE10" i="4"/>
  <c r="AB9" i="4"/>
  <c r="AC47" i="4"/>
  <c r="AE45" i="4"/>
  <c r="AB44" i="4"/>
  <c r="AD42" i="4"/>
  <c r="AF40" i="4"/>
  <c r="AC39" i="4"/>
  <c r="AE37" i="4"/>
  <c r="AB36" i="4"/>
  <c r="AD34" i="4"/>
  <c r="AF32" i="4"/>
  <c r="AC31" i="4"/>
  <c r="AE29" i="4"/>
  <c r="AB28" i="4"/>
  <c r="AD26" i="4"/>
  <c r="AF24" i="4"/>
  <c r="AC23" i="4"/>
  <c r="AE21" i="4"/>
  <c r="AB20" i="4"/>
  <c r="AD18" i="4"/>
  <c r="AF16" i="4"/>
  <c r="AC15" i="4"/>
  <c r="AE13" i="4"/>
  <c r="AB12" i="4"/>
  <c r="AD10" i="4"/>
  <c r="AF8" i="4"/>
  <c r="AB47" i="4"/>
  <c r="AD45" i="4"/>
  <c r="AF43" i="4"/>
  <c r="AC42" i="4"/>
  <c r="AE40" i="4"/>
  <c r="AB39" i="4"/>
  <c r="AD37" i="4"/>
  <c r="AF35" i="4"/>
  <c r="AC34" i="4"/>
  <c r="AE32" i="4"/>
  <c r="AB31" i="4"/>
  <c r="AD29" i="4"/>
  <c r="AF27" i="4"/>
  <c r="AC26" i="4"/>
  <c r="AE24" i="4"/>
  <c r="AB23" i="4"/>
  <c r="AD21" i="4"/>
  <c r="AF19" i="4"/>
  <c r="AC18" i="4"/>
  <c r="AE16" i="4"/>
  <c r="AB15" i="4"/>
  <c r="AD13" i="4"/>
  <c r="AF11" i="4"/>
  <c r="AC10" i="4"/>
  <c r="AE8" i="4"/>
  <c r="AB45" i="4"/>
  <c r="AC40" i="4"/>
  <c r="AF33" i="4"/>
  <c r="AB29" i="4"/>
  <c r="AC24" i="4"/>
  <c r="AD11" i="4"/>
  <c r="AD47" i="4"/>
  <c r="AC44" i="4"/>
  <c r="AD39" i="4"/>
  <c r="AD23" i="4"/>
  <c r="AF46" i="4"/>
  <c r="AC45" i="4"/>
  <c r="AE43" i="4"/>
  <c r="AB42" i="4"/>
  <c r="AD40" i="4"/>
  <c r="AF38" i="4"/>
  <c r="AC37" i="4"/>
  <c r="AE35" i="4"/>
  <c r="AB34" i="4"/>
  <c r="AD32" i="4"/>
  <c r="AF30" i="4"/>
  <c r="AC29" i="4"/>
  <c r="AE27" i="4"/>
  <c r="AB26" i="4"/>
  <c r="AD24" i="4"/>
  <c r="AF22" i="4"/>
  <c r="AC21" i="4"/>
  <c r="AE19" i="4"/>
  <c r="AB18" i="4"/>
  <c r="AD16" i="4"/>
  <c r="AF14" i="4"/>
  <c r="AC13" i="4"/>
  <c r="AE11" i="4"/>
  <c r="AB10" i="4"/>
  <c r="AD8" i="4"/>
  <c r="AD35" i="4"/>
  <c r="BR43" i="1"/>
  <c r="BR8" i="1"/>
  <c r="BR10" i="1"/>
  <c r="BK13" i="1"/>
  <c r="BL13" i="1" s="1"/>
  <c r="BR37" i="1"/>
  <c r="BK40" i="1"/>
  <c r="BL40" i="1" s="1"/>
  <c r="BR38" i="1"/>
  <c r="BR7" i="1"/>
  <c r="BR9" i="1"/>
  <c r="BR18" i="1"/>
  <c r="BK21" i="1"/>
  <c r="BL21" i="1" s="1"/>
  <c r="BR26" i="1"/>
  <c r="BK29" i="1"/>
  <c r="BL29" i="1" s="1"/>
  <c r="BK34" i="1"/>
  <c r="BL34" i="1" s="1"/>
  <c r="BR36" i="1"/>
  <c r="BR6" i="1"/>
  <c r="BK11" i="1"/>
  <c r="BL11" i="1" s="1"/>
  <c r="BR15" i="1"/>
  <c r="BR17" i="1"/>
  <c r="BR42" i="1"/>
  <c r="BR5" i="1"/>
  <c r="BR14" i="1"/>
  <c r="BK19" i="1"/>
  <c r="BL19" i="1" s="1"/>
  <c r="BR23" i="1"/>
  <c r="BR25" i="1"/>
  <c r="BK27" i="1"/>
  <c r="BL27" i="1" s="1"/>
  <c r="BR34" i="1"/>
  <c r="BR40" i="1"/>
  <c r="BR22" i="1"/>
  <c r="BR31" i="1"/>
  <c r="BR33" i="1"/>
  <c r="BR41" i="1"/>
  <c r="BK10" i="1"/>
  <c r="BL10" i="1" s="1"/>
  <c r="BR19" i="1"/>
  <c r="BR21" i="1"/>
  <c r="BQ14" i="1"/>
  <c r="BQ38" i="1"/>
  <c r="BQ11" i="1"/>
  <c r="BR11" i="1" s="1"/>
  <c r="BQ19" i="1"/>
  <c r="BQ27" i="1"/>
  <c r="BR27" i="1" s="1"/>
  <c r="BQ35" i="1"/>
  <c r="BR35" i="1" s="1"/>
  <c r="BQ43" i="1"/>
  <c r="BJ12" i="1"/>
  <c r="BK12" i="1" s="1"/>
  <c r="BL12" i="1" s="1"/>
  <c r="BQ16" i="1"/>
  <c r="BR16" i="1" s="1"/>
  <c r="BJ20" i="1"/>
  <c r="BK20" i="1" s="1"/>
  <c r="BL20" i="1" s="1"/>
  <c r="BQ24" i="1"/>
  <c r="BR24" i="1" s="1"/>
  <c r="BJ28" i="1"/>
  <c r="BK28" i="1" s="1"/>
  <c r="BL28" i="1" s="1"/>
  <c r="BQ32" i="1"/>
  <c r="BR32" i="1" s="1"/>
  <c r="BJ36" i="1"/>
  <c r="BK36" i="1" s="1"/>
  <c r="BL36" i="1" s="1"/>
  <c r="BQ40" i="1"/>
  <c r="BJ44" i="1"/>
  <c r="BK44" i="1" s="1"/>
  <c r="BL44" i="1" s="1"/>
  <c r="BQ22" i="1"/>
  <c r="BQ5" i="1"/>
  <c r="BQ13" i="1"/>
  <c r="BR13" i="1" s="1"/>
  <c r="BQ21" i="1"/>
  <c r="BJ25" i="1"/>
  <c r="BK25" i="1" s="1"/>
  <c r="BL25" i="1" s="1"/>
  <c r="BQ29" i="1"/>
  <c r="BR29" i="1" s="1"/>
  <c r="BQ37" i="1"/>
  <c r="BJ41" i="1"/>
  <c r="BK41" i="1" s="1"/>
  <c r="BL41" i="1" s="1"/>
  <c r="BJ6" i="1"/>
  <c r="BK6" i="1" s="1"/>
  <c r="BL6" i="1" s="1"/>
  <c r="A46" i="7" l="1"/>
  <c r="A46" i="46"/>
  <c r="G1" i="48"/>
  <c r="G1" i="49"/>
  <c r="G1" i="50"/>
  <c r="G1" i="51"/>
  <c r="G1" i="52"/>
  <c r="G1" i="43"/>
  <c r="G1" i="44"/>
  <c r="G1" i="42"/>
  <c r="G1" i="41"/>
  <c r="G1" i="40"/>
  <c r="G1" i="39"/>
  <c r="G1" i="38"/>
  <c r="G1" i="37"/>
  <c r="G1" i="36"/>
  <c r="G1" i="35"/>
  <c r="G1" i="33"/>
  <c r="G1" i="32"/>
  <c r="G1" i="31"/>
  <c r="G1" i="30"/>
  <c r="G1" i="29"/>
  <c r="G1" i="28"/>
  <c r="G1" i="27"/>
  <c r="G1" i="26"/>
  <c r="G1" i="25"/>
  <c r="G1" i="24"/>
  <c r="G1" i="23"/>
  <c r="G1" i="22"/>
  <c r="G1" i="21"/>
  <c r="G1" i="20"/>
  <c r="G1" i="19"/>
  <c r="G1" i="18"/>
  <c r="G1" i="17"/>
  <c r="G1" i="16"/>
  <c r="G1" i="15"/>
  <c r="G1" i="14"/>
  <c r="G1" i="12"/>
  <c r="G1" i="13"/>
  <c r="G1" i="8"/>
  <c r="AR9" i="4"/>
  <c r="AS9" i="4"/>
  <c r="AT9" i="4"/>
  <c r="AR10" i="4"/>
  <c r="AS10" i="4"/>
  <c r="AT10" i="4"/>
  <c r="AR11" i="4"/>
  <c r="AS11" i="4"/>
  <c r="AT11" i="4"/>
  <c r="AR12" i="4"/>
  <c r="AS12" i="4"/>
  <c r="AT12" i="4"/>
  <c r="AR13" i="4"/>
  <c r="AS13" i="4"/>
  <c r="AT13" i="4"/>
  <c r="AR14" i="4"/>
  <c r="AS14" i="4"/>
  <c r="AT14" i="4"/>
  <c r="AR15" i="4"/>
  <c r="AS15" i="4"/>
  <c r="AT15" i="4"/>
  <c r="AR16" i="4"/>
  <c r="AS16" i="4"/>
  <c r="AT16" i="4"/>
  <c r="AR17" i="4"/>
  <c r="AS17" i="4"/>
  <c r="AT17" i="4"/>
  <c r="AR18" i="4"/>
  <c r="AS18" i="4"/>
  <c r="AT18" i="4"/>
  <c r="AR19" i="4"/>
  <c r="AS19" i="4"/>
  <c r="AT19" i="4"/>
  <c r="AR20" i="4"/>
  <c r="AS20" i="4"/>
  <c r="AT20" i="4"/>
  <c r="AR21" i="4"/>
  <c r="AS21" i="4"/>
  <c r="AT21" i="4"/>
  <c r="AR22" i="4"/>
  <c r="AS22" i="4"/>
  <c r="AT22" i="4"/>
  <c r="AR23" i="4"/>
  <c r="AS23" i="4"/>
  <c r="AT23" i="4"/>
  <c r="AR24" i="4"/>
  <c r="AS24" i="4"/>
  <c r="AT24" i="4"/>
  <c r="AR25" i="4"/>
  <c r="AS25" i="4"/>
  <c r="AT25" i="4"/>
  <c r="AR26" i="4"/>
  <c r="AS26" i="4"/>
  <c r="AT26" i="4"/>
  <c r="AR27" i="4"/>
  <c r="AS27" i="4"/>
  <c r="AT27" i="4"/>
  <c r="AR28" i="4"/>
  <c r="AS28" i="4"/>
  <c r="AT28" i="4"/>
  <c r="AR29" i="4"/>
  <c r="AS29" i="4"/>
  <c r="AT29" i="4"/>
  <c r="AR30" i="4"/>
  <c r="AS30" i="4"/>
  <c r="AT30" i="4"/>
  <c r="AR31" i="4"/>
  <c r="AS31" i="4"/>
  <c r="AT31" i="4"/>
  <c r="AR32" i="4"/>
  <c r="AS32" i="4"/>
  <c r="AT32" i="4"/>
  <c r="AR33" i="4"/>
  <c r="AS33" i="4"/>
  <c r="AT33" i="4"/>
  <c r="AR34" i="4"/>
  <c r="AS34" i="4"/>
  <c r="AT34" i="4"/>
  <c r="AR35" i="4"/>
  <c r="AS35" i="4"/>
  <c r="AT35" i="4"/>
  <c r="AR36" i="4"/>
  <c r="AS36" i="4"/>
  <c r="AT36" i="4"/>
  <c r="AR37" i="4"/>
  <c r="AS37" i="4"/>
  <c r="AT37" i="4"/>
  <c r="AR38" i="4"/>
  <c r="AS38" i="4"/>
  <c r="AT38" i="4"/>
  <c r="AR39" i="4"/>
  <c r="AS39" i="4"/>
  <c r="AT39" i="4"/>
  <c r="AR40" i="4"/>
  <c r="AS40" i="4"/>
  <c r="AT40" i="4"/>
  <c r="AR41" i="4"/>
  <c r="AS41" i="4"/>
  <c r="AT41" i="4"/>
  <c r="AR42" i="4"/>
  <c r="AS42" i="4"/>
  <c r="AT42" i="4"/>
  <c r="AR43" i="4"/>
  <c r="AS43" i="4"/>
  <c r="AT43" i="4"/>
  <c r="AR44" i="4"/>
  <c r="AS44" i="4"/>
  <c r="AT44" i="4"/>
  <c r="AR45" i="4"/>
  <c r="AS45" i="4"/>
  <c r="AT45" i="4"/>
  <c r="AR46" i="4"/>
  <c r="AS46" i="4"/>
  <c r="AT46" i="4"/>
  <c r="AR47" i="4"/>
  <c r="AS47" i="4"/>
  <c r="AT47" i="4"/>
  <c r="AT8" i="4"/>
  <c r="AS8" i="4"/>
  <c r="AR8" i="4"/>
  <c r="M9" i="4"/>
  <c r="N9" i="4"/>
  <c r="M10" i="4"/>
  <c r="N10" i="4"/>
  <c r="M11" i="4"/>
  <c r="N11" i="4"/>
  <c r="M12" i="4"/>
  <c r="N12" i="4"/>
  <c r="M13" i="4"/>
  <c r="N13" i="4"/>
  <c r="M14" i="4"/>
  <c r="N14" i="4"/>
  <c r="M15" i="4"/>
  <c r="N15" i="4"/>
  <c r="M16" i="4"/>
  <c r="N16" i="4"/>
  <c r="M17" i="4"/>
  <c r="N17" i="4"/>
  <c r="M18" i="4"/>
  <c r="N18" i="4"/>
  <c r="M19" i="4"/>
  <c r="N19" i="4"/>
  <c r="M20" i="4"/>
  <c r="N20" i="4"/>
  <c r="M21" i="4"/>
  <c r="N21" i="4"/>
  <c r="M22" i="4"/>
  <c r="N22" i="4"/>
  <c r="M23" i="4"/>
  <c r="N23" i="4"/>
  <c r="M24" i="4"/>
  <c r="N24" i="4"/>
  <c r="M25" i="4"/>
  <c r="N25" i="4"/>
  <c r="M26" i="4"/>
  <c r="N26" i="4"/>
  <c r="M27" i="4"/>
  <c r="N27" i="4"/>
  <c r="M28" i="4"/>
  <c r="N28" i="4"/>
  <c r="M29" i="4"/>
  <c r="N29" i="4"/>
  <c r="M30" i="4"/>
  <c r="N30" i="4"/>
  <c r="M31" i="4"/>
  <c r="N31" i="4"/>
  <c r="M32" i="4"/>
  <c r="N32" i="4"/>
  <c r="M33" i="4"/>
  <c r="N33" i="4"/>
  <c r="M34" i="4"/>
  <c r="N34" i="4"/>
  <c r="M35" i="4"/>
  <c r="N35" i="4"/>
  <c r="M36" i="4"/>
  <c r="N36" i="4"/>
  <c r="M37" i="4"/>
  <c r="N37" i="4"/>
  <c r="M38" i="4"/>
  <c r="N38" i="4"/>
  <c r="M39" i="4"/>
  <c r="N39" i="4"/>
  <c r="M40" i="4"/>
  <c r="N40" i="4"/>
  <c r="M41" i="4"/>
  <c r="N41" i="4"/>
  <c r="M42" i="4"/>
  <c r="N42" i="4"/>
  <c r="M43" i="4"/>
  <c r="N43" i="4"/>
  <c r="M44" i="4"/>
  <c r="N44" i="4"/>
  <c r="M45" i="4"/>
  <c r="N45" i="4"/>
  <c r="M46" i="4"/>
  <c r="N46" i="4"/>
  <c r="M47" i="4"/>
  <c r="N47" i="4"/>
  <c r="N8" i="4"/>
  <c r="M8" i="4"/>
  <c r="AG8" i="4" l="1" a="1"/>
  <c r="AG8" i="4" s="1"/>
  <c r="T9" i="4"/>
  <c r="T10" i="4"/>
  <c r="T11" i="4"/>
  <c r="T12" i="4"/>
  <c r="T13" i="4"/>
  <c r="T14" i="4"/>
  <c r="T15" i="4"/>
  <c r="T16" i="4"/>
  <c r="T17" i="4"/>
  <c r="T18" i="4"/>
  <c r="T19" i="4"/>
  <c r="T20" i="4"/>
  <c r="T21" i="4"/>
  <c r="T22" i="4"/>
  <c r="T23" i="4"/>
  <c r="T24" i="4"/>
  <c r="T25" i="4"/>
  <c r="T26" i="4"/>
  <c r="T27" i="4"/>
  <c r="T28" i="4"/>
  <c r="T29" i="4"/>
  <c r="T30" i="4"/>
  <c r="T31" i="4"/>
  <c r="T32" i="4"/>
  <c r="T33" i="4"/>
  <c r="T34" i="4"/>
  <c r="T35" i="4"/>
  <c r="T36" i="4"/>
  <c r="T37" i="4"/>
  <c r="T38" i="4"/>
  <c r="T39" i="4"/>
  <c r="T40" i="4"/>
  <c r="T41" i="4"/>
  <c r="T42" i="4"/>
  <c r="T43" i="4"/>
  <c r="T44" i="4"/>
  <c r="T45" i="4"/>
  <c r="T46" i="4"/>
  <c r="T47" i="4"/>
  <c r="T8" i="4"/>
  <c r="AG39" i="4" l="1"/>
  <c r="AG27" i="4"/>
  <c r="AG23" i="4"/>
  <c r="AG11" i="4"/>
  <c r="AG46" i="4"/>
  <c r="AG42" i="4"/>
  <c r="AG38" i="4"/>
  <c r="AG34" i="4"/>
  <c r="AG30" i="4"/>
  <c r="AG26" i="4"/>
  <c r="AG22" i="4"/>
  <c r="AG18" i="4"/>
  <c r="AG14" i="4"/>
  <c r="AG10" i="4"/>
  <c r="AG47" i="4"/>
  <c r="AG31" i="4"/>
  <c r="AG19" i="4"/>
  <c r="AG45" i="4"/>
  <c r="AG41" i="4"/>
  <c r="AG37" i="4"/>
  <c r="AG33" i="4"/>
  <c r="AG29" i="4"/>
  <c r="AG25" i="4"/>
  <c r="AG21" i="4"/>
  <c r="AG17" i="4"/>
  <c r="AG13" i="4"/>
  <c r="AG9" i="4"/>
  <c r="AG43" i="4"/>
  <c r="AG35" i="4"/>
  <c r="AG15" i="4"/>
  <c r="AG44" i="4"/>
  <c r="AG40" i="4"/>
  <c r="AG36" i="4"/>
  <c r="AG32" i="4"/>
  <c r="AG28" i="4"/>
  <c r="AG24" i="4"/>
  <c r="AG20" i="4"/>
  <c r="AG16" i="4"/>
  <c r="AG12" i="4"/>
  <c r="C90" i="53"/>
  <c r="D89" i="53"/>
  <c r="D87" i="53"/>
  <c r="D86" i="53"/>
  <c r="D85" i="53"/>
  <c r="D84" i="53"/>
  <c r="D83" i="53"/>
  <c r="D82" i="53"/>
  <c r="D81" i="53"/>
  <c r="D80" i="53"/>
  <c r="D79" i="53"/>
  <c r="D78" i="53"/>
  <c r="D77" i="53"/>
  <c r="D76" i="53"/>
  <c r="D75" i="53"/>
  <c r="D74" i="53"/>
  <c r="D73" i="53"/>
  <c r="D72" i="53"/>
  <c r="D71" i="53"/>
  <c r="D70" i="53"/>
  <c r="D69" i="53"/>
  <c r="D68" i="53"/>
  <c r="D67" i="53"/>
  <c r="D66" i="53"/>
  <c r="D65" i="53"/>
  <c r="D64" i="53"/>
  <c r="D63" i="53"/>
  <c r="D62" i="53"/>
  <c r="D61" i="53"/>
  <c r="D60" i="53"/>
  <c r="D59" i="53"/>
  <c r="D58" i="53"/>
  <c r="D57" i="53"/>
  <c r="D56" i="53"/>
  <c r="D55" i="53"/>
  <c r="AO90" i="53"/>
  <c r="AK90" i="53"/>
  <c r="AG90" i="53"/>
  <c r="AC90" i="53"/>
  <c r="Y90" i="53"/>
  <c r="U90" i="53"/>
  <c r="Q90" i="53"/>
  <c r="M90" i="53"/>
  <c r="I90" i="53"/>
  <c r="D54" i="53"/>
  <c r="D53" i="53"/>
  <c r="D52" i="53"/>
  <c r="AR90" i="53"/>
  <c r="AQ90" i="53"/>
  <c r="AP90" i="53"/>
  <c r="AN90" i="53"/>
  <c r="AM90" i="53"/>
  <c r="AL90" i="53"/>
  <c r="AJ90" i="53"/>
  <c r="AI90" i="53"/>
  <c r="AH90" i="53"/>
  <c r="AF90" i="53"/>
  <c r="AE90" i="53"/>
  <c r="AD90" i="53"/>
  <c r="AB90" i="53"/>
  <c r="AA90" i="53"/>
  <c r="Z90" i="53"/>
  <c r="X90" i="53"/>
  <c r="W90" i="53"/>
  <c r="V90" i="53"/>
  <c r="T90" i="53"/>
  <c r="S90" i="53"/>
  <c r="R90" i="53"/>
  <c r="P90" i="53"/>
  <c r="O90" i="53"/>
  <c r="N90" i="53"/>
  <c r="L90" i="53"/>
  <c r="K90" i="53"/>
  <c r="J90" i="53"/>
  <c r="H90" i="53"/>
  <c r="G90" i="53"/>
  <c r="F90" i="53"/>
  <c r="C44" i="53"/>
  <c r="D43" i="53"/>
  <c r="D41" i="53"/>
  <c r="D40" i="53"/>
  <c r="D39" i="53"/>
  <c r="D38" i="53"/>
  <c r="D37" i="53"/>
  <c r="D36" i="53"/>
  <c r="D35" i="53"/>
  <c r="D34" i="53"/>
  <c r="D33" i="53"/>
  <c r="D32" i="53"/>
  <c r="D31" i="53"/>
  <c r="D30" i="53"/>
  <c r="D29" i="53"/>
  <c r="D28" i="53"/>
  <c r="D27" i="53"/>
  <c r="D26" i="53"/>
  <c r="D25" i="53"/>
  <c r="D24" i="53"/>
  <c r="D23" i="53"/>
  <c r="D22" i="53"/>
  <c r="D21" i="53"/>
  <c r="D20" i="53"/>
  <c r="D19" i="53"/>
  <c r="D18" i="53"/>
  <c r="D17" i="53"/>
  <c r="D16" i="53"/>
  <c r="D15" i="53"/>
  <c r="D14" i="53"/>
  <c r="D13" i="53"/>
  <c r="D12" i="53"/>
  <c r="D11" i="53"/>
  <c r="D10" i="53"/>
  <c r="D9" i="53"/>
  <c r="AR44" i="53"/>
  <c r="AN44" i="53"/>
  <c r="AJ44" i="53"/>
  <c r="AF44" i="53"/>
  <c r="AB44" i="53"/>
  <c r="X44" i="53"/>
  <c r="T44" i="53"/>
  <c r="P44" i="53"/>
  <c r="L44" i="53"/>
  <c r="H44" i="53"/>
  <c r="D8" i="53"/>
  <c r="D7" i="53"/>
  <c r="D6" i="53"/>
  <c r="AQ44" i="53"/>
  <c r="AP44" i="53"/>
  <c r="AO44" i="53"/>
  <c r="AM44" i="53"/>
  <c r="AL44" i="53"/>
  <c r="AK44" i="53"/>
  <c r="AI44" i="53"/>
  <c r="AH44" i="53"/>
  <c r="AG44" i="53"/>
  <c r="AE44" i="53"/>
  <c r="AD44" i="53"/>
  <c r="AC44" i="53"/>
  <c r="AA44" i="53"/>
  <c r="Z44" i="53"/>
  <c r="Y44" i="53"/>
  <c r="W44" i="53"/>
  <c r="V44" i="53"/>
  <c r="U44" i="53"/>
  <c r="S44" i="53"/>
  <c r="R44" i="53"/>
  <c r="Q44" i="53"/>
  <c r="O44" i="53"/>
  <c r="N44" i="53"/>
  <c r="M44" i="53"/>
  <c r="K44" i="53"/>
  <c r="J44" i="53"/>
  <c r="I44" i="53"/>
  <c r="G44" i="53"/>
  <c r="F44" i="53"/>
  <c r="E44" i="53"/>
  <c r="D44" i="53" l="1"/>
  <c r="D90" i="53"/>
  <c r="E90" i="53"/>
  <c r="AT50" i="4" l="1"/>
  <c r="AS50" i="4"/>
  <c r="AR50" i="4"/>
  <c r="AT49" i="4"/>
  <c r="AS49" i="4"/>
  <c r="AR49" i="4"/>
  <c r="AU47" i="4"/>
  <c r="AU46" i="4"/>
  <c r="AU45" i="4"/>
  <c r="AU44" i="4"/>
  <c r="AU43" i="4"/>
  <c r="AU42" i="4"/>
  <c r="AU41" i="4"/>
  <c r="AU40" i="4"/>
  <c r="AU39" i="4"/>
  <c r="AU38" i="4"/>
  <c r="AU37" i="4"/>
  <c r="AU36" i="4"/>
  <c r="AU35" i="4"/>
  <c r="AU34" i="4"/>
  <c r="AU33" i="4"/>
  <c r="AU32" i="4"/>
  <c r="AU31" i="4"/>
  <c r="AU30" i="4"/>
  <c r="AU29" i="4"/>
  <c r="AU28" i="4"/>
  <c r="AU27" i="4"/>
  <c r="AU26" i="4"/>
  <c r="AU25" i="4"/>
  <c r="AU24" i="4"/>
  <c r="AU23" i="4"/>
  <c r="AU22" i="4"/>
  <c r="AU21" i="4"/>
  <c r="AU20" i="4"/>
  <c r="AU19" i="4"/>
  <c r="AU18" i="4"/>
  <c r="AU17" i="4"/>
  <c r="AU16" i="4"/>
  <c r="AU15" i="4"/>
  <c r="AU14" i="4"/>
  <c r="AU13" i="4"/>
  <c r="AU12" i="4"/>
  <c r="AU11" i="4"/>
  <c r="AU10" i="4"/>
  <c r="AU9" i="4"/>
  <c r="AU8" i="4"/>
  <c r="AU50" i="4" l="1"/>
  <c r="AU49" i="4"/>
  <c r="AV49" i="4"/>
  <c r="AW49" i="4" s="1"/>
  <c r="AV50" i="4"/>
  <c r="AW50" i="4" s="1"/>
  <c r="W47" i="4" l="1"/>
  <c r="D47" i="4" s="1"/>
  <c r="D6" i="48"/>
  <c r="D7" i="48"/>
  <c r="D8" i="48"/>
  <c r="D9" i="48"/>
  <c r="D10" i="48"/>
  <c r="D11" i="48"/>
  <c r="D12" i="48"/>
  <c r="D13" i="48"/>
  <c r="D14" i="48"/>
  <c r="D15" i="48"/>
  <c r="D16" i="48"/>
  <c r="D17" i="48"/>
  <c r="D18" i="48"/>
  <c r="D19" i="48"/>
  <c r="D20" i="48"/>
  <c r="D21" i="48"/>
  <c r="D22" i="48"/>
  <c r="D23" i="48"/>
  <c r="D24" i="48"/>
  <c r="D25" i="48"/>
  <c r="D26" i="48"/>
  <c r="D27" i="48"/>
  <c r="D28" i="48"/>
  <c r="D29" i="48"/>
  <c r="D30" i="48"/>
  <c r="D31" i="48"/>
  <c r="D32" i="48"/>
  <c r="D33" i="48"/>
  <c r="D34" i="48"/>
  <c r="D35" i="48"/>
  <c r="D36" i="48"/>
  <c r="D37" i="48"/>
  <c r="D38" i="48"/>
  <c r="D39" i="48"/>
  <c r="D40" i="48"/>
  <c r="D41" i="48"/>
  <c r="D42" i="48"/>
  <c r="D43" i="48"/>
  <c r="D44" i="48"/>
  <c r="D5" i="48"/>
  <c r="D6" i="49"/>
  <c r="D7" i="49"/>
  <c r="D8" i="49"/>
  <c r="D9" i="49"/>
  <c r="D10" i="49"/>
  <c r="D11" i="49"/>
  <c r="D12" i="49"/>
  <c r="D13" i="49"/>
  <c r="D14" i="49"/>
  <c r="D15" i="49"/>
  <c r="D16" i="49"/>
  <c r="D17" i="49"/>
  <c r="D18" i="49"/>
  <c r="D19" i="49"/>
  <c r="D20" i="49"/>
  <c r="D21" i="49"/>
  <c r="D22" i="49"/>
  <c r="D23" i="49"/>
  <c r="D24" i="49"/>
  <c r="D25" i="49"/>
  <c r="D26" i="49"/>
  <c r="D27" i="49"/>
  <c r="D28" i="49"/>
  <c r="D29" i="49"/>
  <c r="D30" i="49"/>
  <c r="D31" i="49"/>
  <c r="D32" i="49"/>
  <c r="D33" i="49"/>
  <c r="D34" i="49"/>
  <c r="D35" i="49"/>
  <c r="D36" i="49"/>
  <c r="D37" i="49"/>
  <c r="D38" i="49"/>
  <c r="D39" i="49"/>
  <c r="D40" i="49"/>
  <c r="D41" i="49"/>
  <c r="D42" i="49"/>
  <c r="D43" i="49"/>
  <c r="D44" i="49"/>
  <c r="D5" i="49"/>
  <c r="C42" i="49"/>
  <c r="C44" i="49" s="1"/>
  <c r="C43" i="48"/>
  <c r="C44" i="48" s="1"/>
  <c r="D44" i="30"/>
  <c r="D41" i="30"/>
  <c r="D42" i="30"/>
  <c r="D43" i="30"/>
  <c r="AH11" i="4"/>
  <c r="F11" i="4" s="1"/>
  <c r="T8" i="40" s="1"/>
  <c r="AI15" i="4"/>
  <c r="G15" i="4" s="1"/>
  <c r="AH19" i="4"/>
  <c r="F19" i="4" s="1"/>
  <c r="T16" i="38" s="1"/>
  <c r="AH23" i="4"/>
  <c r="F23" i="4" s="1"/>
  <c r="T20" i="16" s="1"/>
  <c r="AH27" i="4"/>
  <c r="F27" i="4" s="1"/>
  <c r="T24" i="21" s="1"/>
  <c r="AH31" i="4"/>
  <c r="F31" i="4" s="1"/>
  <c r="T28" i="39" s="1"/>
  <c r="AI35" i="4"/>
  <c r="G35" i="4" s="1"/>
  <c r="AI39" i="4"/>
  <c r="G39" i="4" s="1"/>
  <c r="AI43" i="4"/>
  <c r="G43" i="4" s="1"/>
  <c r="AM9" i="4"/>
  <c r="AM10" i="4"/>
  <c r="AM11" i="4"/>
  <c r="AN11" i="4" s="1"/>
  <c r="H11" i="4" s="1"/>
  <c r="AM12" i="4"/>
  <c r="AM13" i="4"/>
  <c r="AM14" i="4"/>
  <c r="AM15" i="4"/>
  <c r="AM16" i="4"/>
  <c r="AM17" i="4"/>
  <c r="AM18" i="4"/>
  <c r="AM19" i="4"/>
  <c r="AM20" i="4"/>
  <c r="AM21" i="4"/>
  <c r="AM22" i="4"/>
  <c r="AM23" i="4"/>
  <c r="AM24" i="4"/>
  <c r="AM25" i="4"/>
  <c r="AM26" i="4"/>
  <c r="AM27" i="4"/>
  <c r="AN27" i="4" s="1"/>
  <c r="H27" i="4" s="1"/>
  <c r="AM28" i="4"/>
  <c r="AM29" i="4"/>
  <c r="AM30" i="4"/>
  <c r="AM31" i="4"/>
  <c r="AM32" i="4"/>
  <c r="AM33" i="4"/>
  <c r="AM34" i="4"/>
  <c r="AM35" i="4"/>
  <c r="AM36" i="4"/>
  <c r="AM37" i="4"/>
  <c r="AM38" i="4"/>
  <c r="AM39" i="4"/>
  <c r="AM40" i="4"/>
  <c r="AM41" i="4"/>
  <c r="AM42" i="4"/>
  <c r="AM43" i="4"/>
  <c r="AN43" i="4" s="1"/>
  <c r="H43" i="4" s="1"/>
  <c r="AM44" i="4"/>
  <c r="AM45" i="4"/>
  <c r="AM46" i="4"/>
  <c r="AM47" i="4"/>
  <c r="AM8" i="4"/>
  <c r="W9" i="4"/>
  <c r="X9" i="4"/>
  <c r="E9" i="4" s="1"/>
  <c r="E10" i="4"/>
  <c r="W11" i="4"/>
  <c r="X11" i="4"/>
  <c r="E11" i="4" s="1"/>
  <c r="W12" i="4"/>
  <c r="X12" i="4"/>
  <c r="E12" i="4" s="1"/>
  <c r="X9" i="37" s="1"/>
  <c r="W13" i="4"/>
  <c r="X13" i="4"/>
  <c r="E13" i="4" s="1"/>
  <c r="W14" i="4"/>
  <c r="X14" i="4"/>
  <c r="E14" i="4" s="1"/>
  <c r="X11" i="32" s="1"/>
  <c r="W15" i="4"/>
  <c r="D15" i="4" s="1"/>
  <c r="X15" i="4"/>
  <c r="E15" i="4" s="1"/>
  <c r="W16" i="4"/>
  <c r="D16" i="4" s="1"/>
  <c r="X16" i="4"/>
  <c r="E16" i="4" s="1"/>
  <c r="X13" i="14" s="1"/>
  <c r="W17" i="4"/>
  <c r="X17" i="4"/>
  <c r="W18" i="4"/>
  <c r="X18" i="4"/>
  <c r="E18" i="4" s="1"/>
  <c r="W19" i="4"/>
  <c r="D19" i="4" s="1"/>
  <c r="X19" i="4"/>
  <c r="W20" i="4"/>
  <c r="D20" i="4" s="1"/>
  <c r="X20" i="4"/>
  <c r="E20" i="4" s="1"/>
  <c r="W21" i="4"/>
  <c r="D21" i="4" s="1"/>
  <c r="X21" i="4"/>
  <c r="E21" i="4" s="1"/>
  <c r="W22" i="4"/>
  <c r="X22" i="4"/>
  <c r="E22" i="4" s="1"/>
  <c r="X19" i="20" s="1"/>
  <c r="W23" i="4"/>
  <c r="X23" i="4"/>
  <c r="W24" i="4"/>
  <c r="D24" i="4" s="1"/>
  <c r="X24" i="4"/>
  <c r="E24" i="4" s="1"/>
  <c r="X21" i="23" s="1"/>
  <c r="W25" i="4"/>
  <c r="X25" i="4"/>
  <c r="W26" i="4"/>
  <c r="D26" i="4" s="1"/>
  <c r="X26" i="4"/>
  <c r="E26" i="4" s="1"/>
  <c r="X23" i="52" s="1"/>
  <c r="W27" i="4"/>
  <c r="D27" i="4" s="1"/>
  <c r="X27" i="4"/>
  <c r="W28" i="4"/>
  <c r="D28" i="4" s="1"/>
  <c r="X28" i="4"/>
  <c r="E28" i="4" s="1"/>
  <c r="X25" i="12" s="1"/>
  <c r="W29" i="4"/>
  <c r="D29" i="4" s="1"/>
  <c r="X29" i="4"/>
  <c r="E29" i="4" s="1"/>
  <c r="W30" i="4"/>
  <c r="D30" i="4" s="1"/>
  <c r="V27" i="28" s="1"/>
  <c r="X30" i="4"/>
  <c r="E30" i="4" s="1"/>
  <c r="X27" i="22" s="1"/>
  <c r="W31" i="4"/>
  <c r="D31" i="4" s="1"/>
  <c r="X31" i="4"/>
  <c r="E31" i="4" s="1"/>
  <c r="W32" i="4"/>
  <c r="X32" i="4"/>
  <c r="E32" i="4" s="1"/>
  <c r="X29" i="50" s="1"/>
  <c r="W33" i="4"/>
  <c r="X33" i="4"/>
  <c r="E33" i="4" s="1"/>
  <c r="W34" i="4"/>
  <c r="D34" i="4" s="1"/>
  <c r="X34" i="4"/>
  <c r="E34" i="4" s="1"/>
  <c r="W35" i="4"/>
  <c r="D35" i="4" s="1"/>
  <c r="X35" i="4"/>
  <c r="E35" i="4" s="1"/>
  <c r="W36" i="4"/>
  <c r="X36" i="4"/>
  <c r="E36" i="4" s="1"/>
  <c r="X33" i="29" s="1"/>
  <c r="W37" i="4"/>
  <c r="X37" i="4"/>
  <c r="E37" i="4" s="1"/>
  <c r="W38" i="4"/>
  <c r="D38" i="4" s="1"/>
  <c r="V35" i="36" s="1"/>
  <c r="X38" i="4"/>
  <c r="E38" i="4" s="1"/>
  <c r="W39" i="4"/>
  <c r="X39" i="4"/>
  <c r="E39" i="4" s="1"/>
  <c r="W40" i="4"/>
  <c r="X40" i="4"/>
  <c r="E40" i="4" s="1"/>
  <c r="X37" i="34" s="1"/>
  <c r="W41" i="4"/>
  <c r="D41" i="4" s="1"/>
  <c r="X41" i="4"/>
  <c r="W42" i="4"/>
  <c r="D42" i="4" s="1"/>
  <c r="X42" i="4"/>
  <c r="E42" i="4" s="1"/>
  <c r="W43" i="4"/>
  <c r="D43" i="4" s="1"/>
  <c r="X43" i="4"/>
  <c r="W44" i="4"/>
  <c r="D44" i="4" s="1"/>
  <c r="V41" i="30" s="1"/>
  <c r="X44" i="4"/>
  <c r="E44" i="4" s="1"/>
  <c r="X41" i="21" s="1"/>
  <c r="W45" i="4"/>
  <c r="D45" i="4" s="1"/>
  <c r="V42" i="30" s="1"/>
  <c r="X45" i="4"/>
  <c r="W46" i="4"/>
  <c r="D46" i="4" s="1"/>
  <c r="V43" i="30" s="1"/>
  <c r="X46" i="4"/>
  <c r="E46" i="4" s="1"/>
  <c r="X47" i="4"/>
  <c r="E47" i="4" s="1"/>
  <c r="X8" i="4"/>
  <c r="W8" i="4"/>
  <c r="D8" i="4" s="1"/>
  <c r="D6" i="50"/>
  <c r="D7" i="50"/>
  <c r="D8" i="50"/>
  <c r="D9" i="50"/>
  <c r="D10" i="50"/>
  <c r="D11" i="50"/>
  <c r="D12" i="50"/>
  <c r="D13" i="50"/>
  <c r="D14" i="50"/>
  <c r="D15" i="50"/>
  <c r="D16" i="50"/>
  <c r="D17" i="50"/>
  <c r="D18" i="50"/>
  <c r="D19" i="50"/>
  <c r="D20" i="50"/>
  <c r="D21" i="50"/>
  <c r="D22" i="50"/>
  <c r="D23" i="50"/>
  <c r="D24" i="50"/>
  <c r="D25" i="50"/>
  <c r="D26" i="50"/>
  <c r="D27" i="50"/>
  <c r="D28" i="50"/>
  <c r="D29" i="50"/>
  <c r="D30" i="50"/>
  <c r="D31" i="50"/>
  <c r="D32" i="50"/>
  <c r="D33" i="50"/>
  <c r="D34" i="50"/>
  <c r="D35" i="50"/>
  <c r="D36" i="50"/>
  <c r="D37" i="50"/>
  <c r="D38" i="50"/>
  <c r="D39" i="50"/>
  <c r="D40" i="50"/>
  <c r="D41" i="50"/>
  <c r="D42" i="50"/>
  <c r="D43" i="50"/>
  <c r="D44" i="50"/>
  <c r="D5" i="50"/>
  <c r="C41" i="50"/>
  <c r="C44" i="50" s="1"/>
  <c r="G45" i="4"/>
  <c r="J42" i="19" s="1"/>
  <c r="D41" i="8"/>
  <c r="D42" i="8"/>
  <c r="D43" i="8"/>
  <c r="D44" i="8"/>
  <c r="D33" i="13"/>
  <c r="D34" i="13"/>
  <c r="D35" i="13"/>
  <c r="E35" i="13" s="1"/>
  <c r="D36" i="13"/>
  <c r="D37" i="13"/>
  <c r="D38" i="13"/>
  <c r="D39" i="13"/>
  <c r="D40" i="13"/>
  <c r="D41" i="13"/>
  <c r="D42" i="13"/>
  <c r="D43" i="13"/>
  <c r="E43" i="13" s="1"/>
  <c r="D44" i="13"/>
  <c r="D41" i="12"/>
  <c r="D42" i="12"/>
  <c r="D43" i="12"/>
  <c r="D44" i="12"/>
  <c r="D41" i="14"/>
  <c r="D42" i="14"/>
  <c r="D43" i="14"/>
  <c r="E43" i="14" s="1"/>
  <c r="D44" i="14"/>
  <c r="D41" i="15"/>
  <c r="D42" i="15"/>
  <c r="D43" i="15"/>
  <c r="D44" i="15"/>
  <c r="D41" i="16"/>
  <c r="D42" i="16"/>
  <c r="D43" i="16"/>
  <c r="D44" i="16"/>
  <c r="D41" i="17"/>
  <c r="D42" i="17"/>
  <c r="D43" i="17"/>
  <c r="D44" i="17"/>
  <c r="D41" i="18"/>
  <c r="D42" i="18"/>
  <c r="D43" i="18"/>
  <c r="E43" i="18" s="1"/>
  <c r="D44" i="18"/>
  <c r="D41" i="19"/>
  <c r="D42" i="19"/>
  <c r="D43" i="19"/>
  <c r="D44" i="19"/>
  <c r="D41" i="20"/>
  <c r="D42" i="20"/>
  <c r="D43" i="20"/>
  <c r="E43" i="20" s="1"/>
  <c r="D44" i="20"/>
  <c r="D41" i="21"/>
  <c r="D42" i="21"/>
  <c r="D43" i="21"/>
  <c r="D44" i="21"/>
  <c r="D41" i="22"/>
  <c r="D42" i="22"/>
  <c r="D43" i="22"/>
  <c r="E43" i="22" s="1"/>
  <c r="D44" i="22"/>
  <c r="D41" i="23"/>
  <c r="D42" i="23"/>
  <c r="D43" i="23"/>
  <c r="D44" i="23"/>
  <c r="D41" i="24"/>
  <c r="D42" i="24"/>
  <c r="D43" i="24"/>
  <c r="E43" i="24" s="1"/>
  <c r="D44" i="24"/>
  <c r="D41" i="25"/>
  <c r="D42" i="25"/>
  <c r="D43" i="25"/>
  <c r="D44" i="25"/>
  <c r="D41" i="26"/>
  <c r="D42" i="26"/>
  <c r="D43" i="26"/>
  <c r="E43" i="26" s="1"/>
  <c r="D44" i="26"/>
  <c r="D41" i="27"/>
  <c r="D42" i="27"/>
  <c r="D43" i="27"/>
  <c r="D44" i="27"/>
  <c r="D41" i="28"/>
  <c r="D42" i="28"/>
  <c r="D43" i="28"/>
  <c r="E43" i="28" s="1"/>
  <c r="D44" i="28"/>
  <c r="D41" i="29"/>
  <c r="D42" i="29"/>
  <c r="D43" i="29"/>
  <c r="D44" i="29"/>
  <c r="D41" i="31"/>
  <c r="D42" i="31"/>
  <c r="D43" i="31"/>
  <c r="E43" i="31" s="1"/>
  <c r="D44" i="31"/>
  <c r="D41" i="32"/>
  <c r="D42" i="32"/>
  <c r="D43" i="32"/>
  <c r="D44" i="32"/>
  <c r="D41" i="33"/>
  <c r="D42" i="33"/>
  <c r="D43" i="33"/>
  <c r="E43" i="33" s="1"/>
  <c r="D44" i="33"/>
  <c r="D41" i="34"/>
  <c r="D42" i="34"/>
  <c r="D43" i="34"/>
  <c r="D44" i="34"/>
  <c r="D41" i="35"/>
  <c r="D42" i="35"/>
  <c r="D43" i="35"/>
  <c r="E43" i="35" s="1"/>
  <c r="D44" i="35"/>
  <c r="D41" i="36"/>
  <c r="D42" i="36"/>
  <c r="D43" i="36"/>
  <c r="D44" i="36"/>
  <c r="D34" i="37"/>
  <c r="D35" i="37"/>
  <c r="D36" i="37"/>
  <c r="D37" i="37"/>
  <c r="D38" i="37"/>
  <c r="D39" i="37"/>
  <c r="D40" i="37"/>
  <c r="D41" i="37"/>
  <c r="D42" i="37"/>
  <c r="D43" i="37"/>
  <c r="D44" i="37"/>
  <c r="D41" i="38"/>
  <c r="D42" i="38"/>
  <c r="D43" i="38"/>
  <c r="D44" i="38"/>
  <c r="D41" i="39"/>
  <c r="D42" i="39"/>
  <c r="D43" i="39"/>
  <c r="D44" i="39"/>
  <c r="D41" i="40"/>
  <c r="D42" i="40"/>
  <c r="D43" i="40"/>
  <c r="D44" i="40"/>
  <c r="D41" i="41"/>
  <c r="D42" i="41"/>
  <c r="D43" i="41"/>
  <c r="D44" i="41"/>
  <c r="D41" i="42"/>
  <c r="D42" i="42"/>
  <c r="D43" i="42"/>
  <c r="D44" i="42"/>
  <c r="D41" i="44"/>
  <c r="D42" i="44"/>
  <c r="D43" i="44"/>
  <c r="D44" i="44"/>
  <c r="D31" i="52"/>
  <c r="D32" i="52"/>
  <c r="D33" i="52"/>
  <c r="D34" i="52"/>
  <c r="D35" i="52"/>
  <c r="D36" i="52"/>
  <c r="D37" i="52"/>
  <c r="D38" i="52"/>
  <c r="E38" i="52" s="1"/>
  <c r="D39" i="52"/>
  <c r="D40" i="52"/>
  <c r="D41" i="52"/>
  <c r="D42" i="52"/>
  <c r="D43" i="52"/>
  <c r="D44" i="52"/>
  <c r="D44" i="51"/>
  <c r="D6" i="51"/>
  <c r="E6" i="51" s="1"/>
  <c r="D7" i="51"/>
  <c r="D8" i="51"/>
  <c r="D9" i="51"/>
  <c r="D10" i="51"/>
  <c r="D11" i="51"/>
  <c r="D12" i="51"/>
  <c r="D13" i="51"/>
  <c r="D14" i="51"/>
  <c r="E14" i="51" s="1"/>
  <c r="D15" i="51"/>
  <c r="D16" i="51"/>
  <c r="D17" i="51"/>
  <c r="D18" i="51"/>
  <c r="D19" i="51"/>
  <c r="D20" i="51"/>
  <c r="D21" i="51"/>
  <c r="D22" i="51"/>
  <c r="E22" i="51" s="1"/>
  <c r="D23" i="51"/>
  <c r="D24" i="51"/>
  <c r="D25" i="51"/>
  <c r="D26" i="51"/>
  <c r="D27" i="51"/>
  <c r="D28" i="51"/>
  <c r="D29" i="51"/>
  <c r="D30" i="51"/>
  <c r="D31" i="51"/>
  <c r="D32" i="51"/>
  <c r="D33" i="51"/>
  <c r="D34" i="51"/>
  <c r="D35" i="51"/>
  <c r="D36" i="51"/>
  <c r="D37" i="51"/>
  <c r="D38" i="51"/>
  <c r="E38" i="51" s="1"/>
  <c r="D39" i="51"/>
  <c r="D40" i="51"/>
  <c r="D41" i="51"/>
  <c r="D42" i="51"/>
  <c r="D43" i="51"/>
  <c r="D5" i="51"/>
  <c r="D6" i="52"/>
  <c r="D7" i="52"/>
  <c r="E7" i="52" s="1"/>
  <c r="D8" i="52"/>
  <c r="D9" i="52"/>
  <c r="D10" i="52"/>
  <c r="D11" i="52"/>
  <c r="D12" i="52"/>
  <c r="D13" i="52"/>
  <c r="D14" i="52"/>
  <c r="D15" i="52"/>
  <c r="E15" i="52" s="1"/>
  <c r="D16" i="52"/>
  <c r="D17" i="52"/>
  <c r="D18" i="52"/>
  <c r="D19" i="52"/>
  <c r="D20" i="52"/>
  <c r="D21" i="52"/>
  <c r="D22" i="52"/>
  <c r="D23" i="52"/>
  <c r="D24" i="52"/>
  <c r="D25" i="52"/>
  <c r="D26" i="52"/>
  <c r="D27" i="52"/>
  <c r="D28" i="52"/>
  <c r="D29" i="52"/>
  <c r="D30" i="52"/>
  <c r="D5" i="52"/>
  <c r="E5" i="52" s="1"/>
  <c r="D41" i="43"/>
  <c r="D42" i="43"/>
  <c r="D43" i="43"/>
  <c r="C40" i="51"/>
  <c r="C44" i="51" s="1"/>
  <c r="C39" i="52"/>
  <c r="C44" i="52" s="1"/>
  <c r="D32" i="4"/>
  <c r="V29" i="12" s="1"/>
  <c r="D18" i="4"/>
  <c r="V15" i="22" s="1"/>
  <c r="F45" i="4"/>
  <c r="T42" i="30" s="1"/>
  <c r="C45" i="7"/>
  <c r="L44" i="52"/>
  <c r="C5" i="8"/>
  <c r="C44" i="8" s="1"/>
  <c r="D5" i="8"/>
  <c r="D6" i="8"/>
  <c r="D7" i="8"/>
  <c r="O10" i="4"/>
  <c r="P10" i="4" s="1"/>
  <c r="C10" i="4" s="1"/>
  <c r="D8" i="8"/>
  <c r="O11" i="4"/>
  <c r="P11" i="4" s="1"/>
  <c r="C11" i="4" s="1"/>
  <c r="F8" i="13" s="1"/>
  <c r="D9" i="8"/>
  <c r="D10" i="8"/>
  <c r="O13" i="4"/>
  <c r="P13" i="4" s="1"/>
  <c r="C13" i="4" s="1"/>
  <c r="F10" i="49" s="1"/>
  <c r="AN13" i="4"/>
  <c r="H13" i="4" s="1"/>
  <c r="D11" i="8"/>
  <c r="D12" i="8"/>
  <c r="D13" i="8"/>
  <c r="D14" i="8"/>
  <c r="O17" i="4"/>
  <c r="P17" i="4" s="1"/>
  <c r="C17" i="4" s="1"/>
  <c r="P14" i="43" s="1"/>
  <c r="D15" i="8"/>
  <c r="O18" i="4"/>
  <c r="P18" i="4" s="1"/>
  <c r="C18" i="4" s="1"/>
  <c r="P15" i="37" s="1"/>
  <c r="D16" i="8"/>
  <c r="D17" i="8"/>
  <c r="D18" i="8"/>
  <c r="E18" i="8" s="1"/>
  <c r="AN21" i="4"/>
  <c r="H21" i="4" s="1"/>
  <c r="D19" i="8"/>
  <c r="E19" i="8" s="1"/>
  <c r="D20" i="8"/>
  <c r="AN23" i="4"/>
  <c r="H23" i="4" s="1"/>
  <c r="D21" i="8"/>
  <c r="D22" i="8"/>
  <c r="D23" i="8"/>
  <c r="D24" i="8"/>
  <c r="D25" i="8"/>
  <c r="E25" i="8" s="1"/>
  <c r="D26" i="8"/>
  <c r="AN29" i="4"/>
  <c r="H29" i="4" s="1"/>
  <c r="N26" i="15" s="1"/>
  <c r="D27" i="8"/>
  <c r="D28" i="8"/>
  <c r="O31" i="4"/>
  <c r="P31" i="4" s="1"/>
  <c r="C31" i="4" s="1"/>
  <c r="F28" i="17" s="1"/>
  <c r="AN31" i="4"/>
  <c r="H31" i="4" s="1"/>
  <c r="D29" i="8"/>
  <c r="D30" i="8"/>
  <c r="E30" i="8" s="1"/>
  <c r="AN33" i="4"/>
  <c r="H33" i="4" s="1"/>
  <c r="D31" i="8"/>
  <c r="D32" i="8"/>
  <c r="D33" i="8"/>
  <c r="E33" i="8" s="1"/>
  <c r="O36" i="4"/>
  <c r="P36" i="4" s="1"/>
  <c r="C36" i="4" s="1"/>
  <c r="D34" i="8"/>
  <c r="AN37" i="4"/>
  <c r="H37" i="4" s="1"/>
  <c r="N34" i="12" s="1"/>
  <c r="D35" i="8"/>
  <c r="AN38" i="4"/>
  <c r="H38" i="4" s="1"/>
  <c r="N35" i="33" s="1"/>
  <c r="D36" i="8"/>
  <c r="AN39" i="4"/>
  <c r="H39" i="4" s="1"/>
  <c r="D37" i="8"/>
  <c r="D38" i="8"/>
  <c r="D39" i="8"/>
  <c r="E39" i="8" s="1"/>
  <c r="D40" i="8"/>
  <c r="O43" i="4"/>
  <c r="P43" i="4" s="1"/>
  <c r="C43" i="4" s="1"/>
  <c r="L44" i="8"/>
  <c r="AN47" i="4"/>
  <c r="H47" i="4" s="1"/>
  <c r="D5" i="13"/>
  <c r="C6" i="13"/>
  <c r="C44" i="13" s="1"/>
  <c r="D6" i="13"/>
  <c r="D7" i="13"/>
  <c r="D8" i="13"/>
  <c r="D9" i="13"/>
  <c r="E9" i="13" s="1"/>
  <c r="D10" i="13"/>
  <c r="D11" i="13"/>
  <c r="D12" i="13"/>
  <c r="D13" i="13"/>
  <c r="D14" i="13"/>
  <c r="D15" i="13"/>
  <c r="D16" i="13"/>
  <c r="D17" i="13"/>
  <c r="E17" i="13" s="1"/>
  <c r="D18" i="13"/>
  <c r="D19" i="13"/>
  <c r="D20" i="13"/>
  <c r="D21" i="13"/>
  <c r="D22" i="13"/>
  <c r="D23" i="13"/>
  <c r="D24" i="13"/>
  <c r="D25" i="13"/>
  <c r="D26" i="13"/>
  <c r="D27" i="13"/>
  <c r="D28" i="13"/>
  <c r="D29" i="13"/>
  <c r="D30" i="13"/>
  <c r="D31" i="13"/>
  <c r="D32" i="13"/>
  <c r="L44" i="13"/>
  <c r="D5" i="12"/>
  <c r="C7" i="12"/>
  <c r="C44" i="12" s="1"/>
  <c r="D6" i="12"/>
  <c r="D7" i="12"/>
  <c r="D8" i="12"/>
  <c r="D9" i="12"/>
  <c r="D10" i="12"/>
  <c r="D11" i="12"/>
  <c r="E11" i="12" s="1"/>
  <c r="D12" i="12"/>
  <c r="D13" i="12"/>
  <c r="D14" i="12"/>
  <c r="D15" i="12"/>
  <c r="D16" i="12"/>
  <c r="D17" i="12"/>
  <c r="D18" i="12"/>
  <c r="D19" i="12"/>
  <c r="E19" i="12" s="1"/>
  <c r="D20" i="12"/>
  <c r="D21" i="12"/>
  <c r="E21" i="12" s="1"/>
  <c r="D22" i="12"/>
  <c r="D23" i="12"/>
  <c r="D24" i="12"/>
  <c r="D25" i="12"/>
  <c r="D26" i="12"/>
  <c r="D27" i="12"/>
  <c r="D28" i="12"/>
  <c r="D29" i="12"/>
  <c r="D30" i="12"/>
  <c r="D31" i="12"/>
  <c r="D32" i="12"/>
  <c r="D33" i="12"/>
  <c r="D34" i="12"/>
  <c r="D35" i="12"/>
  <c r="E35" i="12" s="1"/>
  <c r="D36" i="12"/>
  <c r="D37" i="12"/>
  <c r="D38" i="12"/>
  <c r="D39" i="12"/>
  <c r="D40" i="12"/>
  <c r="D5" i="14"/>
  <c r="C8" i="14"/>
  <c r="C44" i="14" s="1"/>
  <c r="D6" i="14"/>
  <c r="E6" i="14" s="1"/>
  <c r="D7" i="14"/>
  <c r="D8" i="14"/>
  <c r="D9" i="14"/>
  <c r="D10" i="14"/>
  <c r="D11" i="14"/>
  <c r="D12" i="14"/>
  <c r="D13" i="14"/>
  <c r="D14" i="14"/>
  <c r="E14" i="14" s="1"/>
  <c r="D15" i="14"/>
  <c r="E15" i="14" s="1"/>
  <c r="D16" i="14"/>
  <c r="D17" i="14"/>
  <c r="D18" i="14"/>
  <c r="D19" i="14"/>
  <c r="E19" i="14" s="1"/>
  <c r="D20" i="14"/>
  <c r="D21" i="14"/>
  <c r="D22" i="14"/>
  <c r="E22" i="14" s="1"/>
  <c r="D23" i="14"/>
  <c r="D24" i="14"/>
  <c r="D25" i="14"/>
  <c r="D26" i="14"/>
  <c r="D27" i="14"/>
  <c r="D28" i="14"/>
  <c r="E28" i="14" s="1"/>
  <c r="D29" i="14"/>
  <c r="D30" i="14"/>
  <c r="E30" i="14" s="1"/>
  <c r="D31" i="14"/>
  <c r="E31" i="14" s="1"/>
  <c r="D32" i="14"/>
  <c r="D33" i="14"/>
  <c r="D34" i="14"/>
  <c r="D35" i="14"/>
  <c r="E35" i="14" s="1"/>
  <c r="D36" i="14"/>
  <c r="D37" i="14"/>
  <c r="D38" i="14"/>
  <c r="E38" i="14" s="1"/>
  <c r="D39" i="14"/>
  <c r="D40" i="14"/>
  <c r="L44" i="14"/>
  <c r="D5" i="15"/>
  <c r="C9" i="15"/>
  <c r="C44" i="15" s="1"/>
  <c r="D6" i="15"/>
  <c r="D7" i="15"/>
  <c r="D8" i="15"/>
  <c r="E8" i="15" s="1"/>
  <c r="D9" i="15"/>
  <c r="D10" i="15"/>
  <c r="D11" i="15"/>
  <c r="D12" i="15"/>
  <c r="D13" i="15"/>
  <c r="E13" i="15" s="1"/>
  <c r="D14" i="15"/>
  <c r="D15" i="15"/>
  <c r="D16" i="15"/>
  <c r="D17" i="15"/>
  <c r="D18" i="15"/>
  <c r="D19" i="15"/>
  <c r="D20" i="15"/>
  <c r="D21" i="15"/>
  <c r="D22" i="15"/>
  <c r="D23" i="15"/>
  <c r="D24" i="15"/>
  <c r="D25" i="15"/>
  <c r="D26" i="15"/>
  <c r="D27" i="15"/>
  <c r="D28" i="15"/>
  <c r="E28" i="15" s="1"/>
  <c r="D29" i="15"/>
  <c r="D30" i="15"/>
  <c r="D31" i="15"/>
  <c r="D32" i="15"/>
  <c r="D33" i="15"/>
  <c r="D34" i="15"/>
  <c r="D35" i="15"/>
  <c r="D36" i="15"/>
  <c r="D37" i="15"/>
  <c r="D38" i="15"/>
  <c r="D39" i="15"/>
  <c r="D40" i="15"/>
  <c r="E40" i="15" s="1"/>
  <c r="L44" i="15"/>
  <c r="D5" i="16"/>
  <c r="C10" i="16"/>
  <c r="C44" i="16" s="1"/>
  <c r="D6" i="16"/>
  <c r="D7" i="16"/>
  <c r="D8" i="16"/>
  <c r="D9" i="16"/>
  <c r="D10" i="16"/>
  <c r="D11" i="16"/>
  <c r="D12" i="16"/>
  <c r="D13" i="16"/>
  <c r="D14" i="16"/>
  <c r="D15" i="16"/>
  <c r="D16" i="16"/>
  <c r="D17" i="16"/>
  <c r="D18" i="16"/>
  <c r="D19" i="16"/>
  <c r="D20" i="16"/>
  <c r="D21" i="16"/>
  <c r="D22" i="16"/>
  <c r="D23" i="16"/>
  <c r="D24" i="16"/>
  <c r="D25" i="16"/>
  <c r="D26" i="16"/>
  <c r="D27" i="16"/>
  <c r="D28" i="16"/>
  <c r="D29" i="16"/>
  <c r="D30" i="16"/>
  <c r="D31" i="16"/>
  <c r="D32" i="16"/>
  <c r="D33" i="16"/>
  <c r="D34" i="16"/>
  <c r="E34" i="16" s="1"/>
  <c r="D35" i="16"/>
  <c r="D36" i="16"/>
  <c r="D37" i="16"/>
  <c r="D38" i="16"/>
  <c r="D39" i="16"/>
  <c r="D40" i="16"/>
  <c r="L44" i="16"/>
  <c r="D5" i="17"/>
  <c r="E5" i="17" s="1"/>
  <c r="C11" i="17"/>
  <c r="C44" i="17" s="1"/>
  <c r="D6" i="17"/>
  <c r="D7" i="17"/>
  <c r="D8" i="17"/>
  <c r="D9" i="17"/>
  <c r="D10" i="17"/>
  <c r="D11" i="17"/>
  <c r="D12" i="17"/>
  <c r="D13" i="17"/>
  <c r="D14" i="17"/>
  <c r="D15" i="17"/>
  <c r="D16" i="17"/>
  <c r="E16" i="17" s="1"/>
  <c r="D17" i="17"/>
  <c r="D18" i="17"/>
  <c r="D19" i="17"/>
  <c r="D20" i="17"/>
  <c r="E20" i="17" s="1"/>
  <c r="D21" i="17"/>
  <c r="D22" i="17"/>
  <c r="D23" i="17"/>
  <c r="D24" i="17"/>
  <c r="D25" i="17"/>
  <c r="D26" i="17"/>
  <c r="D27" i="17"/>
  <c r="D28" i="17"/>
  <c r="E28" i="17" s="1"/>
  <c r="D29" i="17"/>
  <c r="D30" i="17"/>
  <c r="D31" i="17"/>
  <c r="D32" i="17"/>
  <c r="E32" i="17" s="1"/>
  <c r="D33" i="17"/>
  <c r="D34" i="17"/>
  <c r="D35" i="17"/>
  <c r="D36" i="17"/>
  <c r="E36" i="17" s="1"/>
  <c r="D37" i="17"/>
  <c r="D38" i="17"/>
  <c r="E38" i="17" s="1"/>
  <c r="D39" i="17"/>
  <c r="D40" i="17"/>
  <c r="L44" i="17"/>
  <c r="D5" i="18"/>
  <c r="C12" i="18"/>
  <c r="C44" i="18" s="1"/>
  <c r="D6" i="18"/>
  <c r="D7" i="18"/>
  <c r="D8" i="18"/>
  <c r="D9" i="18"/>
  <c r="D10" i="18"/>
  <c r="E10" i="18" s="1"/>
  <c r="D11" i="18"/>
  <c r="D12" i="18"/>
  <c r="D13" i="18"/>
  <c r="D14" i="18"/>
  <c r="D15" i="18"/>
  <c r="D16" i="18"/>
  <c r="D17" i="18"/>
  <c r="D18" i="18"/>
  <c r="D19" i="18"/>
  <c r="D20" i="18"/>
  <c r="D21" i="18"/>
  <c r="D22" i="18"/>
  <c r="D23" i="18"/>
  <c r="D24" i="18"/>
  <c r="D25" i="18"/>
  <c r="D26" i="18"/>
  <c r="E26" i="18" s="1"/>
  <c r="D27" i="18"/>
  <c r="D28" i="18"/>
  <c r="D29" i="18"/>
  <c r="D30" i="18"/>
  <c r="D31" i="18"/>
  <c r="D32" i="18"/>
  <c r="D33" i="18"/>
  <c r="D34" i="18"/>
  <c r="D35" i="18"/>
  <c r="D36" i="18"/>
  <c r="D37" i="18"/>
  <c r="E37" i="18" s="1"/>
  <c r="D38" i="18"/>
  <c r="E38" i="18" s="1"/>
  <c r="D39" i="18"/>
  <c r="D40" i="18"/>
  <c r="L44" i="18"/>
  <c r="D5" i="19"/>
  <c r="C13" i="19"/>
  <c r="D6" i="19"/>
  <c r="D7" i="19"/>
  <c r="D8" i="19"/>
  <c r="D9" i="19"/>
  <c r="D10" i="19"/>
  <c r="D11" i="19"/>
  <c r="D12" i="19"/>
  <c r="D13" i="19"/>
  <c r="D14" i="19"/>
  <c r="D15" i="19"/>
  <c r="D16" i="19"/>
  <c r="E16" i="19" s="1"/>
  <c r="D17" i="19"/>
  <c r="D18" i="19"/>
  <c r="D19" i="19"/>
  <c r="D20" i="19"/>
  <c r="D21" i="19"/>
  <c r="D22" i="19"/>
  <c r="D23" i="19"/>
  <c r="D24" i="19"/>
  <c r="E24" i="19" s="1"/>
  <c r="D25" i="19"/>
  <c r="D26" i="19"/>
  <c r="D27" i="19"/>
  <c r="D28" i="19"/>
  <c r="D29" i="19"/>
  <c r="D30" i="19"/>
  <c r="D31" i="19"/>
  <c r="D32" i="19"/>
  <c r="E32" i="19" s="1"/>
  <c r="D33" i="19"/>
  <c r="D34" i="19"/>
  <c r="D35" i="19"/>
  <c r="D36" i="19"/>
  <c r="D37" i="19"/>
  <c r="D38" i="19"/>
  <c r="D39" i="19"/>
  <c r="D40" i="19"/>
  <c r="E40" i="19" s="1"/>
  <c r="L44" i="19"/>
  <c r="D5" i="20"/>
  <c r="C14" i="20"/>
  <c r="D6" i="20"/>
  <c r="D7" i="20"/>
  <c r="D8" i="20"/>
  <c r="D9" i="20"/>
  <c r="E9" i="20" s="1"/>
  <c r="D10" i="20"/>
  <c r="E10" i="20" s="1"/>
  <c r="D11" i="20"/>
  <c r="D12" i="20"/>
  <c r="D13" i="20"/>
  <c r="E13" i="20" s="1"/>
  <c r="D14" i="20"/>
  <c r="D15" i="20"/>
  <c r="D16" i="20"/>
  <c r="D17" i="20"/>
  <c r="D18" i="20"/>
  <c r="E18" i="20" s="1"/>
  <c r="D19" i="20"/>
  <c r="D20" i="20"/>
  <c r="D21" i="20"/>
  <c r="E21" i="20" s="1"/>
  <c r="D22" i="20"/>
  <c r="D23" i="20"/>
  <c r="D24" i="20"/>
  <c r="D25" i="20"/>
  <c r="E25" i="20" s="1"/>
  <c r="D26" i="20"/>
  <c r="E26" i="20" s="1"/>
  <c r="D27" i="20"/>
  <c r="D28" i="20"/>
  <c r="D29" i="20"/>
  <c r="E29" i="20" s="1"/>
  <c r="D30" i="20"/>
  <c r="D31" i="20"/>
  <c r="D32" i="20"/>
  <c r="D33" i="20"/>
  <c r="D34" i="20"/>
  <c r="E34" i="20" s="1"/>
  <c r="D35" i="20"/>
  <c r="D36" i="20"/>
  <c r="D37" i="20"/>
  <c r="E37" i="20" s="1"/>
  <c r="D38" i="20"/>
  <c r="D39" i="20"/>
  <c r="D40" i="20"/>
  <c r="L44" i="20"/>
  <c r="D5" i="21"/>
  <c r="C15" i="21"/>
  <c r="C44" i="21" s="1"/>
  <c r="D6" i="21"/>
  <c r="D7" i="21"/>
  <c r="D8" i="21"/>
  <c r="D9" i="21"/>
  <c r="D10" i="21"/>
  <c r="D11" i="21"/>
  <c r="D12" i="21"/>
  <c r="E12" i="21" s="1"/>
  <c r="D13" i="21"/>
  <c r="D14" i="21"/>
  <c r="D15" i="21"/>
  <c r="D16" i="21"/>
  <c r="D17" i="21"/>
  <c r="D18" i="21"/>
  <c r="D19" i="21"/>
  <c r="D20" i="21"/>
  <c r="E20" i="21" s="1"/>
  <c r="D21" i="21"/>
  <c r="D22" i="21"/>
  <c r="D23" i="21"/>
  <c r="D24" i="21"/>
  <c r="D25" i="21"/>
  <c r="D26" i="21"/>
  <c r="D27" i="21"/>
  <c r="D28" i="21"/>
  <c r="E28" i="21" s="1"/>
  <c r="D29" i="21"/>
  <c r="D30" i="21"/>
  <c r="D31" i="21"/>
  <c r="D32" i="21"/>
  <c r="D33" i="21"/>
  <c r="D34" i="21"/>
  <c r="D35" i="21"/>
  <c r="D36" i="21"/>
  <c r="E36" i="21" s="1"/>
  <c r="D37" i="21"/>
  <c r="D38" i="21"/>
  <c r="D39" i="21"/>
  <c r="D40" i="21"/>
  <c r="L44" i="21"/>
  <c r="D5" i="22"/>
  <c r="C16" i="22"/>
  <c r="D6" i="22"/>
  <c r="D7" i="22"/>
  <c r="D8" i="22"/>
  <c r="D9" i="22"/>
  <c r="D10" i="22"/>
  <c r="D11" i="22"/>
  <c r="D12" i="22"/>
  <c r="D13" i="22"/>
  <c r="D14" i="22"/>
  <c r="E14" i="22" s="1"/>
  <c r="D15" i="22"/>
  <c r="D16" i="22"/>
  <c r="D17" i="22"/>
  <c r="D18" i="22"/>
  <c r="D19" i="22"/>
  <c r="D20" i="22"/>
  <c r="D21" i="22"/>
  <c r="E21" i="22" s="1"/>
  <c r="D22" i="22"/>
  <c r="D23" i="22"/>
  <c r="D24" i="22"/>
  <c r="D25" i="22"/>
  <c r="D26" i="22"/>
  <c r="D27" i="22"/>
  <c r="D28" i="22"/>
  <c r="D29" i="22"/>
  <c r="D30" i="22"/>
  <c r="E30" i="22" s="1"/>
  <c r="D31" i="22"/>
  <c r="D32" i="22"/>
  <c r="D33" i="22"/>
  <c r="D34" i="22"/>
  <c r="D35" i="22"/>
  <c r="D36" i="22"/>
  <c r="D37" i="22"/>
  <c r="E37" i="22" s="1"/>
  <c r="D38" i="22"/>
  <c r="E38" i="22" s="1"/>
  <c r="D39" i="22"/>
  <c r="D40" i="22"/>
  <c r="L44" i="22"/>
  <c r="D5" i="23"/>
  <c r="C17" i="23"/>
  <c r="C44" i="23" s="1"/>
  <c r="D6" i="23"/>
  <c r="D7" i="23"/>
  <c r="D8" i="23"/>
  <c r="E8" i="23" s="1"/>
  <c r="D9" i="23"/>
  <c r="D10" i="23"/>
  <c r="D11" i="23"/>
  <c r="D12" i="23"/>
  <c r="D13" i="23"/>
  <c r="D14" i="23"/>
  <c r="D15" i="23"/>
  <c r="D16" i="23"/>
  <c r="E16" i="23" s="1"/>
  <c r="D17" i="23"/>
  <c r="D18" i="23"/>
  <c r="D19" i="23"/>
  <c r="D20" i="23"/>
  <c r="D21" i="23"/>
  <c r="D22" i="23"/>
  <c r="D23" i="23"/>
  <c r="D24" i="23"/>
  <c r="E24" i="23" s="1"/>
  <c r="D25" i="23"/>
  <c r="D26" i="23"/>
  <c r="D27" i="23"/>
  <c r="D28" i="23"/>
  <c r="D29" i="23"/>
  <c r="E29" i="23" s="1"/>
  <c r="D30" i="23"/>
  <c r="D31" i="23"/>
  <c r="D32" i="23"/>
  <c r="E32" i="23" s="1"/>
  <c r="D33" i="23"/>
  <c r="D34" i="23"/>
  <c r="E34" i="23" s="1"/>
  <c r="D35" i="23"/>
  <c r="D36" i="23"/>
  <c r="D37" i="23"/>
  <c r="D38" i="23"/>
  <c r="D39" i="23"/>
  <c r="D40" i="23"/>
  <c r="L44" i="23"/>
  <c r="D5" i="24"/>
  <c r="C18" i="24"/>
  <c r="D6" i="24"/>
  <c r="D7" i="24"/>
  <c r="D8" i="24"/>
  <c r="D9" i="24"/>
  <c r="D10" i="24"/>
  <c r="E10" i="24" s="1"/>
  <c r="D11" i="24"/>
  <c r="D12" i="24"/>
  <c r="D13" i="24"/>
  <c r="D14" i="24"/>
  <c r="D15" i="24"/>
  <c r="D16" i="24"/>
  <c r="D17" i="24"/>
  <c r="D18" i="24"/>
  <c r="E18" i="24" s="1"/>
  <c r="D19" i="24"/>
  <c r="D20" i="24"/>
  <c r="D21" i="24"/>
  <c r="E21" i="24" s="1"/>
  <c r="D22" i="24"/>
  <c r="D23" i="24"/>
  <c r="D24" i="24"/>
  <c r="D25" i="24"/>
  <c r="D26" i="24"/>
  <c r="E26" i="24" s="1"/>
  <c r="D27" i="24"/>
  <c r="D28" i="24"/>
  <c r="D29" i="24"/>
  <c r="D30" i="24"/>
  <c r="D31" i="24"/>
  <c r="D32" i="24"/>
  <c r="D33" i="24"/>
  <c r="D34" i="24"/>
  <c r="E34" i="24" s="1"/>
  <c r="D35" i="24"/>
  <c r="D36" i="24"/>
  <c r="D37" i="24"/>
  <c r="E37" i="24" s="1"/>
  <c r="D38" i="24"/>
  <c r="D39" i="24"/>
  <c r="D40" i="24"/>
  <c r="L44" i="24"/>
  <c r="D5" i="25"/>
  <c r="E5" i="25" s="1"/>
  <c r="C19" i="25"/>
  <c r="C44" i="25" s="1"/>
  <c r="D6" i="25"/>
  <c r="D7" i="25"/>
  <c r="D8" i="25"/>
  <c r="D9" i="25"/>
  <c r="D10" i="25"/>
  <c r="D11" i="25"/>
  <c r="D12" i="25"/>
  <c r="D13" i="25"/>
  <c r="D14" i="25"/>
  <c r="D15" i="25"/>
  <c r="D16" i="25"/>
  <c r="E16" i="25" s="1"/>
  <c r="D17" i="25"/>
  <c r="D18" i="25"/>
  <c r="D19" i="25"/>
  <c r="E19" i="25" s="1"/>
  <c r="D20" i="25"/>
  <c r="E20" i="25" s="1"/>
  <c r="D21" i="25"/>
  <c r="D22" i="25"/>
  <c r="D23" i="25"/>
  <c r="D24" i="25"/>
  <c r="D25" i="25"/>
  <c r="D26" i="25"/>
  <c r="D27" i="25"/>
  <c r="D28" i="25"/>
  <c r="D29" i="25"/>
  <c r="D30" i="25"/>
  <c r="D31" i="25"/>
  <c r="E31" i="25" s="1"/>
  <c r="D32" i="25"/>
  <c r="D33" i="25"/>
  <c r="D34" i="25"/>
  <c r="D35" i="25"/>
  <c r="E35" i="25" s="1"/>
  <c r="D36" i="25"/>
  <c r="E36" i="25" s="1"/>
  <c r="D37" i="25"/>
  <c r="D38" i="25"/>
  <c r="D39" i="25"/>
  <c r="D40" i="25"/>
  <c r="L44" i="25"/>
  <c r="D5" i="26"/>
  <c r="C20" i="26"/>
  <c r="C44" i="26" s="1"/>
  <c r="D6" i="26"/>
  <c r="E6" i="26" s="1"/>
  <c r="D7" i="26"/>
  <c r="D8" i="26"/>
  <c r="D9" i="26"/>
  <c r="E9" i="26" s="1"/>
  <c r="D10" i="26"/>
  <c r="D11" i="26"/>
  <c r="D12" i="26"/>
  <c r="D13" i="26"/>
  <c r="D14" i="26"/>
  <c r="D15" i="26"/>
  <c r="D16" i="26"/>
  <c r="D17" i="26"/>
  <c r="D18" i="26"/>
  <c r="D19" i="26"/>
  <c r="D20" i="26"/>
  <c r="D21" i="26"/>
  <c r="D22" i="26"/>
  <c r="E22" i="26" s="1"/>
  <c r="D23" i="26"/>
  <c r="D24" i="26"/>
  <c r="D25" i="26"/>
  <c r="E25" i="26" s="1"/>
  <c r="D26" i="26"/>
  <c r="D27" i="26"/>
  <c r="D28" i="26"/>
  <c r="D29" i="26"/>
  <c r="D30" i="26"/>
  <c r="D31" i="26"/>
  <c r="D32" i="26"/>
  <c r="D33" i="26"/>
  <c r="D34" i="26"/>
  <c r="D35" i="26"/>
  <c r="D36" i="26"/>
  <c r="D37" i="26"/>
  <c r="E37" i="26" s="1"/>
  <c r="D38" i="26"/>
  <c r="D39" i="26"/>
  <c r="D40" i="26"/>
  <c r="L44" i="26"/>
  <c r="D5" i="27"/>
  <c r="C21" i="27"/>
  <c r="D6" i="27"/>
  <c r="D7" i="27"/>
  <c r="D8" i="27"/>
  <c r="D9" i="27"/>
  <c r="D10" i="27"/>
  <c r="D11" i="27"/>
  <c r="D12" i="27"/>
  <c r="D13" i="27"/>
  <c r="D14" i="27"/>
  <c r="D15" i="27"/>
  <c r="D16" i="27"/>
  <c r="D17" i="27"/>
  <c r="D18" i="27"/>
  <c r="D19" i="27"/>
  <c r="D20" i="27"/>
  <c r="D21" i="27"/>
  <c r="D22" i="27"/>
  <c r="D23" i="27"/>
  <c r="D24" i="27"/>
  <c r="D25" i="27"/>
  <c r="D26" i="27"/>
  <c r="D27" i="27"/>
  <c r="D28" i="27"/>
  <c r="D29" i="27"/>
  <c r="D30" i="27"/>
  <c r="D31" i="27"/>
  <c r="D32" i="27"/>
  <c r="D33" i="27"/>
  <c r="D34" i="27"/>
  <c r="D35" i="27"/>
  <c r="D36" i="27"/>
  <c r="D37" i="27"/>
  <c r="D38" i="27"/>
  <c r="D39" i="27"/>
  <c r="D40" i="27"/>
  <c r="L44" i="27"/>
  <c r="D5" i="28"/>
  <c r="C22" i="28"/>
  <c r="D6" i="28"/>
  <c r="D7" i="28"/>
  <c r="D8" i="28"/>
  <c r="D9" i="28"/>
  <c r="D10" i="28"/>
  <c r="E10" i="28" s="1"/>
  <c r="D11" i="28"/>
  <c r="D12" i="28"/>
  <c r="D13" i="28"/>
  <c r="D14" i="28"/>
  <c r="D15" i="28"/>
  <c r="D16" i="28"/>
  <c r="D17" i="28"/>
  <c r="D18" i="28"/>
  <c r="E18" i="28" s="1"/>
  <c r="D19" i="28"/>
  <c r="D20" i="28"/>
  <c r="D21" i="28"/>
  <c r="D22" i="28"/>
  <c r="D23" i="28"/>
  <c r="D24" i="28"/>
  <c r="E24" i="28" s="1"/>
  <c r="D25" i="28"/>
  <c r="D26" i="28"/>
  <c r="D27" i="28"/>
  <c r="D28" i="28"/>
  <c r="D29" i="28"/>
  <c r="D30" i="28"/>
  <c r="D31" i="28"/>
  <c r="D32" i="28"/>
  <c r="D33" i="28"/>
  <c r="D34" i="28"/>
  <c r="E34" i="28" s="1"/>
  <c r="D35" i="28"/>
  <c r="D36" i="28"/>
  <c r="D37" i="28"/>
  <c r="D38" i="28"/>
  <c r="D39" i="28"/>
  <c r="D40" i="28"/>
  <c r="E40" i="28" s="1"/>
  <c r="L44" i="28"/>
  <c r="D5" i="29"/>
  <c r="C23" i="29"/>
  <c r="C44" i="29" s="1"/>
  <c r="D6" i="29"/>
  <c r="D7" i="29"/>
  <c r="D8" i="29"/>
  <c r="D9" i="29"/>
  <c r="D10" i="29"/>
  <c r="D11" i="29"/>
  <c r="D12" i="29"/>
  <c r="D13" i="29"/>
  <c r="D14" i="29"/>
  <c r="D15" i="29"/>
  <c r="D16" i="29"/>
  <c r="D17" i="29"/>
  <c r="D18" i="29"/>
  <c r="D19" i="29"/>
  <c r="D20" i="29"/>
  <c r="D21" i="29"/>
  <c r="D22" i="29"/>
  <c r="D23" i="29"/>
  <c r="D24" i="29"/>
  <c r="D25" i="29"/>
  <c r="D26" i="29"/>
  <c r="D27" i="29"/>
  <c r="D28" i="29"/>
  <c r="E28" i="29" s="1"/>
  <c r="D29" i="29"/>
  <c r="D30" i="29"/>
  <c r="D31" i="29"/>
  <c r="D32" i="29"/>
  <c r="D33" i="29"/>
  <c r="D34" i="29"/>
  <c r="D35" i="29"/>
  <c r="D36" i="29"/>
  <c r="D37" i="29"/>
  <c r="D38" i="29"/>
  <c r="D39" i="29"/>
  <c r="D40" i="29"/>
  <c r="L44" i="29"/>
  <c r="D5" i="31"/>
  <c r="C25" i="31"/>
  <c r="D6" i="31"/>
  <c r="E6" i="31" s="1"/>
  <c r="D7" i="31"/>
  <c r="D8" i="31"/>
  <c r="D9" i="31"/>
  <c r="D10" i="31"/>
  <c r="D11" i="31"/>
  <c r="D12" i="31"/>
  <c r="D13" i="31"/>
  <c r="D14" i="31"/>
  <c r="E14" i="31" s="1"/>
  <c r="D15" i="31"/>
  <c r="D16" i="31"/>
  <c r="D17" i="31"/>
  <c r="D18" i="31"/>
  <c r="D19" i="31"/>
  <c r="D20" i="31"/>
  <c r="D21" i="31"/>
  <c r="D22" i="31"/>
  <c r="E22" i="31" s="1"/>
  <c r="D23" i="31"/>
  <c r="D24" i="31"/>
  <c r="D25" i="31"/>
  <c r="D26" i="31"/>
  <c r="D27" i="31"/>
  <c r="D28" i="31"/>
  <c r="D29" i="31"/>
  <c r="D30" i="31"/>
  <c r="D31" i="31"/>
  <c r="D32" i="31"/>
  <c r="D33" i="31"/>
  <c r="D34" i="31"/>
  <c r="D35" i="31"/>
  <c r="D36" i="31"/>
  <c r="D37" i="31"/>
  <c r="D38" i="31"/>
  <c r="E38" i="31" s="1"/>
  <c r="D39" i="31"/>
  <c r="D40" i="31"/>
  <c r="L44" i="31"/>
  <c r="D5" i="30"/>
  <c r="C24" i="30"/>
  <c r="C44" i="30" s="1"/>
  <c r="D6" i="30"/>
  <c r="D7" i="30"/>
  <c r="D8" i="30"/>
  <c r="D9" i="30"/>
  <c r="D10" i="30"/>
  <c r="D11" i="30"/>
  <c r="D12" i="30"/>
  <c r="D13" i="30"/>
  <c r="E13" i="30" s="1"/>
  <c r="D14" i="30"/>
  <c r="D15" i="30"/>
  <c r="D16" i="30"/>
  <c r="E16" i="30" s="1"/>
  <c r="D17" i="30"/>
  <c r="D18" i="30"/>
  <c r="E18" i="30" s="1"/>
  <c r="D19" i="30"/>
  <c r="D20" i="30"/>
  <c r="D21" i="30"/>
  <c r="D22" i="30"/>
  <c r="D23" i="30"/>
  <c r="D24" i="30"/>
  <c r="E24" i="30" s="1"/>
  <c r="D25" i="30"/>
  <c r="D26" i="30"/>
  <c r="D27" i="30"/>
  <c r="D28" i="30"/>
  <c r="D29" i="30"/>
  <c r="D30" i="30"/>
  <c r="D31" i="30"/>
  <c r="D32" i="30"/>
  <c r="E32" i="30" s="1"/>
  <c r="D33" i="30"/>
  <c r="D34" i="30"/>
  <c r="E34" i="30" s="1"/>
  <c r="D35" i="30"/>
  <c r="D36" i="30"/>
  <c r="D37" i="30"/>
  <c r="D38" i="30"/>
  <c r="D39" i="30"/>
  <c r="E39" i="30" s="1"/>
  <c r="D40" i="30"/>
  <c r="E40" i="30" s="1"/>
  <c r="L44" i="30"/>
  <c r="D5" i="32"/>
  <c r="C26" i="32"/>
  <c r="C44" i="32" s="1"/>
  <c r="D6" i="32"/>
  <c r="D7" i="32"/>
  <c r="D8" i="32"/>
  <c r="D9" i="32"/>
  <c r="D10" i="32"/>
  <c r="D11" i="32"/>
  <c r="D12" i="32"/>
  <c r="D13" i="32"/>
  <c r="D14" i="32"/>
  <c r="D15" i="32"/>
  <c r="D16" i="32"/>
  <c r="D17" i="32"/>
  <c r="D18" i="32"/>
  <c r="D19" i="32"/>
  <c r="D20" i="32"/>
  <c r="D21" i="32"/>
  <c r="D22" i="32"/>
  <c r="D23" i="32"/>
  <c r="D24" i="32"/>
  <c r="D25" i="32"/>
  <c r="D26" i="32"/>
  <c r="D27" i="32"/>
  <c r="D28" i="32"/>
  <c r="D29" i="32"/>
  <c r="D30" i="32"/>
  <c r="D31" i="32"/>
  <c r="D32" i="32"/>
  <c r="D33" i="32"/>
  <c r="D34" i="32"/>
  <c r="E34" i="32" s="1"/>
  <c r="D35" i="32"/>
  <c r="D36" i="32"/>
  <c r="D37" i="32"/>
  <c r="D38" i="32"/>
  <c r="D39" i="32"/>
  <c r="D40" i="32"/>
  <c r="L44" i="32"/>
  <c r="D5" i="33"/>
  <c r="C27" i="33"/>
  <c r="C44" i="33" s="1"/>
  <c r="D6" i="33"/>
  <c r="D7" i="33"/>
  <c r="D8" i="33"/>
  <c r="D9" i="33"/>
  <c r="D10" i="33"/>
  <c r="D11" i="33"/>
  <c r="D12" i="33"/>
  <c r="E12" i="33" s="1"/>
  <c r="G12" i="33" s="1"/>
  <c r="D13" i="33"/>
  <c r="D14" i="33"/>
  <c r="D15" i="33"/>
  <c r="D16" i="33"/>
  <c r="D17" i="33"/>
  <c r="D18" i="33"/>
  <c r="D19" i="33"/>
  <c r="D20" i="33"/>
  <c r="E20" i="33" s="1"/>
  <c r="D21" i="33"/>
  <c r="D22" i="33"/>
  <c r="D23" i="33"/>
  <c r="D24" i="33"/>
  <c r="D25" i="33"/>
  <c r="D26" i="33"/>
  <c r="D27" i="33"/>
  <c r="D28" i="33"/>
  <c r="D29" i="33"/>
  <c r="D30" i="33"/>
  <c r="D31" i="33"/>
  <c r="D32" i="33"/>
  <c r="E32" i="33" s="1"/>
  <c r="D33" i="33"/>
  <c r="D34" i="33"/>
  <c r="D35" i="33"/>
  <c r="D36" i="33"/>
  <c r="D37" i="33"/>
  <c r="D38" i="33"/>
  <c r="D39" i="33"/>
  <c r="D40" i="33"/>
  <c r="L44" i="33"/>
  <c r="D5" i="34"/>
  <c r="C28" i="34"/>
  <c r="E27" i="34" s="1"/>
  <c r="D6" i="34"/>
  <c r="D7" i="34"/>
  <c r="D8" i="34"/>
  <c r="D9" i="34"/>
  <c r="D10" i="34"/>
  <c r="D11" i="34"/>
  <c r="D12" i="34"/>
  <c r="D13" i="34"/>
  <c r="D14" i="34"/>
  <c r="E14" i="34" s="1"/>
  <c r="D15" i="34"/>
  <c r="D16" i="34"/>
  <c r="D17" i="34"/>
  <c r="D18" i="34"/>
  <c r="D19" i="34"/>
  <c r="D20" i="34"/>
  <c r="D21" i="34"/>
  <c r="D22" i="34"/>
  <c r="D23" i="34"/>
  <c r="D24" i="34"/>
  <c r="D25" i="34"/>
  <c r="D26" i="34"/>
  <c r="D27" i="34"/>
  <c r="D28" i="34"/>
  <c r="D29" i="34"/>
  <c r="D30" i="34"/>
  <c r="D31" i="34"/>
  <c r="D32" i="34"/>
  <c r="D33" i="34"/>
  <c r="D34" i="34"/>
  <c r="D35" i="34"/>
  <c r="D36" i="34"/>
  <c r="D37" i="34"/>
  <c r="D38" i="34"/>
  <c r="E38" i="34" s="1"/>
  <c r="D39" i="34"/>
  <c r="D40" i="34"/>
  <c r="L44" i="34"/>
  <c r="D5" i="35"/>
  <c r="C29" i="35"/>
  <c r="C44" i="35" s="1"/>
  <c r="D6" i="35"/>
  <c r="D7" i="35"/>
  <c r="D8" i="35"/>
  <c r="E8" i="35" s="1"/>
  <c r="D9" i="35"/>
  <c r="D10" i="35"/>
  <c r="D11" i="35"/>
  <c r="D12" i="35"/>
  <c r="D13" i="35"/>
  <c r="D14" i="35"/>
  <c r="D15" i="35"/>
  <c r="D16" i="35"/>
  <c r="E16" i="35" s="1"/>
  <c r="D17" i="35"/>
  <c r="D18" i="35"/>
  <c r="D19" i="35"/>
  <c r="D20" i="35"/>
  <c r="D21" i="35"/>
  <c r="D22" i="35"/>
  <c r="D23" i="35"/>
  <c r="D24" i="35"/>
  <c r="E24" i="35" s="1"/>
  <c r="D25" i="35"/>
  <c r="D26" i="35"/>
  <c r="D27" i="35"/>
  <c r="D28" i="35"/>
  <c r="D29" i="35"/>
  <c r="D30" i="35"/>
  <c r="D31" i="35"/>
  <c r="D32" i="35"/>
  <c r="E32" i="35" s="1"/>
  <c r="D33" i="35"/>
  <c r="D34" i="35"/>
  <c r="D35" i="35"/>
  <c r="D36" i="35"/>
  <c r="D37" i="35"/>
  <c r="D38" i="35"/>
  <c r="D39" i="35"/>
  <c r="D40" i="35"/>
  <c r="E40" i="35" s="1"/>
  <c r="L44" i="35"/>
  <c r="D5" i="36"/>
  <c r="E5" i="36" s="1"/>
  <c r="C30" i="36"/>
  <c r="C44" i="36" s="1"/>
  <c r="D6" i="36"/>
  <c r="D7" i="36"/>
  <c r="D8" i="36"/>
  <c r="D9" i="36"/>
  <c r="D10" i="36"/>
  <c r="D11" i="36"/>
  <c r="D12" i="36"/>
  <c r="D13" i="36"/>
  <c r="E13" i="36" s="1"/>
  <c r="D14" i="36"/>
  <c r="D15" i="36"/>
  <c r="D16" i="36"/>
  <c r="D17" i="36"/>
  <c r="D18" i="36"/>
  <c r="E18" i="36" s="1"/>
  <c r="D19" i="36"/>
  <c r="D20" i="36"/>
  <c r="E20" i="36" s="1"/>
  <c r="D21" i="36"/>
  <c r="D22" i="36"/>
  <c r="D23" i="36"/>
  <c r="D24" i="36"/>
  <c r="D25" i="36"/>
  <c r="D26" i="36"/>
  <c r="D27" i="36"/>
  <c r="D28" i="36"/>
  <c r="D29" i="36"/>
  <c r="D30" i="36"/>
  <c r="D31" i="36"/>
  <c r="D32" i="36"/>
  <c r="D33" i="36"/>
  <c r="D34" i="36"/>
  <c r="D35" i="36"/>
  <c r="D36" i="36"/>
  <c r="D37" i="36"/>
  <c r="D38" i="36"/>
  <c r="D39" i="36"/>
  <c r="D40" i="36"/>
  <c r="L44" i="36"/>
  <c r="D5" i="37"/>
  <c r="C31" i="37"/>
  <c r="C44" i="37" s="1"/>
  <c r="D6" i="37"/>
  <c r="D7" i="37"/>
  <c r="D8" i="37"/>
  <c r="D9" i="37"/>
  <c r="D10" i="37"/>
  <c r="D11" i="37"/>
  <c r="D12" i="37"/>
  <c r="E12" i="37" s="1"/>
  <c r="D13" i="37"/>
  <c r="D14" i="37"/>
  <c r="D15" i="37"/>
  <c r="D16" i="37"/>
  <c r="D17" i="37"/>
  <c r="D18" i="37"/>
  <c r="D19" i="37"/>
  <c r="D20" i="37"/>
  <c r="D21" i="37"/>
  <c r="D22" i="37"/>
  <c r="D23" i="37"/>
  <c r="D24" i="37"/>
  <c r="D25" i="37"/>
  <c r="D26" i="37"/>
  <c r="D27" i="37"/>
  <c r="D28" i="37"/>
  <c r="D29" i="37"/>
  <c r="D30" i="37"/>
  <c r="D31" i="37"/>
  <c r="D32" i="37"/>
  <c r="D33" i="37"/>
  <c r="L44" i="37"/>
  <c r="D5" i="38"/>
  <c r="C32" i="38"/>
  <c r="C44" i="38" s="1"/>
  <c r="D6" i="38"/>
  <c r="D7" i="38"/>
  <c r="D8" i="38"/>
  <c r="D9" i="38"/>
  <c r="D10" i="38"/>
  <c r="D11" i="38"/>
  <c r="D12" i="38"/>
  <c r="D13" i="38"/>
  <c r="D14" i="38"/>
  <c r="D15" i="38"/>
  <c r="E15" i="38" s="1"/>
  <c r="D16" i="38"/>
  <c r="D17" i="38"/>
  <c r="D18" i="38"/>
  <c r="D19" i="38"/>
  <c r="D20" i="38"/>
  <c r="D21" i="38"/>
  <c r="D22" i="38"/>
  <c r="D23" i="38"/>
  <c r="D24" i="38"/>
  <c r="D25" i="38"/>
  <c r="D26" i="38"/>
  <c r="D27" i="38"/>
  <c r="D28" i="38"/>
  <c r="D29" i="38"/>
  <c r="D30" i="38"/>
  <c r="D31" i="38"/>
  <c r="E31" i="38" s="1"/>
  <c r="D32" i="38"/>
  <c r="D33" i="38"/>
  <c r="D34" i="38"/>
  <c r="D35" i="38"/>
  <c r="D36" i="38"/>
  <c r="D37" i="38"/>
  <c r="D38" i="38"/>
  <c r="D39" i="38"/>
  <c r="D40" i="38"/>
  <c r="L44" i="38"/>
  <c r="D5" i="39"/>
  <c r="C33" i="39"/>
  <c r="C44" i="39" s="1"/>
  <c r="D6" i="39"/>
  <c r="D7" i="39"/>
  <c r="D8" i="39"/>
  <c r="D9" i="39"/>
  <c r="D10" i="39"/>
  <c r="D11" i="39"/>
  <c r="D12" i="39"/>
  <c r="D13" i="39"/>
  <c r="D14" i="39"/>
  <c r="D15" i="39"/>
  <c r="D16" i="39"/>
  <c r="D17" i="39"/>
  <c r="D18" i="39"/>
  <c r="D19" i="39"/>
  <c r="D20" i="39"/>
  <c r="D21" i="39"/>
  <c r="D22" i="39"/>
  <c r="D23" i="39"/>
  <c r="D24" i="39"/>
  <c r="D25" i="39"/>
  <c r="D26" i="39"/>
  <c r="D27" i="39"/>
  <c r="D28" i="39"/>
  <c r="D29" i="39"/>
  <c r="D30" i="39"/>
  <c r="D31" i="39"/>
  <c r="D32" i="39"/>
  <c r="D33" i="39"/>
  <c r="D34" i="39"/>
  <c r="D35" i="39"/>
  <c r="D36" i="39"/>
  <c r="D37" i="39"/>
  <c r="D38" i="39"/>
  <c r="D39" i="39"/>
  <c r="D40" i="39"/>
  <c r="L44" i="39"/>
  <c r="D5" i="40"/>
  <c r="C34" i="40"/>
  <c r="C44" i="40" s="1"/>
  <c r="D6" i="40"/>
  <c r="D7" i="40"/>
  <c r="D8" i="40"/>
  <c r="D9" i="40"/>
  <c r="D10" i="40"/>
  <c r="D11" i="40"/>
  <c r="D12" i="40"/>
  <c r="D13" i="40"/>
  <c r="D14" i="40"/>
  <c r="D15" i="40"/>
  <c r="D16" i="40"/>
  <c r="E16" i="40" s="1"/>
  <c r="D17" i="40"/>
  <c r="D18" i="40"/>
  <c r="D19" i="40"/>
  <c r="D20" i="40"/>
  <c r="D21" i="40"/>
  <c r="E21" i="40" s="1"/>
  <c r="D22" i="40"/>
  <c r="D23" i="40"/>
  <c r="D24" i="40"/>
  <c r="E24" i="40" s="1"/>
  <c r="D25" i="40"/>
  <c r="D26" i="40"/>
  <c r="E26" i="40" s="1"/>
  <c r="D27" i="40"/>
  <c r="D28" i="40"/>
  <c r="D29" i="40"/>
  <c r="D30" i="40"/>
  <c r="D31" i="40"/>
  <c r="D32" i="40"/>
  <c r="D33" i="40"/>
  <c r="D34" i="40"/>
  <c r="D35" i="40"/>
  <c r="D36" i="40"/>
  <c r="D37" i="40"/>
  <c r="E37" i="40" s="1"/>
  <c r="D38" i="40"/>
  <c r="D39" i="40"/>
  <c r="D40" i="40"/>
  <c r="L44" i="40"/>
  <c r="D5" i="41"/>
  <c r="C35" i="41"/>
  <c r="C44" i="41" s="1"/>
  <c r="D6" i="41"/>
  <c r="D7" i="41"/>
  <c r="D8" i="41"/>
  <c r="D9" i="41"/>
  <c r="D10" i="41"/>
  <c r="E10" i="41" s="1"/>
  <c r="D11" i="41"/>
  <c r="D12" i="41"/>
  <c r="E12" i="41" s="1"/>
  <c r="D13" i="41"/>
  <c r="D14" i="41"/>
  <c r="D15" i="41"/>
  <c r="D16" i="41"/>
  <c r="D17" i="41"/>
  <c r="D18" i="41"/>
  <c r="D19" i="41"/>
  <c r="D20" i="41"/>
  <c r="D21" i="41"/>
  <c r="D22" i="41"/>
  <c r="D23" i="41"/>
  <c r="D24" i="41"/>
  <c r="D25" i="41"/>
  <c r="D26" i="41"/>
  <c r="D27" i="41"/>
  <c r="D28" i="41"/>
  <c r="D29" i="41"/>
  <c r="D30" i="41"/>
  <c r="D31" i="41"/>
  <c r="D32" i="41"/>
  <c r="D33" i="41"/>
  <c r="D34" i="41"/>
  <c r="D35" i="41"/>
  <c r="D36" i="41"/>
  <c r="D37" i="41"/>
  <c r="D38" i="41"/>
  <c r="D39" i="41"/>
  <c r="D40" i="41"/>
  <c r="L44" i="41"/>
  <c r="D5" i="42"/>
  <c r="C36" i="42"/>
  <c r="E26" i="42" s="1"/>
  <c r="D6" i="42"/>
  <c r="D7" i="42"/>
  <c r="D8" i="42"/>
  <c r="D9" i="42"/>
  <c r="D10" i="42"/>
  <c r="D11" i="42"/>
  <c r="D12" i="42"/>
  <c r="E12" i="42" s="1"/>
  <c r="D13" i="42"/>
  <c r="E13" i="42" s="1"/>
  <c r="D14" i="42"/>
  <c r="D15" i="42"/>
  <c r="D16" i="42"/>
  <c r="D17" i="42"/>
  <c r="D18" i="42"/>
  <c r="D19" i="42"/>
  <c r="D20" i="42"/>
  <c r="E20" i="42" s="1"/>
  <c r="D21" i="42"/>
  <c r="E21" i="42" s="1"/>
  <c r="D22" i="42"/>
  <c r="D23" i="42"/>
  <c r="D24" i="42"/>
  <c r="D25" i="42"/>
  <c r="D26" i="42"/>
  <c r="D27" i="42"/>
  <c r="D28" i="42"/>
  <c r="E28" i="42" s="1"/>
  <c r="D29" i="42"/>
  <c r="D30" i="42"/>
  <c r="D31" i="42"/>
  <c r="D32" i="42"/>
  <c r="D33" i="42"/>
  <c r="D34" i="42"/>
  <c r="D35" i="42"/>
  <c r="D36" i="42"/>
  <c r="D37" i="42"/>
  <c r="E37" i="42" s="1"/>
  <c r="D38" i="42"/>
  <c r="D39" i="42"/>
  <c r="D40" i="42"/>
  <c r="L44" i="42"/>
  <c r="D5" i="44"/>
  <c r="C37" i="44"/>
  <c r="C44" i="44" s="1"/>
  <c r="D6" i="44"/>
  <c r="E6" i="44" s="1"/>
  <c r="D7" i="44"/>
  <c r="D8" i="44"/>
  <c r="D9" i="44"/>
  <c r="D10" i="44"/>
  <c r="D11" i="44"/>
  <c r="D12" i="44"/>
  <c r="E12" i="44" s="1"/>
  <c r="D13" i="44"/>
  <c r="E13" i="44" s="1"/>
  <c r="D14" i="44"/>
  <c r="E14" i="44" s="1"/>
  <c r="D15" i="44"/>
  <c r="E15" i="44" s="1"/>
  <c r="D16" i="44"/>
  <c r="D17" i="44"/>
  <c r="E17" i="44" s="1"/>
  <c r="D18" i="44"/>
  <c r="D19" i="44"/>
  <c r="D20" i="44"/>
  <c r="D21" i="44"/>
  <c r="D22" i="44"/>
  <c r="E22" i="44" s="1"/>
  <c r="D23" i="44"/>
  <c r="D24" i="44"/>
  <c r="D25" i="44"/>
  <c r="D26" i="44"/>
  <c r="D27" i="44"/>
  <c r="D28" i="44"/>
  <c r="D29" i="44"/>
  <c r="D30" i="44"/>
  <c r="D31" i="44"/>
  <c r="E31" i="44" s="1"/>
  <c r="D32" i="44"/>
  <c r="E32" i="44" s="1"/>
  <c r="D33" i="44"/>
  <c r="D34" i="44"/>
  <c r="D35" i="44"/>
  <c r="D36" i="44"/>
  <c r="D37" i="44"/>
  <c r="D38" i="44"/>
  <c r="D39" i="44"/>
  <c r="D40" i="44"/>
  <c r="L44" i="44"/>
  <c r="D5" i="43"/>
  <c r="C38" i="43"/>
  <c r="C44" i="43" s="1"/>
  <c r="D6" i="43"/>
  <c r="D7" i="43"/>
  <c r="D8" i="43"/>
  <c r="D9" i="43"/>
  <c r="D10" i="43"/>
  <c r="D11" i="43"/>
  <c r="D12" i="43"/>
  <c r="D13" i="43"/>
  <c r="D14" i="43"/>
  <c r="D15" i="43"/>
  <c r="D16" i="43"/>
  <c r="D17" i="43"/>
  <c r="E17" i="43" s="1"/>
  <c r="D18" i="43"/>
  <c r="D19" i="43"/>
  <c r="D20" i="43"/>
  <c r="D21" i="43"/>
  <c r="D22" i="43"/>
  <c r="D23" i="43"/>
  <c r="D24" i="43"/>
  <c r="D25" i="43"/>
  <c r="D26" i="43"/>
  <c r="D27" i="43"/>
  <c r="D28" i="43"/>
  <c r="D29" i="43"/>
  <c r="D30" i="43"/>
  <c r="D31" i="43"/>
  <c r="D32" i="43"/>
  <c r="D33" i="43"/>
  <c r="E33" i="43" s="1"/>
  <c r="G33" i="43" s="1"/>
  <c r="D34" i="43"/>
  <c r="D35" i="43"/>
  <c r="D36" i="43"/>
  <c r="D37" i="43"/>
  <c r="D38" i="43"/>
  <c r="D39" i="43"/>
  <c r="D40" i="43"/>
  <c r="D44" i="43"/>
  <c r="L44" i="43"/>
  <c r="O28" i="4"/>
  <c r="P28" i="4" s="1"/>
  <c r="C28" i="4" s="1"/>
  <c r="P25" i="24" s="1"/>
  <c r="O8" i="4"/>
  <c r="P8" i="4" s="1"/>
  <c r="C8" i="4" s="1"/>
  <c r="F5" i="32" s="1"/>
  <c r="O30" i="4"/>
  <c r="P30" i="4" s="1"/>
  <c r="C30" i="4" s="1"/>
  <c r="O14" i="4"/>
  <c r="P14" i="4" s="1"/>
  <c r="C14" i="4" s="1"/>
  <c r="F11" i="33" s="1"/>
  <c r="O15" i="4"/>
  <c r="P15" i="4" s="1"/>
  <c r="C15" i="4" s="1"/>
  <c r="F12" i="14" s="1"/>
  <c r="X34" i="15"/>
  <c r="X34" i="32"/>
  <c r="V29" i="37"/>
  <c r="V26" i="51"/>
  <c r="V26" i="18"/>
  <c r="V26" i="22"/>
  <c r="V26" i="30"/>
  <c r="V26" i="37"/>
  <c r="V26" i="43"/>
  <c r="V26" i="17"/>
  <c r="V26" i="27"/>
  <c r="V26" i="31"/>
  <c r="V26" i="40"/>
  <c r="X34" i="49"/>
  <c r="V24" i="50"/>
  <c r="E26" i="34"/>
  <c r="E31" i="34"/>
  <c r="E33" i="26"/>
  <c r="E34" i="26"/>
  <c r="E18" i="26"/>
  <c r="E10" i="26"/>
  <c r="E17" i="26"/>
  <c r="E6" i="25"/>
  <c r="E39" i="25"/>
  <c r="E40" i="25"/>
  <c r="E14" i="25"/>
  <c r="E38" i="25"/>
  <c r="E8" i="25"/>
  <c r="E17" i="23"/>
  <c r="E13" i="23"/>
  <c r="E22" i="23"/>
  <c r="E6" i="23"/>
  <c r="E33" i="23"/>
  <c r="E9" i="23"/>
  <c r="E17" i="19"/>
  <c r="E40" i="18"/>
  <c r="E29" i="18"/>
  <c r="E13" i="18"/>
  <c r="E27" i="18"/>
  <c r="E31" i="18"/>
  <c r="E36" i="18"/>
  <c r="E20" i="18"/>
  <c r="E27" i="17"/>
  <c r="E39" i="17"/>
  <c r="E7" i="17"/>
  <c r="E13" i="16"/>
  <c r="E8" i="16"/>
  <c r="E21" i="16"/>
  <c r="E39" i="15"/>
  <c r="E10" i="15"/>
  <c r="E5" i="15"/>
  <c r="E35" i="15"/>
  <c r="E6" i="15"/>
  <c r="E5" i="12"/>
  <c r="E7" i="12"/>
  <c r="E12" i="12"/>
  <c r="E16" i="12"/>
  <c r="E8" i="12"/>
  <c r="E29" i="12"/>
  <c r="E40" i="12"/>
  <c r="E14" i="12"/>
  <c r="E37" i="13"/>
  <c r="E33" i="13"/>
  <c r="E14" i="13"/>
  <c r="E24" i="13"/>
  <c r="E18" i="13"/>
  <c r="E28" i="13"/>
  <c r="E6" i="13"/>
  <c r="E29" i="8"/>
  <c r="E28" i="8"/>
  <c r="E16" i="8"/>
  <c r="E31" i="8"/>
  <c r="E20" i="8"/>
  <c r="E6" i="8"/>
  <c r="E40" i="8"/>
  <c r="E32" i="8"/>
  <c r="E21" i="8"/>
  <c r="E15" i="8"/>
  <c r="D36" i="4"/>
  <c r="V33" i="42" s="1"/>
  <c r="E29" i="41"/>
  <c r="F25" i="29"/>
  <c r="F25" i="21"/>
  <c r="P25" i="42"/>
  <c r="F25" i="44"/>
  <c r="F25" i="30"/>
  <c r="P25" i="38"/>
  <c r="F25" i="28"/>
  <c r="P25" i="27"/>
  <c r="F25" i="19"/>
  <c r="P25" i="30"/>
  <c r="F25" i="14"/>
  <c r="P25" i="36"/>
  <c r="E12" i="30"/>
  <c r="E20" i="30"/>
  <c r="E33" i="30"/>
  <c r="X34" i="8"/>
  <c r="X34" i="31"/>
  <c r="X34" i="44"/>
  <c r="X34" i="23"/>
  <c r="X34" i="38"/>
  <c r="F12" i="21"/>
  <c r="F12" i="30"/>
  <c r="F12" i="35"/>
  <c r="F12" i="41"/>
  <c r="F12" i="15"/>
  <c r="F12" i="25"/>
  <c r="F12" i="34"/>
  <c r="F12" i="39"/>
  <c r="P12" i="42"/>
  <c r="F12" i="18"/>
  <c r="P12" i="21"/>
  <c r="P12" i="31"/>
  <c r="P12" i="37"/>
  <c r="F12" i="44"/>
  <c r="E40" i="40"/>
  <c r="E28" i="40"/>
  <c r="E23" i="40"/>
  <c r="E11" i="40"/>
  <c r="E8" i="22"/>
  <c r="E19" i="22"/>
  <c r="X12" i="8"/>
  <c r="X12" i="15"/>
  <c r="X12" i="19"/>
  <c r="X12" i="34"/>
  <c r="X12" i="33"/>
  <c r="E35" i="44"/>
  <c r="E8" i="44"/>
  <c r="E16" i="44"/>
  <c r="E18" i="44"/>
  <c r="E21" i="44"/>
  <c r="E24" i="44"/>
  <c r="E25" i="44"/>
  <c r="E28" i="44"/>
  <c r="E36" i="44"/>
  <c r="E40" i="44"/>
  <c r="E33" i="44"/>
  <c r="G33" i="44" s="1"/>
  <c r="E18" i="34"/>
  <c r="E15" i="33"/>
  <c r="E16" i="33"/>
  <c r="E21" i="33"/>
  <c r="E25" i="33"/>
  <c r="E30" i="33"/>
  <c r="E33" i="33"/>
  <c r="E31" i="16"/>
  <c r="E28" i="16"/>
  <c r="E39" i="16"/>
  <c r="E33" i="16"/>
  <c r="E35" i="16"/>
  <c r="E32" i="16"/>
  <c r="E40" i="16"/>
  <c r="E37" i="16"/>
  <c r="E24" i="16"/>
  <c r="E20" i="16"/>
  <c r="E16" i="16"/>
  <c r="E23" i="16"/>
  <c r="E19" i="16"/>
  <c r="E15" i="16"/>
  <c r="E30" i="36"/>
  <c r="E31" i="36"/>
  <c r="N28" i="12"/>
  <c r="N28" i="24"/>
  <c r="N28" i="16"/>
  <c r="E38" i="15"/>
  <c r="V24" i="14"/>
  <c r="V24" i="15"/>
  <c r="V24" i="21"/>
  <c r="V24" i="24"/>
  <c r="E26" i="23"/>
  <c r="E26" i="15"/>
  <c r="E30" i="15"/>
  <c r="E12" i="15"/>
  <c r="G12" i="15" s="1"/>
  <c r="E15" i="15"/>
  <c r="E18" i="15"/>
  <c r="E19" i="15"/>
  <c r="E23" i="15"/>
  <c r="E25" i="15"/>
  <c r="E27" i="15"/>
  <c r="E34" i="15"/>
  <c r="E31" i="15"/>
  <c r="N18" i="16"/>
  <c r="E14" i="17"/>
  <c r="E15" i="17"/>
  <c r="E17" i="17"/>
  <c r="E18" i="17"/>
  <c r="E22" i="17"/>
  <c r="E23" i="17"/>
  <c r="L44" i="50"/>
  <c r="L44" i="12"/>
  <c r="E13" i="12"/>
  <c r="E22" i="12"/>
  <c r="X36" i="39"/>
  <c r="X36" i="49"/>
  <c r="X36" i="51"/>
  <c r="N28" i="31"/>
  <c r="N28" i="37"/>
  <c r="N28" i="44"/>
  <c r="N28" i="13"/>
  <c r="N20" i="29"/>
  <c r="N20" i="16"/>
  <c r="N20" i="22"/>
  <c r="N20" i="25"/>
  <c r="N20" i="31"/>
  <c r="N20" i="14"/>
  <c r="N20" i="20"/>
  <c r="N20" i="26"/>
  <c r="N20" i="27"/>
  <c r="N20" i="33"/>
  <c r="N20" i="37"/>
  <c r="N20" i="44"/>
  <c r="N20" i="43"/>
  <c r="N20" i="15"/>
  <c r="N20" i="18"/>
  <c r="N20" i="34"/>
  <c r="N20" i="40"/>
  <c r="N20" i="42"/>
  <c r="N20" i="21"/>
  <c r="N20" i="23"/>
  <c r="N20" i="24"/>
  <c r="N20" i="32"/>
  <c r="N20" i="38"/>
  <c r="N20" i="39"/>
  <c r="N20" i="8"/>
  <c r="N20" i="28"/>
  <c r="N20" i="30"/>
  <c r="N20" i="36"/>
  <c r="N20" i="12"/>
  <c r="N20" i="50"/>
  <c r="N20" i="52"/>
  <c r="N30" i="23"/>
  <c r="N30" i="30"/>
  <c r="N30" i="20"/>
  <c r="N30" i="42"/>
  <c r="N30" i="19"/>
  <c r="N18" i="24"/>
  <c r="N18" i="32"/>
  <c r="N18" i="30"/>
  <c r="X32" i="8"/>
  <c r="X32" i="43"/>
  <c r="X32" i="37"/>
  <c r="X8" i="13"/>
  <c r="X8" i="21"/>
  <c r="X8" i="23"/>
  <c r="X8" i="37"/>
  <c r="X8" i="42"/>
  <c r="X8" i="17"/>
  <c r="X8" i="25"/>
  <c r="X8" i="44"/>
  <c r="X8" i="16"/>
  <c r="X8" i="33"/>
  <c r="X8" i="39"/>
  <c r="X8" i="49"/>
  <c r="X28" i="8"/>
  <c r="X28" i="15"/>
  <c r="X28" i="19"/>
  <c r="X28" i="26"/>
  <c r="X28" i="31"/>
  <c r="X28" i="34"/>
  <c r="X28" i="35"/>
  <c r="X28" i="39"/>
  <c r="X28" i="44"/>
  <c r="X28" i="12"/>
  <c r="X28" i="17"/>
  <c r="X28" i="22"/>
  <c r="X28" i="28"/>
  <c r="X28" i="32"/>
  <c r="X28" i="23"/>
  <c r="X28" i="37"/>
  <c r="X28" i="41"/>
  <c r="X28" i="18"/>
  <c r="X28" i="29"/>
  <c r="X28" i="24"/>
  <c r="X28" i="42"/>
  <c r="X28" i="50"/>
  <c r="X28" i="14"/>
  <c r="X28" i="25"/>
  <c r="X28" i="33"/>
  <c r="X28" i="38"/>
  <c r="X28" i="48"/>
  <c r="X28" i="52"/>
  <c r="X36" i="48"/>
  <c r="X36" i="12"/>
  <c r="X36" i="22"/>
  <c r="X36" i="50"/>
  <c r="X36" i="17"/>
  <c r="X36" i="26"/>
  <c r="X36" i="41"/>
  <c r="X36" i="21"/>
  <c r="X36" i="36"/>
  <c r="X36" i="20"/>
  <c r="V33" i="31"/>
  <c r="X8" i="50"/>
  <c r="X32" i="30"/>
  <c r="X8" i="40"/>
  <c r="X8" i="24"/>
  <c r="X28" i="21"/>
  <c r="X28" i="16"/>
  <c r="X8" i="36"/>
  <c r="X8" i="18"/>
  <c r="X28" i="43"/>
  <c r="X28" i="30"/>
  <c r="X28" i="13"/>
  <c r="X7" i="37"/>
  <c r="V13" i="16"/>
  <c r="V13" i="20"/>
  <c r="V13" i="26"/>
  <c r="V13" i="35"/>
  <c r="V13" i="37"/>
  <c r="V13" i="42"/>
  <c r="V13" i="17"/>
  <c r="V13" i="24"/>
  <c r="V13" i="30"/>
  <c r="V13" i="27"/>
  <c r="V13" i="38"/>
  <c r="V13" i="43"/>
  <c r="V13" i="49"/>
  <c r="V13" i="33"/>
  <c r="V13" i="48"/>
  <c r="X36" i="27"/>
  <c r="X36" i="29"/>
  <c r="X36" i="37"/>
  <c r="X36" i="40"/>
  <c r="X36" i="43"/>
  <c r="X36" i="25"/>
  <c r="X36" i="13"/>
  <c r="X36" i="30"/>
  <c r="V33" i="37"/>
  <c r="V16" i="21"/>
  <c r="V13" i="50"/>
  <c r="X28" i="49"/>
  <c r="X32" i="19"/>
  <c r="X8" i="41"/>
  <c r="X8" i="12"/>
  <c r="X28" i="40"/>
  <c r="X28" i="27"/>
  <c r="X12" i="14"/>
  <c r="X12" i="24"/>
  <c r="X12" i="21"/>
  <c r="X12" i="31"/>
  <c r="X12" i="40"/>
  <c r="X12" i="35"/>
  <c r="X12" i="18"/>
  <c r="X12" i="16"/>
  <c r="X12" i="23"/>
  <c r="X12" i="36"/>
  <c r="X12" i="29"/>
  <c r="X12" i="39"/>
  <c r="V27" i="31"/>
  <c r="V12" i="20"/>
  <c r="V12" i="26"/>
  <c r="V12" i="28"/>
  <c r="V12" i="35"/>
  <c r="V12" i="36"/>
  <c r="V12" i="37"/>
  <c r="V12" i="41"/>
  <c r="V12" i="42"/>
  <c r="V28" i="25"/>
  <c r="V28" i="27"/>
  <c r="V28" i="28"/>
  <c r="V28" i="29"/>
  <c r="V18" i="24"/>
  <c r="V18" i="29"/>
  <c r="E41" i="4"/>
  <c r="X38" i="14" s="1"/>
  <c r="N30" i="33"/>
  <c r="N28" i="35"/>
  <c r="N20" i="17"/>
  <c r="N20" i="19"/>
  <c r="N20" i="35"/>
  <c r="N18" i="20"/>
  <c r="N18" i="35"/>
  <c r="N18" i="34"/>
  <c r="D10" i="4"/>
  <c r="V7" i="32" s="1"/>
  <c r="D11" i="4"/>
  <c r="D12" i="4"/>
  <c r="D13" i="4"/>
  <c r="V10" i="30" s="1"/>
  <c r="D14" i="4"/>
  <c r="E19" i="4"/>
  <c r="X16" i="44" s="1"/>
  <c r="E27" i="4"/>
  <c r="X24" i="37" s="1"/>
  <c r="D37" i="4"/>
  <c r="V34" i="27" s="1"/>
  <c r="D39" i="4"/>
  <c r="V36" i="23" s="1"/>
  <c r="X36" i="14"/>
  <c r="X36" i="8"/>
  <c r="X36" i="44"/>
  <c r="X36" i="38"/>
  <c r="X36" i="28"/>
  <c r="X36" i="32"/>
  <c r="X36" i="19"/>
  <c r="X36" i="16"/>
  <c r="X36" i="18"/>
  <c r="X36" i="42"/>
  <c r="X36" i="24"/>
  <c r="X36" i="23"/>
  <c r="X36" i="15"/>
  <c r="X36" i="31"/>
  <c r="X36" i="35"/>
  <c r="X36" i="34"/>
  <c r="X36" i="33"/>
  <c r="X8" i="35"/>
  <c r="X8" i="30"/>
  <c r="X8" i="15"/>
  <c r="X28" i="20"/>
  <c r="X28" i="36"/>
  <c r="X28" i="51"/>
  <c r="X36" i="52"/>
  <c r="V33" i="15"/>
  <c r="V32" i="23"/>
  <c r="V32" i="31"/>
  <c r="V32" i="32"/>
  <c r="V32" i="21"/>
  <c r="V32" i="29"/>
  <c r="V32" i="41"/>
  <c r="V32" i="44"/>
  <c r="V32" i="13"/>
  <c r="V32" i="42"/>
  <c r="V32" i="8"/>
  <c r="V32" i="43"/>
  <c r="V32" i="48"/>
  <c r="V32" i="51"/>
  <c r="V32" i="49"/>
  <c r="V32" i="50"/>
  <c r="V32" i="17"/>
  <c r="V32" i="28"/>
  <c r="V32" i="39"/>
  <c r="V32" i="52"/>
  <c r="V32" i="25"/>
  <c r="V32" i="37"/>
  <c r="V32" i="12"/>
  <c r="V32" i="26"/>
  <c r="V24" i="26"/>
  <c r="V24" i="36"/>
  <c r="V24" i="23"/>
  <c r="V24" i="27"/>
  <c r="V24" i="29"/>
  <c r="V24" i="37"/>
  <c r="V24" i="43"/>
  <c r="V24" i="8"/>
  <c r="V24" i="33"/>
  <c r="V24" i="38"/>
  <c r="V24" i="39"/>
  <c r="V24" i="42"/>
  <c r="V24" i="16"/>
  <c r="V24" i="25"/>
  <c r="V24" i="30"/>
  <c r="V24" i="40"/>
  <c r="V24" i="41"/>
  <c r="V24" i="44"/>
  <c r="V24" i="34"/>
  <c r="V24" i="13"/>
  <c r="V24" i="31"/>
  <c r="V24" i="28"/>
  <c r="V24" i="35"/>
  <c r="V24" i="49"/>
  <c r="V24" i="52"/>
  <c r="V24" i="48"/>
  <c r="V24" i="51"/>
  <c r="V24" i="17"/>
  <c r="V24" i="22"/>
  <c r="V24" i="18"/>
  <c r="V24" i="12"/>
  <c r="V24" i="19"/>
  <c r="E21" i="18"/>
  <c r="E24" i="18"/>
  <c r="E28" i="18"/>
  <c r="E9" i="18"/>
  <c r="E39" i="18"/>
  <c r="E17" i="18"/>
  <c r="E19" i="18"/>
  <c r="E16" i="18"/>
  <c r="E35" i="18"/>
  <c r="E17" i="14"/>
  <c r="E43" i="4"/>
  <c r="X40" i="30" s="1"/>
  <c r="V38" i="8"/>
  <c r="V38" i="49"/>
  <c r="V38" i="12"/>
  <c r="V38" i="21"/>
  <c r="V38" i="31"/>
  <c r="V38" i="38"/>
  <c r="V38" i="43"/>
  <c r="V38" i="19"/>
  <c r="V38" i="25"/>
  <c r="V38" i="33"/>
  <c r="V38" i="40"/>
  <c r="V38" i="50"/>
  <c r="V38" i="16"/>
  <c r="V38" i="28"/>
  <c r="V38" i="41"/>
  <c r="V38" i="14"/>
  <c r="V38" i="23"/>
  <c r="V38" i="36"/>
  <c r="V38" i="52"/>
  <c r="V38" i="24"/>
  <c r="V38" i="34"/>
  <c r="V38" i="44"/>
  <c r="V38" i="20"/>
  <c r="V38" i="29"/>
  <c r="V38" i="39"/>
  <c r="D40" i="4"/>
  <c r="X16" i="16"/>
  <c r="X16" i="13"/>
  <c r="F10" i="52"/>
  <c r="X16" i="52"/>
  <c r="F25" i="38"/>
  <c r="V9" i="26"/>
  <c r="V9" i="39"/>
  <c r="P27" i="8"/>
  <c r="F27" i="8"/>
  <c r="E9" i="33"/>
  <c r="N30" i="15"/>
  <c r="E25" i="4"/>
  <c r="X22" i="13" s="1"/>
  <c r="D25" i="4"/>
  <c r="V22" i="34" s="1"/>
  <c r="E19" i="29"/>
  <c r="E39" i="28"/>
  <c r="E20" i="19"/>
  <c r="O35" i="4"/>
  <c r="P35" i="4" s="1"/>
  <c r="C35" i="4" s="1"/>
  <c r="F32" i="42" s="1"/>
  <c r="V28" i="18"/>
  <c r="V28" i="24"/>
  <c r="V28" i="31"/>
  <c r="V28" i="35"/>
  <c r="V28" i="20"/>
  <c r="V28" i="21"/>
  <c r="V28" i="34"/>
  <c r="V28" i="36"/>
  <c r="V28" i="30"/>
  <c r="V28" i="33"/>
  <c r="V28" i="42"/>
  <c r="V28" i="43"/>
  <c r="V28" i="13"/>
  <c r="V18" i="21"/>
  <c r="V18" i="25"/>
  <c r="V18" i="32"/>
  <c r="V18" i="37"/>
  <c r="V18" i="31"/>
  <c r="V18" i="35"/>
  <c r="V18" i="15"/>
  <c r="V18" i="30"/>
  <c r="V18" i="33"/>
  <c r="V13" i="51"/>
  <c r="V12" i="23"/>
  <c r="V12" i="31"/>
  <c r="V12" i="38"/>
  <c r="V12" i="13"/>
  <c r="E40" i="38"/>
  <c r="E26" i="26"/>
  <c r="E9" i="17"/>
  <c r="E12" i="16"/>
  <c r="E6" i="36"/>
  <c r="E29" i="36"/>
  <c r="E11" i="25"/>
  <c r="E45" i="4"/>
  <c r="X42" i="30" s="1"/>
  <c r="E12" i="35"/>
  <c r="E27" i="16"/>
  <c r="L44" i="49"/>
  <c r="V37" i="21"/>
  <c r="V37" i="36"/>
  <c r="V37" i="42"/>
  <c r="V37" i="37"/>
  <c r="V37" i="43"/>
  <c r="V37" i="30"/>
  <c r="V37" i="8"/>
  <c r="V37" i="52"/>
  <c r="V37" i="14"/>
  <c r="V37" i="22"/>
  <c r="V17" i="27"/>
  <c r="V17" i="37"/>
  <c r="V17" i="26"/>
  <c r="V17" i="22"/>
  <c r="V22" i="22"/>
  <c r="V22" i="24"/>
  <c r="V40" i="13"/>
  <c r="V40" i="24"/>
  <c r="V40" i="37"/>
  <c r="X40" i="12"/>
  <c r="X40" i="18"/>
  <c r="X40" i="19"/>
  <c r="X40" i="29"/>
  <c r="X40" i="51"/>
  <c r="X40" i="16"/>
  <c r="X40" i="24"/>
  <c r="X40" i="52"/>
  <c r="X40" i="20"/>
  <c r="X40" i="17"/>
  <c r="X40" i="48"/>
  <c r="X40" i="28"/>
  <c r="E22" i="42"/>
  <c r="E23" i="42"/>
  <c r="E38" i="42"/>
  <c r="E7" i="42"/>
  <c r="E8" i="42"/>
  <c r="E27" i="42"/>
  <c r="E42" i="42"/>
  <c r="E6" i="42"/>
  <c r="E10" i="42"/>
  <c r="E24" i="42"/>
  <c r="E11" i="42"/>
  <c r="E43" i="42"/>
  <c r="E19" i="42"/>
  <c r="E5" i="42"/>
  <c r="E14" i="42"/>
  <c r="E15" i="42"/>
  <c r="E18" i="42"/>
  <c r="E17" i="42"/>
  <c r="E30" i="41"/>
  <c r="E31" i="41"/>
  <c r="E21" i="41"/>
  <c r="E13" i="41"/>
  <c r="E43" i="41"/>
  <c r="E40" i="41"/>
  <c r="E22" i="41"/>
  <c r="E28" i="41"/>
  <c r="E6" i="41"/>
  <c r="E16" i="41"/>
  <c r="E33" i="41"/>
  <c r="E37" i="41"/>
  <c r="E17" i="41"/>
  <c r="E20" i="41"/>
  <c r="E22" i="40"/>
  <c r="E7" i="40"/>
  <c r="E27" i="40"/>
  <c r="E39" i="40"/>
  <c r="E36" i="40"/>
  <c r="E32" i="39"/>
  <c r="E43" i="38"/>
  <c r="E20" i="38"/>
  <c r="E42" i="38"/>
  <c r="E21" i="38"/>
  <c r="E25" i="38"/>
  <c r="E35" i="38"/>
  <c r="E24" i="38"/>
  <c r="E9" i="37"/>
  <c r="E31" i="37"/>
  <c r="E13" i="37"/>
  <c r="E43" i="37"/>
  <c r="E5" i="37"/>
  <c r="E24" i="37"/>
  <c r="E32" i="37"/>
  <c r="E39" i="37"/>
  <c r="E8" i="37"/>
  <c r="E15" i="36"/>
  <c r="E35" i="36"/>
  <c r="E27" i="36"/>
  <c r="E23" i="36"/>
  <c r="E25" i="36"/>
  <c r="E17" i="36"/>
  <c r="E17" i="35"/>
  <c r="E39" i="35"/>
  <c r="E33" i="35"/>
  <c r="E23" i="35"/>
  <c r="E31" i="35"/>
  <c r="E36" i="35"/>
  <c r="E41" i="35"/>
  <c r="E19" i="35"/>
  <c r="E21" i="35"/>
  <c r="E34" i="35"/>
  <c r="E37" i="35"/>
  <c r="E13" i="35"/>
  <c r="E42" i="35"/>
  <c r="E9" i="35"/>
  <c r="E15" i="35"/>
  <c r="E29" i="35"/>
  <c r="E28" i="35"/>
  <c r="E35" i="35"/>
  <c r="E5" i="35"/>
  <c r="E25" i="35"/>
  <c r="E42" i="34"/>
  <c r="E25" i="34"/>
  <c r="E39" i="34"/>
  <c r="E19" i="34"/>
  <c r="E23" i="34"/>
  <c r="E39" i="33"/>
  <c r="E24" i="33"/>
  <c r="E29" i="33"/>
  <c r="E8" i="33"/>
  <c r="E7" i="33"/>
  <c r="E31" i="33"/>
  <c r="E23" i="33"/>
  <c r="E17" i="33"/>
  <c r="E13" i="33"/>
  <c r="E11" i="33"/>
  <c r="E27" i="33"/>
  <c r="E43" i="32"/>
  <c r="E23" i="32"/>
  <c r="E31" i="32"/>
  <c r="E37" i="32"/>
  <c r="E29" i="32"/>
  <c r="E21" i="32"/>
  <c r="E27" i="32"/>
  <c r="E9" i="32"/>
  <c r="E32" i="32"/>
  <c r="E17" i="32"/>
  <c r="E11" i="32"/>
  <c r="E41" i="32"/>
  <c r="E28" i="32"/>
  <c r="E35" i="32"/>
  <c r="E39" i="32"/>
  <c r="E25" i="32"/>
  <c r="E7" i="32"/>
  <c r="E19" i="32"/>
  <c r="E33" i="32"/>
  <c r="E13" i="32"/>
  <c r="E14" i="32"/>
  <c r="E15" i="32"/>
  <c r="E42" i="32"/>
  <c r="E30" i="31"/>
  <c r="E11" i="31"/>
  <c r="E9" i="31"/>
  <c r="E33" i="31"/>
  <c r="E34" i="31"/>
  <c r="E27" i="31"/>
  <c r="E35" i="31"/>
  <c r="E17" i="31"/>
  <c r="E41" i="31"/>
  <c r="E26" i="31"/>
  <c r="E13" i="31"/>
  <c r="E7" i="31"/>
  <c r="E23" i="31"/>
  <c r="E42" i="31"/>
  <c r="E15" i="31"/>
  <c r="E39" i="31"/>
  <c r="E31" i="31"/>
  <c r="E37" i="31"/>
  <c r="E29" i="31"/>
  <c r="E19" i="31"/>
  <c r="E10" i="31"/>
  <c r="E41" i="30"/>
  <c r="E5" i="30"/>
  <c r="E31" i="30"/>
  <c r="E23" i="30"/>
  <c r="E27" i="30"/>
  <c r="E8" i="30"/>
  <c r="E6" i="30"/>
  <c r="E36" i="30"/>
  <c r="E19" i="30"/>
  <c r="E11" i="30"/>
  <c r="E28" i="30"/>
  <c r="E35" i="30"/>
  <c r="E37" i="30"/>
  <c r="E7" i="30"/>
  <c r="E25" i="30"/>
  <c r="E21" i="30"/>
  <c r="E15" i="30"/>
  <c r="E29" i="30"/>
  <c r="E43" i="29"/>
  <c r="E11" i="29"/>
  <c r="E8" i="29"/>
  <c r="E35" i="29"/>
  <c r="E40" i="29"/>
  <c r="E9" i="28"/>
  <c r="E19" i="28"/>
  <c r="E30" i="28"/>
  <c r="E23" i="28"/>
  <c r="E29" i="28"/>
  <c r="E14" i="28"/>
  <c r="E13" i="28"/>
  <c r="E27" i="28"/>
  <c r="E7" i="28"/>
  <c r="E37" i="28"/>
  <c r="E11" i="28"/>
  <c r="E41" i="28"/>
  <c r="E15" i="28"/>
  <c r="E35" i="28"/>
  <c r="E21" i="28"/>
  <c r="E25" i="28"/>
  <c r="E22" i="28"/>
  <c r="E42" i="28"/>
  <c r="E27" i="27"/>
  <c r="E27" i="25"/>
  <c r="E43" i="25"/>
  <c r="E24" i="24"/>
  <c r="E31" i="24"/>
  <c r="E15" i="24"/>
  <c r="E23" i="24"/>
  <c r="E14" i="24"/>
  <c r="E35" i="24"/>
  <c r="E28" i="24"/>
  <c r="E27" i="24"/>
  <c r="E16" i="24"/>
  <c r="E38" i="24"/>
  <c r="E41" i="24"/>
  <c r="E7" i="24"/>
  <c r="E40" i="24"/>
  <c r="E39" i="24"/>
  <c r="E12" i="24"/>
  <c r="E32" i="24"/>
  <c r="E5" i="24"/>
  <c r="E22" i="24"/>
  <c r="E6" i="24"/>
  <c r="E30" i="24"/>
  <c r="E8" i="24"/>
  <c r="E11" i="24"/>
  <c r="E20" i="24"/>
  <c r="E42" i="24"/>
  <c r="E42" i="23"/>
  <c r="E30" i="23"/>
  <c r="E37" i="23"/>
  <c r="E28" i="23"/>
  <c r="E36" i="23"/>
  <c r="E18" i="23"/>
  <c r="E20" i="23"/>
  <c r="E41" i="23"/>
  <c r="E5" i="23"/>
  <c r="E12" i="23"/>
  <c r="E25" i="23"/>
  <c r="E10" i="23"/>
  <c r="E21" i="23"/>
  <c r="E41" i="22"/>
  <c r="E22" i="22"/>
  <c r="E32" i="22"/>
  <c r="E16" i="22"/>
  <c r="E35" i="22"/>
  <c r="E11" i="22"/>
  <c r="E18" i="22"/>
  <c r="E42" i="22"/>
  <c r="E10" i="22"/>
  <c r="E28" i="22"/>
  <c r="E12" i="22"/>
  <c r="E27" i="22"/>
  <c r="E34" i="22"/>
  <c r="E7" i="22"/>
  <c r="E23" i="22"/>
  <c r="E6" i="22"/>
  <c r="E39" i="22"/>
  <c r="E24" i="22"/>
  <c r="E5" i="22"/>
  <c r="E26" i="22"/>
  <c r="E20" i="22"/>
  <c r="E40" i="22"/>
  <c r="E36" i="22"/>
  <c r="E31" i="22"/>
  <c r="E42" i="21"/>
  <c r="E18" i="21"/>
  <c r="E10" i="21"/>
  <c r="E32" i="21"/>
  <c r="E17" i="21"/>
  <c r="E16" i="21"/>
  <c r="E34" i="21"/>
  <c r="E43" i="21"/>
  <c r="E13" i="21"/>
  <c r="E38" i="21"/>
  <c r="E9" i="21"/>
  <c r="E21" i="21"/>
  <c r="E41" i="21"/>
  <c r="E22" i="21"/>
  <c r="E30" i="21"/>
  <c r="E14" i="21"/>
  <c r="E33" i="21"/>
  <c r="E29" i="21"/>
  <c r="E6" i="21"/>
  <c r="E8" i="21"/>
  <c r="E39" i="20"/>
  <c r="E27" i="20"/>
  <c r="E15" i="20"/>
  <c r="E30" i="20"/>
  <c r="E6" i="20"/>
  <c r="E20" i="20"/>
  <c r="E32" i="20"/>
  <c r="E35" i="20"/>
  <c r="E14" i="20"/>
  <c r="E5" i="20"/>
  <c r="E16" i="20"/>
  <c r="E41" i="20"/>
  <c r="E11" i="20"/>
  <c r="E40" i="20"/>
  <c r="E8" i="20"/>
  <c r="E31" i="20"/>
  <c r="E23" i="20"/>
  <c r="E7" i="20"/>
  <c r="E12" i="20"/>
  <c r="E42" i="20"/>
  <c r="E25" i="19"/>
  <c r="E29" i="19"/>
  <c r="E37" i="19"/>
  <c r="E11" i="19"/>
  <c r="E21" i="19"/>
  <c r="E14" i="19"/>
  <c r="E38" i="19"/>
  <c r="E41" i="19"/>
  <c r="E9" i="19"/>
  <c r="E6" i="19"/>
  <c r="E12" i="19"/>
  <c r="E34" i="19"/>
  <c r="E42" i="19"/>
  <c r="E22" i="19"/>
  <c r="E13" i="19"/>
  <c r="E5" i="19"/>
  <c r="E30" i="19"/>
  <c r="E36" i="19"/>
  <c r="E43" i="19"/>
  <c r="E42" i="18"/>
  <c r="E11" i="18"/>
  <c r="E15" i="18"/>
  <c r="E23" i="18"/>
  <c r="E25" i="17"/>
  <c r="E11" i="17"/>
  <c r="E31" i="17"/>
  <c r="E34" i="17"/>
  <c r="E29" i="17"/>
  <c r="E30" i="17"/>
  <c r="E43" i="17"/>
  <c r="E21" i="17"/>
  <c r="E19" i="17"/>
  <c r="E13" i="17"/>
  <c r="E35" i="17"/>
  <c r="E33" i="17"/>
  <c r="E6" i="17"/>
  <c r="E37" i="17"/>
  <c r="E22" i="15"/>
  <c r="E14" i="15"/>
  <c r="E11" i="15"/>
  <c r="E37" i="15"/>
  <c r="E41" i="15"/>
  <c r="E18" i="14"/>
  <c r="E10" i="14"/>
  <c r="E27" i="14"/>
  <c r="E13" i="14"/>
  <c r="E16" i="14"/>
  <c r="E23" i="14"/>
  <c r="E26" i="14"/>
  <c r="E7" i="14"/>
  <c r="E25" i="14"/>
  <c r="G25" i="14" s="1"/>
  <c r="E29" i="14"/>
  <c r="E41" i="14"/>
  <c r="E36" i="14"/>
  <c r="E9" i="14"/>
  <c r="E21" i="14"/>
  <c r="E37" i="14"/>
  <c r="E34" i="14"/>
  <c r="E41" i="12"/>
  <c r="E18" i="12"/>
  <c r="E32" i="12"/>
  <c r="E39" i="12"/>
  <c r="E20" i="12"/>
  <c r="E30" i="12"/>
  <c r="E6" i="12"/>
  <c r="E22" i="13"/>
  <c r="E21" i="13"/>
  <c r="E30" i="13"/>
  <c r="E10" i="13"/>
  <c r="E39" i="13"/>
  <c r="E42" i="8"/>
  <c r="E22" i="8"/>
  <c r="E36" i="8"/>
  <c r="E14" i="8"/>
  <c r="E24" i="8"/>
  <c r="E8" i="8"/>
  <c r="E41" i="8"/>
  <c r="E10" i="8"/>
  <c r="E37" i="8"/>
  <c r="E7" i="8"/>
  <c r="E17" i="8"/>
  <c r="L44" i="51"/>
  <c r="E9" i="8"/>
  <c r="L44" i="48"/>
  <c r="E9" i="16"/>
  <c r="E9" i="36"/>
  <c r="E43" i="36"/>
  <c r="E43" i="40"/>
  <c r="E43" i="16"/>
  <c r="E10" i="12"/>
  <c r="E28" i="12"/>
  <c r="E6" i="52"/>
  <c r="E11" i="52"/>
  <c r="E14" i="52"/>
  <c r="E17" i="52"/>
  <c r="E18" i="52"/>
  <c r="E23" i="52"/>
  <c r="E27" i="52"/>
  <c r="E29" i="52"/>
  <c r="E30" i="52"/>
  <c r="E32" i="52"/>
  <c r="E41" i="52"/>
  <c r="E9" i="52"/>
  <c r="E10" i="52"/>
  <c r="E13" i="52"/>
  <c r="E19" i="52"/>
  <c r="E21" i="52"/>
  <c r="E22" i="52"/>
  <c r="E25" i="52"/>
  <c r="E26" i="52"/>
  <c r="E33" i="52"/>
  <c r="E34" i="52"/>
  <c r="E36" i="52"/>
  <c r="E37" i="52"/>
  <c r="E40" i="52"/>
  <c r="E42" i="52"/>
  <c r="E8" i="51"/>
  <c r="E12" i="51"/>
  <c r="E20" i="51"/>
  <c r="E24" i="51"/>
  <c r="E25" i="51"/>
  <c r="E26" i="51"/>
  <c r="E29" i="51"/>
  <c r="E30" i="51"/>
  <c r="E33" i="51"/>
  <c r="E36" i="51"/>
  <c r="E37" i="51"/>
  <c r="E40" i="51"/>
  <c r="E41" i="51"/>
  <c r="E42" i="51"/>
  <c r="E5" i="51"/>
  <c r="E9" i="51"/>
  <c r="E17" i="51"/>
  <c r="E32" i="51"/>
  <c r="E7" i="51"/>
  <c r="E10" i="51"/>
  <c r="E13" i="51"/>
  <c r="E16" i="51"/>
  <c r="E18" i="51"/>
  <c r="E21" i="51"/>
  <c r="E28" i="51"/>
  <c r="E34" i="51"/>
  <c r="E38" i="13"/>
  <c r="E42" i="13"/>
  <c r="E43" i="34"/>
  <c r="E42" i="36"/>
  <c r="E42" i="40"/>
  <c r="E42" i="33"/>
  <c r="E42" i="29"/>
  <c r="E30" i="26"/>
  <c r="E41" i="26"/>
  <c r="E9" i="25"/>
  <c r="E42" i="25"/>
  <c r="E43" i="12"/>
  <c r="E42" i="12"/>
  <c r="E43" i="15"/>
  <c r="E42" i="16"/>
  <c r="E41" i="16"/>
  <c r="E41" i="17"/>
  <c r="E41" i="25"/>
  <c r="E42" i="26"/>
  <c r="E41" i="29"/>
  <c r="E41" i="33"/>
  <c r="E43" i="44"/>
  <c r="X42" i="48"/>
  <c r="X42" i="50"/>
  <c r="X42" i="43"/>
  <c r="X42" i="42"/>
  <c r="X42" i="49"/>
  <c r="X42" i="51"/>
  <c r="X42" i="52"/>
  <c r="X42" i="44"/>
  <c r="X42" i="41"/>
  <c r="X42" i="39"/>
  <c r="X42" i="37"/>
  <c r="X42" i="33"/>
  <c r="X42" i="31"/>
  <c r="X42" i="29"/>
  <c r="X42" i="27"/>
  <c r="X42" i="25"/>
  <c r="X42" i="40"/>
  <c r="X42" i="38"/>
  <c r="X42" i="36"/>
  <c r="X42" i="35"/>
  <c r="X42" i="34"/>
  <c r="X42" i="32"/>
  <c r="X42" i="28"/>
  <c r="X42" i="26"/>
  <c r="V42" i="49"/>
  <c r="V42" i="51"/>
  <c r="V42" i="44"/>
  <c r="V42" i="48"/>
  <c r="V42" i="50"/>
  <c r="V42" i="52"/>
  <c r="V42" i="43"/>
  <c r="V42" i="42"/>
  <c r="V42" i="40"/>
  <c r="V42" i="38"/>
  <c r="V42" i="36"/>
  <c r="V42" i="34"/>
  <c r="V42" i="32"/>
  <c r="V42" i="28"/>
  <c r="V42" i="26"/>
  <c r="V42" i="41"/>
  <c r="V42" i="39"/>
  <c r="V42" i="37"/>
  <c r="V42" i="35"/>
  <c r="V42" i="33"/>
  <c r="V42" i="31"/>
  <c r="V42" i="29"/>
  <c r="V42" i="27"/>
  <c r="V42" i="25"/>
  <c r="V43" i="48"/>
  <c r="V43" i="50"/>
  <c r="V43" i="52"/>
  <c r="V43" i="43"/>
  <c r="V43" i="42"/>
  <c r="V43" i="49"/>
  <c r="V43" i="51"/>
  <c r="V43" i="44"/>
  <c r="V43" i="41"/>
  <c r="V43" i="39"/>
  <c r="V43" i="37"/>
  <c r="V43" i="35"/>
  <c r="V43" i="33"/>
  <c r="V43" i="31"/>
  <c r="V43" i="29"/>
  <c r="V43" i="27"/>
  <c r="V43" i="25"/>
  <c r="V43" i="40"/>
  <c r="V43" i="38"/>
  <c r="V43" i="36"/>
  <c r="V43" i="34"/>
  <c r="V43" i="32"/>
  <c r="V43" i="28"/>
  <c r="V43" i="26"/>
  <c r="V42" i="8"/>
  <c r="X42" i="8"/>
  <c r="V42" i="13"/>
  <c r="V43" i="12"/>
  <c r="X42" i="12"/>
  <c r="V42" i="14"/>
  <c r="V42" i="15"/>
  <c r="V43" i="16"/>
  <c r="X42" i="16"/>
  <c r="V43" i="17"/>
  <c r="V43" i="18"/>
  <c r="X42" i="18"/>
  <c r="V42" i="19"/>
  <c r="V43" i="20"/>
  <c r="X42" i="20"/>
  <c r="V42" i="21"/>
  <c r="V43" i="22"/>
  <c r="X42" i="22"/>
  <c r="V42" i="23"/>
  <c r="V42" i="24"/>
  <c r="X42" i="24"/>
  <c r="V43" i="8"/>
  <c r="V43" i="13"/>
  <c r="X42" i="13"/>
  <c r="V42" i="12"/>
  <c r="V43" i="14"/>
  <c r="X42" i="14"/>
  <c r="V43" i="15"/>
  <c r="X42" i="15"/>
  <c r="V42" i="16"/>
  <c r="V42" i="17"/>
  <c r="X42" i="17"/>
  <c r="V42" i="18"/>
  <c r="V43" i="19"/>
  <c r="X42" i="19"/>
  <c r="V42" i="20"/>
  <c r="V43" i="21"/>
  <c r="X42" i="21"/>
  <c r="V42" i="22"/>
  <c r="V43" i="23"/>
  <c r="X42" i="23"/>
  <c r="V43" i="24"/>
  <c r="V36" i="38"/>
  <c r="V36" i="22"/>
  <c r="V36" i="48"/>
  <c r="V36" i="43"/>
  <c r="X18" i="26"/>
  <c r="X18" i="35"/>
  <c r="X18" i="14"/>
  <c r="X18" i="27"/>
  <c r="X16" i="48"/>
  <c r="X16" i="38"/>
  <c r="X16" i="50"/>
  <c r="X16" i="24"/>
  <c r="X16" i="25"/>
  <c r="X16" i="42"/>
  <c r="X16" i="41"/>
  <c r="X16" i="20"/>
  <c r="X16" i="31"/>
  <c r="X16" i="35"/>
  <c r="X16" i="26"/>
  <c r="X16" i="32"/>
  <c r="X16" i="37"/>
  <c r="X16" i="15"/>
  <c r="X16" i="19"/>
  <c r="X16" i="34"/>
  <c r="X16" i="33"/>
  <c r="X16" i="14"/>
  <c r="X16" i="21"/>
  <c r="X16" i="40"/>
  <c r="X16" i="12"/>
  <c r="X16" i="22"/>
  <c r="X16" i="43"/>
  <c r="V10" i="28"/>
  <c r="V10" i="51"/>
  <c r="V10" i="18"/>
  <c r="V10" i="22"/>
  <c r="V10" i="37"/>
  <c r="V10" i="43"/>
  <c r="V10" i="40"/>
  <c r="V10" i="29"/>
  <c r="V10" i="32"/>
  <c r="V10" i="23"/>
  <c r="V10" i="24"/>
  <c r="V10" i="38"/>
  <c r="V10" i="16"/>
  <c r="V10" i="33"/>
  <c r="V10" i="44"/>
  <c r="V10" i="50"/>
  <c r="V10" i="39"/>
  <c r="V8" i="13"/>
  <c r="V8" i="18"/>
  <c r="V9" i="31"/>
  <c r="V11" i="38"/>
  <c r="X18" i="43"/>
  <c r="X18" i="52"/>
  <c r="X18" i="21"/>
  <c r="X18" i="41"/>
  <c r="X18" i="25"/>
  <c r="X18" i="44"/>
  <c r="X18" i="28"/>
  <c r="X16" i="51"/>
  <c r="X16" i="30"/>
  <c r="X16" i="8"/>
  <c r="X16" i="27"/>
  <c r="X16" i="36"/>
  <c r="X16" i="29"/>
  <c r="X16" i="17"/>
  <c r="V36" i="25"/>
  <c r="V7" i="24"/>
  <c r="X38" i="51"/>
  <c r="E23" i="4"/>
  <c r="X20" i="14" s="1"/>
  <c r="V11" i="33"/>
  <c r="V11" i="8"/>
  <c r="V11" i="16"/>
  <c r="V9" i="51"/>
  <c r="V9" i="50"/>
  <c r="V9" i="44"/>
  <c r="V9" i="21"/>
  <c r="V9" i="27"/>
  <c r="V11" i="36"/>
  <c r="V11" i="40"/>
  <c r="V10" i="36"/>
  <c r="X18" i="50"/>
  <c r="X18" i="30"/>
  <c r="X18" i="48"/>
  <c r="X18" i="37"/>
  <c r="X18" i="22"/>
  <c r="X18" i="32"/>
  <c r="X18" i="18"/>
  <c r="X18" i="12"/>
  <c r="X18" i="38"/>
  <c r="X18" i="36"/>
  <c r="X18" i="20"/>
  <c r="X16" i="18"/>
  <c r="X16" i="49"/>
  <c r="X16" i="39"/>
  <c r="X16" i="28"/>
  <c r="X16" i="23"/>
  <c r="V10" i="48"/>
  <c r="V8" i="50"/>
  <c r="V7" i="34"/>
  <c r="V7" i="37"/>
  <c r="X38" i="35"/>
  <c r="V36" i="42"/>
  <c r="V12" i="32"/>
  <c r="V12" i="39"/>
  <c r="V12" i="40"/>
  <c r="V12" i="34"/>
  <c r="V24" i="20"/>
  <c r="V24" i="32"/>
  <c r="V18" i="22"/>
  <c r="V18" i="23"/>
  <c r="V18" i="34"/>
  <c r="V18" i="38"/>
  <c r="V18" i="40"/>
  <c r="V18" i="17"/>
  <c r="V18" i="27"/>
  <c r="V18" i="36"/>
  <c r="V18" i="39"/>
  <c r="V18" i="41"/>
  <c r="V27" i="21"/>
  <c r="V28" i="14"/>
  <c r="V28" i="19"/>
  <c r="V28" i="32"/>
  <c r="V28" i="38"/>
  <c r="V28" i="39"/>
  <c r="V28" i="40"/>
  <c r="V28" i="22"/>
  <c r="V28" i="26"/>
  <c r="V28" i="37"/>
  <c r="D9" i="4"/>
  <c r="V6" i="24" s="1"/>
  <c r="D17" i="4"/>
  <c r="V14" i="15" s="1"/>
  <c r="E8" i="4"/>
  <c r="X5" i="28" s="1"/>
  <c r="D23" i="4"/>
  <c r="D33" i="4"/>
  <c r="V30" i="52" s="1"/>
  <c r="E17" i="4"/>
  <c r="D22" i="4"/>
  <c r="V30" i="30"/>
  <c r="V6" i="27"/>
  <c r="V6" i="41"/>
  <c r="V6" i="12"/>
  <c r="V6" i="15"/>
  <c r="V6" i="16"/>
  <c r="V6" i="31"/>
  <c r="V6" i="49"/>
  <c r="V6" i="8"/>
  <c r="V6" i="51"/>
  <c r="V6" i="14"/>
  <c r="V6" i="21"/>
  <c r="V6" i="22"/>
  <c r="V6" i="33"/>
  <c r="V6" i="20"/>
  <c r="V6" i="40"/>
  <c r="V6" i="43"/>
  <c r="V6" i="38"/>
  <c r="V6" i="42"/>
  <c r="V6" i="35"/>
  <c r="V6" i="29"/>
  <c r="V6" i="23"/>
  <c r="X20" i="33"/>
  <c r="X20" i="12"/>
  <c r="X20" i="51"/>
  <c r="X20" i="41"/>
  <c r="X20" i="28"/>
  <c r="X20" i="29"/>
  <c r="X20" i="50"/>
  <c r="X5" i="24"/>
  <c r="V20" i="41"/>
  <c r="V20" i="49"/>
  <c r="V20" i="15"/>
  <c r="V20" i="21"/>
  <c r="V20" i="27"/>
  <c r="V20" i="44"/>
  <c r="V14" i="36"/>
  <c r="X19" i="52"/>
  <c r="X19" i="43"/>
  <c r="X18" i="42"/>
  <c r="X18" i="24"/>
  <c r="V13" i="13"/>
  <c r="V13" i="52"/>
  <c r="V13" i="14"/>
  <c r="V27" i="8"/>
  <c r="V27" i="17"/>
  <c r="V12" i="43"/>
  <c r="V12" i="12"/>
  <c r="V12" i="50"/>
  <c r="V12" i="52"/>
  <c r="V12" i="17"/>
  <c r="V12" i="19"/>
  <c r="V12" i="22"/>
  <c r="V12" i="44"/>
  <c r="V12" i="48"/>
  <c r="V12" i="49"/>
  <c r="V12" i="51"/>
  <c r="V12" i="15"/>
  <c r="V12" i="18"/>
  <c r="V12" i="21"/>
  <c r="V12" i="24"/>
  <c r="V16" i="17"/>
  <c r="V16" i="22"/>
  <c r="V16" i="42"/>
  <c r="V16" i="29"/>
  <c r="V16" i="30"/>
  <c r="V16" i="33"/>
  <c r="V16" i="35"/>
  <c r="V16" i="39"/>
  <c r="V16" i="26"/>
  <c r="V16" i="13"/>
  <c r="V16" i="25"/>
  <c r="V16" i="41"/>
  <c r="V16" i="51"/>
  <c r="V16" i="8"/>
  <c r="V16" i="12"/>
  <c r="V16" i="24"/>
  <c r="V16" i="27"/>
  <c r="V16" i="49"/>
  <c r="V16" i="14"/>
  <c r="V16" i="19"/>
  <c r="V16" i="20"/>
  <c r="V16" i="28"/>
  <c r="V16" i="23"/>
  <c r="V16" i="32"/>
  <c r="V16" i="34"/>
  <c r="V16" i="38"/>
  <c r="V16" i="40"/>
  <c r="V16" i="44"/>
  <c r="V16" i="16"/>
  <c r="V16" i="37"/>
  <c r="V16" i="31"/>
  <c r="V16" i="50"/>
  <c r="V16" i="18"/>
  <c r="V16" i="48"/>
  <c r="V25" i="50"/>
  <c r="V25" i="48"/>
  <c r="V25" i="24"/>
  <c r="V25" i="27"/>
  <c r="V25" i="15"/>
  <c r="V25" i="18"/>
  <c r="V25" i="29"/>
  <c r="V25" i="26"/>
  <c r="V25" i="34"/>
  <c r="V25" i="40"/>
  <c r="V25" i="44"/>
  <c r="V25" i="30"/>
  <c r="V25" i="12"/>
  <c r="V25" i="17"/>
  <c r="V25" i="8"/>
  <c r="V25" i="20"/>
  <c r="V25" i="25"/>
  <c r="V25" i="14"/>
  <c r="V25" i="16"/>
  <c r="V25" i="19"/>
  <c r="V25" i="36"/>
  <c r="V25" i="32"/>
  <c r="V25" i="37"/>
  <c r="V25" i="41"/>
  <c r="V25" i="21"/>
  <c r="V25" i="43"/>
  <c r="V38" i="51"/>
  <c r="V38" i="17"/>
  <c r="V38" i="32"/>
  <c r="V38" i="42"/>
  <c r="V38" i="18"/>
  <c r="V38" i="27"/>
  <c r="V38" i="37"/>
  <c r="V38" i="48"/>
  <c r="V38" i="15"/>
  <c r="V38" i="26"/>
  <c r="V38" i="35"/>
  <c r="V38" i="13"/>
  <c r="V38" i="22"/>
  <c r="V38" i="30"/>
  <c r="E10" i="40"/>
  <c r="E42" i="30"/>
  <c r="E31" i="28"/>
  <c r="E43" i="23"/>
  <c r="E28" i="20"/>
  <c r="E42" i="17"/>
  <c r="E42" i="15"/>
  <c r="E42" i="14"/>
  <c r="E23" i="12"/>
  <c r="J7" i="46"/>
  <c r="E11" i="27"/>
  <c r="E41" i="18"/>
  <c r="E16" i="13"/>
  <c r="E8" i="38"/>
  <c r="E38" i="23"/>
  <c r="E20" i="13"/>
  <c r="V31" i="21"/>
  <c r="V31" i="28"/>
  <c r="V31" i="39"/>
  <c r="V31" i="14"/>
  <c r="V31" i="38"/>
  <c r="V31" i="36"/>
  <c r="V31" i="35"/>
  <c r="V31" i="26"/>
  <c r="V31" i="32"/>
  <c r="V31" i="43"/>
  <c r="V21" i="16"/>
  <c r="V21" i="20"/>
  <c r="V21" i="12"/>
  <c r="V21" i="17"/>
  <c r="V21" i="24"/>
  <c r="V21" i="26"/>
  <c r="V21" i="30"/>
  <c r="V21" i="38"/>
  <c r="V21" i="21"/>
  <c r="V21" i="31"/>
  <c r="V21" i="39"/>
  <c r="V21" i="42"/>
  <c r="V21" i="27"/>
  <c r="V21" i="35"/>
  <c r="V21" i="44"/>
  <c r="V21" i="34"/>
  <c r="V21" i="48"/>
  <c r="V21" i="49"/>
  <c r="V21" i="51"/>
  <c r="V21" i="50"/>
  <c r="V21" i="13"/>
  <c r="V21" i="19"/>
  <c r="V21" i="18"/>
  <c r="V21" i="14"/>
  <c r="V21" i="22"/>
  <c r="V21" i="25"/>
  <c r="V21" i="28"/>
  <c r="V21" i="33"/>
  <c r="V21" i="15"/>
  <c r="V21" i="29"/>
  <c r="V21" i="36"/>
  <c r="V21" i="41"/>
  <c r="V21" i="43"/>
  <c r="V21" i="32"/>
  <c r="V21" i="40"/>
  <c r="V21" i="23"/>
  <c r="V21" i="37"/>
  <c r="V21" i="52"/>
  <c r="V21" i="8"/>
  <c r="N44" i="39"/>
  <c r="N44" i="15"/>
  <c r="N28" i="43"/>
  <c r="P5" i="39"/>
  <c r="F5" i="42"/>
  <c r="G5" i="42" s="1"/>
  <c r="P5" i="27"/>
  <c r="N30" i="12"/>
  <c r="N30" i="14"/>
  <c r="N18" i="41"/>
  <c r="X6" i="19"/>
  <c r="X6" i="48"/>
  <c r="X6" i="33"/>
  <c r="X6" i="38"/>
  <c r="X6" i="28"/>
  <c r="X6" i="51"/>
  <c r="X6" i="23"/>
  <c r="X6" i="49"/>
  <c r="X6" i="31"/>
  <c r="X6" i="50"/>
  <c r="X6" i="20"/>
  <c r="X6" i="15"/>
  <c r="X6" i="27"/>
  <c r="X6" i="16"/>
  <c r="X6" i="37"/>
  <c r="X6" i="26"/>
  <c r="X6" i="42"/>
  <c r="X6" i="14"/>
  <c r="X6" i="22"/>
  <c r="X6" i="18"/>
  <c r="X6" i="39"/>
  <c r="X6" i="17"/>
  <c r="X6" i="34"/>
  <c r="X6" i="21"/>
  <c r="X6" i="36"/>
  <c r="X6" i="12"/>
  <c r="X6" i="44"/>
  <c r="X6" i="29"/>
  <c r="X6" i="8"/>
  <c r="X6" i="25"/>
  <c r="X6" i="52"/>
  <c r="X6" i="24"/>
  <c r="X6" i="41"/>
  <c r="X6" i="30"/>
  <c r="X6" i="13"/>
  <c r="X6" i="32"/>
  <c r="X6" i="35"/>
  <c r="X6" i="40"/>
  <c r="X6" i="43"/>
  <c r="T42" i="8"/>
  <c r="T42" i="12"/>
  <c r="T42" i="15"/>
  <c r="T42" i="17"/>
  <c r="T42" i="19"/>
  <c r="T42" i="21"/>
  <c r="T42" i="23"/>
  <c r="T42" i="25"/>
  <c r="T42" i="27"/>
  <c r="T42" i="29"/>
  <c r="T42" i="31"/>
  <c r="T42" i="33"/>
  <c r="T42" i="35"/>
  <c r="T42" i="37"/>
  <c r="T42" i="39"/>
  <c r="T42" i="41"/>
  <c r="T42" i="44"/>
  <c r="T42" i="51"/>
  <c r="T42" i="49"/>
  <c r="J42" i="13"/>
  <c r="J42" i="14"/>
  <c r="J42" i="16"/>
  <c r="J42" i="18"/>
  <c r="J42" i="21"/>
  <c r="J42" i="23"/>
  <c r="J42" i="25"/>
  <c r="J42" i="27"/>
  <c r="J42" i="29"/>
  <c r="J42" i="31"/>
  <c r="J42" i="33"/>
  <c r="J42" i="35"/>
  <c r="J42" i="37"/>
  <c r="J42" i="39"/>
  <c r="J42" i="41"/>
  <c r="J42" i="44"/>
  <c r="J42" i="52"/>
  <c r="J42" i="50"/>
  <c r="J42" i="48"/>
  <c r="AN9" i="4"/>
  <c r="H9" i="4" s="1"/>
  <c r="T42" i="13"/>
  <c r="T42" i="14"/>
  <c r="T42" i="16"/>
  <c r="T42" i="18"/>
  <c r="T42" i="20"/>
  <c r="T42" i="22"/>
  <c r="T42" i="24"/>
  <c r="T42" i="26"/>
  <c r="T42" i="28"/>
  <c r="T42" i="32"/>
  <c r="T42" i="34"/>
  <c r="T42" i="36"/>
  <c r="T42" i="38"/>
  <c r="T42" i="40"/>
  <c r="T42" i="42"/>
  <c r="T42" i="43"/>
  <c r="T42" i="50"/>
  <c r="J42" i="12"/>
  <c r="J42" i="15"/>
  <c r="J42" i="17"/>
  <c r="J42" i="20"/>
  <c r="J42" i="22"/>
  <c r="J42" i="24"/>
  <c r="J42" i="26"/>
  <c r="J42" i="28"/>
  <c r="J42" i="32"/>
  <c r="J42" i="34"/>
  <c r="J42" i="36"/>
  <c r="J42" i="38"/>
  <c r="J42" i="40"/>
  <c r="J42" i="42"/>
  <c r="J42" i="43"/>
  <c r="J42" i="51"/>
  <c r="J42" i="49"/>
  <c r="V41" i="50"/>
  <c r="V41" i="43"/>
  <c r="V41" i="49"/>
  <c r="V41" i="44"/>
  <c r="V41" i="39"/>
  <c r="V41" i="35"/>
  <c r="V41" i="31"/>
  <c r="V41" i="27"/>
  <c r="V41" i="40"/>
  <c r="V41" i="36"/>
  <c r="V41" i="32"/>
  <c r="V41" i="28"/>
  <c r="V41" i="12"/>
  <c r="V41" i="16"/>
  <c r="V41" i="17"/>
  <c r="V41" i="18"/>
  <c r="V41" i="22"/>
  <c r="V41" i="8"/>
  <c r="V41" i="13"/>
  <c r="V41" i="19"/>
  <c r="V41" i="23"/>
  <c r="V41" i="24"/>
  <c r="V41" i="48"/>
  <c r="V41" i="52"/>
  <c r="V41" i="42"/>
  <c r="V41" i="51"/>
  <c r="V41" i="41"/>
  <c r="V41" i="37"/>
  <c r="V41" i="33"/>
  <c r="V41" i="29"/>
  <c r="V41" i="25"/>
  <c r="V41" i="38"/>
  <c r="V41" i="34"/>
  <c r="V41" i="26"/>
  <c r="V41" i="20"/>
  <c r="V41" i="14"/>
  <c r="V41" i="15"/>
  <c r="V41" i="21"/>
  <c r="X31" i="29"/>
  <c r="X31" i="15"/>
  <c r="X31" i="23"/>
  <c r="X31" i="36"/>
  <c r="X31" i="25"/>
  <c r="N18" i="51"/>
  <c r="F27" i="31"/>
  <c r="F27" i="30"/>
  <c r="F27" i="32"/>
  <c r="F27" i="33"/>
  <c r="G27" i="33" s="1"/>
  <c r="F27" i="34"/>
  <c r="G27" i="34" s="1"/>
  <c r="F27" i="35"/>
  <c r="F27" i="36"/>
  <c r="F27" i="37"/>
  <c r="F27" i="38"/>
  <c r="F27" i="39"/>
  <c r="F27" i="40"/>
  <c r="F27" i="41"/>
  <c r="F27" i="42"/>
  <c r="G27" i="42" s="1"/>
  <c r="F27" i="44"/>
  <c r="F27" i="43"/>
  <c r="P27" i="31"/>
  <c r="P27" i="30"/>
  <c r="P27" i="32"/>
  <c r="P27" i="33"/>
  <c r="P27" i="34"/>
  <c r="P27" i="35"/>
  <c r="P27" i="36"/>
  <c r="P27" i="37"/>
  <c r="P27" i="38"/>
  <c r="P27" i="39"/>
  <c r="P27" i="40"/>
  <c r="P27" i="41"/>
  <c r="P27" i="42"/>
  <c r="P27" i="44"/>
  <c r="P27" i="43"/>
  <c r="F27" i="48"/>
  <c r="F27" i="49"/>
  <c r="P27" i="49"/>
  <c r="P27" i="51"/>
  <c r="F27" i="51"/>
  <c r="F27" i="13"/>
  <c r="N28" i="52"/>
  <c r="O42" i="4"/>
  <c r="P42" i="4" s="1"/>
  <c r="C42" i="4" s="1"/>
  <c r="F39" i="39" s="1"/>
  <c r="O37" i="4"/>
  <c r="P37" i="4" s="1"/>
  <c r="C37" i="4" s="1"/>
  <c r="F34" i="13" s="1"/>
  <c r="O22" i="4"/>
  <c r="P22" i="4" s="1"/>
  <c r="C22" i="4" s="1"/>
  <c r="P19" i="41" s="1"/>
  <c r="O16" i="4"/>
  <c r="P16" i="4" s="1"/>
  <c r="C16" i="4" s="1"/>
  <c r="F13" i="36" s="1"/>
  <c r="P10" i="15"/>
  <c r="F10" i="43"/>
  <c r="F10" i="41"/>
  <c r="F28" i="28"/>
  <c r="P28" i="21"/>
  <c r="O39" i="4"/>
  <c r="P39" i="4" s="1"/>
  <c r="C39" i="4" s="1"/>
  <c r="F36" i="19" s="1"/>
  <c r="G36" i="19" s="1"/>
  <c r="O32" i="4"/>
  <c r="P32" i="4" s="1"/>
  <c r="C32" i="4" s="1"/>
  <c r="P29" i="14" s="1"/>
  <c r="AN45" i="4"/>
  <c r="H45" i="4" s="1"/>
  <c r="N42" i="31" s="1"/>
  <c r="F27" i="12"/>
  <c r="P27" i="12"/>
  <c r="P27" i="14"/>
  <c r="P27" i="15"/>
  <c r="P27" i="16"/>
  <c r="F27" i="21"/>
  <c r="F27" i="22"/>
  <c r="F27" i="17"/>
  <c r="G27" i="17" s="1"/>
  <c r="P27" i="18"/>
  <c r="P27" i="19"/>
  <c r="P27" i="20"/>
  <c r="P27" i="23"/>
  <c r="P27" i="24"/>
  <c r="P27" i="25"/>
  <c r="P27" i="26"/>
  <c r="P27" i="27"/>
  <c r="P27" i="28"/>
  <c r="P27" i="29"/>
  <c r="F27" i="14"/>
  <c r="F27" i="15"/>
  <c r="G27" i="15" s="1"/>
  <c r="F27" i="16"/>
  <c r="P27" i="17"/>
  <c r="P27" i="21"/>
  <c r="P27" i="22"/>
  <c r="F27" i="18"/>
  <c r="G27" i="18" s="1"/>
  <c r="F27" i="19"/>
  <c r="F27" i="20"/>
  <c r="F27" i="23"/>
  <c r="F27" i="24"/>
  <c r="G27" i="24" s="1"/>
  <c r="F27" i="25"/>
  <c r="F27" i="26"/>
  <c r="F27" i="27"/>
  <c r="G27" i="27" s="1"/>
  <c r="F27" i="28"/>
  <c r="G27" i="28" s="1"/>
  <c r="F27" i="29"/>
  <c r="F11" i="43"/>
  <c r="AN46" i="4"/>
  <c r="H46" i="4" s="1"/>
  <c r="F34" i="17"/>
  <c r="P36" i="44"/>
  <c r="P36" i="28"/>
  <c r="F36" i="35"/>
  <c r="F36" i="41"/>
  <c r="O38" i="4"/>
  <c r="P38" i="4" s="1"/>
  <c r="C38" i="4" s="1"/>
  <c r="O26" i="4"/>
  <c r="P26" i="4" s="1"/>
  <c r="C26" i="4" s="1"/>
  <c r="F33" i="28"/>
  <c r="F33" i="19"/>
  <c r="F33" i="26"/>
  <c r="G33" i="26" s="1"/>
  <c r="P33" i="16"/>
  <c r="F33" i="33"/>
  <c r="G33" i="33" s="1"/>
  <c r="F33" i="20"/>
  <c r="F33" i="34"/>
  <c r="F33" i="27"/>
  <c r="P33" i="32"/>
  <c r="F33" i="36"/>
  <c r="P33" i="49"/>
  <c r="P10" i="50"/>
  <c r="N40" i="50"/>
  <c r="N40" i="17"/>
  <c r="N40" i="29"/>
  <c r="N40" i="32"/>
  <c r="N40" i="36"/>
  <c r="N40" i="34"/>
  <c r="N40" i="42"/>
  <c r="N40" i="49"/>
  <c r="N40" i="18"/>
  <c r="N40" i="23"/>
  <c r="N40" i="27"/>
  <c r="N40" i="31"/>
  <c r="N40" i="21"/>
  <c r="N40" i="28"/>
  <c r="N40" i="37"/>
  <c r="N35" i="48"/>
  <c r="N35" i="50"/>
  <c r="N35" i="49"/>
  <c r="N35" i="51"/>
  <c r="O41" i="4"/>
  <c r="P41" i="4" s="1"/>
  <c r="C41" i="4" s="1"/>
  <c r="O46" i="4"/>
  <c r="P46" i="4" s="1"/>
  <c r="C46" i="4" s="1"/>
  <c r="P43" i="17" s="1"/>
  <c r="P19" i="15"/>
  <c r="P32" i="52"/>
  <c r="P32" i="48"/>
  <c r="P32" i="32"/>
  <c r="F32" i="41"/>
  <c r="P12" i="13"/>
  <c r="F12" i="17"/>
  <c r="P12" i="16"/>
  <c r="F12" i="19"/>
  <c r="F12" i="12"/>
  <c r="P12" i="15"/>
  <c r="P12" i="18"/>
  <c r="AI28" i="4"/>
  <c r="G28" i="4" s="1"/>
  <c r="AI26" i="4"/>
  <c r="G26" i="4" s="1"/>
  <c r="J23" i="25" s="1"/>
  <c r="AI24" i="4"/>
  <c r="G24" i="4" s="1"/>
  <c r="J21" i="13" s="1"/>
  <c r="AI20" i="4"/>
  <c r="G20" i="4" s="1"/>
  <c r="AI18" i="4"/>
  <c r="G18" i="4" s="1"/>
  <c r="AI16" i="4"/>
  <c r="G16" i="4" s="1"/>
  <c r="AI12" i="4"/>
  <c r="G12" i="4" s="1"/>
  <c r="J9" i="28" s="1"/>
  <c r="G10" i="4"/>
  <c r="J7" i="50" s="1"/>
  <c r="F29" i="25"/>
  <c r="P29" i="49"/>
  <c r="P29" i="29"/>
  <c r="F29" i="39"/>
  <c r="F29" i="26"/>
  <c r="P29" i="52"/>
  <c r="P29" i="34"/>
  <c r="F29" i="17"/>
  <c r="G29" i="17" s="1"/>
  <c r="F29" i="23"/>
  <c r="G29" i="23" s="1"/>
  <c r="F29" i="27"/>
  <c r="F29" i="30"/>
  <c r="G29" i="30" s="1"/>
  <c r="F29" i="37"/>
  <c r="F29" i="41"/>
  <c r="P32" i="15"/>
  <c r="F32" i="27"/>
  <c r="F32" i="13"/>
  <c r="P32" i="39"/>
  <c r="F32" i="8"/>
  <c r="G32" i="8" s="1"/>
  <c r="F40" i="13"/>
  <c r="F40" i="14"/>
  <c r="P40" i="15"/>
  <c r="P40" i="16"/>
  <c r="P40" i="17"/>
  <c r="F40" i="19"/>
  <c r="F40" i="20"/>
  <c r="G40" i="20" s="1"/>
  <c r="P40" i="20"/>
  <c r="F40" i="22"/>
  <c r="P40" i="23"/>
  <c r="P40" i="31"/>
  <c r="P40" i="25"/>
  <c r="F40" i="27"/>
  <c r="P40" i="29"/>
  <c r="F40" i="32"/>
  <c r="P40" i="33"/>
  <c r="F40" i="36"/>
  <c r="P40" i="37"/>
  <c r="F40" i="39"/>
  <c r="P40" i="41"/>
  <c r="P40" i="34"/>
  <c r="P40" i="38"/>
  <c r="F40" i="44"/>
  <c r="G40" i="44" s="1"/>
  <c r="F40" i="43"/>
  <c r="P40" i="49"/>
  <c r="F40" i="50"/>
  <c r="F40" i="51"/>
  <c r="P40" i="13"/>
  <c r="F40" i="15"/>
  <c r="P40" i="14"/>
  <c r="P40" i="18"/>
  <c r="F40" i="18"/>
  <c r="G40" i="18" s="1"/>
  <c r="P40" i="19"/>
  <c r="P40" i="21"/>
  <c r="F40" i="21"/>
  <c r="F40" i="23"/>
  <c r="F40" i="24"/>
  <c r="G40" i="24" s="1"/>
  <c r="F40" i="25"/>
  <c r="G40" i="25" s="1"/>
  <c r="F40" i="26"/>
  <c r="P40" i="27"/>
  <c r="F40" i="31"/>
  <c r="P40" i="30"/>
  <c r="F40" i="33"/>
  <c r="P40" i="35"/>
  <c r="F40" i="37"/>
  <c r="F40" i="38"/>
  <c r="F40" i="41"/>
  <c r="P40" i="32"/>
  <c r="P40" i="36"/>
  <c r="F40" i="42"/>
  <c r="P40" i="44"/>
  <c r="P40" i="43"/>
  <c r="P40" i="48"/>
  <c r="P40" i="50"/>
  <c r="P40" i="51"/>
  <c r="F25" i="13"/>
  <c r="F25" i="52"/>
  <c r="P25" i="51"/>
  <c r="P25" i="50"/>
  <c r="F40" i="52"/>
  <c r="F12" i="22"/>
  <c r="G12" i="22" s="1"/>
  <c r="F12" i="26"/>
  <c r="F12" i="28"/>
  <c r="P12" i="30"/>
  <c r="P12" i="34"/>
  <c r="F12" i="24"/>
  <c r="F12" i="38"/>
  <c r="F12" i="40"/>
  <c r="F12" i="42"/>
  <c r="P12" i="20"/>
  <c r="P12" i="22"/>
  <c r="P12" i="27"/>
  <c r="F12" i="31"/>
  <c r="F12" i="33"/>
  <c r="P12" i="23"/>
  <c r="P12" i="36"/>
  <c r="P12" i="38"/>
  <c r="P12" i="41"/>
  <c r="F12" i="43"/>
  <c r="AI32" i="4"/>
  <c r="G32" i="4" s="1"/>
  <c r="J29" i="48" s="1"/>
  <c r="AI38" i="4"/>
  <c r="G38" i="4" s="1"/>
  <c r="J35" i="17" s="1"/>
  <c r="AI30" i="4"/>
  <c r="G30" i="4" s="1"/>
  <c r="AI22" i="4"/>
  <c r="G22" i="4" s="1"/>
  <c r="AI14" i="4"/>
  <c r="G14" i="4" s="1"/>
  <c r="J11" i="35" s="1"/>
  <c r="AI9" i="4"/>
  <c r="G9" i="4" s="1"/>
  <c r="J7" i="15"/>
  <c r="J7" i="12"/>
  <c r="J7" i="13"/>
  <c r="J7" i="42"/>
  <c r="J23" i="23"/>
  <c r="J35" i="28"/>
  <c r="J35" i="36"/>
  <c r="AI34" i="4"/>
  <c r="G34" i="4" s="1"/>
  <c r="J31" i="16" s="1"/>
  <c r="J21" i="48"/>
  <c r="F43" i="30"/>
  <c r="P43" i="37"/>
  <c r="F43" i="39"/>
  <c r="F43" i="23"/>
  <c r="P43" i="40"/>
  <c r="F43" i="16"/>
  <c r="P43" i="15"/>
  <c r="J15" i="49"/>
  <c r="J15" i="34"/>
  <c r="J15" i="17"/>
  <c r="J15" i="29"/>
  <c r="J15" i="24"/>
  <c r="J15" i="23"/>
  <c r="J15" i="39"/>
  <c r="J15" i="15"/>
  <c r="J15" i="22"/>
  <c r="J15" i="37"/>
  <c r="J15" i="33"/>
  <c r="J15" i="44"/>
  <c r="J15" i="19"/>
  <c r="J15" i="52"/>
  <c r="J15" i="8"/>
  <c r="J15" i="28"/>
  <c r="J15" i="18"/>
  <c r="J15" i="40"/>
  <c r="J15" i="48"/>
  <c r="J15" i="32"/>
  <c r="J15" i="35"/>
  <c r="J15" i="14"/>
  <c r="J15" i="21"/>
  <c r="J15" i="36"/>
  <c r="J15" i="42"/>
  <c r="J15" i="27"/>
  <c r="J15" i="38"/>
  <c r="J15" i="30"/>
  <c r="J15" i="43"/>
  <c r="AI40" i="4"/>
  <c r="G40" i="4" s="1"/>
  <c r="J37" i="13" s="1"/>
  <c r="X14" i="37"/>
  <c r="X14" i="38"/>
  <c r="X14" i="49"/>
  <c r="X14" i="30"/>
  <c r="X14" i="18"/>
  <c r="X14" i="40"/>
  <c r="X14" i="43"/>
  <c r="X14" i="23"/>
  <c r="X14" i="12"/>
  <c r="X14" i="20"/>
  <c r="X14" i="19"/>
  <c r="X14" i="29"/>
  <c r="P23" i="8"/>
  <c r="F23" i="16"/>
  <c r="G23" i="16" s="1"/>
  <c r="P33" i="43"/>
  <c r="P33" i="42"/>
  <c r="F33" i="8"/>
  <c r="P33" i="24"/>
  <c r="F33" i="41"/>
  <c r="G33" i="41" s="1"/>
  <c r="P33" i="31"/>
  <c r="F39" i="17"/>
  <c r="G39" i="17" s="1"/>
  <c r="F39" i="48"/>
  <c r="P39" i="33"/>
  <c r="G27" i="31"/>
  <c r="X22" i="22"/>
  <c r="X22" i="38"/>
  <c r="X22" i="40"/>
  <c r="X22" i="48"/>
  <c r="X22" i="21"/>
  <c r="X22" i="52"/>
  <c r="X22" i="31"/>
  <c r="X22" i="39"/>
  <c r="X22" i="34"/>
  <c r="X22" i="23"/>
  <c r="X22" i="44"/>
  <c r="X22" i="37"/>
  <c r="X22" i="29"/>
  <c r="X22" i="26"/>
  <c r="X22" i="36"/>
  <c r="X22" i="35"/>
  <c r="X22" i="19"/>
  <c r="X22" i="32"/>
  <c r="X22" i="30"/>
  <c r="X22" i="43"/>
  <c r="X22" i="27"/>
  <c r="X22" i="49"/>
  <c r="X22" i="12"/>
  <c r="X22" i="50"/>
  <c r="X22" i="14"/>
  <c r="X22" i="25"/>
  <c r="X22" i="51"/>
  <c r="X22" i="33"/>
  <c r="X22" i="20"/>
  <c r="X22" i="42"/>
  <c r="X22" i="41"/>
  <c r="X22" i="16"/>
  <c r="X22" i="15"/>
  <c r="X22" i="18"/>
  <c r="X22" i="8"/>
  <c r="X22" i="28"/>
  <c r="V40" i="30"/>
  <c r="V40" i="19"/>
  <c r="V40" i="14"/>
  <c r="V40" i="33"/>
  <c r="V40" i="23"/>
  <c r="V40" i="18"/>
  <c r="V40" i="15"/>
  <c r="V40" i="16"/>
  <c r="V40" i="38"/>
  <c r="V40" i="21"/>
  <c r="V40" i="36"/>
  <c r="V40" i="28"/>
  <c r="V40" i="12"/>
  <c r="V40" i="34"/>
  <c r="V40" i="40"/>
  <c r="V40" i="29"/>
  <c r="V40" i="43"/>
  <c r="V40" i="49"/>
  <c r="V40" i="31"/>
  <c r="V40" i="41"/>
  <c r="V40" i="25"/>
  <c r="V40" i="8"/>
  <c r="V40" i="52"/>
  <c r="V40" i="50"/>
  <c r="V40" i="17"/>
  <c r="V40" i="48"/>
  <c r="V40" i="22"/>
  <c r="V40" i="39"/>
  <c r="V40" i="20"/>
  <c r="V40" i="32"/>
  <c r="V40" i="35"/>
  <c r="V40" i="27"/>
  <c r="V40" i="42"/>
  <c r="V40" i="44"/>
  <c r="V40" i="51"/>
  <c r="V40" i="26"/>
  <c r="F23" i="28"/>
  <c r="G23" i="28" s="1"/>
  <c r="F39" i="31"/>
  <c r="G39" i="31" s="1"/>
  <c r="P39" i="41"/>
  <c r="P39" i="26"/>
  <c r="P39" i="31"/>
  <c r="P39" i="14"/>
  <c r="P39" i="16"/>
  <c r="F39" i="51"/>
  <c r="F39" i="29"/>
  <c r="P39" i="8"/>
  <c r="P39" i="18"/>
  <c r="P39" i="20"/>
  <c r="P39" i="30"/>
  <c r="P33" i="33"/>
  <c r="P33" i="36"/>
  <c r="P33" i="15"/>
  <c r="F33" i="16"/>
  <c r="G33" i="16" s="1"/>
  <c r="P33" i="17"/>
  <c r="F33" i="51"/>
  <c r="G33" i="51" s="1"/>
  <c r="F33" i="50"/>
  <c r="F33" i="17"/>
  <c r="P33" i="22"/>
  <c r="F33" i="44"/>
  <c r="F33" i="40"/>
  <c r="P33" i="52"/>
  <c r="F33" i="42"/>
  <c r="P33" i="14"/>
  <c r="P33" i="20"/>
  <c r="F33" i="30"/>
  <c r="G33" i="30" s="1"/>
  <c r="P33" i="8"/>
  <c r="F33" i="24"/>
  <c r="P33" i="51"/>
  <c r="P33" i="12"/>
  <c r="P33" i="28"/>
  <c r="P33" i="50"/>
  <c r="F33" i="18"/>
  <c r="F33" i="31"/>
  <c r="G33" i="31" s="1"/>
  <c r="F33" i="43"/>
  <c r="P33" i="40"/>
  <c r="P33" i="13"/>
  <c r="F33" i="22"/>
  <c r="P33" i="26"/>
  <c r="F33" i="49"/>
  <c r="F33" i="14"/>
  <c r="P33" i="38"/>
  <c r="F33" i="25"/>
  <c r="P33" i="37"/>
  <c r="F33" i="48"/>
  <c r="F33" i="29"/>
  <c r="P33" i="41"/>
  <c r="F33" i="39"/>
  <c r="P33" i="35"/>
  <c r="P33" i="27"/>
  <c r="F33" i="23"/>
  <c r="F33" i="15"/>
  <c r="P33" i="34"/>
  <c r="P33" i="19"/>
  <c r="P33" i="48"/>
  <c r="F33" i="37"/>
  <c r="P33" i="23"/>
  <c r="F33" i="38"/>
  <c r="P33" i="18"/>
  <c r="F15" i="33"/>
  <c r="G15" i="33" s="1"/>
  <c r="P13" i="37"/>
  <c r="F13" i="14"/>
  <c r="F13" i="33"/>
  <c r="G13" i="33" s="1"/>
  <c r="P13" i="19"/>
  <c r="F13" i="41"/>
  <c r="G13" i="41" s="1"/>
  <c r="F13" i="13"/>
  <c r="F36" i="15"/>
  <c r="P36" i="52"/>
  <c r="P36" i="49"/>
  <c r="P36" i="23"/>
  <c r="F36" i="18"/>
  <c r="G36" i="18" s="1"/>
  <c r="P36" i="25"/>
  <c r="F36" i="44"/>
  <c r="G36" i="44" s="1"/>
  <c r="F36" i="42"/>
  <c r="P36" i="40"/>
  <c r="P36" i="20"/>
  <c r="F36" i="31"/>
  <c r="F36" i="28"/>
  <c r="P36" i="37"/>
  <c r="F14" i="19"/>
  <c r="G14" i="19" s="1"/>
  <c r="P14" i="39"/>
  <c r="V17" i="50"/>
  <c r="V17" i="20"/>
  <c r="V17" i="40"/>
  <c r="V17" i="31"/>
  <c r="V17" i="24"/>
  <c r="V17" i="18"/>
  <c r="V17" i="41"/>
  <c r="V17" i="36"/>
  <c r="V17" i="52"/>
  <c r="V17" i="12"/>
  <c r="V17" i="42"/>
  <c r="V17" i="13"/>
  <c r="V17" i="44"/>
  <c r="V17" i="48"/>
  <c r="V17" i="25"/>
  <c r="V17" i="49"/>
  <c r="V17" i="28"/>
  <c r="V17" i="33"/>
  <c r="V17" i="51"/>
  <c r="V17" i="23"/>
  <c r="V17" i="19"/>
  <c r="V17" i="30"/>
  <c r="V17" i="32"/>
  <c r="V17" i="39"/>
  <c r="V17" i="29"/>
  <c r="V17" i="15"/>
  <c r="V17" i="21"/>
  <c r="V17" i="16"/>
  <c r="V17" i="35"/>
  <c r="V17" i="14"/>
  <c r="V17" i="43"/>
  <c r="V17" i="17"/>
  <c r="V17" i="8"/>
  <c r="V17" i="38"/>
  <c r="V17" i="34"/>
  <c r="N43" i="38"/>
  <c r="N43" i="16"/>
  <c r="N43" i="50"/>
  <c r="N43" i="22"/>
  <c r="N43" i="8"/>
  <c r="P29" i="8"/>
  <c r="P29" i="33"/>
  <c r="F29" i="8"/>
  <c r="G29" i="8" s="1"/>
  <c r="P29" i="23"/>
  <c r="P29" i="50"/>
  <c r="P29" i="44"/>
  <c r="P29" i="17"/>
  <c r="F29" i="43"/>
  <c r="P29" i="20"/>
  <c r="F29" i="15"/>
  <c r="P29" i="39"/>
  <c r="F29" i="51"/>
  <c r="G29" i="51" s="1"/>
  <c r="P13" i="34"/>
  <c r="P13" i="33"/>
  <c r="F13" i="27"/>
  <c r="F13" i="28"/>
  <c r="G13" i="28" s="1"/>
  <c r="P13" i="44"/>
  <c r="P13" i="51"/>
  <c r="F13" i="8"/>
  <c r="F13" i="17"/>
  <c r="G13" i="17" s="1"/>
  <c r="F13" i="34"/>
  <c r="F13" i="32"/>
  <c r="F13" i="44"/>
  <c r="P13" i="23"/>
  <c r="P13" i="29"/>
  <c r="F13" i="23"/>
  <c r="G13" i="23" s="1"/>
  <c r="F13" i="39"/>
  <c r="P13" i="15"/>
  <c r="P13" i="42"/>
  <c r="F13" i="35"/>
  <c r="F13" i="29"/>
  <c r="P13" i="8"/>
  <c r="F13" i="30"/>
  <c r="P13" i="50"/>
  <c r="F13" i="15"/>
  <c r="G13" i="15" s="1"/>
  <c r="P13" i="48"/>
  <c r="P13" i="12"/>
  <c r="P13" i="36"/>
  <c r="P13" i="35"/>
  <c r="P13" i="43"/>
  <c r="F13" i="25"/>
  <c r="F13" i="43"/>
  <c r="F13" i="37"/>
  <c r="G13" i="37" s="1"/>
  <c r="F13" i="18"/>
  <c r="G13" i="18" s="1"/>
  <c r="P13" i="26"/>
  <c r="P13" i="21"/>
  <c r="F13" i="42"/>
  <c r="P13" i="20"/>
  <c r="P13" i="39"/>
  <c r="F13" i="38"/>
  <c r="P13" i="41"/>
  <c r="P13" i="49"/>
  <c r="P13" i="13"/>
  <c r="F13" i="26"/>
  <c r="F13" i="52"/>
  <c r="P13" i="27"/>
  <c r="F13" i="22"/>
  <c r="F13" i="40"/>
  <c r="P13" i="18"/>
  <c r="P13" i="30"/>
  <c r="F13" i="24"/>
  <c r="F13" i="20"/>
  <c r="P13" i="14"/>
  <c r="P13" i="28"/>
  <c r="P13" i="17"/>
  <c r="F15" i="22"/>
  <c r="F34" i="30"/>
  <c r="P34" i="27"/>
  <c r="X20" i="36"/>
  <c r="X20" i="19"/>
  <c r="X20" i="21"/>
  <c r="X20" i="43"/>
  <c r="X20" i="23"/>
  <c r="X20" i="25"/>
  <c r="X20" i="31"/>
  <c r="X20" i="37"/>
  <c r="X20" i="52"/>
  <c r="X20" i="30"/>
  <c r="X20" i="49"/>
  <c r="X20" i="34"/>
  <c r="X20" i="40"/>
  <c r="X20" i="17"/>
  <c r="X20" i="48"/>
  <c r="X20" i="42"/>
  <c r="X20" i="35"/>
  <c r="X20" i="38"/>
  <c r="X20" i="20"/>
  <c r="X20" i="16"/>
  <c r="V9" i="25"/>
  <c r="V9" i="16"/>
  <c r="V9" i="34"/>
  <c r="V9" i="12"/>
  <c r="V9" i="40"/>
  <c r="V9" i="33"/>
  <c r="V9" i="42"/>
  <c r="V9" i="49"/>
  <c r="V9" i="52"/>
  <c r="V9" i="35"/>
  <c r="V9" i="41"/>
  <c r="V9" i="28"/>
  <c r="V9" i="30"/>
  <c r="V9" i="18"/>
  <c r="V9" i="23"/>
  <c r="V9" i="38"/>
  <c r="V9" i="43"/>
  <c r="V9" i="14"/>
  <c r="V9" i="15"/>
  <c r="V9" i="36"/>
  <c r="V9" i="24"/>
  <c r="V9" i="8"/>
  <c r="V9" i="19"/>
  <c r="V9" i="17"/>
  <c r="V9" i="13"/>
  <c r="V9" i="37"/>
  <c r="V9" i="48"/>
  <c r="V9" i="20"/>
  <c r="V33" i="14"/>
  <c r="V33" i="22"/>
  <c r="V33" i="34"/>
  <c r="V33" i="52"/>
  <c r="V33" i="43"/>
  <c r="V33" i="21"/>
  <c r="V33" i="29"/>
  <c r="V33" i="32"/>
  <c r="V33" i="12"/>
  <c r="V33" i="50"/>
  <c r="V33" i="13"/>
  <c r="V33" i="23"/>
  <c r="V33" i="18"/>
  <c r="V33" i="51"/>
  <c r="V33" i="28"/>
  <c r="V33" i="19"/>
  <c r="V33" i="8"/>
  <c r="V33" i="17"/>
  <c r="V33" i="27"/>
  <c r="V33" i="20"/>
  <c r="V33" i="25"/>
  <c r="V33" i="49"/>
  <c r="V33" i="48"/>
  <c r="V33" i="26"/>
  <c r="V33" i="44"/>
  <c r="V33" i="24"/>
  <c r="V33" i="39"/>
  <c r="V33" i="38"/>
  <c r="V33" i="33"/>
  <c r="V33" i="30"/>
  <c r="V33" i="16"/>
  <c r="X32" i="22"/>
  <c r="X32" i="32"/>
  <c r="X32" i="51"/>
  <c r="X32" i="12"/>
  <c r="X32" i="35"/>
  <c r="X32" i="26"/>
  <c r="X32" i="40"/>
  <c r="X32" i="18"/>
  <c r="X32" i="13"/>
  <c r="X32" i="23"/>
  <c r="X32" i="38"/>
  <c r="X32" i="15"/>
  <c r="X32" i="29"/>
  <c r="X32" i="50"/>
  <c r="X32" i="36"/>
  <c r="X32" i="44"/>
  <c r="X32" i="16"/>
  <c r="X32" i="33"/>
  <c r="X32" i="48"/>
  <c r="X32" i="24"/>
  <c r="X32" i="34"/>
  <c r="X32" i="20"/>
  <c r="X32" i="49"/>
  <c r="X32" i="31"/>
  <c r="X32" i="25"/>
  <c r="X32" i="17"/>
  <c r="X32" i="41"/>
  <c r="X32" i="28"/>
  <c r="X32" i="39"/>
  <c r="X7" i="39"/>
  <c r="X7" i="13"/>
  <c r="X7" i="14"/>
  <c r="X7" i="40"/>
  <c r="X7" i="41"/>
  <c r="X7" i="49"/>
  <c r="X7" i="21"/>
  <c r="N35" i="18"/>
  <c r="N35" i="29"/>
  <c r="N35" i="28"/>
  <c r="N35" i="38"/>
  <c r="N35" i="16"/>
  <c r="N35" i="44"/>
  <c r="N35" i="35"/>
  <c r="N35" i="39"/>
  <c r="N35" i="8"/>
  <c r="N35" i="22"/>
  <c r="N35" i="25"/>
  <c r="N35" i="36"/>
  <c r="N35" i="43"/>
  <c r="N35" i="20"/>
  <c r="N35" i="15"/>
  <c r="N35" i="30"/>
  <c r="N35" i="24"/>
  <c r="N35" i="27"/>
  <c r="N35" i="14"/>
  <c r="N35" i="41"/>
  <c r="N35" i="34"/>
  <c r="N35" i="17"/>
  <c r="N35" i="23"/>
  <c r="N34" i="49"/>
  <c r="N34" i="19"/>
  <c r="N34" i="36"/>
  <c r="N34" i="17"/>
  <c r="N34" i="34"/>
  <c r="N34" i="8"/>
  <c r="N34" i="27"/>
  <c r="N34" i="16"/>
  <c r="N34" i="42"/>
  <c r="N34" i="18"/>
  <c r="N34" i="39"/>
  <c r="N34" i="26"/>
  <c r="N34" i="52"/>
  <c r="N34" i="24"/>
  <c r="N34" i="25"/>
  <c r="N34" i="32"/>
  <c r="N34" i="33"/>
  <c r="N34" i="15"/>
  <c r="N34" i="13"/>
  <c r="N34" i="50"/>
  <c r="N34" i="37"/>
  <c r="N34" i="35"/>
  <c r="N34" i="44"/>
  <c r="N34" i="30"/>
  <c r="N34" i="31"/>
  <c r="N34" i="20"/>
  <c r="N34" i="21"/>
  <c r="N34" i="48"/>
  <c r="N34" i="23"/>
  <c r="N34" i="14"/>
  <c r="N34" i="43"/>
  <c r="N34" i="40"/>
  <c r="N34" i="38"/>
  <c r="N34" i="29"/>
  <c r="N30" i="48"/>
  <c r="N30" i="52"/>
  <c r="N30" i="49"/>
  <c r="N30" i="17"/>
  <c r="N30" i="16"/>
  <c r="N30" i="37"/>
  <c r="N30" i="18"/>
  <c r="N30" i="35"/>
  <c r="N30" i="38"/>
  <c r="N30" i="43"/>
  <c r="N30" i="50"/>
  <c r="N30" i="29"/>
  <c r="N30" i="25"/>
  <c r="N30" i="26"/>
  <c r="N30" i="40"/>
  <c r="N30" i="22"/>
  <c r="N30" i="21"/>
  <c r="N30" i="28"/>
  <c r="N30" i="41"/>
  <c r="N30" i="31"/>
  <c r="N30" i="36"/>
  <c r="N30" i="32"/>
  <c r="N30" i="27"/>
  <c r="N30" i="8"/>
  <c r="N30" i="51"/>
  <c r="N30" i="24"/>
  <c r="N30" i="39"/>
  <c r="N30" i="44"/>
  <c r="N30" i="34"/>
  <c r="N30" i="13"/>
  <c r="N28" i="50"/>
  <c r="N28" i="19"/>
  <c r="N28" i="23"/>
  <c r="N28" i="36"/>
  <c r="N28" i="14"/>
  <c r="N28" i="39"/>
  <c r="N28" i="38"/>
  <c r="N28" i="48"/>
  <c r="N28" i="33"/>
  <c r="N28" i="15"/>
  <c r="N28" i="22"/>
  <c r="N28" i="20"/>
  <c r="N28" i="28"/>
  <c r="N28" i="30"/>
  <c r="N28" i="17"/>
  <c r="N28" i="25"/>
  <c r="N28" i="27"/>
  <c r="N28" i="18"/>
  <c r="N28" i="34"/>
  <c r="N28" i="26"/>
  <c r="N28" i="40"/>
  <c r="N28" i="8"/>
  <c r="N28" i="21"/>
  <c r="N28" i="42"/>
  <c r="N28" i="29"/>
  <c r="N28" i="32"/>
  <c r="N28" i="51"/>
  <c r="N28" i="41"/>
  <c r="N28" i="49"/>
  <c r="N26" i="50"/>
  <c r="N26" i="52"/>
  <c r="N26" i="20"/>
  <c r="N26" i="29"/>
  <c r="N26" i="38"/>
  <c r="N26" i="12"/>
  <c r="N26" i="21"/>
  <c r="N26" i="28"/>
  <c r="N26" i="36"/>
  <c r="N26" i="43"/>
  <c r="N26" i="49"/>
  <c r="N26" i="14"/>
  <c r="N26" i="25"/>
  <c r="N26" i="35"/>
  <c r="N26" i="16"/>
  <c r="N26" i="24"/>
  <c r="N26" i="34"/>
  <c r="N26" i="13"/>
  <c r="N26" i="17"/>
  <c r="N26" i="31"/>
  <c r="N26" i="41"/>
  <c r="N26" i="19"/>
  <c r="N26" i="30"/>
  <c r="N26" i="39"/>
  <c r="N26" i="48"/>
  <c r="N26" i="23"/>
  <c r="N26" i="44"/>
  <c r="N26" i="33"/>
  <c r="N26" i="8"/>
  <c r="N26" i="27"/>
  <c r="N26" i="18"/>
  <c r="N26" i="37"/>
  <c r="N26" i="51"/>
  <c r="N26" i="22"/>
  <c r="N26" i="32"/>
  <c r="N26" i="42"/>
  <c r="N26" i="40"/>
  <c r="N26" i="26"/>
  <c r="N24" i="13"/>
  <c r="N24" i="51"/>
  <c r="N24" i="16"/>
  <c r="N24" i="20"/>
  <c r="N24" i="30"/>
  <c r="N24" i="39"/>
  <c r="N24" i="23"/>
  <c r="N24" i="52"/>
  <c r="N24" i="37"/>
  <c r="N24" i="49"/>
  <c r="N24" i="26"/>
  <c r="N24" i="14"/>
  <c r="N24" i="35"/>
  <c r="N24" i="8"/>
  <c r="N24" i="31"/>
  <c r="N24" i="15"/>
  <c r="N24" i="29"/>
  <c r="N24" i="34"/>
  <c r="N24" i="42"/>
  <c r="N24" i="25"/>
  <c r="N24" i="36"/>
  <c r="N24" i="50"/>
  <c r="N24" i="38"/>
  <c r="N24" i="43"/>
  <c r="X20" i="39"/>
  <c r="X20" i="32"/>
  <c r="X20" i="26"/>
  <c r="X20" i="22"/>
  <c r="X20" i="15"/>
  <c r="V19" i="24"/>
  <c r="V19" i="13"/>
  <c r="V19" i="35"/>
  <c r="V19" i="39"/>
  <c r="V19" i="38"/>
  <c r="V19" i="40"/>
  <c r="V19" i="23"/>
  <c r="V19" i="21"/>
  <c r="V19" i="22"/>
  <c r="V19" i="30"/>
  <c r="V19" i="50"/>
  <c r="V19" i="29"/>
  <c r="V19" i="43"/>
  <c r="V19" i="14"/>
  <c r="V19" i="34"/>
  <c r="V19" i="52"/>
  <c r="V19" i="28"/>
  <c r="V19" i="25"/>
  <c r="V19" i="19"/>
  <c r="V19" i="36"/>
  <c r="V19" i="32"/>
  <c r="V19" i="8"/>
  <c r="V19" i="31"/>
  <c r="V19" i="42"/>
  <c r="V19" i="48"/>
  <c r="X5" i="14"/>
  <c r="X5" i="40"/>
  <c r="X5" i="50"/>
  <c r="X5" i="18"/>
  <c r="X5" i="16"/>
  <c r="X5" i="31"/>
  <c r="X5" i="43"/>
  <c r="X5" i="34"/>
  <c r="X5" i="26"/>
  <c r="X5" i="13"/>
  <c r="X5" i="27"/>
  <c r="X5" i="37"/>
  <c r="X5" i="29"/>
  <c r="X5" i="35"/>
  <c r="X5" i="32"/>
  <c r="X5" i="51"/>
  <c r="X5" i="52"/>
  <c r="X5" i="30"/>
  <c r="X5" i="33"/>
  <c r="X5" i="15"/>
  <c r="V9" i="29"/>
  <c r="V33" i="40"/>
  <c r="V36" i="28"/>
  <c r="V36" i="37"/>
  <c r="V36" i="15"/>
  <c r="V36" i="52"/>
  <c r="V36" i="41"/>
  <c r="V36" i="49"/>
  <c r="V36" i="44"/>
  <c r="V36" i="13"/>
  <c r="V36" i="17"/>
  <c r="V36" i="51"/>
  <c r="V36" i="29"/>
  <c r="V36" i="50"/>
  <c r="V36" i="31"/>
  <c r="V36" i="8"/>
  <c r="V36" i="36"/>
  <c r="V36" i="39"/>
  <c r="V36" i="12"/>
  <c r="X18" i="33"/>
  <c r="X18" i="19"/>
  <c r="X18" i="29"/>
  <c r="X18" i="40"/>
  <c r="X18" i="8"/>
  <c r="X18" i="16"/>
  <c r="X18" i="17"/>
  <c r="X18" i="34"/>
  <c r="X18" i="13"/>
  <c r="X18" i="15"/>
  <c r="X18" i="49"/>
  <c r="X18" i="51"/>
  <c r="X18" i="39"/>
  <c r="X18" i="23"/>
  <c r="X18" i="31"/>
  <c r="V7" i="18"/>
  <c r="V7" i="19"/>
  <c r="V7" i="30"/>
  <c r="V7" i="31"/>
  <c r="V7" i="51"/>
  <c r="V7" i="17"/>
  <c r="V7" i="29"/>
  <c r="V7" i="20"/>
  <c r="V7" i="8"/>
  <c r="V7" i="40"/>
  <c r="V7" i="35"/>
  <c r="V7" i="42"/>
  <c r="V7" i="26"/>
  <c r="V7" i="50"/>
  <c r="X38" i="23"/>
  <c r="X38" i="19"/>
  <c r="P28" i="49"/>
  <c r="P28" i="48"/>
  <c r="F28" i="13"/>
  <c r="G28" i="13" s="1"/>
  <c r="P28" i="22"/>
  <c r="F28" i="25"/>
  <c r="F28" i="37"/>
  <c r="F28" i="38"/>
  <c r="P28" i="18"/>
  <c r="P8" i="37"/>
  <c r="F8" i="20"/>
  <c r="F8" i="8"/>
  <c r="X43" i="43"/>
  <c r="X43" i="27"/>
  <c r="X43" i="12"/>
  <c r="X43" i="34"/>
  <c r="X43" i="21"/>
  <c r="X39" i="42"/>
  <c r="X39" i="28"/>
  <c r="X39" i="31"/>
  <c r="X27" i="14"/>
  <c r="X27" i="29"/>
  <c r="X27" i="17"/>
  <c r="X27" i="37"/>
  <c r="X27" i="20"/>
  <c r="X27" i="52"/>
  <c r="X23" i="49"/>
  <c r="X23" i="39"/>
  <c r="X23" i="48"/>
  <c r="X23" i="29"/>
  <c r="X23" i="13"/>
  <c r="X11" i="19"/>
  <c r="X11" i="18"/>
  <c r="X11" i="23"/>
  <c r="X11" i="25"/>
  <c r="X11" i="42"/>
  <c r="X11" i="34"/>
  <c r="N42" i="22"/>
  <c r="N42" i="21"/>
  <c r="N42" i="24"/>
  <c r="N42" i="17"/>
  <c r="N42" i="48"/>
  <c r="N42" i="49"/>
  <c r="N42" i="38"/>
  <c r="N42" i="37"/>
  <c r="V6" i="37"/>
  <c r="V6" i="39"/>
  <c r="V6" i="34"/>
  <c r="V6" i="25"/>
  <c r="V6" i="44"/>
  <c r="V6" i="28"/>
  <c r="V6" i="13"/>
  <c r="V6" i="48"/>
  <c r="V6" i="19"/>
  <c r="V30" i="38"/>
  <c r="V37" i="27"/>
  <c r="V37" i="18"/>
  <c r="V37" i="13"/>
  <c r="V37" i="39"/>
  <c r="V37" i="23"/>
  <c r="V37" i="33"/>
  <c r="V37" i="35"/>
  <c r="V37" i="50"/>
  <c r="V37" i="16"/>
  <c r="V37" i="29"/>
  <c r="V37" i="31"/>
  <c r="V37" i="19"/>
  <c r="V37" i="26"/>
  <c r="V37" i="41"/>
  <c r="V37" i="44"/>
  <c r="V37" i="38"/>
  <c r="V37" i="49"/>
  <c r="V37" i="20"/>
  <c r="V37" i="15"/>
  <c r="V36" i="16"/>
  <c r="V10" i="49"/>
  <c r="V10" i="14"/>
  <c r="V10" i="41"/>
  <c r="V10" i="35"/>
  <c r="V10" i="15"/>
  <c r="V10" i="17"/>
  <c r="V10" i="42"/>
  <c r="V10" i="34"/>
  <c r="V10" i="19"/>
  <c r="V10" i="52"/>
  <c r="V10" i="8"/>
  <c r="V10" i="25"/>
  <c r="V10" i="20"/>
  <c r="V10" i="21"/>
  <c r="V10" i="12"/>
  <c r="V10" i="26"/>
  <c r="V10" i="27"/>
  <c r="V10" i="31"/>
  <c r="V10" i="13"/>
  <c r="F28" i="43"/>
  <c r="P10" i="19"/>
  <c r="P10" i="41"/>
  <c r="F10" i="29"/>
  <c r="F10" i="32"/>
  <c r="X24" i="38"/>
  <c r="E7" i="36"/>
  <c r="F27" i="50"/>
  <c r="P27" i="52"/>
  <c r="P27" i="50"/>
  <c r="F27" i="52"/>
  <c r="G27" i="52" s="1"/>
  <c r="AI42" i="4"/>
  <c r="G42" i="4" s="1"/>
  <c r="J39" i="31" s="1"/>
  <c r="AH42" i="4"/>
  <c r="F42" i="4" s="1"/>
  <c r="T39" i="35" s="1"/>
  <c r="AH14" i="4"/>
  <c r="F14" i="4" s="1"/>
  <c r="T11" i="19" s="1"/>
  <c r="AH40" i="4"/>
  <c r="F40" i="4" s="1"/>
  <c r="T37" i="40" s="1"/>
  <c r="AH9" i="4"/>
  <c r="F9" i="4" s="1"/>
  <c r="E26" i="36"/>
  <c r="E41" i="36"/>
  <c r="E19" i="36"/>
  <c r="E34" i="36"/>
  <c r="E39" i="36"/>
  <c r="E33" i="36"/>
  <c r="G33" i="36" s="1"/>
  <c r="E11" i="36"/>
  <c r="E21" i="36"/>
  <c r="E38" i="36"/>
  <c r="E14" i="36"/>
  <c r="E21" i="31"/>
  <c r="E6" i="28"/>
  <c r="E38" i="28"/>
  <c r="E26" i="28"/>
  <c r="E33" i="14"/>
  <c r="G33" i="14" s="1"/>
  <c r="N36" i="52"/>
  <c r="N36" i="48"/>
  <c r="N36" i="50"/>
  <c r="E5" i="50"/>
  <c r="E7" i="50"/>
  <c r="E11" i="50"/>
  <c r="E13" i="50"/>
  <c r="E15" i="50"/>
  <c r="E19" i="50"/>
  <c r="E21" i="50"/>
  <c r="E23" i="50"/>
  <c r="E27" i="50"/>
  <c r="E29" i="50"/>
  <c r="E31" i="50"/>
  <c r="E35" i="50"/>
  <c r="E37" i="50"/>
  <c r="E39" i="50"/>
  <c r="E43" i="50"/>
  <c r="E6" i="50"/>
  <c r="E8" i="50"/>
  <c r="E10" i="50"/>
  <c r="E12" i="50"/>
  <c r="E14" i="50"/>
  <c r="E16" i="50"/>
  <c r="E18" i="50"/>
  <c r="E20" i="50"/>
  <c r="E22" i="50"/>
  <c r="E24" i="50"/>
  <c r="E26" i="50"/>
  <c r="E28" i="50"/>
  <c r="E30" i="50"/>
  <c r="E32" i="50"/>
  <c r="E34" i="50"/>
  <c r="E36" i="50"/>
  <c r="E38" i="50"/>
  <c r="E40" i="50"/>
  <c r="G40" i="50" s="1"/>
  <c r="E42" i="50"/>
  <c r="P12" i="50"/>
  <c r="P12" i="52"/>
  <c r="F12" i="48"/>
  <c r="F12" i="50"/>
  <c r="F12" i="49"/>
  <c r="P12" i="51"/>
  <c r="P25" i="49"/>
  <c r="P25" i="48"/>
  <c r="P25" i="14"/>
  <c r="E19" i="43"/>
  <c r="E15" i="43"/>
  <c r="E24" i="43"/>
  <c r="E27" i="43"/>
  <c r="E38" i="43"/>
  <c r="E34" i="43"/>
  <c r="E37" i="43"/>
  <c r="E39" i="43"/>
  <c r="E23" i="43"/>
  <c r="E26" i="43"/>
  <c r="E10" i="43"/>
  <c r="E35" i="43"/>
  <c r="E9" i="38"/>
  <c r="E13" i="38"/>
  <c r="G13" i="38" s="1"/>
  <c r="E16" i="38"/>
  <c r="E34" i="38"/>
  <c r="E37" i="38"/>
  <c r="E18" i="38"/>
  <c r="E11" i="34"/>
  <c r="E20" i="29"/>
  <c r="E24" i="29"/>
  <c r="E33" i="18"/>
  <c r="G33" i="18" s="1"/>
  <c r="E25" i="18"/>
  <c r="E7" i="18"/>
  <c r="E24" i="12"/>
  <c r="E27" i="12"/>
  <c r="E34" i="12"/>
  <c r="E37" i="12"/>
  <c r="E26" i="12"/>
  <c r="N20" i="41"/>
  <c r="N20" i="13"/>
  <c r="N18" i="50"/>
  <c r="N18" i="48"/>
  <c r="J12" i="46"/>
  <c r="V18" i="13"/>
  <c r="V18" i="43"/>
  <c r="V18" i="51"/>
  <c r="V26" i="48"/>
  <c r="V26" i="52"/>
  <c r="V26" i="19"/>
  <c r="V26" i="26"/>
  <c r="V26" i="34"/>
  <c r="V26" i="42"/>
  <c r="V26" i="15"/>
  <c r="V26" i="25"/>
  <c r="V26" i="32"/>
  <c r="V26" i="41"/>
  <c r="V26" i="50"/>
  <c r="V26" i="16"/>
  <c r="V26" i="24"/>
  <c r="V26" i="36"/>
  <c r="V26" i="8"/>
  <c r="V26" i="23"/>
  <c r="V26" i="35"/>
  <c r="V26" i="13"/>
  <c r="X34" i="18"/>
  <c r="X34" i="26"/>
  <c r="X34" i="35"/>
  <c r="X34" i="40"/>
  <c r="X34" i="51"/>
  <c r="X34" i="17"/>
  <c r="X34" i="27"/>
  <c r="X34" i="34"/>
  <c r="X34" i="12"/>
  <c r="X34" i="24"/>
  <c r="X34" i="37"/>
  <c r="X34" i="50"/>
  <c r="X12" i="20"/>
  <c r="X12" i="27"/>
  <c r="X12" i="30"/>
  <c r="X12" i="28"/>
  <c r="X12" i="38"/>
  <c r="X12" i="22"/>
  <c r="X12" i="37"/>
  <c r="X12" i="48"/>
  <c r="X12" i="52"/>
  <c r="F40" i="30"/>
  <c r="P40" i="52"/>
  <c r="P11" i="49"/>
  <c r="F5" i="18"/>
  <c r="P5" i="19"/>
  <c r="E20" i="35"/>
  <c r="E27" i="35"/>
  <c r="G27" i="35" s="1"/>
  <c r="E12" i="25"/>
  <c r="G12" i="25" s="1"/>
  <c r="E33" i="25"/>
  <c r="G33" i="25" s="1"/>
  <c r="E25" i="25"/>
  <c r="E13" i="25"/>
  <c r="E37" i="25"/>
  <c r="E32" i="25"/>
  <c r="E23" i="25"/>
  <c r="E7" i="25"/>
  <c r="E10" i="25"/>
  <c r="E24" i="20"/>
  <c r="E29" i="16"/>
  <c r="E17" i="16"/>
  <c r="E18" i="16"/>
  <c r="E25" i="16"/>
  <c r="E6" i="16"/>
  <c r="E14" i="16"/>
  <c r="E9" i="40"/>
  <c r="J42" i="30"/>
  <c r="J42" i="8"/>
  <c r="V29" i="31"/>
  <c r="E10" i="49"/>
  <c r="E18" i="49"/>
  <c r="E26" i="49"/>
  <c r="E34" i="49"/>
  <c r="E42" i="49"/>
  <c r="E8" i="49"/>
  <c r="E20" i="49"/>
  <c r="E30" i="49"/>
  <c r="E40" i="49"/>
  <c r="E31" i="49"/>
  <c r="E32" i="49"/>
  <c r="E16" i="49"/>
  <c r="E39" i="48"/>
  <c r="E23" i="48"/>
  <c r="AI25" i="4"/>
  <c r="G25" i="4" s="1"/>
  <c r="AI17" i="4"/>
  <c r="G17" i="4" s="1"/>
  <c r="AI37" i="4"/>
  <c r="G37" i="4" s="1"/>
  <c r="J31" i="20"/>
  <c r="AI29" i="4"/>
  <c r="G29" i="4" s="1"/>
  <c r="J26" i="33" s="1"/>
  <c r="AH16" i="4"/>
  <c r="F16" i="4" s="1"/>
  <c r="AI21" i="4"/>
  <c r="G21" i="4" s="1"/>
  <c r="AI44" i="4"/>
  <c r="G44" i="4" s="1"/>
  <c r="J41" i="34" s="1"/>
  <c r="AI27" i="4"/>
  <c r="G27" i="4" s="1"/>
  <c r="AI13" i="4"/>
  <c r="G13" i="4" s="1"/>
  <c r="J10" i="21" s="1"/>
  <c r="AH38" i="4"/>
  <c r="F38" i="4" s="1"/>
  <c r="T37" i="12"/>
  <c r="T37" i="50"/>
  <c r="AI46" i="4"/>
  <c r="G46" i="4" s="1"/>
  <c r="J43" i="19" s="1"/>
  <c r="AH46" i="4"/>
  <c r="F46" i="4" s="1"/>
  <c r="J37" i="41"/>
  <c r="J37" i="33"/>
  <c r="J37" i="24"/>
  <c r="T11" i="14"/>
  <c r="J41" i="31"/>
  <c r="J41" i="41"/>
  <c r="J41" i="44"/>
  <c r="J41" i="49"/>
  <c r="J24" i="25"/>
  <c r="J24" i="20"/>
  <c r="J24" i="51"/>
  <c r="J24" i="28"/>
  <c r="J24" i="17"/>
  <c r="J24" i="36"/>
  <c r="J24" i="34"/>
  <c r="J24" i="49"/>
  <c r="J24" i="22"/>
  <c r="J39" i="12"/>
  <c r="T28" i="40"/>
  <c r="T28" i="38"/>
  <c r="T28" i="23"/>
  <c r="T28" i="34"/>
  <c r="T28" i="19"/>
  <c r="T43" i="30"/>
  <c r="T43" i="17"/>
  <c r="T43" i="13"/>
  <c r="T43" i="38"/>
  <c r="T43" i="31"/>
  <c r="T43" i="34"/>
  <c r="T43" i="21"/>
  <c r="T43" i="16"/>
  <c r="T43" i="43"/>
  <c r="T43" i="27"/>
  <c r="T43" i="24"/>
  <c r="T43" i="36"/>
  <c r="T43" i="33"/>
  <c r="T43" i="40"/>
  <c r="T43" i="15"/>
  <c r="T43" i="50"/>
  <c r="T43" i="42"/>
  <c r="T43" i="37"/>
  <c r="T43" i="48"/>
  <c r="T43" i="19"/>
  <c r="T43" i="35"/>
  <c r="T43" i="14"/>
  <c r="T43" i="22"/>
  <c r="T43" i="20"/>
  <c r="T43" i="39"/>
  <c r="T43" i="25"/>
  <c r="T43" i="52"/>
  <c r="T43" i="12"/>
  <c r="T43" i="32"/>
  <c r="T43" i="41"/>
  <c r="T43" i="29"/>
  <c r="T43" i="26"/>
  <c r="T43" i="28"/>
  <c r="T43" i="23"/>
  <c r="T43" i="8"/>
  <c r="T43" i="49"/>
  <c r="T43" i="18"/>
  <c r="J43" i="30"/>
  <c r="J43" i="15"/>
  <c r="J43" i="29"/>
  <c r="J43" i="36"/>
  <c r="J43" i="12"/>
  <c r="J43" i="16"/>
  <c r="T16" i="39"/>
  <c r="T16" i="16"/>
  <c r="T16" i="19"/>
  <c r="T16" i="21"/>
  <c r="T16" i="36"/>
  <c r="T16" i="42"/>
  <c r="T16" i="26"/>
  <c r="T16" i="8"/>
  <c r="T16" i="29"/>
  <c r="T16" i="33"/>
  <c r="T24" i="8"/>
  <c r="T24" i="14"/>
  <c r="T24" i="44"/>
  <c r="T24" i="35"/>
  <c r="T24" i="41"/>
  <c r="T24" i="16"/>
  <c r="T24" i="38"/>
  <c r="T24" i="17"/>
  <c r="T24" i="15"/>
  <c r="T24" i="27"/>
  <c r="J26" i="31"/>
  <c r="J26" i="43"/>
  <c r="J26" i="14"/>
  <c r="J26" i="18"/>
  <c r="J26" i="29"/>
  <c r="J26" i="51"/>
  <c r="J26" i="19"/>
  <c r="J26" i="8"/>
  <c r="J26" i="48"/>
  <c r="J26" i="40"/>
  <c r="J26" i="24"/>
  <c r="J26" i="27"/>
  <c r="J26" i="36"/>
  <c r="J26" i="16"/>
  <c r="J26" i="39"/>
  <c r="J26" i="12"/>
  <c r="J26" i="32"/>
  <c r="T20" i="43"/>
  <c r="T6" i="44"/>
  <c r="T6" i="50"/>
  <c r="T6" i="25"/>
  <c r="T6" i="52"/>
  <c r="T6" i="36"/>
  <c r="T6" i="51"/>
  <c r="T6" i="32"/>
  <c r="T6" i="40"/>
  <c r="T6" i="27"/>
  <c r="T6" i="43"/>
  <c r="T6" i="24"/>
  <c r="T6" i="38"/>
  <c r="T6" i="23"/>
  <c r="T6" i="16"/>
  <c r="T6" i="12"/>
  <c r="T6" i="31"/>
  <c r="T6" i="22"/>
  <c r="T6" i="29"/>
  <c r="T6" i="20"/>
  <c r="T6" i="19"/>
  <c r="T6" i="39"/>
  <c r="T6" i="33"/>
  <c r="T6" i="42"/>
  <c r="T6" i="18"/>
  <c r="T6" i="34"/>
  <c r="T6" i="37"/>
  <c r="T6" i="28"/>
  <c r="T6" i="49"/>
  <c r="T6" i="13"/>
  <c r="T6" i="17"/>
  <c r="T6" i="8"/>
  <c r="T6" i="26"/>
  <c r="T6" i="41"/>
  <c r="T6" i="30"/>
  <c r="T6" i="48"/>
  <c r="T6" i="21"/>
  <c r="T6" i="35"/>
  <c r="J14" i="51"/>
  <c r="J14" i="38"/>
  <c r="J14" i="24"/>
  <c r="J14" i="12"/>
  <c r="J14" i="35"/>
  <c r="J14" i="16"/>
  <c r="J14" i="22"/>
  <c r="J14" i="32"/>
  <c r="J14" i="33"/>
  <c r="J35" i="38" l="1"/>
  <c r="J35" i="15"/>
  <c r="T39" i="39"/>
  <c r="J35" i="37"/>
  <c r="J35" i="12"/>
  <c r="J35" i="40"/>
  <c r="J35" i="41"/>
  <c r="J35" i="42"/>
  <c r="J35" i="29"/>
  <c r="J35" i="31"/>
  <c r="J35" i="27"/>
  <c r="J35" i="52"/>
  <c r="J35" i="19"/>
  <c r="V7" i="48"/>
  <c r="V7" i="44"/>
  <c r="V7" i="12"/>
  <c r="V7" i="28"/>
  <c r="V7" i="43"/>
  <c r="V7" i="16"/>
  <c r="V7" i="38"/>
  <c r="V7" i="27"/>
  <c r="V7" i="25"/>
  <c r="V30" i="37"/>
  <c r="X37" i="38"/>
  <c r="X38" i="30"/>
  <c r="X38" i="15"/>
  <c r="V30" i="39"/>
  <c r="X38" i="21"/>
  <c r="X38" i="40"/>
  <c r="V30" i="42"/>
  <c r="X25" i="8"/>
  <c r="X38" i="18"/>
  <c r="X38" i="50"/>
  <c r="V30" i="24"/>
  <c r="X38" i="25"/>
  <c r="X38" i="16"/>
  <c r="X38" i="12"/>
  <c r="V30" i="25"/>
  <c r="V30" i="51"/>
  <c r="X38" i="13"/>
  <c r="X38" i="39"/>
  <c r="V30" i="49"/>
  <c r="X38" i="41"/>
  <c r="X38" i="48"/>
  <c r="X38" i="44"/>
  <c r="V30" i="12"/>
  <c r="X13" i="13"/>
  <c r="X38" i="43"/>
  <c r="X38" i="49"/>
  <c r="V30" i="32"/>
  <c r="V30" i="8"/>
  <c r="X38" i="52"/>
  <c r="X38" i="24"/>
  <c r="X38" i="31"/>
  <c r="V30" i="28"/>
  <c r="X9" i="36"/>
  <c r="X38" i="38"/>
  <c r="X38" i="37"/>
  <c r="X38" i="8"/>
  <c r="V30" i="26"/>
  <c r="V30" i="29"/>
  <c r="X38" i="17"/>
  <c r="X38" i="34"/>
  <c r="X38" i="36"/>
  <c r="V30" i="50"/>
  <c r="X38" i="29"/>
  <c r="X38" i="32"/>
  <c r="X38" i="28"/>
  <c r="V34" i="14"/>
  <c r="X38" i="20"/>
  <c r="V30" i="22"/>
  <c r="X38" i="27"/>
  <c r="X38" i="26"/>
  <c r="V30" i="41"/>
  <c r="X38" i="22"/>
  <c r="G10" i="41"/>
  <c r="G27" i="40"/>
  <c r="G40" i="30"/>
  <c r="G33" i="23"/>
  <c r="G8" i="8"/>
  <c r="G12" i="42"/>
  <c r="G40" i="15"/>
  <c r="G33" i="17"/>
  <c r="G27" i="25"/>
  <c r="G27" i="36"/>
  <c r="G10" i="52"/>
  <c r="V39" i="16"/>
  <c r="V39" i="48"/>
  <c r="V39" i="31"/>
  <c r="V39" i="19"/>
  <c r="V39" i="29"/>
  <c r="V39" i="8"/>
  <c r="V39" i="40"/>
  <c r="V39" i="23"/>
  <c r="V39" i="32"/>
  <c r="V39" i="17"/>
  <c r="V39" i="13"/>
  <c r="V39" i="49"/>
  <c r="V39" i="38"/>
  <c r="V39" i="15"/>
  <c r="V39" i="43"/>
  <c r="V39" i="24"/>
  <c r="V39" i="28"/>
  <c r="V39" i="52"/>
  <c r="V39" i="34"/>
  <c r="V39" i="22"/>
  <c r="V39" i="27"/>
  <c r="V39" i="20"/>
  <c r="V39" i="36"/>
  <c r="V39" i="42"/>
  <c r="V39" i="25"/>
  <c r="V39" i="44"/>
  <c r="V39" i="33"/>
  <c r="V39" i="50"/>
  <c r="V39" i="35"/>
  <c r="V39" i="30"/>
  <c r="V39" i="12"/>
  <c r="V39" i="39"/>
  <c r="V39" i="51"/>
  <c r="V39" i="37"/>
  <c r="V23" i="49"/>
  <c r="V23" i="13"/>
  <c r="V23" i="30"/>
  <c r="V23" i="8"/>
  <c r="V23" i="19"/>
  <c r="V23" i="35"/>
  <c r="V23" i="31"/>
  <c r="V23" i="23"/>
  <c r="V23" i="24"/>
  <c r="V23" i="38"/>
  <c r="V23" i="39"/>
  <c r="V23" i="44"/>
  <c r="V23" i="18"/>
  <c r="V23" i="27"/>
  <c r="V23" i="29"/>
  <c r="V23" i="17"/>
  <c r="N8" i="17"/>
  <c r="N8" i="44"/>
  <c r="N8" i="39"/>
  <c r="N8" i="37"/>
  <c r="N8" i="13"/>
  <c r="N8" i="51"/>
  <c r="N8" i="20"/>
  <c r="N8" i="18"/>
  <c r="N8" i="43"/>
  <c r="N8" i="50"/>
  <c r="N8" i="31"/>
  <c r="N8" i="19"/>
  <c r="N8" i="27"/>
  <c r="N8" i="41"/>
  <c r="N8" i="36"/>
  <c r="N8" i="21"/>
  <c r="N8" i="30"/>
  <c r="N8" i="22"/>
  <c r="N8" i="23"/>
  <c r="N8" i="33"/>
  <c r="N8" i="24"/>
  <c r="N8" i="26"/>
  <c r="N8" i="8"/>
  <c r="N8" i="15"/>
  <c r="N8" i="25"/>
  <c r="N8" i="38"/>
  <c r="N8" i="28"/>
  <c r="N8" i="34"/>
  <c r="N8" i="42"/>
  <c r="N8" i="14"/>
  <c r="N8" i="35"/>
  <c r="N8" i="12"/>
  <c r="N8" i="29"/>
  <c r="N8" i="16"/>
  <c r="N8" i="40"/>
  <c r="N8" i="32"/>
  <c r="G10" i="49"/>
  <c r="J37" i="50"/>
  <c r="J37" i="21"/>
  <c r="J37" i="34"/>
  <c r="V29" i="43"/>
  <c r="V29" i="14"/>
  <c r="F5" i="50"/>
  <c r="F5" i="26"/>
  <c r="X24" i="20"/>
  <c r="P10" i="13"/>
  <c r="P10" i="23"/>
  <c r="P10" i="40"/>
  <c r="X9" i="44"/>
  <c r="X13" i="38"/>
  <c r="X25" i="30"/>
  <c r="X37" i="32"/>
  <c r="F15" i="40"/>
  <c r="F10" i="48"/>
  <c r="F10" i="30"/>
  <c r="F10" i="40"/>
  <c r="F10" i="15"/>
  <c r="G10" i="15" s="1"/>
  <c r="P5" i="44"/>
  <c r="F5" i="39"/>
  <c r="F5" i="36"/>
  <c r="V14" i="12"/>
  <c r="X29" i="23"/>
  <c r="V29" i="20"/>
  <c r="AN19" i="4"/>
  <c r="H19" i="4" s="1"/>
  <c r="AN15" i="4"/>
  <c r="H15" i="4" s="1"/>
  <c r="T8" i="19"/>
  <c r="J37" i="44"/>
  <c r="J37" i="27"/>
  <c r="J37" i="26"/>
  <c r="V29" i="36"/>
  <c r="V29" i="49"/>
  <c r="P5" i="49"/>
  <c r="P5" i="17"/>
  <c r="X24" i="30"/>
  <c r="F10" i="36"/>
  <c r="P10" i="12"/>
  <c r="F10" i="27"/>
  <c r="X25" i="22"/>
  <c r="X33" i="44"/>
  <c r="P15" i="39"/>
  <c r="F10" i="31"/>
  <c r="F10" i="34"/>
  <c r="F5" i="43"/>
  <c r="P5" i="40"/>
  <c r="P5" i="36"/>
  <c r="F5" i="33"/>
  <c r="X41" i="27"/>
  <c r="V14" i="14"/>
  <c r="X29" i="24"/>
  <c r="F5" i="40"/>
  <c r="V29" i="51"/>
  <c r="T8" i="16"/>
  <c r="J37" i="25"/>
  <c r="J37" i="39"/>
  <c r="V29" i="27"/>
  <c r="P5" i="23"/>
  <c r="P5" i="25"/>
  <c r="P5" i="51"/>
  <c r="P5" i="15"/>
  <c r="X24" i="52"/>
  <c r="F10" i="33"/>
  <c r="P10" i="34"/>
  <c r="P10" i="25"/>
  <c r="X25" i="15"/>
  <c r="X33" i="48"/>
  <c r="F15" i="13"/>
  <c r="P10" i="52"/>
  <c r="F10" i="26"/>
  <c r="G10" i="26" s="1"/>
  <c r="F10" i="35"/>
  <c r="F5" i="41"/>
  <c r="F5" i="37"/>
  <c r="P5" i="33"/>
  <c r="P5" i="31"/>
  <c r="X41" i="40"/>
  <c r="X29" i="28"/>
  <c r="P5" i="42"/>
  <c r="F10" i="42"/>
  <c r="G10" i="42" s="1"/>
  <c r="G10" i="8"/>
  <c r="T8" i="44"/>
  <c r="J39" i="33"/>
  <c r="J37" i="35"/>
  <c r="J37" i="23"/>
  <c r="V29" i="23"/>
  <c r="F5" i="15"/>
  <c r="G5" i="15" s="1"/>
  <c r="F5" i="19"/>
  <c r="G5" i="19" s="1"/>
  <c r="P5" i="50"/>
  <c r="F5" i="16"/>
  <c r="X24" i="41"/>
  <c r="F10" i="28"/>
  <c r="G10" i="28" s="1"/>
  <c r="F10" i="50"/>
  <c r="G10" i="50" s="1"/>
  <c r="P10" i="17"/>
  <c r="X9" i="22"/>
  <c r="X33" i="23"/>
  <c r="P15" i="18"/>
  <c r="P10" i="49"/>
  <c r="F15" i="41"/>
  <c r="F10" i="23"/>
  <c r="P10" i="28"/>
  <c r="P5" i="37"/>
  <c r="P5" i="34"/>
  <c r="F5" i="30"/>
  <c r="G5" i="30" s="1"/>
  <c r="F5" i="28"/>
  <c r="V14" i="44"/>
  <c r="X21" i="31"/>
  <c r="X33" i="43"/>
  <c r="F10" i="16"/>
  <c r="P10" i="38"/>
  <c r="X24" i="48"/>
  <c r="V29" i="42"/>
  <c r="T8" i="17"/>
  <c r="J39" i="30"/>
  <c r="J37" i="16"/>
  <c r="J37" i="36"/>
  <c r="V29" i="17"/>
  <c r="P5" i="20"/>
  <c r="F5" i="27"/>
  <c r="P5" i="48"/>
  <c r="F5" i="14"/>
  <c r="G5" i="14" s="1"/>
  <c r="X24" i="34"/>
  <c r="F10" i="22"/>
  <c r="G10" i="22" s="1"/>
  <c r="P10" i="37"/>
  <c r="F10" i="38"/>
  <c r="X9" i="16"/>
  <c r="X37" i="18"/>
  <c r="F15" i="25"/>
  <c r="P10" i="48"/>
  <c r="F10" i="18"/>
  <c r="G10" i="18" s="1"/>
  <c r="P10" i="29"/>
  <c r="F5" i="34"/>
  <c r="P5" i="30"/>
  <c r="P5" i="29"/>
  <c r="V14" i="32"/>
  <c r="X21" i="13"/>
  <c r="P10" i="24"/>
  <c r="P10" i="20"/>
  <c r="X24" i="44"/>
  <c r="V29" i="28"/>
  <c r="T8" i="51"/>
  <c r="J39" i="22"/>
  <c r="J37" i="37"/>
  <c r="J37" i="40"/>
  <c r="V29" i="40"/>
  <c r="F5" i="24"/>
  <c r="P5" i="18"/>
  <c r="G27" i="12"/>
  <c r="F5" i="12"/>
  <c r="G5" i="12" s="1"/>
  <c r="X24" i="35"/>
  <c r="X24" i="19"/>
  <c r="F10" i="13"/>
  <c r="F10" i="25"/>
  <c r="G10" i="25" s="1"/>
  <c r="P10" i="36"/>
  <c r="X9" i="40"/>
  <c r="X37" i="43"/>
  <c r="F15" i="38"/>
  <c r="G15" i="38" s="1"/>
  <c r="P10" i="51"/>
  <c r="P10" i="44"/>
  <c r="P10" i="16"/>
  <c r="F10" i="20"/>
  <c r="G10" i="20" s="1"/>
  <c r="P5" i="32"/>
  <c r="F5" i="29"/>
  <c r="P5" i="43"/>
  <c r="V14" i="43"/>
  <c r="X37" i="41"/>
  <c r="P10" i="8"/>
  <c r="X24" i="23"/>
  <c r="V29" i="22"/>
  <c r="J39" i="36"/>
  <c r="J37" i="19"/>
  <c r="V29" i="34"/>
  <c r="P5" i="14"/>
  <c r="P5" i="8"/>
  <c r="F5" i="8"/>
  <c r="G5" i="8" s="1"/>
  <c r="X24" i="36"/>
  <c r="F10" i="21"/>
  <c r="G10" i="21" s="1"/>
  <c r="P10" i="42"/>
  <c r="F10" i="8"/>
  <c r="P10" i="27"/>
  <c r="X9" i="27"/>
  <c r="X37" i="31"/>
  <c r="F10" i="51"/>
  <c r="G10" i="51" s="1"/>
  <c r="P10" i="39"/>
  <c r="F10" i="12"/>
  <c r="P10" i="18"/>
  <c r="F5" i="31"/>
  <c r="P5" i="26"/>
  <c r="P5" i="41"/>
  <c r="X13" i="18"/>
  <c r="V14" i="29"/>
  <c r="G12" i="44"/>
  <c r="E20" i="40"/>
  <c r="E27" i="8"/>
  <c r="E5" i="8"/>
  <c r="G12" i="50"/>
  <c r="E19" i="40"/>
  <c r="E26" i="35"/>
  <c r="E10" i="35"/>
  <c r="E32" i="40"/>
  <c r="E18" i="40"/>
  <c r="E33" i="15"/>
  <c r="E17" i="15"/>
  <c r="E26" i="8"/>
  <c r="E33" i="40"/>
  <c r="E17" i="40"/>
  <c r="E32" i="15"/>
  <c r="E35" i="8"/>
  <c r="E15" i="37"/>
  <c r="E7" i="35"/>
  <c r="E12" i="8"/>
  <c r="E34" i="8"/>
  <c r="E23" i="8"/>
  <c r="E30" i="40"/>
  <c r="E14" i="40"/>
  <c r="E29" i="40"/>
  <c r="E13" i="40"/>
  <c r="E38" i="12"/>
  <c r="E16" i="29"/>
  <c r="E13" i="29"/>
  <c r="G13" i="29" s="1"/>
  <c r="E15" i="40"/>
  <c r="G15" i="40" s="1"/>
  <c r="E39" i="38"/>
  <c r="G43" i="16"/>
  <c r="E31" i="40"/>
  <c r="E35" i="40"/>
  <c r="G40" i="52"/>
  <c r="G5" i="37"/>
  <c r="E29" i="29"/>
  <c r="E7" i="37"/>
  <c r="E12" i="40"/>
  <c r="G12" i="40" s="1"/>
  <c r="E5" i="40"/>
  <c r="E8" i="40"/>
  <c r="E38" i="40"/>
  <c r="E6" i="40"/>
  <c r="E38" i="8"/>
  <c r="G34" i="17"/>
  <c r="G29" i="41"/>
  <c r="G27" i="16"/>
  <c r="E40" i="21"/>
  <c r="G40" i="21" s="1"/>
  <c r="E23" i="29"/>
  <c r="E35" i="37"/>
  <c r="E16" i="37"/>
  <c r="E25" i="41"/>
  <c r="E26" i="41"/>
  <c r="E28" i="25"/>
  <c r="G28" i="25" s="1"/>
  <c r="E37" i="33"/>
  <c r="E32" i="38"/>
  <c r="E17" i="38"/>
  <c r="E31" i="12"/>
  <c r="E15" i="12"/>
  <c r="E25" i="21"/>
  <c r="E12" i="13"/>
  <c r="E24" i="21"/>
  <c r="E30" i="37"/>
  <c r="E14" i="37"/>
  <c r="E38" i="33"/>
  <c r="E22" i="33"/>
  <c r="E6" i="33"/>
  <c r="E12" i="32"/>
  <c r="E24" i="31"/>
  <c r="E30" i="29"/>
  <c r="E14" i="29"/>
  <c r="E32" i="18"/>
  <c r="E8" i="14"/>
  <c r="E27" i="13"/>
  <c r="G27" i="13" s="1"/>
  <c r="E11" i="13"/>
  <c r="E37" i="21"/>
  <c r="E33" i="29"/>
  <c r="G33" i="29" s="1"/>
  <c r="E23" i="37"/>
  <c r="E36" i="37"/>
  <c r="E34" i="41"/>
  <c r="E9" i="29"/>
  <c r="E5" i="21"/>
  <c r="E28" i="37"/>
  <c r="G28" i="37" s="1"/>
  <c r="E27" i="41"/>
  <c r="E11" i="41"/>
  <c r="E30" i="38"/>
  <c r="E14" i="38"/>
  <c r="E39" i="14"/>
  <c r="E26" i="21"/>
  <c r="E14" i="18"/>
  <c r="E26" i="16"/>
  <c r="E10" i="16"/>
  <c r="E16" i="15"/>
  <c r="E13" i="8"/>
  <c r="G13" i="8" s="1"/>
  <c r="E29" i="37"/>
  <c r="E40" i="37"/>
  <c r="G40" i="37" s="1"/>
  <c r="E36" i="29"/>
  <c r="E28" i="38"/>
  <c r="G28" i="38" s="1"/>
  <c r="E12" i="38"/>
  <c r="G12" i="38" s="1"/>
  <c r="E27" i="37"/>
  <c r="E29" i="34"/>
  <c r="E35" i="33"/>
  <c r="E19" i="33"/>
  <c r="E27" i="29"/>
  <c r="E29" i="26"/>
  <c r="G29" i="26" s="1"/>
  <c r="E13" i="26"/>
  <c r="E25" i="24"/>
  <c r="E9" i="24"/>
  <c r="E33" i="20"/>
  <c r="E17" i="20"/>
  <c r="E8" i="13"/>
  <c r="E39" i="49"/>
  <c r="E23" i="49"/>
  <c r="G5" i="24"/>
  <c r="E19" i="37"/>
  <c r="E42" i="37"/>
  <c r="E21" i="29"/>
  <c r="E34" i="42"/>
  <c r="E24" i="41"/>
  <c r="E8" i="41"/>
  <c r="E36" i="39"/>
  <c r="E26" i="37"/>
  <c r="E10" i="37"/>
  <c r="E26" i="29"/>
  <c r="E10" i="29"/>
  <c r="E12" i="18"/>
  <c r="G12" i="18" s="1"/>
  <c r="E5" i="14"/>
  <c r="E25" i="12"/>
  <c r="E9" i="12"/>
  <c r="E23" i="13"/>
  <c r="E7" i="13"/>
  <c r="E11" i="8"/>
  <c r="E26" i="44"/>
  <c r="E11" i="44"/>
  <c r="E26" i="38"/>
  <c r="E10" i="38"/>
  <c r="G10" i="38" s="1"/>
  <c r="E25" i="29"/>
  <c r="G25" i="29" s="1"/>
  <c r="E17" i="25"/>
  <c r="E20" i="37"/>
  <c r="E32" i="41"/>
  <c r="G32" i="41" s="1"/>
  <c r="E36" i="41"/>
  <c r="G36" i="41" s="1"/>
  <c r="E17" i="29"/>
  <c r="E38" i="16"/>
  <c r="E22" i="16"/>
  <c r="G13" i="14"/>
  <c r="G12" i="24"/>
  <c r="E17" i="37"/>
  <c r="E15" i="29"/>
  <c r="E37" i="29"/>
  <c r="E39" i="29"/>
  <c r="G39" i="29" s="1"/>
  <c r="E7" i="29"/>
  <c r="E34" i="13"/>
  <c r="G34" i="13" s="1"/>
  <c r="E43" i="48"/>
  <c r="E27" i="48"/>
  <c r="E11" i="48"/>
  <c r="E11" i="37"/>
  <c r="E38" i="41"/>
  <c r="E42" i="41"/>
  <c r="E12" i="29"/>
  <c r="E31" i="29"/>
  <c r="E5" i="41"/>
  <c r="E22" i="37"/>
  <c r="E6" i="37"/>
  <c r="E38" i="29"/>
  <c r="E22" i="29"/>
  <c r="E6" i="29"/>
  <c r="E19" i="13"/>
  <c r="G8" i="20"/>
  <c r="G40" i="41"/>
  <c r="E34" i="37"/>
  <c r="E5" i="29"/>
  <c r="G5" i="29" s="1"/>
  <c r="E18" i="41"/>
  <c r="G40" i="38"/>
  <c r="E32" i="29"/>
  <c r="E14" i="41"/>
  <c r="E24" i="25"/>
  <c r="E33" i="24"/>
  <c r="E17" i="24"/>
  <c r="E32" i="13"/>
  <c r="G32" i="13" s="1"/>
  <c r="E15" i="49"/>
  <c r="E18" i="37"/>
  <c r="E34" i="29"/>
  <c r="E18" i="29"/>
  <c r="E5" i="18"/>
  <c r="G5" i="18" s="1"/>
  <c r="E33" i="12"/>
  <c r="E17" i="12"/>
  <c r="E31" i="13"/>
  <c r="E15" i="13"/>
  <c r="G15" i="13" s="1"/>
  <c r="G27" i="37"/>
  <c r="E21" i="37"/>
  <c r="E25" i="37"/>
  <c r="E9" i="41"/>
  <c r="E33" i="37"/>
  <c r="G33" i="37" s="1"/>
  <c r="E11" i="14"/>
  <c r="J23" i="26"/>
  <c r="X14" i="52"/>
  <c r="X14" i="27"/>
  <c r="X14" i="14"/>
  <c r="X14" i="39"/>
  <c r="X14" i="32"/>
  <c r="X14" i="21"/>
  <c r="X14" i="25"/>
  <c r="X14" i="48"/>
  <c r="X14" i="24"/>
  <c r="X14" i="44"/>
  <c r="X14" i="26"/>
  <c r="X14" i="8"/>
  <c r="X14" i="36"/>
  <c r="X14" i="35"/>
  <c r="X14" i="13"/>
  <c r="X14" i="22"/>
  <c r="X14" i="42"/>
  <c r="X14" i="51"/>
  <c r="X14" i="33"/>
  <c r="X14" i="15"/>
  <c r="J10" i="20"/>
  <c r="T39" i="27"/>
  <c r="T39" i="18"/>
  <c r="J41" i="39"/>
  <c r="J41" i="18"/>
  <c r="J10" i="25"/>
  <c r="J39" i="23"/>
  <c r="T39" i="48"/>
  <c r="T39" i="38"/>
  <c r="J41" i="37"/>
  <c r="J41" i="24"/>
  <c r="P19" i="27"/>
  <c r="V20" i="38"/>
  <c r="V20" i="17"/>
  <c r="V20" i="30"/>
  <c r="V20" i="40"/>
  <c r="V20" i="19"/>
  <c r="V20" i="33"/>
  <c r="V20" i="8"/>
  <c r="V20" i="22"/>
  <c r="V20" i="36"/>
  <c r="V20" i="50"/>
  <c r="V20" i="20"/>
  <c r="V20" i="42"/>
  <c r="V20" i="51"/>
  <c r="V20" i="26"/>
  <c r="V20" i="43"/>
  <c r="V20" i="25"/>
  <c r="V20" i="48"/>
  <c r="V20" i="23"/>
  <c r="V20" i="52"/>
  <c r="V20" i="31"/>
  <c r="V20" i="14"/>
  <c r="V20" i="32"/>
  <c r="V20" i="18"/>
  <c r="V20" i="39"/>
  <c r="V20" i="16"/>
  <c r="V20" i="24"/>
  <c r="V20" i="34"/>
  <c r="V20" i="37"/>
  <c r="V20" i="12"/>
  <c r="V20" i="28"/>
  <c r="J26" i="35"/>
  <c r="J26" i="52"/>
  <c r="J26" i="15"/>
  <c r="J43" i="43"/>
  <c r="J39" i="13"/>
  <c r="T39" i="12"/>
  <c r="J41" i="20"/>
  <c r="J41" i="27"/>
  <c r="J41" i="36"/>
  <c r="J24" i="12"/>
  <c r="J24" i="35"/>
  <c r="F36" i="16"/>
  <c r="X14" i="17"/>
  <c r="P36" i="27"/>
  <c r="V20" i="13"/>
  <c r="P19" i="49"/>
  <c r="F19" i="19"/>
  <c r="P19" i="44"/>
  <c r="P19" i="52"/>
  <c r="P19" i="20"/>
  <c r="P19" i="36"/>
  <c r="F19" i="29"/>
  <c r="G19" i="29" s="1"/>
  <c r="P19" i="31"/>
  <c r="P19" i="38"/>
  <c r="F19" i="15"/>
  <c r="G19" i="15" s="1"/>
  <c r="F19" i="17"/>
  <c r="F19" i="24"/>
  <c r="F19" i="27"/>
  <c r="F19" i="32"/>
  <c r="G19" i="32" s="1"/>
  <c r="P19" i="14"/>
  <c r="P19" i="30"/>
  <c r="F19" i="23"/>
  <c r="P34" i="29"/>
  <c r="F34" i="51"/>
  <c r="G34" i="51" s="1"/>
  <c r="F34" i="15"/>
  <c r="G34" i="15" s="1"/>
  <c r="F34" i="25"/>
  <c r="P34" i="44"/>
  <c r="F34" i="44"/>
  <c r="P34" i="22"/>
  <c r="P34" i="38"/>
  <c r="V31" i="15"/>
  <c r="V31" i="16"/>
  <c r="V31" i="50"/>
  <c r="V31" i="19"/>
  <c r="V31" i="31"/>
  <c r="V31" i="49"/>
  <c r="V31" i="24"/>
  <c r="V31" i="29"/>
  <c r="V31" i="33"/>
  <c r="V31" i="13"/>
  <c r="V31" i="40"/>
  <c r="V31" i="17"/>
  <c r="V31" i="30"/>
  <c r="V31" i="42"/>
  <c r="V31" i="34"/>
  <c r="V31" i="52"/>
  <c r="V31" i="25"/>
  <c r="V31" i="48"/>
  <c r="V31" i="18"/>
  <c r="V31" i="27"/>
  <c r="V31" i="23"/>
  <c r="V31" i="22"/>
  <c r="V31" i="20"/>
  <c r="V31" i="12"/>
  <c r="V31" i="8"/>
  <c r="V31" i="44"/>
  <c r="V31" i="37"/>
  <c r="V31" i="51"/>
  <c r="V31" i="41"/>
  <c r="T39" i="16"/>
  <c r="J23" i="16"/>
  <c r="J23" i="31"/>
  <c r="J23" i="27"/>
  <c r="J41" i="52"/>
  <c r="J26" i="42"/>
  <c r="J26" i="49"/>
  <c r="J39" i="24"/>
  <c r="J39" i="43"/>
  <c r="T39" i="52"/>
  <c r="J41" i="33"/>
  <c r="J41" i="21"/>
  <c r="F36" i="43"/>
  <c r="F36" i="21"/>
  <c r="G36" i="21" s="1"/>
  <c r="X14" i="31"/>
  <c r="P19" i="8"/>
  <c r="N43" i="30"/>
  <c r="N43" i="33"/>
  <c r="N43" i="23"/>
  <c r="N43" i="35"/>
  <c r="N43" i="25"/>
  <c r="V11" i="35"/>
  <c r="V11" i="28"/>
  <c r="V11" i="32"/>
  <c r="V11" i="31"/>
  <c r="V11" i="30"/>
  <c r="V11" i="34"/>
  <c r="V11" i="49"/>
  <c r="V11" i="12"/>
  <c r="V11" i="51"/>
  <c r="V11" i="26"/>
  <c r="J41" i="16"/>
  <c r="J41" i="50"/>
  <c r="J39" i="16"/>
  <c r="F36" i="51"/>
  <c r="P36" i="18"/>
  <c r="J6" i="51"/>
  <c r="J6" i="48"/>
  <c r="J6" i="23"/>
  <c r="J6" i="38"/>
  <c r="F19" i="37"/>
  <c r="F35" i="33"/>
  <c r="P35" i="49"/>
  <c r="P19" i="33"/>
  <c r="J41" i="15"/>
  <c r="J26" i="21"/>
  <c r="F19" i="12"/>
  <c r="G19" i="12" s="1"/>
  <c r="P36" i="51"/>
  <c r="J41" i="38"/>
  <c r="J26" i="23"/>
  <c r="J41" i="32"/>
  <c r="J26" i="28"/>
  <c r="J26" i="13"/>
  <c r="J39" i="26"/>
  <c r="T39" i="29"/>
  <c r="J41" i="43"/>
  <c r="J41" i="14"/>
  <c r="F36" i="34"/>
  <c r="P36" i="19"/>
  <c r="X14" i="16"/>
  <c r="J19" i="12"/>
  <c r="J19" i="8"/>
  <c r="P19" i="37"/>
  <c r="P36" i="33"/>
  <c r="N16" i="23"/>
  <c r="N16" i="38"/>
  <c r="N16" i="24"/>
  <c r="N16" i="39"/>
  <c r="N16" i="25"/>
  <c r="N16" i="40"/>
  <c r="N16" i="29"/>
  <c r="N16" i="42"/>
  <c r="N16" i="16"/>
  <c r="N16" i="31"/>
  <c r="N16" i="44"/>
  <c r="N16" i="32"/>
  <c r="N16" i="43"/>
  <c r="N16" i="14"/>
  <c r="N16" i="18"/>
  <c r="N16" i="21"/>
  <c r="N16" i="20"/>
  <c r="N16" i="22"/>
  <c r="N16" i="27"/>
  <c r="N16" i="30"/>
  <c r="N16" i="34"/>
  <c r="N16" i="15"/>
  <c r="N16" i="37"/>
  <c r="N16" i="26"/>
  <c r="N16" i="41"/>
  <c r="N16" i="28"/>
  <c r="N16" i="33"/>
  <c r="N16" i="35"/>
  <c r="N16" i="19"/>
  <c r="N16" i="36"/>
  <c r="N12" i="36"/>
  <c r="N12" i="51"/>
  <c r="N12" i="37"/>
  <c r="N12" i="52"/>
  <c r="N12" i="35"/>
  <c r="N12" i="48"/>
  <c r="N12" i="26"/>
  <c r="N12" i="50"/>
  <c r="N12" i="28"/>
  <c r="N12" i="30"/>
  <c r="N12" i="8"/>
  <c r="N12" i="12"/>
  <c r="N12" i="39"/>
  <c r="N12" i="43"/>
  <c r="N12" i="16"/>
  <c r="N12" i="40"/>
  <c r="N12" i="20"/>
  <c r="N12" i="44"/>
  <c r="N12" i="21"/>
  <c r="N12" i="18"/>
  <c r="N12" i="17"/>
  <c r="N12" i="38"/>
  <c r="N12" i="19"/>
  <c r="N12" i="24"/>
  <c r="N12" i="23"/>
  <c r="N12" i="31"/>
  <c r="N12" i="42"/>
  <c r="N12" i="25"/>
  <c r="N12" i="27"/>
  <c r="N12" i="32"/>
  <c r="N12" i="29"/>
  <c r="N12" i="34"/>
  <c r="N12" i="49"/>
  <c r="J41" i="19"/>
  <c r="J41" i="26"/>
  <c r="J41" i="35"/>
  <c r="T39" i="23"/>
  <c r="J26" i="50"/>
  <c r="J26" i="41"/>
  <c r="J39" i="48"/>
  <c r="T39" i="43"/>
  <c r="J41" i="51"/>
  <c r="J41" i="17"/>
  <c r="P34" i="31"/>
  <c r="F19" i="36"/>
  <c r="F36" i="17"/>
  <c r="J41" i="42"/>
  <c r="J14" i="13"/>
  <c r="J14" i="15"/>
  <c r="P34" i="21"/>
  <c r="P36" i="12"/>
  <c r="F36" i="30"/>
  <c r="G36" i="30" s="1"/>
  <c r="X14" i="41"/>
  <c r="F19" i="28"/>
  <c r="G19" i="28" s="1"/>
  <c r="T39" i="33"/>
  <c r="J41" i="22"/>
  <c r="J41" i="48"/>
  <c r="T39" i="40"/>
  <c r="J41" i="30"/>
  <c r="J39" i="34"/>
  <c r="J41" i="25"/>
  <c r="J26" i="44"/>
  <c r="J26" i="26"/>
  <c r="J39" i="27"/>
  <c r="T39" i="42"/>
  <c r="J41" i="13"/>
  <c r="J26" i="17"/>
  <c r="J39" i="14"/>
  <c r="T39" i="28"/>
  <c r="J41" i="23"/>
  <c r="J41" i="8"/>
  <c r="T43" i="44"/>
  <c r="T43" i="51"/>
  <c r="T6" i="15"/>
  <c r="T6" i="14"/>
  <c r="F34" i="29"/>
  <c r="P19" i="12"/>
  <c r="P36" i="14"/>
  <c r="P36" i="29"/>
  <c r="P36" i="42"/>
  <c r="P36" i="48"/>
  <c r="F36" i="8"/>
  <c r="P36" i="21"/>
  <c r="P36" i="41"/>
  <c r="F36" i="52"/>
  <c r="G36" i="52" s="1"/>
  <c r="F36" i="22"/>
  <c r="G36" i="22" s="1"/>
  <c r="F36" i="32"/>
  <c r="P36" i="31"/>
  <c r="F36" i="20"/>
  <c r="P36" i="26"/>
  <c r="F36" i="49"/>
  <c r="P36" i="38"/>
  <c r="F36" i="37"/>
  <c r="G36" i="37" s="1"/>
  <c r="F36" i="24"/>
  <c r="P36" i="39"/>
  <c r="F36" i="29"/>
  <c r="G36" i="29" s="1"/>
  <c r="F36" i="13"/>
  <c r="P36" i="32"/>
  <c r="F36" i="50"/>
  <c r="G36" i="50" s="1"/>
  <c r="F36" i="39"/>
  <c r="G36" i="39" s="1"/>
  <c r="P36" i="17"/>
  <c r="F36" i="36"/>
  <c r="P36" i="22"/>
  <c r="P36" i="35"/>
  <c r="F36" i="14"/>
  <c r="G36" i="14" s="1"/>
  <c r="P36" i="8"/>
  <c r="P36" i="30"/>
  <c r="P36" i="24"/>
  <c r="F36" i="26"/>
  <c r="F36" i="48"/>
  <c r="P36" i="36"/>
  <c r="P36" i="34"/>
  <c r="P36" i="50"/>
  <c r="P36" i="13"/>
  <c r="F36" i="23"/>
  <c r="G36" i="23" s="1"/>
  <c r="P36" i="15"/>
  <c r="F36" i="27"/>
  <c r="F36" i="38"/>
  <c r="P36" i="43"/>
  <c r="T39" i="31"/>
  <c r="J39" i="35"/>
  <c r="J39" i="18"/>
  <c r="T39" i="49"/>
  <c r="J26" i="34"/>
  <c r="J26" i="38"/>
  <c r="J26" i="37"/>
  <c r="J26" i="25"/>
  <c r="J26" i="20"/>
  <c r="J39" i="37"/>
  <c r="T39" i="30"/>
  <c r="J41" i="28"/>
  <c r="J41" i="12"/>
  <c r="J43" i="35"/>
  <c r="J43" i="31"/>
  <c r="F34" i="21"/>
  <c r="G34" i="21" s="1"/>
  <c r="F36" i="25"/>
  <c r="G36" i="25" s="1"/>
  <c r="V27" i="50"/>
  <c r="V27" i="52"/>
  <c r="V27" i="20"/>
  <c r="V27" i="12"/>
  <c r="V27" i="26"/>
  <c r="V27" i="16"/>
  <c r="V27" i="18"/>
  <c r="V27" i="30"/>
  <c r="V27" i="23"/>
  <c r="V27" i="36"/>
  <c r="V27" i="39"/>
  <c r="V27" i="34"/>
  <c r="V27" i="33"/>
  <c r="V27" i="41"/>
  <c r="V27" i="43"/>
  <c r="V27" i="49"/>
  <c r="V27" i="51"/>
  <c r="V27" i="35"/>
  <c r="V27" i="15"/>
  <c r="V27" i="27"/>
  <c r="V27" i="42"/>
  <c r="V27" i="48"/>
  <c r="N40" i="30"/>
  <c r="N40" i="14"/>
  <c r="N40" i="40"/>
  <c r="N40" i="19"/>
  <c r="N40" i="44"/>
  <c r="N40" i="22"/>
  <c r="N40" i="15"/>
  <c r="N40" i="26"/>
  <c r="N40" i="16"/>
  <c r="N40" i="48"/>
  <c r="N40" i="38"/>
  <c r="N40" i="24"/>
  <c r="N40" i="51"/>
  <c r="N40" i="12"/>
  <c r="N40" i="33"/>
  <c r="N40" i="20"/>
  <c r="N40" i="8"/>
  <c r="N40" i="39"/>
  <c r="N40" i="25"/>
  <c r="N40" i="52"/>
  <c r="N40" i="43"/>
  <c r="N40" i="13"/>
  <c r="N40" i="35"/>
  <c r="N24" i="41"/>
  <c r="N24" i="24"/>
  <c r="N24" i="40"/>
  <c r="N24" i="19"/>
  <c r="N24" i="21"/>
  <c r="N24" i="44"/>
  <c r="N24" i="12"/>
  <c r="N24" i="48"/>
  <c r="N24" i="28"/>
  <c r="N24" i="18"/>
  <c r="N24" i="33"/>
  <c r="N24" i="22"/>
  <c r="N24" i="27"/>
  <c r="N24" i="32"/>
  <c r="N24" i="17"/>
  <c r="J26" i="22"/>
  <c r="J26" i="30"/>
  <c r="J43" i="13"/>
  <c r="J39" i="20"/>
  <c r="T39" i="51"/>
  <c r="J41" i="29"/>
  <c r="J41" i="40"/>
  <c r="T37" i="42"/>
  <c r="F34" i="50"/>
  <c r="G34" i="50" s="1"/>
  <c r="F36" i="33"/>
  <c r="X14" i="34"/>
  <c r="N40" i="41"/>
  <c r="F36" i="12"/>
  <c r="V20" i="35"/>
  <c r="P36" i="16"/>
  <c r="P35" i="16"/>
  <c r="X14" i="50"/>
  <c r="F36" i="40"/>
  <c r="G36" i="40" s="1"/>
  <c r="V20" i="29"/>
  <c r="V27" i="37"/>
  <c r="P39" i="51"/>
  <c r="F39" i="50"/>
  <c r="G39" i="50" s="1"/>
  <c r="F39" i="28"/>
  <c r="G39" i="28" s="1"/>
  <c r="J35" i="51"/>
  <c r="F29" i="42"/>
  <c r="G13" i="36"/>
  <c r="V6" i="18"/>
  <c r="V36" i="30"/>
  <c r="E21" i="39"/>
  <c r="X40" i="50"/>
  <c r="X40" i="31"/>
  <c r="X40" i="22"/>
  <c r="X24" i="15"/>
  <c r="E40" i="39"/>
  <c r="E6" i="34"/>
  <c r="E25" i="39"/>
  <c r="X24" i="43"/>
  <c r="E38" i="39"/>
  <c r="E9" i="43"/>
  <c r="E6" i="18"/>
  <c r="E12" i="17"/>
  <c r="G12" i="17" s="1"/>
  <c r="E24" i="15"/>
  <c r="AN35" i="4"/>
  <c r="H35" i="4" s="1"/>
  <c r="AN25" i="4"/>
  <c r="H25" i="4" s="1"/>
  <c r="E35" i="48"/>
  <c r="E19" i="48"/>
  <c r="X24" i="12"/>
  <c r="E29" i="39"/>
  <c r="G29" i="39" s="1"/>
  <c r="E21" i="43"/>
  <c r="E28" i="43"/>
  <c r="G28" i="43" s="1"/>
  <c r="E12" i="43"/>
  <c r="E34" i="44"/>
  <c r="E19" i="44"/>
  <c r="E25" i="42"/>
  <c r="E9" i="42"/>
  <c r="E15" i="41"/>
  <c r="E27" i="39"/>
  <c r="E11" i="39"/>
  <c r="E19" i="38"/>
  <c r="E24" i="36"/>
  <c r="E8" i="36"/>
  <c r="E30" i="35"/>
  <c r="E14" i="35"/>
  <c r="E5" i="34"/>
  <c r="G5" i="34" s="1"/>
  <c r="E26" i="33"/>
  <c r="E10" i="33"/>
  <c r="E16" i="32"/>
  <c r="E38" i="30"/>
  <c r="E22" i="30"/>
  <c r="E12" i="31"/>
  <c r="E30" i="27"/>
  <c r="E36" i="26"/>
  <c r="E26" i="25"/>
  <c r="E39" i="23"/>
  <c r="E23" i="23"/>
  <c r="E29" i="22"/>
  <c r="E13" i="22"/>
  <c r="E19" i="21"/>
  <c r="E31" i="19"/>
  <c r="E15" i="19"/>
  <c r="T42" i="48"/>
  <c r="E28" i="52"/>
  <c r="E12" i="52"/>
  <c r="E35" i="51"/>
  <c r="E19" i="51"/>
  <c r="E43" i="52"/>
  <c r="E41" i="44"/>
  <c r="E41" i="39"/>
  <c r="E40" i="13"/>
  <c r="V14" i="40"/>
  <c r="V6" i="30"/>
  <c r="V6" i="17"/>
  <c r="V36" i="27"/>
  <c r="E37" i="39"/>
  <c r="E16" i="42"/>
  <c r="E30" i="42"/>
  <c r="X40" i="36"/>
  <c r="X40" i="8"/>
  <c r="X24" i="28"/>
  <c r="E28" i="39"/>
  <c r="E22" i="34"/>
  <c r="E30" i="43"/>
  <c r="E26" i="39"/>
  <c r="E10" i="39"/>
  <c r="E33" i="38"/>
  <c r="G33" i="38" s="1"/>
  <c r="E35" i="26"/>
  <c r="E19" i="26"/>
  <c r="E26" i="17"/>
  <c r="E10" i="17"/>
  <c r="E24" i="39"/>
  <c r="E14" i="43"/>
  <c r="G13" i="35"/>
  <c r="F39" i="38"/>
  <c r="P39" i="21"/>
  <c r="G27" i="29"/>
  <c r="G10" i="12"/>
  <c r="V36" i="26"/>
  <c r="X40" i="43"/>
  <c r="X40" i="38"/>
  <c r="X24" i="51"/>
  <c r="E20" i="39"/>
  <c r="E31" i="43"/>
  <c r="E34" i="18"/>
  <c r="E18" i="18"/>
  <c r="E40" i="17"/>
  <c r="E24" i="17"/>
  <c r="E8" i="17"/>
  <c r="E30" i="16"/>
  <c r="E36" i="15"/>
  <c r="G36" i="15" s="1"/>
  <c r="E20" i="15"/>
  <c r="E41" i="50"/>
  <c r="E25" i="50"/>
  <c r="E9" i="50"/>
  <c r="E31" i="48"/>
  <c r="E15" i="48"/>
  <c r="P39" i="32"/>
  <c r="J35" i="21"/>
  <c r="G27" i="32"/>
  <c r="V36" i="40"/>
  <c r="V36" i="32"/>
  <c r="X40" i="37"/>
  <c r="X40" i="39"/>
  <c r="X24" i="13"/>
  <c r="X24" i="26"/>
  <c r="E17" i="39"/>
  <c r="E11" i="43"/>
  <c r="G11" i="43" s="1"/>
  <c r="E40" i="43"/>
  <c r="E39" i="39"/>
  <c r="G39" i="39" s="1"/>
  <c r="E23" i="39"/>
  <c r="G23" i="39" s="1"/>
  <c r="E7" i="39"/>
  <c r="E32" i="34"/>
  <c r="E36" i="28"/>
  <c r="E5" i="28"/>
  <c r="E32" i="26"/>
  <c r="E16" i="26"/>
  <c r="E22" i="25"/>
  <c r="E29" i="24"/>
  <c r="E13" i="24"/>
  <c r="G13" i="24" s="1"/>
  <c r="E35" i="23"/>
  <c r="E19" i="23"/>
  <c r="E25" i="22"/>
  <c r="E9" i="22"/>
  <c r="E31" i="21"/>
  <c r="E15" i="21"/>
  <c r="E27" i="19"/>
  <c r="E13" i="13"/>
  <c r="AN41" i="4"/>
  <c r="H41" i="4" s="1"/>
  <c r="E24" i="52"/>
  <c r="E8" i="52"/>
  <c r="E31" i="51"/>
  <c r="E15" i="51"/>
  <c r="E39" i="52"/>
  <c r="E41" i="42"/>
  <c r="E41" i="38"/>
  <c r="E36" i="13"/>
  <c r="E13" i="39"/>
  <c r="G13" i="39" s="1"/>
  <c r="E10" i="36"/>
  <c r="G10" i="36" s="1"/>
  <c r="E7" i="43"/>
  <c r="E22" i="39"/>
  <c r="E6" i="39"/>
  <c r="E31" i="26"/>
  <c r="E15" i="26"/>
  <c r="E21" i="25"/>
  <c r="AN17" i="4"/>
  <c r="H17" i="4" s="1"/>
  <c r="J35" i="23"/>
  <c r="V6" i="32"/>
  <c r="V6" i="26"/>
  <c r="X38" i="42"/>
  <c r="V36" i="21"/>
  <c r="V36" i="19"/>
  <c r="E43" i="43"/>
  <c r="E31" i="42"/>
  <c r="E35" i="42"/>
  <c r="X40" i="13"/>
  <c r="X40" i="23"/>
  <c r="V22" i="51"/>
  <c r="X24" i="39"/>
  <c r="E12" i="39"/>
  <c r="G12" i="39" s="1"/>
  <c r="E42" i="39"/>
  <c r="E36" i="33"/>
  <c r="E14" i="26"/>
  <c r="E43" i="30"/>
  <c r="P39" i="23"/>
  <c r="X40" i="42"/>
  <c r="X40" i="15"/>
  <c r="V22" i="16"/>
  <c r="X24" i="18"/>
  <c r="E20" i="43"/>
  <c r="E5" i="43"/>
  <c r="E33" i="42"/>
  <c r="E39" i="41"/>
  <c r="E23" i="41"/>
  <c r="E7" i="41"/>
  <c r="E35" i="39"/>
  <c r="E19" i="39"/>
  <c r="E5" i="39"/>
  <c r="E27" i="38"/>
  <c r="E11" i="38"/>
  <c r="E32" i="36"/>
  <c r="E38" i="35"/>
  <c r="E22" i="35"/>
  <c r="E6" i="35"/>
  <c r="E28" i="34"/>
  <c r="E12" i="34"/>
  <c r="G12" i="34" s="1"/>
  <c r="E34" i="33"/>
  <c r="E18" i="33"/>
  <c r="E40" i="32"/>
  <c r="G40" i="32" s="1"/>
  <c r="E24" i="32"/>
  <c r="E8" i="32"/>
  <c r="E30" i="30"/>
  <c r="E14" i="30"/>
  <c r="E20" i="31"/>
  <c r="E32" i="28"/>
  <c r="E16" i="28"/>
  <c r="E28" i="26"/>
  <c r="E12" i="26"/>
  <c r="E34" i="25"/>
  <c r="E18" i="25"/>
  <c r="E31" i="23"/>
  <c r="E15" i="23"/>
  <c r="E27" i="21"/>
  <c r="E11" i="21"/>
  <c r="E23" i="19"/>
  <c r="E20" i="52"/>
  <c r="E43" i="51"/>
  <c r="E27" i="51"/>
  <c r="E11" i="51"/>
  <c r="E35" i="52"/>
  <c r="E41" i="41"/>
  <c r="E41" i="37"/>
  <c r="V36" i="34"/>
  <c r="X40" i="21"/>
  <c r="X40" i="40"/>
  <c r="V22" i="20"/>
  <c r="V36" i="20"/>
  <c r="X24" i="31"/>
  <c r="E34" i="39"/>
  <c r="E18" i="39"/>
  <c r="E27" i="26"/>
  <c r="G27" i="26" s="1"/>
  <c r="E11" i="26"/>
  <c r="G19" i="36"/>
  <c r="G13" i="52"/>
  <c r="F29" i="33"/>
  <c r="G29" i="33" s="1"/>
  <c r="P29" i="30"/>
  <c r="P39" i="43"/>
  <c r="J35" i="18"/>
  <c r="J35" i="35"/>
  <c r="P29" i="28"/>
  <c r="V6" i="36"/>
  <c r="V6" i="52"/>
  <c r="V6" i="50"/>
  <c r="E43" i="39"/>
  <c r="G43" i="39" s="1"/>
  <c r="X40" i="49"/>
  <c r="X40" i="32"/>
  <c r="V36" i="33"/>
  <c r="X24" i="14"/>
  <c r="E33" i="39"/>
  <c r="G33" i="39" s="1"/>
  <c r="AN44" i="4"/>
  <c r="H44" i="4" s="1"/>
  <c r="G13" i="26"/>
  <c r="G13" i="32"/>
  <c r="P29" i="36"/>
  <c r="P39" i="52"/>
  <c r="J35" i="43"/>
  <c r="J35" i="24"/>
  <c r="J7" i="48"/>
  <c r="F29" i="18"/>
  <c r="G29" i="18" s="1"/>
  <c r="E42" i="43"/>
  <c r="X40" i="44"/>
  <c r="X40" i="35"/>
  <c r="E8" i="39"/>
  <c r="E33" i="50"/>
  <c r="G33" i="50" s="1"/>
  <c r="E17" i="50"/>
  <c r="E7" i="48"/>
  <c r="F39" i="44"/>
  <c r="G29" i="37"/>
  <c r="X40" i="41"/>
  <c r="X40" i="34"/>
  <c r="X40" i="27"/>
  <c r="E21" i="26"/>
  <c r="E34" i="40"/>
  <c r="E25" i="40"/>
  <c r="E16" i="43"/>
  <c r="E38" i="44"/>
  <c r="E23" i="44"/>
  <c r="E7" i="44"/>
  <c r="E29" i="42"/>
  <c r="E35" i="41"/>
  <c r="E19" i="41"/>
  <c r="E31" i="39"/>
  <c r="E15" i="39"/>
  <c r="E38" i="38"/>
  <c r="E7" i="38"/>
  <c r="E28" i="36"/>
  <c r="E12" i="36"/>
  <c r="E40" i="34"/>
  <c r="E24" i="34"/>
  <c r="E14" i="33"/>
  <c r="E36" i="32"/>
  <c r="E20" i="32"/>
  <c r="E5" i="32"/>
  <c r="G5" i="32" s="1"/>
  <c r="E26" i="30"/>
  <c r="E10" i="30"/>
  <c r="E28" i="28"/>
  <c r="G28" i="28" s="1"/>
  <c r="E12" i="28"/>
  <c r="E40" i="26"/>
  <c r="E30" i="25"/>
  <c r="E15" i="25"/>
  <c r="E27" i="23"/>
  <c r="G27" i="23" s="1"/>
  <c r="E11" i="23"/>
  <c r="E33" i="22"/>
  <c r="G33" i="22" s="1"/>
  <c r="E17" i="22"/>
  <c r="E39" i="21"/>
  <c r="E23" i="21"/>
  <c r="E7" i="21"/>
  <c r="E35" i="19"/>
  <c r="E19" i="19"/>
  <c r="G19" i="19" s="1"/>
  <c r="E41" i="43"/>
  <c r="E16" i="52"/>
  <c r="E39" i="51"/>
  <c r="G39" i="51" s="1"/>
  <c r="E23" i="51"/>
  <c r="E31" i="52"/>
  <c r="E37" i="37"/>
  <c r="F39" i="40"/>
  <c r="G39" i="40" s="1"/>
  <c r="P39" i="25"/>
  <c r="V36" i="24"/>
  <c r="X38" i="33"/>
  <c r="E16" i="39"/>
  <c r="X40" i="25"/>
  <c r="X40" i="33"/>
  <c r="X40" i="26"/>
  <c r="E9" i="39"/>
  <c r="E38" i="26"/>
  <c r="E5" i="44"/>
  <c r="E37" i="44"/>
  <c r="E30" i="39"/>
  <c r="E14" i="39"/>
  <c r="E22" i="38"/>
  <c r="E6" i="38"/>
  <c r="E39" i="26"/>
  <c r="E23" i="26"/>
  <c r="E7" i="26"/>
  <c r="E29" i="25"/>
  <c r="G29" i="25" s="1"/>
  <c r="E8" i="18"/>
  <c r="E36" i="16"/>
  <c r="E5" i="16"/>
  <c r="G5" i="16" s="1"/>
  <c r="P23" i="17"/>
  <c r="P23" i="16"/>
  <c r="P23" i="26"/>
  <c r="F23" i="26"/>
  <c r="P23" i="36"/>
  <c r="F23" i="20"/>
  <c r="G23" i="20" s="1"/>
  <c r="P23" i="51"/>
  <c r="P23" i="25"/>
  <c r="F23" i="31"/>
  <c r="G23" i="31" s="1"/>
  <c r="P23" i="33"/>
  <c r="F23" i="49"/>
  <c r="P23" i="37"/>
  <c r="P23" i="13"/>
  <c r="P15" i="50"/>
  <c r="F15" i="34"/>
  <c r="P15" i="15"/>
  <c r="P15" i="41"/>
  <c r="P15" i="51"/>
  <c r="P15" i="36"/>
  <c r="F15" i="16"/>
  <c r="G15" i="16" s="1"/>
  <c r="F15" i="51"/>
  <c r="P15" i="42"/>
  <c r="P15" i="12"/>
  <c r="F15" i="15"/>
  <c r="G15" i="15" s="1"/>
  <c r="F15" i="44"/>
  <c r="F15" i="36"/>
  <c r="F15" i="48"/>
  <c r="P15" i="27"/>
  <c r="F15" i="26"/>
  <c r="F15" i="37"/>
  <c r="G15" i="37" s="1"/>
  <c r="F15" i="28"/>
  <c r="G15" i="28" s="1"/>
  <c r="P11" i="12"/>
  <c r="G10" i="43"/>
  <c r="G27" i="43"/>
  <c r="F28" i="29"/>
  <c r="G28" i="29" s="1"/>
  <c r="P28" i="23"/>
  <c r="F28" i="34"/>
  <c r="F28" i="27"/>
  <c r="F28" i="42"/>
  <c r="G28" i="42" s="1"/>
  <c r="P28" i="15"/>
  <c r="F28" i="49"/>
  <c r="P28" i="50"/>
  <c r="F28" i="48"/>
  <c r="P34" i="8"/>
  <c r="F34" i="31"/>
  <c r="G34" i="31" s="1"/>
  <c r="F34" i="20"/>
  <c r="G34" i="20" s="1"/>
  <c r="F34" i="38"/>
  <c r="F34" i="16"/>
  <c r="G34" i="16" s="1"/>
  <c r="P34" i="48"/>
  <c r="P34" i="37"/>
  <c r="F34" i="8"/>
  <c r="G34" i="8" s="1"/>
  <c r="P34" i="51"/>
  <c r="P34" i="13"/>
  <c r="F34" i="26"/>
  <c r="G34" i="26" s="1"/>
  <c r="P34" i="42"/>
  <c r="F15" i="49"/>
  <c r="P15" i="23"/>
  <c r="P15" i="26"/>
  <c r="P15" i="13"/>
  <c r="F15" i="39"/>
  <c r="F15" i="50"/>
  <c r="G15" i="50" s="1"/>
  <c r="P15" i="32"/>
  <c r="F15" i="30"/>
  <c r="G15" i="30" s="1"/>
  <c r="F15" i="27"/>
  <c r="P15" i="22"/>
  <c r="F34" i="49"/>
  <c r="G34" i="49" s="1"/>
  <c r="P23" i="40"/>
  <c r="P23" i="42"/>
  <c r="P23" i="31"/>
  <c r="F23" i="19"/>
  <c r="P43" i="52"/>
  <c r="F43" i="21"/>
  <c r="G43" i="21" s="1"/>
  <c r="P43" i="14"/>
  <c r="P43" i="50"/>
  <c r="F43" i="34"/>
  <c r="G43" i="34" s="1"/>
  <c r="F43" i="22"/>
  <c r="G43" i="22" s="1"/>
  <c r="F43" i="28"/>
  <c r="G43" i="28" s="1"/>
  <c r="F32" i="17"/>
  <c r="G32" i="17" s="1"/>
  <c r="F32" i="33"/>
  <c r="F32" i="50"/>
  <c r="G32" i="50" s="1"/>
  <c r="P32" i="24"/>
  <c r="P32" i="42"/>
  <c r="P32" i="49"/>
  <c r="F32" i="32"/>
  <c r="P15" i="38"/>
  <c r="P35" i="31"/>
  <c r="F35" i="21"/>
  <c r="P34" i="19"/>
  <c r="P15" i="49"/>
  <c r="P28" i="27"/>
  <c r="P43" i="49"/>
  <c r="P43" i="34"/>
  <c r="F43" i="43"/>
  <c r="F43" i="48"/>
  <c r="F43" i="31"/>
  <c r="F43" i="18"/>
  <c r="G43" i="18" s="1"/>
  <c r="F43" i="15"/>
  <c r="G43" i="15" s="1"/>
  <c r="P43" i="20"/>
  <c r="P43" i="29"/>
  <c r="F43" i="50"/>
  <c r="G43" i="50" s="1"/>
  <c r="P43" i="21"/>
  <c r="F43" i="51"/>
  <c r="P43" i="18"/>
  <c r="F43" i="38"/>
  <c r="F43" i="20"/>
  <c r="G43" i="20" s="1"/>
  <c r="P43" i="22"/>
  <c r="P43" i="51"/>
  <c r="P43" i="16"/>
  <c r="F43" i="49"/>
  <c r="F43" i="44"/>
  <c r="G43" i="44" s="1"/>
  <c r="F43" i="27"/>
  <c r="F43" i="14"/>
  <c r="G43" i="14" s="1"/>
  <c r="F43" i="8"/>
  <c r="F43" i="52"/>
  <c r="P43" i="44"/>
  <c r="F43" i="29"/>
  <c r="G43" i="29" s="1"/>
  <c r="P43" i="39"/>
  <c r="P43" i="41"/>
  <c r="F43" i="37"/>
  <c r="G43" i="37" s="1"/>
  <c r="P43" i="26"/>
  <c r="P43" i="24"/>
  <c r="F34" i="14"/>
  <c r="G34" i="14" s="1"/>
  <c r="P34" i="16"/>
  <c r="P34" i="14"/>
  <c r="P34" i="30"/>
  <c r="P34" i="23"/>
  <c r="F34" i="39"/>
  <c r="P34" i="12"/>
  <c r="P34" i="36"/>
  <c r="P34" i="49"/>
  <c r="P32" i="8"/>
  <c r="F32" i="52"/>
  <c r="P32" i="22"/>
  <c r="P32" i="35"/>
  <c r="F32" i="43"/>
  <c r="P32" i="16"/>
  <c r="P32" i="38"/>
  <c r="F32" i="40"/>
  <c r="G32" i="40" s="1"/>
  <c r="P32" i="19"/>
  <c r="P32" i="50"/>
  <c r="F32" i="37"/>
  <c r="G32" i="37" s="1"/>
  <c r="F32" i="16"/>
  <c r="G32" i="16" s="1"/>
  <c r="P32" i="12"/>
  <c r="P32" i="17"/>
  <c r="F32" i="22"/>
  <c r="F32" i="49"/>
  <c r="G32" i="49" s="1"/>
  <c r="F32" i="51"/>
  <c r="G32" i="51" s="1"/>
  <c r="F32" i="24"/>
  <c r="G32" i="24" s="1"/>
  <c r="F32" i="31"/>
  <c r="P32" i="18"/>
  <c r="P32" i="23"/>
  <c r="P32" i="44"/>
  <c r="P32" i="26"/>
  <c r="F32" i="29"/>
  <c r="G32" i="29" s="1"/>
  <c r="P32" i="51"/>
  <c r="F32" i="18"/>
  <c r="G32" i="18" s="1"/>
  <c r="F32" i="34"/>
  <c r="F32" i="12"/>
  <c r="G32" i="12" s="1"/>
  <c r="P32" i="37"/>
  <c r="P32" i="20"/>
  <c r="P32" i="29"/>
  <c r="P32" i="30"/>
  <c r="F32" i="35"/>
  <c r="G32" i="35" s="1"/>
  <c r="P32" i="41"/>
  <c r="P32" i="40"/>
  <c r="P11" i="34"/>
  <c r="P11" i="36"/>
  <c r="P11" i="22"/>
  <c r="P11" i="18"/>
  <c r="F11" i="22"/>
  <c r="G11" i="22" s="1"/>
  <c r="F11" i="31"/>
  <c r="G11" i="31" s="1"/>
  <c r="F11" i="37"/>
  <c r="F11" i="51"/>
  <c r="P28" i="28"/>
  <c r="P28" i="16"/>
  <c r="F28" i="30"/>
  <c r="G28" i="30" s="1"/>
  <c r="P28" i="37"/>
  <c r="F28" i="15"/>
  <c r="P28" i="29"/>
  <c r="F28" i="36"/>
  <c r="P28" i="44"/>
  <c r="P28" i="19"/>
  <c r="F28" i="33"/>
  <c r="P28" i="39"/>
  <c r="F28" i="18"/>
  <c r="G28" i="18" s="1"/>
  <c r="P28" i="30"/>
  <c r="F28" i="39"/>
  <c r="F28" i="40"/>
  <c r="P28" i="8"/>
  <c r="P28" i="25"/>
  <c r="F28" i="35"/>
  <c r="G28" i="35" s="1"/>
  <c r="P28" i="42"/>
  <c r="F28" i="22"/>
  <c r="G28" i="22" s="1"/>
  <c r="P28" i="34"/>
  <c r="F28" i="41"/>
  <c r="G28" i="41" s="1"/>
  <c r="P11" i="52"/>
  <c r="F28" i="26"/>
  <c r="G28" i="26" s="1"/>
  <c r="P28" i="38"/>
  <c r="P28" i="26"/>
  <c r="F28" i="19"/>
  <c r="P28" i="41"/>
  <c r="P28" i="24"/>
  <c r="P28" i="13"/>
  <c r="F28" i="12"/>
  <c r="G28" i="12" s="1"/>
  <c r="F28" i="14"/>
  <c r="G28" i="14" s="1"/>
  <c r="F34" i="22"/>
  <c r="G34" i="22" s="1"/>
  <c r="F34" i="35"/>
  <c r="G34" i="35" s="1"/>
  <c r="F34" i="48"/>
  <c r="P34" i="35"/>
  <c r="F34" i="24"/>
  <c r="G34" i="24" s="1"/>
  <c r="F34" i="42"/>
  <c r="G34" i="42" s="1"/>
  <c r="F34" i="52"/>
  <c r="G34" i="52" s="1"/>
  <c r="P34" i="33"/>
  <c r="P34" i="50"/>
  <c r="P34" i="20"/>
  <c r="P34" i="40"/>
  <c r="F34" i="33"/>
  <c r="P15" i="52"/>
  <c r="F15" i="42"/>
  <c r="G15" i="42" s="1"/>
  <c r="P15" i="16"/>
  <c r="P15" i="35"/>
  <c r="P15" i="34"/>
  <c r="F15" i="8"/>
  <c r="G15" i="8" s="1"/>
  <c r="P15" i="8"/>
  <c r="P15" i="17"/>
  <c r="P15" i="43"/>
  <c r="P15" i="33"/>
  <c r="P23" i="28"/>
  <c r="F23" i="38"/>
  <c r="F23" i="37"/>
  <c r="G23" i="37" s="1"/>
  <c r="F23" i="39"/>
  <c r="P43" i="27"/>
  <c r="F43" i="24"/>
  <c r="G43" i="24" s="1"/>
  <c r="P43" i="8"/>
  <c r="P43" i="36"/>
  <c r="F43" i="42"/>
  <c r="G43" i="42" s="1"/>
  <c r="F43" i="25"/>
  <c r="G43" i="25" s="1"/>
  <c r="F43" i="36"/>
  <c r="G43" i="36" s="1"/>
  <c r="P43" i="31"/>
  <c r="F32" i="14"/>
  <c r="P32" i="27"/>
  <c r="F32" i="30"/>
  <c r="F32" i="38"/>
  <c r="G32" i="38" s="1"/>
  <c r="P32" i="25"/>
  <c r="P32" i="36"/>
  <c r="P32" i="33"/>
  <c r="P32" i="43"/>
  <c r="F15" i="19"/>
  <c r="P34" i="52"/>
  <c r="P15" i="21"/>
  <c r="P28" i="43"/>
  <c r="P11" i="38"/>
  <c r="F11" i="12"/>
  <c r="G11" i="12" s="1"/>
  <c r="P11" i="48"/>
  <c r="P28" i="36"/>
  <c r="P28" i="31"/>
  <c r="F28" i="16"/>
  <c r="G28" i="16" s="1"/>
  <c r="P28" i="52"/>
  <c r="P28" i="33"/>
  <c r="F28" i="31"/>
  <c r="F28" i="50"/>
  <c r="G28" i="50" s="1"/>
  <c r="P28" i="51"/>
  <c r="F28" i="51"/>
  <c r="G28" i="51" s="1"/>
  <c r="P34" i="39"/>
  <c r="F34" i="36"/>
  <c r="G34" i="36" s="1"/>
  <c r="F34" i="18"/>
  <c r="G34" i="18" s="1"/>
  <c r="P34" i="25"/>
  <c r="F34" i="43"/>
  <c r="G34" i="43" s="1"/>
  <c r="P34" i="34"/>
  <c r="P34" i="15"/>
  <c r="F34" i="37"/>
  <c r="F34" i="27"/>
  <c r="P34" i="17"/>
  <c r="F34" i="32"/>
  <c r="G34" i="32" s="1"/>
  <c r="F34" i="34"/>
  <c r="F34" i="12"/>
  <c r="G34" i="12" s="1"/>
  <c r="P15" i="25"/>
  <c r="F15" i="20"/>
  <c r="G15" i="20" s="1"/>
  <c r="P15" i="40"/>
  <c r="F15" i="14"/>
  <c r="G15" i="14" s="1"/>
  <c r="P15" i="14"/>
  <c r="P15" i="44"/>
  <c r="F15" i="23"/>
  <c r="F15" i="43"/>
  <c r="G15" i="43" s="1"/>
  <c r="P15" i="28"/>
  <c r="P34" i="43"/>
  <c r="F23" i="35"/>
  <c r="G23" i="35" s="1"/>
  <c r="F23" i="12"/>
  <c r="G23" i="12" s="1"/>
  <c r="F23" i="14"/>
  <c r="G23" i="14" s="1"/>
  <c r="P43" i="32"/>
  <c r="F43" i="32"/>
  <c r="F43" i="12"/>
  <c r="G43" i="12" s="1"/>
  <c r="P43" i="28"/>
  <c r="F43" i="19"/>
  <c r="G43" i="19" s="1"/>
  <c r="F43" i="35"/>
  <c r="G43" i="35" s="1"/>
  <c r="P43" i="43"/>
  <c r="P43" i="30"/>
  <c r="F32" i="21"/>
  <c r="G32" i="21" s="1"/>
  <c r="P32" i="31"/>
  <c r="P32" i="13"/>
  <c r="F32" i="15"/>
  <c r="P32" i="28"/>
  <c r="P32" i="21"/>
  <c r="F32" i="25"/>
  <c r="G32" i="25" s="1"/>
  <c r="P32" i="34"/>
  <c r="F34" i="41"/>
  <c r="F15" i="12"/>
  <c r="G15" i="12" s="1"/>
  <c r="P11" i="40"/>
  <c r="F28" i="44"/>
  <c r="G28" i="44" s="1"/>
  <c r="P28" i="35"/>
  <c r="F28" i="24"/>
  <c r="G12" i="30"/>
  <c r="G15" i="49"/>
  <c r="G27" i="48"/>
  <c r="G15" i="48"/>
  <c r="P39" i="12"/>
  <c r="F39" i="19"/>
  <c r="F39" i="27"/>
  <c r="P39" i="28"/>
  <c r="P39" i="15"/>
  <c r="F39" i="34"/>
  <c r="G39" i="34" s="1"/>
  <c r="P39" i="22"/>
  <c r="P39" i="49"/>
  <c r="F39" i="37"/>
  <c r="G39" i="37" s="1"/>
  <c r="F39" i="25"/>
  <c r="G39" i="25" s="1"/>
  <c r="F39" i="18"/>
  <c r="G39" i="18" s="1"/>
  <c r="F39" i="30"/>
  <c r="G39" i="30" s="1"/>
  <c r="P39" i="29"/>
  <c r="P39" i="24"/>
  <c r="G28" i="24"/>
  <c r="G12" i="43"/>
  <c r="G10" i="29"/>
  <c r="F39" i="20"/>
  <c r="G39" i="20" s="1"/>
  <c r="F39" i="36"/>
  <c r="G39" i="36" s="1"/>
  <c r="P39" i="44"/>
  <c r="F39" i="23"/>
  <c r="P39" i="27"/>
  <c r="F39" i="42"/>
  <c r="P39" i="34"/>
  <c r="F39" i="12"/>
  <c r="G39" i="12" s="1"/>
  <c r="P39" i="50"/>
  <c r="P39" i="35"/>
  <c r="F39" i="8"/>
  <c r="G39" i="8" s="1"/>
  <c r="P39" i="48"/>
  <c r="F39" i="24"/>
  <c r="G39" i="24" s="1"/>
  <c r="G28" i="40"/>
  <c r="F5" i="38"/>
  <c r="P5" i="38"/>
  <c r="F5" i="35"/>
  <c r="P5" i="35"/>
  <c r="F5" i="44"/>
  <c r="P5" i="28"/>
  <c r="G5" i="50"/>
  <c r="X15" i="43"/>
  <c r="X15" i="41"/>
  <c r="X15" i="29"/>
  <c r="X15" i="14"/>
  <c r="X15" i="37"/>
  <c r="X15" i="52"/>
  <c r="X15" i="30"/>
  <c r="X15" i="48"/>
  <c r="X15" i="33"/>
  <c r="X15" i="26"/>
  <c r="X15" i="17"/>
  <c r="X15" i="22"/>
  <c r="X15" i="15"/>
  <c r="X15" i="12"/>
  <c r="X15" i="42"/>
  <c r="X15" i="8"/>
  <c r="X15" i="31"/>
  <c r="X15" i="35"/>
  <c r="X15" i="38"/>
  <c r="X15" i="32"/>
  <c r="X15" i="49"/>
  <c r="X15" i="51"/>
  <c r="X15" i="24"/>
  <c r="X15" i="36"/>
  <c r="X15" i="23"/>
  <c r="X15" i="50"/>
  <c r="X15" i="34"/>
  <c r="X15" i="21"/>
  <c r="X15" i="13"/>
  <c r="X15" i="44"/>
  <c r="X15" i="27"/>
  <c r="X15" i="20"/>
  <c r="X15" i="28"/>
  <c r="X15" i="40"/>
  <c r="X15" i="19"/>
  <c r="X15" i="18"/>
  <c r="X15" i="16"/>
  <c r="X15" i="39"/>
  <c r="X15" i="25"/>
  <c r="V35" i="34"/>
  <c r="V35" i="23"/>
  <c r="V35" i="50"/>
  <c r="V35" i="49"/>
  <c r="V35" i="15"/>
  <c r="V35" i="13"/>
  <c r="V35" i="24"/>
  <c r="V35" i="12"/>
  <c r="V35" i="39"/>
  <c r="V35" i="22"/>
  <c r="V35" i="29"/>
  <c r="V35" i="20"/>
  <c r="V35" i="32"/>
  <c r="V35" i="38"/>
  <c r="V35" i="31"/>
  <c r="V35" i="48"/>
  <c r="V35" i="51"/>
  <c r="V35" i="21"/>
  <c r="V35" i="18"/>
  <c r="V35" i="43"/>
  <c r="V35" i="41"/>
  <c r="V35" i="30"/>
  <c r="X43" i="51"/>
  <c r="X43" i="38"/>
  <c r="X43" i="39"/>
  <c r="X43" i="16"/>
  <c r="X43" i="18"/>
  <c r="X43" i="20"/>
  <c r="X43" i="22"/>
  <c r="X43" i="24"/>
  <c r="X43" i="44"/>
  <c r="X43" i="35"/>
  <c r="X43" i="33"/>
  <c r="X43" i="50"/>
  <c r="X43" i="32"/>
  <c r="X43" i="29"/>
  <c r="X43" i="26"/>
  <c r="X43" i="25"/>
  <c r="X43" i="13"/>
  <c r="X43" i="14"/>
  <c r="X39" i="43"/>
  <c r="X39" i="44"/>
  <c r="X39" i="18"/>
  <c r="X39" i="19"/>
  <c r="X39" i="51"/>
  <c r="X39" i="30"/>
  <c r="X39" i="16"/>
  <c r="X39" i="33"/>
  <c r="X39" i="13"/>
  <c r="X39" i="34"/>
  <c r="X39" i="8"/>
  <c r="X39" i="20"/>
  <c r="X39" i="48"/>
  <c r="X39" i="50"/>
  <c r="X39" i="22"/>
  <c r="X39" i="36"/>
  <c r="X39" i="38"/>
  <c r="X39" i="39"/>
  <c r="X39" i="35"/>
  <c r="X39" i="37"/>
  <c r="X39" i="15"/>
  <c r="X39" i="49"/>
  <c r="X39" i="32"/>
  <c r="X39" i="21"/>
  <c r="X31" i="18"/>
  <c r="X31" i="24"/>
  <c r="X31" i="16"/>
  <c r="X31" i="49"/>
  <c r="X31" i="26"/>
  <c r="X31" i="21"/>
  <c r="X31" i="37"/>
  <c r="X31" i="17"/>
  <c r="X31" i="14"/>
  <c r="X31" i="13"/>
  <c r="X31" i="50"/>
  <c r="X31" i="39"/>
  <c r="X31" i="33"/>
  <c r="X31" i="12"/>
  <c r="X31" i="42"/>
  <c r="X31" i="48"/>
  <c r="X31" i="34"/>
  <c r="X25" i="17"/>
  <c r="X25" i="44"/>
  <c r="X25" i="27"/>
  <c r="X25" i="33"/>
  <c r="X25" i="28"/>
  <c r="X25" i="16"/>
  <c r="X25" i="20"/>
  <c r="X25" i="40"/>
  <c r="X25" i="34"/>
  <c r="X25" i="13"/>
  <c r="X25" i="49"/>
  <c r="X25" i="14"/>
  <c r="X25" i="52"/>
  <c r="X25" i="42"/>
  <c r="X25" i="51"/>
  <c r="X25" i="19"/>
  <c r="X25" i="37"/>
  <c r="X21" i="41"/>
  <c r="X21" i="19"/>
  <c r="X21" i="16"/>
  <c r="X21" i="24"/>
  <c r="X21" i="21"/>
  <c r="X21" i="22"/>
  <c r="X21" i="17"/>
  <c r="X21" i="43"/>
  <c r="X21" i="8"/>
  <c r="X21" i="18"/>
  <c r="X21" i="12"/>
  <c r="X21" i="25"/>
  <c r="X21" i="20"/>
  <c r="X21" i="44"/>
  <c r="X21" i="28"/>
  <c r="X21" i="30"/>
  <c r="X21" i="29"/>
  <c r="X21" i="15"/>
  <c r="X21" i="36"/>
  <c r="X21" i="33"/>
  <c r="X21" i="27"/>
  <c r="X21" i="32"/>
  <c r="X21" i="35"/>
  <c r="X21" i="50"/>
  <c r="X21" i="34"/>
  <c r="X21" i="40"/>
  <c r="X21" i="37"/>
  <c r="X21" i="51"/>
  <c r="X21" i="26"/>
  <c r="X13" i="19"/>
  <c r="X13" i="34"/>
  <c r="X13" i="49"/>
  <c r="X13" i="35"/>
  <c r="X13" i="25"/>
  <c r="X13" i="8"/>
  <c r="X13" i="51"/>
  <c r="X13" i="42"/>
  <c r="X13" i="36"/>
  <c r="X13" i="17"/>
  <c r="X13" i="24"/>
  <c r="X13" i="22"/>
  <c r="X13" i="48"/>
  <c r="X13" i="33"/>
  <c r="X13" i="26"/>
  <c r="X13" i="28"/>
  <c r="X13" i="52"/>
  <c r="X13" i="29"/>
  <c r="X13" i="50"/>
  <c r="X13" i="12"/>
  <c r="X13" i="21"/>
  <c r="X13" i="20"/>
  <c r="X13" i="44"/>
  <c r="X13" i="23"/>
  <c r="X13" i="37"/>
  <c r="X7" i="19"/>
  <c r="X7" i="15"/>
  <c r="X7" i="16"/>
  <c r="X9" i="25"/>
  <c r="X9" i="34"/>
  <c r="X9" i="38"/>
  <c r="X9" i="15"/>
  <c r="X9" i="28"/>
  <c r="X9" i="20"/>
  <c r="X11" i="37"/>
  <c r="X11" i="27"/>
  <c r="X11" i="35"/>
  <c r="X11" i="33"/>
  <c r="X11" i="52"/>
  <c r="X13" i="32"/>
  <c r="X13" i="31"/>
  <c r="X13" i="30"/>
  <c r="X23" i="31"/>
  <c r="X23" i="20"/>
  <c r="X23" i="27"/>
  <c r="X23" i="16"/>
  <c r="X23" i="30"/>
  <c r="X25" i="24"/>
  <c r="X25" i="36"/>
  <c r="X25" i="35"/>
  <c r="X25" i="48"/>
  <c r="X25" i="43"/>
  <c r="X27" i="24"/>
  <c r="X27" i="42"/>
  <c r="X27" i="50"/>
  <c r="X27" i="34"/>
  <c r="X27" i="35"/>
  <c r="X27" i="19"/>
  <c r="X33" i="34"/>
  <c r="X33" i="26"/>
  <c r="X33" i="22"/>
  <c r="X37" i="15"/>
  <c r="X37" i="21"/>
  <c r="X37" i="52"/>
  <c r="X37" i="12"/>
  <c r="X37" i="17"/>
  <c r="X39" i="27"/>
  <c r="X39" i="24"/>
  <c r="X39" i="40"/>
  <c r="X43" i="17"/>
  <c r="X43" i="40"/>
  <c r="X43" i="23"/>
  <c r="X43" i="37"/>
  <c r="X43" i="52"/>
  <c r="X7" i="44"/>
  <c r="X7" i="28"/>
  <c r="X7" i="52"/>
  <c r="X7" i="20"/>
  <c r="X7" i="48"/>
  <c r="X7" i="29"/>
  <c r="X7" i="22"/>
  <c r="X31" i="51"/>
  <c r="X31" i="40"/>
  <c r="X31" i="30"/>
  <c r="X31" i="28"/>
  <c r="X31" i="27"/>
  <c r="X31" i="22"/>
  <c r="X13" i="43"/>
  <c r="X19" i="14"/>
  <c r="X19" i="41"/>
  <c r="X19" i="27"/>
  <c r="X41" i="28"/>
  <c r="X41" i="48"/>
  <c r="X29" i="27"/>
  <c r="X29" i="12"/>
  <c r="X29" i="17"/>
  <c r="X21" i="48"/>
  <c r="X21" i="14"/>
  <c r="X39" i="12"/>
  <c r="X33" i="27"/>
  <c r="X33" i="21"/>
  <c r="V35" i="17"/>
  <c r="V34" i="8"/>
  <c r="V34" i="16"/>
  <c r="V34" i="32"/>
  <c r="V34" i="15"/>
  <c r="V34" i="30"/>
  <c r="V34" i="13"/>
  <c r="V34" i="17"/>
  <c r="V34" i="34"/>
  <c r="V34" i="18"/>
  <c r="V34" i="33"/>
  <c r="V34" i="49"/>
  <c r="V34" i="21"/>
  <c r="V34" i="35"/>
  <c r="V34" i="19"/>
  <c r="V34" i="36"/>
  <c r="V34" i="48"/>
  <c r="V34" i="22"/>
  <c r="V34" i="41"/>
  <c r="V34" i="20"/>
  <c r="V34" i="37"/>
  <c r="V34" i="50"/>
  <c r="V34" i="24"/>
  <c r="V34" i="42"/>
  <c r="V34" i="23"/>
  <c r="V34" i="38"/>
  <c r="V34" i="51"/>
  <c r="V34" i="26"/>
  <c r="V34" i="44"/>
  <c r="V34" i="25"/>
  <c r="V34" i="39"/>
  <c r="V34" i="52"/>
  <c r="V34" i="40"/>
  <c r="V34" i="29"/>
  <c r="V34" i="28"/>
  <c r="V34" i="12"/>
  <c r="V34" i="43"/>
  <c r="V34" i="31"/>
  <c r="V8" i="49"/>
  <c r="V8" i="23"/>
  <c r="V8" i="33"/>
  <c r="V8" i="34"/>
  <c r="V8" i="37"/>
  <c r="V8" i="28"/>
  <c r="V8" i="35"/>
  <c r="V8" i="38"/>
  <c r="V8" i="43"/>
  <c r="V8" i="48"/>
  <c r="V8" i="29"/>
  <c r="V8" i="40"/>
  <c r="V8" i="42"/>
  <c r="V8" i="15"/>
  <c r="V8" i="22"/>
  <c r="V8" i="41"/>
  <c r="V8" i="44"/>
  <c r="V8" i="32"/>
  <c r="V8" i="51"/>
  <c r="V8" i="8"/>
  <c r="V8" i="24"/>
  <c r="V8" i="19"/>
  <c r="V8" i="16"/>
  <c r="V8" i="14"/>
  <c r="V8" i="25"/>
  <c r="V8" i="20"/>
  <c r="V8" i="21"/>
  <c r="V8" i="36"/>
  <c r="V8" i="52"/>
  <c r="V8" i="26"/>
  <c r="V8" i="30"/>
  <c r="V8" i="39"/>
  <c r="V8" i="12"/>
  <c r="V8" i="27"/>
  <c r="V8" i="31"/>
  <c r="V8" i="17"/>
  <c r="X9" i="48"/>
  <c r="X9" i="24"/>
  <c r="X9" i="23"/>
  <c r="X9" i="14"/>
  <c r="X9" i="29"/>
  <c r="X11" i="40"/>
  <c r="X11" i="8"/>
  <c r="X11" i="48"/>
  <c r="X11" i="15"/>
  <c r="X13" i="16"/>
  <c r="X13" i="27"/>
  <c r="X23" i="21"/>
  <c r="X23" i="14"/>
  <c r="X23" i="37"/>
  <c r="X23" i="33"/>
  <c r="X25" i="41"/>
  <c r="X25" i="50"/>
  <c r="X25" i="18"/>
  <c r="X25" i="39"/>
  <c r="X25" i="29"/>
  <c r="X25" i="26"/>
  <c r="X27" i="43"/>
  <c r="X27" i="28"/>
  <c r="X27" i="18"/>
  <c r="X27" i="21"/>
  <c r="X33" i="19"/>
  <c r="X33" i="20"/>
  <c r="X33" i="30"/>
  <c r="X37" i="49"/>
  <c r="X37" i="39"/>
  <c r="X37" i="33"/>
  <c r="X39" i="26"/>
  <c r="X39" i="23"/>
  <c r="X39" i="14"/>
  <c r="X39" i="29"/>
  <c r="X43" i="31"/>
  <c r="X43" i="48"/>
  <c r="X43" i="19"/>
  <c r="X43" i="28"/>
  <c r="X43" i="30"/>
  <c r="X7" i="36"/>
  <c r="X7" i="32"/>
  <c r="X7" i="23"/>
  <c r="X7" i="8"/>
  <c r="X7" i="17"/>
  <c r="X7" i="35"/>
  <c r="X7" i="50"/>
  <c r="X31" i="38"/>
  <c r="X31" i="43"/>
  <c r="X31" i="8"/>
  <c r="X31" i="41"/>
  <c r="X31" i="20"/>
  <c r="X31" i="31"/>
  <c r="V35" i="27"/>
  <c r="X13" i="15"/>
  <c r="X19" i="48"/>
  <c r="X19" i="33"/>
  <c r="X41" i="29"/>
  <c r="X29" i="49"/>
  <c r="X21" i="52"/>
  <c r="X21" i="38"/>
  <c r="X39" i="17"/>
  <c r="X43" i="42"/>
  <c r="V15" i="18"/>
  <c r="V15" i="33"/>
  <c r="V15" i="39"/>
  <c r="V15" i="51"/>
  <c r="V15" i="13"/>
  <c r="V15" i="32"/>
  <c r="V15" i="36"/>
  <c r="V15" i="43"/>
  <c r="V15" i="16"/>
  <c r="V15" i="38"/>
  <c r="V15" i="24"/>
  <c r="V15" i="37"/>
  <c r="V15" i="17"/>
  <c r="V15" i="19"/>
  <c r="V15" i="29"/>
  <c r="V15" i="28"/>
  <c r="X41" i="30"/>
  <c r="X41" i="15"/>
  <c r="X41" i="51"/>
  <c r="X41" i="50"/>
  <c r="X41" i="38"/>
  <c r="X41" i="26"/>
  <c r="X41" i="25"/>
  <c r="X41" i="41"/>
  <c r="X41" i="8"/>
  <c r="X41" i="20"/>
  <c r="X41" i="23"/>
  <c r="X41" i="17"/>
  <c r="X41" i="52"/>
  <c r="X41" i="43"/>
  <c r="X41" i="36"/>
  <c r="X41" i="39"/>
  <c r="X41" i="49"/>
  <c r="X41" i="37"/>
  <c r="X41" i="12"/>
  <c r="X41" i="22"/>
  <c r="X41" i="13"/>
  <c r="X41" i="19"/>
  <c r="X41" i="44"/>
  <c r="X41" i="42"/>
  <c r="X41" i="35"/>
  <c r="X41" i="33"/>
  <c r="X41" i="32"/>
  <c r="X41" i="31"/>
  <c r="X41" i="16"/>
  <c r="X41" i="24"/>
  <c r="X37" i="13"/>
  <c r="X37" i="44"/>
  <c r="X37" i="51"/>
  <c r="X37" i="14"/>
  <c r="X37" i="37"/>
  <c r="X37" i="23"/>
  <c r="X37" i="16"/>
  <c r="X37" i="20"/>
  <c r="X37" i="36"/>
  <c r="X37" i="19"/>
  <c r="X37" i="30"/>
  <c r="X37" i="29"/>
  <c r="X37" i="28"/>
  <c r="X37" i="27"/>
  <c r="X37" i="26"/>
  <c r="X37" i="48"/>
  <c r="X37" i="40"/>
  <c r="X37" i="50"/>
  <c r="X37" i="35"/>
  <c r="X33" i="51"/>
  <c r="X33" i="41"/>
  <c r="X33" i="35"/>
  <c r="X33" i="38"/>
  <c r="X33" i="28"/>
  <c r="X33" i="24"/>
  <c r="X33" i="16"/>
  <c r="X33" i="17"/>
  <c r="X33" i="25"/>
  <c r="X33" i="15"/>
  <c r="X33" i="39"/>
  <c r="X33" i="33"/>
  <c r="X33" i="49"/>
  <c r="X33" i="14"/>
  <c r="X33" i="32"/>
  <c r="X33" i="8"/>
  <c r="X33" i="37"/>
  <c r="X33" i="52"/>
  <c r="X33" i="12"/>
  <c r="X33" i="18"/>
  <c r="X33" i="50"/>
  <c r="X33" i="40"/>
  <c r="X29" i="18"/>
  <c r="X29" i="31"/>
  <c r="X29" i="41"/>
  <c r="X29" i="52"/>
  <c r="X29" i="16"/>
  <c r="X29" i="26"/>
  <c r="X29" i="37"/>
  <c r="X29" i="51"/>
  <c r="X29" i="22"/>
  <c r="X29" i="15"/>
  <c r="X29" i="20"/>
  <c r="X29" i="33"/>
  <c r="X29" i="43"/>
  <c r="X29" i="13"/>
  <c r="X29" i="21"/>
  <c r="X29" i="29"/>
  <c r="X29" i="40"/>
  <c r="X29" i="44"/>
  <c r="X29" i="39"/>
  <c r="X29" i="14"/>
  <c r="X29" i="25"/>
  <c r="X29" i="36"/>
  <c r="X29" i="48"/>
  <c r="X29" i="8"/>
  <c r="X29" i="19"/>
  <c r="X29" i="32"/>
  <c r="X29" i="42"/>
  <c r="X29" i="35"/>
  <c r="X29" i="30"/>
  <c r="X27" i="32"/>
  <c r="X27" i="31"/>
  <c r="X27" i="41"/>
  <c r="X27" i="38"/>
  <c r="X27" i="36"/>
  <c r="X27" i="15"/>
  <c r="X27" i="16"/>
  <c r="X27" i="12"/>
  <c r="X27" i="8"/>
  <c r="X27" i="30"/>
  <c r="X27" i="49"/>
  <c r="X27" i="23"/>
  <c r="X27" i="27"/>
  <c r="X27" i="48"/>
  <c r="X27" i="26"/>
  <c r="X23" i="24"/>
  <c r="X23" i="40"/>
  <c r="X23" i="44"/>
  <c r="X23" i="28"/>
  <c r="X23" i="19"/>
  <c r="X23" i="15"/>
  <c r="X23" i="38"/>
  <c r="X23" i="32"/>
  <c r="X23" i="12"/>
  <c r="X23" i="23"/>
  <c r="X23" i="51"/>
  <c r="X23" i="26"/>
  <c r="X23" i="50"/>
  <c r="X23" i="42"/>
  <c r="X23" i="22"/>
  <c r="X23" i="8"/>
  <c r="X23" i="34"/>
  <c r="X23" i="43"/>
  <c r="X19" i="8"/>
  <c r="X19" i="31"/>
  <c r="X19" i="34"/>
  <c r="X19" i="44"/>
  <c r="X19" i="26"/>
  <c r="X19" i="39"/>
  <c r="X19" i="22"/>
  <c r="X19" i="50"/>
  <c r="X19" i="16"/>
  <c r="X19" i="49"/>
  <c r="X19" i="25"/>
  <c r="X19" i="38"/>
  <c r="X19" i="13"/>
  <c r="X19" i="42"/>
  <c r="X19" i="37"/>
  <c r="X19" i="23"/>
  <c r="X19" i="36"/>
  <c r="X19" i="30"/>
  <c r="X19" i="32"/>
  <c r="X19" i="17"/>
  <c r="X19" i="19"/>
  <c r="X19" i="35"/>
  <c r="X19" i="21"/>
  <c r="X19" i="40"/>
  <c r="X19" i="12"/>
  <c r="X19" i="51"/>
  <c r="X19" i="18"/>
  <c r="X19" i="24"/>
  <c r="X19" i="15"/>
  <c r="X11" i="44"/>
  <c r="X11" i="16"/>
  <c r="X11" i="14"/>
  <c r="X11" i="12"/>
  <c r="X11" i="41"/>
  <c r="X11" i="21"/>
  <c r="X11" i="24"/>
  <c r="X11" i="22"/>
  <c r="X11" i="31"/>
  <c r="X11" i="51"/>
  <c r="X11" i="30"/>
  <c r="X11" i="29"/>
  <c r="X11" i="49"/>
  <c r="X11" i="38"/>
  <c r="X11" i="36"/>
  <c r="X11" i="20"/>
  <c r="X9" i="26"/>
  <c r="X9" i="21"/>
  <c r="X9" i="52"/>
  <c r="X9" i="51"/>
  <c r="X9" i="35"/>
  <c r="X9" i="31"/>
  <c r="X9" i="33"/>
  <c r="X9" i="32"/>
  <c r="X9" i="42"/>
  <c r="X9" i="39"/>
  <c r="X9" i="18"/>
  <c r="X9" i="12"/>
  <c r="X9" i="17"/>
  <c r="X9" i="13"/>
  <c r="X9" i="30"/>
  <c r="X9" i="41"/>
  <c r="X9" i="50"/>
  <c r="X9" i="49"/>
  <c r="X9" i="8"/>
  <c r="X9" i="19"/>
  <c r="X11" i="26"/>
  <c r="X11" i="28"/>
  <c r="X11" i="17"/>
  <c r="X11" i="43"/>
  <c r="X11" i="13"/>
  <c r="X13" i="40"/>
  <c r="X13" i="41"/>
  <c r="X23" i="36"/>
  <c r="X23" i="17"/>
  <c r="X23" i="18"/>
  <c r="X23" i="35"/>
  <c r="X23" i="25"/>
  <c r="X25" i="21"/>
  <c r="X25" i="32"/>
  <c r="X25" i="23"/>
  <c r="X25" i="38"/>
  <c r="X25" i="31"/>
  <c r="X27" i="39"/>
  <c r="X27" i="40"/>
  <c r="X27" i="13"/>
  <c r="X27" i="44"/>
  <c r="X27" i="33"/>
  <c r="X27" i="51"/>
  <c r="X33" i="42"/>
  <c r="X33" i="13"/>
  <c r="X33" i="31"/>
  <c r="X37" i="42"/>
  <c r="X37" i="25"/>
  <c r="X37" i="24"/>
  <c r="X37" i="22"/>
  <c r="X37" i="8"/>
  <c r="X39" i="41"/>
  <c r="X39" i="52"/>
  <c r="X39" i="25"/>
  <c r="X43" i="8"/>
  <c r="X43" i="41"/>
  <c r="X43" i="49"/>
  <c r="X43" i="15"/>
  <c r="X43" i="36"/>
  <c r="X7" i="24"/>
  <c r="X7" i="38"/>
  <c r="X7" i="12"/>
  <c r="X7" i="43"/>
  <c r="X7" i="25"/>
  <c r="X7" i="42"/>
  <c r="X7" i="18"/>
  <c r="X7" i="33"/>
  <c r="X31" i="32"/>
  <c r="X31" i="44"/>
  <c r="X31" i="52"/>
  <c r="X31" i="19"/>
  <c r="X31" i="35"/>
  <c r="V35" i="52"/>
  <c r="X13" i="39"/>
  <c r="X19" i="29"/>
  <c r="X19" i="28"/>
  <c r="X41" i="18"/>
  <c r="X41" i="34"/>
  <c r="X41" i="14"/>
  <c r="X29" i="34"/>
  <c r="X29" i="38"/>
  <c r="X21" i="39"/>
  <c r="X21" i="42"/>
  <c r="X21" i="49"/>
  <c r="X33" i="36"/>
  <c r="X23" i="41"/>
  <c r="X27" i="25"/>
  <c r="X25" i="25"/>
  <c r="X9" i="43"/>
  <c r="X20" i="27"/>
  <c r="X20" i="24"/>
  <c r="X20" i="44"/>
  <c r="X20" i="8"/>
  <c r="V30" i="15"/>
  <c r="V30" i="35"/>
  <c r="V30" i="34"/>
  <c r="V22" i="42"/>
  <c r="V22" i="17"/>
  <c r="V22" i="21"/>
  <c r="V22" i="12"/>
  <c r="V22" i="31"/>
  <c r="V22" i="41"/>
  <c r="V22" i="43"/>
  <c r="V22" i="30"/>
  <c r="V22" i="48"/>
  <c r="V22" i="15"/>
  <c r="V22" i="26"/>
  <c r="V22" i="35"/>
  <c r="V22" i="23"/>
  <c r="V22" i="29"/>
  <c r="V22" i="32"/>
  <c r="V22" i="13"/>
  <c r="V22" i="37"/>
  <c r="V22" i="50"/>
  <c r="V22" i="49"/>
  <c r="V22" i="28"/>
  <c r="V22" i="19"/>
  <c r="V22" i="36"/>
  <c r="V22" i="27"/>
  <c r="V22" i="8"/>
  <c r="V22" i="38"/>
  <c r="V22" i="18"/>
  <c r="V22" i="44"/>
  <c r="V22" i="40"/>
  <c r="V22" i="52"/>
  <c r="V22" i="25"/>
  <c r="X20" i="18"/>
  <c r="X20" i="13"/>
  <c r="V30" i="13"/>
  <c r="V30" i="31"/>
  <c r="V30" i="36"/>
  <c r="V30" i="18"/>
  <c r="V22" i="33"/>
  <c r="V22" i="39"/>
  <c r="V22" i="14"/>
  <c r="V5" i="39"/>
  <c r="V5" i="17"/>
  <c r="V5" i="38"/>
  <c r="V5" i="20"/>
  <c r="V5" i="26"/>
  <c r="V5" i="15"/>
  <c r="V5" i="25"/>
  <c r="V5" i="29"/>
  <c r="V5" i="27"/>
  <c r="V5" i="13"/>
  <c r="V5" i="21"/>
  <c r="V5" i="23"/>
  <c r="V5" i="40"/>
  <c r="V5" i="37"/>
  <c r="V5" i="16"/>
  <c r="V5" i="49"/>
  <c r="V5" i="34"/>
  <c r="V5" i="48"/>
  <c r="V5" i="32"/>
  <c r="V5" i="36"/>
  <c r="V5" i="18"/>
  <c r="V5" i="31"/>
  <c r="V5" i="8"/>
  <c r="V5" i="19"/>
  <c r="V5" i="51"/>
  <c r="V5" i="43"/>
  <c r="V5" i="52"/>
  <c r="V5" i="42"/>
  <c r="V5" i="12"/>
  <c r="V5" i="50"/>
  <c r="V5" i="35"/>
  <c r="V5" i="28"/>
  <c r="V5" i="33"/>
  <c r="V5" i="22"/>
  <c r="V5" i="30"/>
  <c r="V5" i="14"/>
  <c r="V5" i="24"/>
  <c r="V5" i="44"/>
  <c r="V5" i="41"/>
  <c r="V44" i="51"/>
  <c r="V44" i="52"/>
  <c r="V44" i="38"/>
  <c r="V44" i="30"/>
  <c r="V44" i="39"/>
  <c r="V44" i="31"/>
  <c r="V44" i="16"/>
  <c r="V44" i="44"/>
  <c r="V44" i="43"/>
  <c r="V44" i="36"/>
  <c r="V44" i="28"/>
  <c r="V44" i="37"/>
  <c r="V44" i="29"/>
  <c r="V44" i="18"/>
  <c r="V44" i="24"/>
  <c r="V44" i="48"/>
  <c r="V44" i="42"/>
  <c r="V44" i="34"/>
  <c r="V44" i="26"/>
  <c r="V44" i="35"/>
  <c r="V44" i="27"/>
  <c r="V44" i="13"/>
  <c r="V44" i="15"/>
  <c r="V44" i="19"/>
  <c r="V44" i="21"/>
  <c r="V44" i="23"/>
  <c r="V44" i="12"/>
  <c r="V44" i="20"/>
  <c r="V44" i="49"/>
  <c r="V44" i="50"/>
  <c r="V44" i="40"/>
  <c r="V44" i="32"/>
  <c r="V44" i="41"/>
  <c r="V44" i="33"/>
  <c r="V44" i="25"/>
  <c r="V44" i="14"/>
  <c r="V44" i="17"/>
  <c r="V44" i="8"/>
  <c r="V44" i="22"/>
  <c r="J14" i="17"/>
  <c r="J14" i="29"/>
  <c r="J14" i="48"/>
  <c r="J14" i="26"/>
  <c r="J14" i="39"/>
  <c r="J14" i="21"/>
  <c r="J14" i="36"/>
  <c r="J14" i="43"/>
  <c r="J14" i="40"/>
  <c r="J43" i="8"/>
  <c r="J43" i="39"/>
  <c r="J43" i="24"/>
  <c r="J43" i="44"/>
  <c r="J43" i="21"/>
  <c r="J43" i="40"/>
  <c r="J43" i="42"/>
  <c r="J43" i="14"/>
  <c r="J43" i="52"/>
  <c r="T37" i="35"/>
  <c r="T37" i="36"/>
  <c r="T37" i="32"/>
  <c r="J31" i="40"/>
  <c r="J11" i="38"/>
  <c r="J14" i="23"/>
  <c r="J14" i="37"/>
  <c r="J14" i="42"/>
  <c r="J14" i="19"/>
  <c r="J14" i="14"/>
  <c r="J14" i="30"/>
  <c r="J14" i="31"/>
  <c r="J14" i="52"/>
  <c r="J14" i="25"/>
  <c r="J14" i="50"/>
  <c r="J43" i="26"/>
  <c r="J43" i="33"/>
  <c r="J43" i="38"/>
  <c r="J43" i="28"/>
  <c r="J43" i="18"/>
  <c r="J43" i="51"/>
  <c r="J43" i="17"/>
  <c r="J43" i="49"/>
  <c r="J43" i="20"/>
  <c r="J43" i="23"/>
  <c r="T37" i="22"/>
  <c r="T37" i="15"/>
  <c r="T37" i="31"/>
  <c r="J31" i="24"/>
  <c r="J14" i="8"/>
  <c r="J14" i="44"/>
  <c r="J14" i="27"/>
  <c r="J14" i="49"/>
  <c r="J14" i="18"/>
  <c r="J14" i="34"/>
  <c r="J14" i="41"/>
  <c r="J14" i="28"/>
  <c r="J14" i="20"/>
  <c r="J43" i="41"/>
  <c r="J43" i="32"/>
  <c r="J43" i="37"/>
  <c r="J43" i="34"/>
  <c r="J43" i="22"/>
  <c r="J43" i="25"/>
  <c r="J43" i="50"/>
  <c r="J43" i="48"/>
  <c r="J43" i="27"/>
  <c r="T37" i="14"/>
  <c r="T37" i="34"/>
  <c r="T37" i="52"/>
  <c r="J21" i="15"/>
  <c r="J10" i="39"/>
  <c r="J10" i="33"/>
  <c r="T11" i="29"/>
  <c r="J9" i="49"/>
  <c r="J31" i="25"/>
  <c r="J31" i="8"/>
  <c r="J31" i="36"/>
  <c r="J21" i="34"/>
  <c r="J11" i="50"/>
  <c r="J11" i="20"/>
  <c r="J21" i="28"/>
  <c r="J10" i="34"/>
  <c r="J10" i="40"/>
  <c r="J10" i="12"/>
  <c r="T11" i="16"/>
  <c r="T11" i="28"/>
  <c r="J31" i="22"/>
  <c r="J31" i="39"/>
  <c r="J21" i="39"/>
  <c r="J21" i="42"/>
  <c r="J11" i="48"/>
  <c r="J21" i="14"/>
  <c r="J11" i="32"/>
  <c r="T20" i="38"/>
  <c r="J10" i="42"/>
  <c r="J10" i="38"/>
  <c r="T11" i="38"/>
  <c r="J31" i="31"/>
  <c r="J31" i="15"/>
  <c r="J21" i="27"/>
  <c r="J21" i="31"/>
  <c r="J11" i="13"/>
  <c r="J11" i="18"/>
  <c r="T20" i="15"/>
  <c r="T20" i="42"/>
  <c r="J10" i="26"/>
  <c r="J10" i="51"/>
  <c r="J10" i="43"/>
  <c r="J10" i="31"/>
  <c r="J10" i="50"/>
  <c r="J10" i="17"/>
  <c r="J10" i="13"/>
  <c r="J10" i="37"/>
  <c r="J10" i="14"/>
  <c r="J10" i="44"/>
  <c r="T11" i="24"/>
  <c r="T11" i="44"/>
  <c r="T11" i="41"/>
  <c r="T11" i="48"/>
  <c r="T11" i="42"/>
  <c r="J9" i="29"/>
  <c r="J31" i="27"/>
  <c r="J31" i="21"/>
  <c r="J31" i="52"/>
  <c r="J31" i="29"/>
  <c r="J31" i="37"/>
  <c r="J31" i="34"/>
  <c r="J31" i="32"/>
  <c r="J31" i="38"/>
  <c r="J31" i="51"/>
  <c r="J31" i="14"/>
  <c r="J21" i="26"/>
  <c r="J21" i="49"/>
  <c r="J21" i="23"/>
  <c r="J21" i="30"/>
  <c r="J21" i="21"/>
  <c r="J21" i="41"/>
  <c r="J19" i="33"/>
  <c r="J21" i="12"/>
  <c r="J21" i="35"/>
  <c r="T20" i="44"/>
  <c r="T20" i="26"/>
  <c r="J10" i="41"/>
  <c r="J10" i="30"/>
  <c r="J10" i="16"/>
  <c r="J10" i="18"/>
  <c r="J10" i="27"/>
  <c r="J10" i="29"/>
  <c r="J10" i="32"/>
  <c r="J10" i="35"/>
  <c r="J10" i="8"/>
  <c r="J10" i="15"/>
  <c r="T11" i="40"/>
  <c r="T11" i="39"/>
  <c r="T11" i="25"/>
  <c r="T11" i="34"/>
  <c r="T11" i="51"/>
  <c r="J9" i="22"/>
  <c r="J31" i="13"/>
  <c r="J31" i="17"/>
  <c r="J31" i="41"/>
  <c r="J31" i="19"/>
  <c r="J31" i="33"/>
  <c r="J31" i="12"/>
  <c r="J31" i="50"/>
  <c r="J31" i="18"/>
  <c r="J31" i="28"/>
  <c r="J21" i="32"/>
  <c r="J21" i="29"/>
  <c r="J21" i="16"/>
  <c r="J21" i="8"/>
  <c r="J21" i="51"/>
  <c r="J21" i="43"/>
  <c r="J21" i="19"/>
  <c r="J19" i="17"/>
  <c r="J21" i="17"/>
  <c r="T20" i="17"/>
  <c r="T20" i="40"/>
  <c r="T20" i="13"/>
  <c r="J10" i="48"/>
  <c r="J10" i="19"/>
  <c r="J10" i="24"/>
  <c r="J10" i="52"/>
  <c r="J10" i="23"/>
  <c r="J10" i="49"/>
  <c r="J10" i="28"/>
  <c r="J10" i="36"/>
  <c r="J10" i="22"/>
  <c r="T11" i="23"/>
  <c r="T11" i="50"/>
  <c r="T11" i="17"/>
  <c r="T11" i="32"/>
  <c r="J31" i="43"/>
  <c r="J31" i="26"/>
  <c r="J31" i="35"/>
  <c r="J31" i="23"/>
  <c r="J31" i="44"/>
  <c r="J31" i="42"/>
  <c r="J31" i="30"/>
  <c r="J31" i="48"/>
  <c r="J31" i="49"/>
  <c r="J21" i="24"/>
  <c r="J21" i="36"/>
  <c r="J21" i="25"/>
  <c r="J21" i="18"/>
  <c r="J21" i="52"/>
  <c r="J21" i="37"/>
  <c r="J21" i="40"/>
  <c r="J21" i="44"/>
  <c r="J21" i="22"/>
  <c r="J21" i="20"/>
  <c r="G43" i="52"/>
  <c r="G15" i="36"/>
  <c r="G15" i="44"/>
  <c r="G13" i="42"/>
  <c r="G36" i="28"/>
  <c r="G36" i="8"/>
  <c r="G33" i="42"/>
  <c r="G43" i="38"/>
  <c r="G43" i="31"/>
  <c r="G12" i="31"/>
  <c r="G25" i="52"/>
  <c r="G8" i="13"/>
  <c r="G33" i="24"/>
  <c r="G28" i="34"/>
  <c r="G34" i="29"/>
  <c r="G34" i="44"/>
  <c r="G34" i="30"/>
  <c r="G13" i="20"/>
  <c r="G13" i="40"/>
  <c r="G43" i="32"/>
  <c r="G40" i="43"/>
  <c r="G32" i="30"/>
  <c r="G10" i="30"/>
  <c r="G27" i="39"/>
  <c r="G5" i="43"/>
  <c r="G12" i="26"/>
  <c r="G10" i="13"/>
  <c r="G13" i="22"/>
  <c r="G36" i="51"/>
  <c r="G33" i="40"/>
  <c r="G39" i="23"/>
  <c r="G43" i="23"/>
  <c r="G43" i="30"/>
  <c r="G12" i="28"/>
  <c r="G40" i="26"/>
  <c r="G40" i="39"/>
  <c r="G32" i="34"/>
  <c r="G12" i="12"/>
  <c r="G19" i="17"/>
  <c r="G15" i="51"/>
  <c r="G27" i="14"/>
  <c r="G27" i="22"/>
  <c r="G10" i="31"/>
  <c r="G27" i="38"/>
  <c r="G5" i="35"/>
  <c r="G10" i="16"/>
  <c r="G25" i="44"/>
  <c r="G40" i="19"/>
  <c r="G32" i="22"/>
  <c r="G12" i="19"/>
  <c r="G19" i="23"/>
  <c r="G33" i="20"/>
  <c r="G36" i="35"/>
  <c r="G27" i="19"/>
  <c r="G27" i="21"/>
  <c r="G27" i="41"/>
  <c r="G5" i="28"/>
  <c r="G40" i="22"/>
  <c r="G40" i="13"/>
  <c r="G32" i="15"/>
  <c r="G29" i="42"/>
  <c r="G32" i="32"/>
  <c r="G36" i="17"/>
  <c r="G15" i="41"/>
  <c r="G28" i="17"/>
  <c r="G10" i="23"/>
  <c r="G27" i="51"/>
  <c r="G5" i="39"/>
  <c r="G5" i="36"/>
  <c r="E34" i="34"/>
  <c r="G34" i="34" s="1"/>
  <c r="T20" i="35"/>
  <c r="T20" i="20"/>
  <c r="T20" i="8"/>
  <c r="T20" i="29"/>
  <c r="T20" i="33"/>
  <c r="T20" i="41"/>
  <c r="T20" i="18"/>
  <c r="T20" i="31"/>
  <c r="T20" i="30"/>
  <c r="T20" i="37"/>
  <c r="T24" i="12"/>
  <c r="T24" i="49"/>
  <c r="T24" i="39"/>
  <c r="T24" i="23"/>
  <c r="T24" i="13"/>
  <c r="T24" i="50"/>
  <c r="T24" i="20"/>
  <c r="T24" i="26"/>
  <c r="T24" i="33"/>
  <c r="T24" i="51"/>
  <c r="T16" i="12"/>
  <c r="T16" i="48"/>
  <c r="T16" i="18"/>
  <c r="T16" i="22"/>
  <c r="T16" i="28"/>
  <c r="T16" i="43"/>
  <c r="T16" i="14"/>
  <c r="T16" i="25"/>
  <c r="T16" i="24"/>
  <c r="T16" i="50"/>
  <c r="T8" i="39"/>
  <c r="T8" i="15"/>
  <c r="T8" i="41"/>
  <c r="T8" i="22"/>
  <c r="T8" i="42"/>
  <c r="T28" i="25"/>
  <c r="T28" i="41"/>
  <c r="T28" i="29"/>
  <c r="T28" i="35"/>
  <c r="T28" i="18"/>
  <c r="J24" i="16"/>
  <c r="J24" i="29"/>
  <c r="J24" i="43"/>
  <c r="J24" i="37"/>
  <c r="J24" i="14"/>
  <c r="J24" i="18"/>
  <c r="J24" i="8"/>
  <c r="J24" i="21"/>
  <c r="J24" i="39"/>
  <c r="F8" i="35"/>
  <c r="G8" i="35" s="1"/>
  <c r="P8" i="31"/>
  <c r="F14" i="14"/>
  <c r="G14" i="14" s="1"/>
  <c r="P14" i="15"/>
  <c r="J29" i="23"/>
  <c r="P14" i="30"/>
  <c r="F35" i="30"/>
  <c r="G35" i="30" s="1"/>
  <c r="F35" i="37"/>
  <c r="G35" i="37" s="1"/>
  <c r="F35" i="36"/>
  <c r="G35" i="36" s="1"/>
  <c r="P35" i="23"/>
  <c r="P35" i="19"/>
  <c r="P35" i="29"/>
  <c r="F35" i="24"/>
  <c r="G35" i="24" s="1"/>
  <c r="P35" i="35"/>
  <c r="F35" i="12"/>
  <c r="G35" i="12" s="1"/>
  <c r="F35" i="40"/>
  <c r="G35" i="40" s="1"/>
  <c r="P35" i="18"/>
  <c r="P35" i="33"/>
  <c r="F35" i="29"/>
  <c r="G35" i="29" s="1"/>
  <c r="F35" i="22"/>
  <c r="G35" i="22" s="1"/>
  <c r="F35" i="15"/>
  <c r="G35" i="15" s="1"/>
  <c r="P35" i="38"/>
  <c r="P14" i="51"/>
  <c r="J27" i="33"/>
  <c r="J27" i="40"/>
  <c r="J27" i="51"/>
  <c r="J27" i="28"/>
  <c r="J27" i="19"/>
  <c r="N10" i="16"/>
  <c r="N10" i="17"/>
  <c r="N10" i="24"/>
  <c r="N10" i="31"/>
  <c r="N10" i="40"/>
  <c r="N10" i="30"/>
  <c r="N10" i="42"/>
  <c r="N10" i="41"/>
  <c r="N10" i="14"/>
  <c r="N10" i="19"/>
  <c r="N10" i="25"/>
  <c r="N10" i="32"/>
  <c r="N10" i="12"/>
  <c r="N10" i="20"/>
  <c r="N10" i="33"/>
  <c r="N10" i="36"/>
  <c r="N10" i="44"/>
  <c r="N10" i="18"/>
  <c r="N10" i="22"/>
  <c r="N10" i="27"/>
  <c r="N10" i="34"/>
  <c r="N10" i="28"/>
  <c r="N10" i="37"/>
  <c r="N10" i="21"/>
  <c r="N10" i="23"/>
  <c r="N10" i="35"/>
  <c r="N10" i="29"/>
  <c r="N10" i="43"/>
  <c r="N10" i="39"/>
  <c r="N10" i="13"/>
  <c r="N10" i="38"/>
  <c r="N10" i="26"/>
  <c r="N10" i="49"/>
  <c r="N10" i="15"/>
  <c r="N10" i="52"/>
  <c r="N41" i="42"/>
  <c r="N41" i="27"/>
  <c r="N41" i="40"/>
  <c r="N41" i="44"/>
  <c r="N41" i="21"/>
  <c r="N41" i="18"/>
  <c r="N41" i="28"/>
  <c r="AH8" i="4"/>
  <c r="F8" i="4" s="1"/>
  <c r="AI8" i="4"/>
  <c r="G8" i="4" s="1"/>
  <c r="T20" i="25"/>
  <c r="T20" i="14"/>
  <c r="T20" i="24"/>
  <c r="T20" i="21"/>
  <c r="T20" i="36"/>
  <c r="T20" i="22"/>
  <c r="T20" i="34"/>
  <c r="T20" i="23"/>
  <c r="T20" i="39"/>
  <c r="T20" i="51"/>
  <c r="T24" i="28"/>
  <c r="T24" i="52"/>
  <c r="T24" i="19"/>
  <c r="T24" i="43"/>
  <c r="T24" i="32"/>
  <c r="T24" i="48"/>
  <c r="T24" i="25"/>
  <c r="T24" i="34"/>
  <c r="T24" i="24"/>
  <c r="T16" i="27"/>
  <c r="T16" i="13"/>
  <c r="T16" i="40"/>
  <c r="T16" i="31"/>
  <c r="T16" i="20"/>
  <c r="T16" i="32"/>
  <c r="T16" i="35"/>
  <c r="T16" i="52"/>
  <c r="T16" i="23"/>
  <c r="T16" i="17"/>
  <c r="T8" i="37"/>
  <c r="T8" i="49"/>
  <c r="T8" i="33"/>
  <c r="T8" i="43"/>
  <c r="T8" i="34"/>
  <c r="T28" i="42"/>
  <c r="T28" i="27"/>
  <c r="T28" i="26"/>
  <c r="T28" i="12"/>
  <c r="T28" i="52"/>
  <c r="J24" i="15"/>
  <c r="J24" i="40"/>
  <c r="J24" i="44"/>
  <c r="J24" i="41"/>
  <c r="J24" i="48"/>
  <c r="J24" i="52"/>
  <c r="J24" i="32"/>
  <c r="J24" i="13"/>
  <c r="J24" i="38"/>
  <c r="J24" i="19"/>
  <c r="T37" i="37"/>
  <c r="T37" i="23"/>
  <c r="T37" i="29"/>
  <c r="T37" i="28"/>
  <c r="T37" i="19"/>
  <c r="T37" i="38"/>
  <c r="T37" i="18"/>
  <c r="T37" i="27"/>
  <c r="T37" i="25"/>
  <c r="T37" i="41"/>
  <c r="T37" i="8"/>
  <c r="T37" i="33"/>
  <c r="T37" i="48"/>
  <c r="T37" i="49"/>
  <c r="T37" i="21"/>
  <c r="T37" i="43"/>
  <c r="T37" i="17"/>
  <c r="T37" i="13"/>
  <c r="T37" i="24"/>
  <c r="T37" i="30"/>
  <c r="T37" i="51"/>
  <c r="T37" i="44"/>
  <c r="T37" i="26"/>
  <c r="T37" i="20"/>
  <c r="T37" i="39"/>
  <c r="T37" i="16"/>
  <c r="AI11" i="4"/>
  <c r="G11" i="4" s="1"/>
  <c r="AI31" i="4"/>
  <c r="G31" i="4" s="1"/>
  <c r="J28" i="44" s="1"/>
  <c r="P8" i="28"/>
  <c r="F14" i="15"/>
  <c r="G14" i="15" s="1"/>
  <c r="F14" i="28"/>
  <c r="G14" i="28" s="1"/>
  <c r="J37" i="49"/>
  <c r="J37" i="20"/>
  <c r="J37" i="8"/>
  <c r="J37" i="30"/>
  <c r="J37" i="18"/>
  <c r="J37" i="29"/>
  <c r="J37" i="15"/>
  <c r="J37" i="12"/>
  <c r="J37" i="52"/>
  <c r="J37" i="51"/>
  <c r="J37" i="22"/>
  <c r="J37" i="38"/>
  <c r="J37" i="42"/>
  <c r="J37" i="31"/>
  <c r="J37" i="48"/>
  <c r="J37" i="14"/>
  <c r="J37" i="28"/>
  <c r="J37" i="17"/>
  <c r="J37" i="43"/>
  <c r="J37" i="32"/>
  <c r="P14" i="48"/>
  <c r="F14" i="37"/>
  <c r="G14" i="37" s="1"/>
  <c r="P14" i="20"/>
  <c r="P14" i="35"/>
  <c r="P14" i="42"/>
  <c r="F14" i="44"/>
  <c r="G14" i="44" s="1"/>
  <c r="F14" i="52"/>
  <c r="G14" i="52" s="1"/>
  <c r="F14" i="36"/>
  <c r="G14" i="36" s="1"/>
  <c r="F14" i="33"/>
  <c r="P14" i="41"/>
  <c r="F14" i="13"/>
  <c r="G14" i="13" s="1"/>
  <c r="P14" i="19"/>
  <c r="F14" i="34"/>
  <c r="G14" i="34" s="1"/>
  <c r="P14" i="23"/>
  <c r="P14" i="38"/>
  <c r="P14" i="21"/>
  <c r="F14" i="22"/>
  <c r="G14" i="22" s="1"/>
  <c r="P14" i="14"/>
  <c r="F14" i="43"/>
  <c r="G14" i="43" s="1"/>
  <c r="P14" i="52"/>
  <c r="F14" i="51"/>
  <c r="G14" i="51" s="1"/>
  <c r="F14" i="48"/>
  <c r="P14" i="12"/>
  <c r="F14" i="49"/>
  <c r="P14" i="34"/>
  <c r="F14" i="26"/>
  <c r="F14" i="17"/>
  <c r="G14" i="17" s="1"/>
  <c r="F14" i="27"/>
  <c r="P14" i="50"/>
  <c r="P14" i="32"/>
  <c r="F14" i="16"/>
  <c r="G14" i="16" s="1"/>
  <c r="P14" i="44"/>
  <c r="F14" i="25"/>
  <c r="G14" i="25" s="1"/>
  <c r="F14" i="20"/>
  <c r="G14" i="20" s="1"/>
  <c r="P14" i="18"/>
  <c r="F14" i="24"/>
  <c r="G14" i="24" s="1"/>
  <c r="F14" i="29"/>
  <c r="G14" i="29" s="1"/>
  <c r="P14" i="25"/>
  <c r="P14" i="40"/>
  <c r="F14" i="21"/>
  <c r="G14" i="21" s="1"/>
  <c r="F14" i="35"/>
  <c r="P14" i="16"/>
  <c r="F14" i="18"/>
  <c r="G14" i="18" s="1"/>
  <c r="P14" i="31"/>
  <c r="F14" i="39"/>
  <c r="G14" i="39" s="1"/>
  <c r="F14" i="31"/>
  <c r="G14" i="31" s="1"/>
  <c r="P14" i="28"/>
  <c r="F14" i="32"/>
  <c r="G14" i="32" s="1"/>
  <c r="F14" i="41"/>
  <c r="G14" i="41" s="1"/>
  <c r="P14" i="49"/>
  <c r="P14" i="24"/>
  <c r="F14" i="50"/>
  <c r="G14" i="50" s="1"/>
  <c r="F14" i="40"/>
  <c r="G14" i="40" s="1"/>
  <c r="F14" i="42"/>
  <c r="G14" i="42" s="1"/>
  <c r="P14" i="29"/>
  <c r="P14" i="33"/>
  <c r="P8" i="33"/>
  <c r="P8" i="18"/>
  <c r="P8" i="38"/>
  <c r="F8" i="41"/>
  <c r="G8" i="41" s="1"/>
  <c r="F8" i="28"/>
  <c r="F8" i="21"/>
  <c r="G8" i="21" s="1"/>
  <c r="F8" i="27"/>
  <c r="F8" i="24"/>
  <c r="G8" i="24" s="1"/>
  <c r="P8" i="39"/>
  <c r="P8" i="26"/>
  <c r="P8" i="24"/>
  <c r="P8" i="15"/>
  <c r="P8" i="8"/>
  <c r="F8" i="40"/>
  <c r="G8" i="40" s="1"/>
  <c r="P8" i="49"/>
  <c r="F8" i="51"/>
  <c r="P8" i="41"/>
  <c r="P8" i="40"/>
  <c r="P8" i="16"/>
  <c r="F8" i="29"/>
  <c r="G8" i="29" s="1"/>
  <c r="P8" i="36"/>
  <c r="F8" i="26"/>
  <c r="F8" i="14"/>
  <c r="G8" i="14" s="1"/>
  <c r="P8" i="12"/>
  <c r="F8" i="18"/>
  <c r="G8" i="18" s="1"/>
  <c r="F8" i="43"/>
  <c r="P8" i="19"/>
  <c r="P8" i="30"/>
  <c r="F8" i="38"/>
  <c r="G8" i="38" s="1"/>
  <c r="F8" i="22"/>
  <c r="G8" i="22" s="1"/>
  <c r="P8" i="21"/>
  <c r="F8" i="17"/>
  <c r="G8" i="17" s="1"/>
  <c r="P8" i="35"/>
  <c r="P8" i="32"/>
  <c r="P8" i="50"/>
  <c r="F8" i="52"/>
  <c r="G8" i="52" s="1"/>
  <c r="F8" i="34"/>
  <c r="F8" i="50"/>
  <c r="G8" i="50" s="1"/>
  <c r="P8" i="23"/>
  <c r="P8" i="17"/>
  <c r="F8" i="49"/>
  <c r="P8" i="27"/>
  <c r="F8" i="23"/>
  <c r="G8" i="23" s="1"/>
  <c r="F8" i="32"/>
  <c r="G8" i="32" s="1"/>
  <c r="F8" i="30"/>
  <c r="G8" i="30" s="1"/>
  <c r="F8" i="48"/>
  <c r="F8" i="19"/>
  <c r="F8" i="36"/>
  <c r="P8" i="25"/>
  <c r="P8" i="42"/>
  <c r="P8" i="48"/>
  <c r="F8" i="25"/>
  <c r="G8" i="25" s="1"/>
  <c r="P8" i="13"/>
  <c r="P8" i="29"/>
  <c r="P8" i="20"/>
  <c r="F8" i="44"/>
  <c r="G8" i="44" s="1"/>
  <c r="F8" i="37"/>
  <c r="G8" i="37" s="1"/>
  <c r="F8" i="39"/>
  <c r="G8" i="39" s="1"/>
  <c r="P8" i="51"/>
  <c r="P8" i="43"/>
  <c r="F8" i="16"/>
  <c r="G8" i="16" s="1"/>
  <c r="F8" i="33"/>
  <c r="G8" i="33" s="1"/>
  <c r="P8" i="22"/>
  <c r="F8" i="15"/>
  <c r="G8" i="15" s="1"/>
  <c r="P8" i="34"/>
  <c r="P8" i="52"/>
  <c r="P8" i="14"/>
  <c r="F8" i="31"/>
  <c r="T20" i="48"/>
  <c r="T20" i="50"/>
  <c r="T20" i="49"/>
  <c r="T20" i="19"/>
  <c r="T20" i="52"/>
  <c r="T20" i="28"/>
  <c r="T20" i="12"/>
  <c r="T20" i="27"/>
  <c r="T20" i="32"/>
  <c r="T24" i="37"/>
  <c r="T24" i="29"/>
  <c r="T24" i="42"/>
  <c r="T24" i="18"/>
  <c r="T24" i="31"/>
  <c r="T24" i="36"/>
  <c r="T24" i="30"/>
  <c r="T24" i="22"/>
  <c r="T24" i="40"/>
  <c r="T16" i="41"/>
  <c r="T16" i="51"/>
  <c r="T16" i="34"/>
  <c r="T16" i="30"/>
  <c r="T16" i="15"/>
  <c r="T16" i="49"/>
  <c r="T16" i="44"/>
  <c r="T16" i="37"/>
  <c r="T8" i="26"/>
  <c r="T8" i="23"/>
  <c r="T8" i="32"/>
  <c r="T8" i="8"/>
  <c r="T28" i="14"/>
  <c r="T28" i="24"/>
  <c r="T28" i="30"/>
  <c r="J24" i="27"/>
  <c r="J24" i="33"/>
  <c r="J24" i="42"/>
  <c r="J24" i="23"/>
  <c r="J24" i="31"/>
  <c r="J24" i="50"/>
  <c r="J24" i="30"/>
  <c r="J24" i="24"/>
  <c r="J24" i="26"/>
  <c r="P8" i="44"/>
  <c r="F8" i="42"/>
  <c r="G8" i="42" s="1"/>
  <c r="F8" i="12"/>
  <c r="G8" i="12" s="1"/>
  <c r="P14" i="13"/>
  <c r="F14" i="8"/>
  <c r="G14" i="8" s="1"/>
  <c r="F14" i="38"/>
  <c r="G14" i="38" s="1"/>
  <c r="J29" i="22"/>
  <c r="J29" i="24"/>
  <c r="J29" i="29"/>
  <c r="J29" i="41"/>
  <c r="J29" i="35"/>
  <c r="J29" i="27"/>
  <c r="J29" i="52"/>
  <c r="J29" i="21"/>
  <c r="J29" i="43"/>
  <c r="J29" i="17"/>
  <c r="J29" i="37"/>
  <c r="J29" i="50"/>
  <c r="J29" i="32"/>
  <c r="J9" i="43"/>
  <c r="J9" i="35"/>
  <c r="J9" i="13"/>
  <c r="J9" i="26"/>
  <c r="J9" i="31"/>
  <c r="J9" i="30"/>
  <c r="J9" i="50"/>
  <c r="J9" i="33"/>
  <c r="J9" i="40"/>
  <c r="J9" i="8"/>
  <c r="J9" i="18"/>
  <c r="J9" i="48"/>
  <c r="J9" i="17"/>
  <c r="J9" i="41"/>
  <c r="J9" i="39"/>
  <c r="AI36" i="4"/>
  <c r="G36" i="4" s="1"/>
  <c r="J33" i="8" s="1"/>
  <c r="AH36" i="4"/>
  <c r="F36" i="4" s="1"/>
  <c r="T33" i="28" s="1"/>
  <c r="G13" i="25"/>
  <c r="G34" i="38"/>
  <c r="AH17" i="4"/>
  <c r="F17" i="4" s="1"/>
  <c r="AH32" i="4"/>
  <c r="F32" i="4" s="1"/>
  <c r="T29" i="14" s="1"/>
  <c r="AH24" i="4"/>
  <c r="F24" i="4" s="1"/>
  <c r="T21" i="14" s="1"/>
  <c r="AI23" i="4"/>
  <c r="G23" i="4" s="1"/>
  <c r="J20" i="50" s="1"/>
  <c r="J19" i="38"/>
  <c r="J35" i="13"/>
  <c r="J35" i="26"/>
  <c r="J35" i="32"/>
  <c r="J35" i="16"/>
  <c r="J35" i="44"/>
  <c r="J35" i="22"/>
  <c r="J35" i="14"/>
  <c r="G39" i="48"/>
  <c r="J19" i="14"/>
  <c r="J11" i="41"/>
  <c r="J11" i="8"/>
  <c r="J11" i="24"/>
  <c r="G8" i="49"/>
  <c r="AH12" i="4"/>
  <c r="F12" i="4" s="1"/>
  <c r="T9" i="31" s="1"/>
  <c r="AH13" i="4"/>
  <c r="F13" i="4" s="1"/>
  <c r="T10" i="14" s="1"/>
  <c r="AI19" i="4"/>
  <c r="G19" i="4" s="1"/>
  <c r="J16" i="30" s="1"/>
  <c r="J19" i="27"/>
  <c r="J19" i="26"/>
  <c r="J19" i="36"/>
  <c r="J15" i="26"/>
  <c r="J15" i="13"/>
  <c r="J15" i="31"/>
  <c r="J15" i="16"/>
  <c r="J15" i="41"/>
  <c r="J15" i="12"/>
  <c r="J15" i="50"/>
  <c r="J15" i="25"/>
  <c r="J15" i="20"/>
  <c r="J15" i="51"/>
  <c r="J21" i="50"/>
  <c r="J21" i="33"/>
  <c r="J21" i="38"/>
  <c r="J23" i="20"/>
  <c r="J7" i="38"/>
  <c r="F25" i="35"/>
  <c r="P25" i="28"/>
  <c r="P25" i="29"/>
  <c r="F25" i="17"/>
  <c r="G25" i="17" s="1"/>
  <c r="F25" i="31"/>
  <c r="P25" i="43"/>
  <c r="P25" i="32"/>
  <c r="F25" i="42"/>
  <c r="G25" i="42" s="1"/>
  <c r="F25" i="8"/>
  <c r="G25" i="8" s="1"/>
  <c r="F25" i="40"/>
  <c r="P25" i="31"/>
  <c r="F25" i="49"/>
  <c r="P25" i="34"/>
  <c r="F25" i="48"/>
  <c r="P25" i="8"/>
  <c r="F25" i="41"/>
  <c r="G25" i="41" s="1"/>
  <c r="P25" i="37"/>
  <c r="F25" i="39"/>
  <c r="G25" i="39" s="1"/>
  <c r="P25" i="12"/>
  <c r="F25" i="34"/>
  <c r="G25" i="34" s="1"/>
  <c r="P25" i="17"/>
  <c r="P25" i="19"/>
  <c r="P25" i="16"/>
  <c r="F25" i="12"/>
  <c r="G25" i="12" s="1"/>
  <c r="F25" i="18"/>
  <c r="G25" i="18" s="1"/>
  <c r="P25" i="41"/>
  <c r="F25" i="50"/>
  <c r="F25" i="43"/>
  <c r="P25" i="13"/>
  <c r="P25" i="25"/>
  <c r="P25" i="22"/>
  <c r="F25" i="16"/>
  <c r="G25" i="16" s="1"/>
  <c r="P25" i="23"/>
  <c r="P25" i="40"/>
  <c r="P25" i="15"/>
  <c r="P25" i="35"/>
  <c r="F25" i="25"/>
  <c r="G25" i="25" s="1"/>
  <c r="F25" i="33"/>
  <c r="G25" i="33" s="1"/>
  <c r="P25" i="20"/>
  <c r="F25" i="23"/>
  <c r="G25" i="23" s="1"/>
  <c r="F25" i="36"/>
  <c r="G25" i="36" s="1"/>
  <c r="F25" i="20"/>
  <c r="G25" i="20" s="1"/>
  <c r="F25" i="51"/>
  <c r="P25" i="21"/>
  <c r="F25" i="26"/>
  <c r="G25" i="26" s="1"/>
  <c r="N44" i="38"/>
  <c r="N44" i="28"/>
  <c r="N44" i="49"/>
  <c r="N44" i="31"/>
  <c r="N44" i="22"/>
  <c r="N44" i="43"/>
  <c r="N44" i="21"/>
  <c r="N44" i="13"/>
  <c r="P40" i="8"/>
  <c r="F40" i="8"/>
  <c r="G40" i="8" s="1"/>
  <c r="N18" i="25"/>
  <c r="N18" i="18"/>
  <c r="N18" i="14"/>
  <c r="N18" i="21"/>
  <c r="N18" i="37"/>
  <c r="N18" i="36"/>
  <c r="N18" i="42"/>
  <c r="N18" i="43"/>
  <c r="N18" i="19"/>
  <c r="N18" i="27"/>
  <c r="N18" i="22"/>
  <c r="N18" i="15"/>
  <c r="N18" i="28"/>
  <c r="N18" i="39"/>
  <c r="N18" i="38"/>
  <c r="N18" i="44"/>
  <c r="N18" i="49"/>
  <c r="N18" i="12"/>
  <c r="N18" i="23"/>
  <c r="N18" i="31"/>
  <c r="N18" i="29"/>
  <c r="N18" i="17"/>
  <c r="N18" i="33"/>
  <c r="N18" i="26"/>
  <c r="N18" i="40"/>
  <c r="N18" i="8"/>
  <c r="G11" i="37"/>
  <c r="F11" i="40"/>
  <c r="G11" i="40" s="1"/>
  <c r="F11" i="24"/>
  <c r="G11" i="24" s="1"/>
  <c r="F11" i="42"/>
  <c r="P11" i="50"/>
  <c r="P11" i="24"/>
  <c r="P11" i="20"/>
  <c r="F11" i="14"/>
  <c r="G11" i="14" s="1"/>
  <c r="P11" i="44"/>
  <c r="P11" i="27"/>
  <c r="F11" i="19"/>
  <c r="G11" i="19" s="1"/>
  <c r="F11" i="48"/>
  <c r="G11" i="48" s="1"/>
  <c r="P11" i="15"/>
  <c r="F11" i="26"/>
  <c r="G11" i="26" s="1"/>
  <c r="F11" i="17"/>
  <c r="G11" i="17" s="1"/>
  <c r="P11" i="30"/>
  <c r="F11" i="28"/>
  <c r="G11" i="28" s="1"/>
  <c r="F11" i="13"/>
  <c r="G11" i="13" s="1"/>
  <c r="F25" i="27"/>
  <c r="N14" i="15"/>
  <c r="N14" i="23"/>
  <c r="N14" i="31"/>
  <c r="N14" i="40"/>
  <c r="N14" i="28"/>
  <c r="N14" i="39"/>
  <c r="N14" i="33"/>
  <c r="N14" i="41"/>
  <c r="N14" i="12"/>
  <c r="N14" i="19"/>
  <c r="N14" i="25"/>
  <c r="N14" i="32"/>
  <c r="N14" i="22"/>
  <c r="N14" i="18"/>
  <c r="N14" i="17"/>
  <c r="N14" i="35"/>
  <c r="N14" i="43"/>
  <c r="N14" i="16"/>
  <c r="N14" i="21"/>
  <c r="N14" i="27"/>
  <c r="N14" i="34"/>
  <c r="N14" i="20"/>
  <c r="N14" i="24"/>
  <c r="N14" i="37"/>
  <c r="N14" i="42"/>
  <c r="G8" i="51"/>
  <c r="G25" i="28"/>
  <c r="G11" i="42"/>
  <c r="G12" i="35"/>
  <c r="G25" i="38"/>
  <c r="G11" i="51"/>
  <c r="G25" i="51"/>
  <c r="G25" i="19"/>
  <c r="G25" i="30"/>
  <c r="G25" i="35"/>
  <c r="G5" i="40"/>
  <c r="O34" i="4"/>
  <c r="P34" i="4" s="1"/>
  <c r="C34" i="4" s="1"/>
  <c r="O25" i="4"/>
  <c r="P25" i="4" s="1"/>
  <c r="C25" i="4" s="1"/>
  <c r="AH35" i="4"/>
  <c r="F35" i="4" s="1"/>
  <c r="J6" i="42"/>
  <c r="J6" i="34"/>
  <c r="J6" i="49"/>
  <c r="J6" i="22"/>
  <c r="J27" i="22"/>
  <c r="J27" i="21"/>
  <c r="J27" i="39"/>
  <c r="J27" i="38"/>
  <c r="J7" i="22"/>
  <c r="J7" i="30"/>
  <c r="J7" i="25"/>
  <c r="J7" i="28"/>
  <c r="J7" i="16"/>
  <c r="J23" i="39"/>
  <c r="J23" i="22"/>
  <c r="J23" i="35"/>
  <c r="J23" i="49"/>
  <c r="J23" i="51"/>
  <c r="N41" i="24"/>
  <c r="N41" i="39"/>
  <c r="N41" i="38"/>
  <c r="N41" i="20"/>
  <c r="N41" i="8"/>
  <c r="N41" i="35"/>
  <c r="N41" i="25"/>
  <c r="N41" i="31"/>
  <c r="N41" i="14"/>
  <c r="N41" i="51"/>
  <c r="N41" i="13"/>
  <c r="N41" i="43"/>
  <c r="N41" i="26"/>
  <c r="N41" i="17"/>
  <c r="F19" i="52"/>
  <c r="G19" i="52" s="1"/>
  <c r="F19" i="49"/>
  <c r="F19" i="14"/>
  <c r="G19" i="14" s="1"/>
  <c r="P19" i="51"/>
  <c r="F19" i="18"/>
  <c r="G19" i="18" s="1"/>
  <c r="P19" i="29"/>
  <c r="F19" i="44"/>
  <c r="G19" i="44" s="1"/>
  <c r="F19" i="21"/>
  <c r="G19" i="21" s="1"/>
  <c r="F19" i="25"/>
  <c r="G19" i="25" s="1"/>
  <c r="F19" i="33"/>
  <c r="G19" i="33" s="1"/>
  <c r="F19" i="41"/>
  <c r="G19" i="41" s="1"/>
  <c r="F19" i="16"/>
  <c r="G19" i="16" s="1"/>
  <c r="P19" i="25"/>
  <c r="F19" i="39"/>
  <c r="G19" i="39" s="1"/>
  <c r="P19" i="17"/>
  <c r="P19" i="35"/>
  <c r="F19" i="26"/>
  <c r="G19" i="26" s="1"/>
  <c r="F19" i="22"/>
  <c r="G19" i="22" s="1"/>
  <c r="F19" i="31"/>
  <c r="G19" i="31" s="1"/>
  <c r="F19" i="8"/>
  <c r="G19" i="8" s="1"/>
  <c r="P19" i="19"/>
  <c r="F19" i="35"/>
  <c r="G19" i="35" s="1"/>
  <c r="F19" i="43"/>
  <c r="G19" i="43" s="1"/>
  <c r="P19" i="22"/>
  <c r="P19" i="26"/>
  <c r="P19" i="34"/>
  <c r="P19" i="42"/>
  <c r="P19" i="21"/>
  <c r="F19" i="30"/>
  <c r="G19" i="30" s="1"/>
  <c r="F19" i="40"/>
  <c r="G19" i="40" s="1"/>
  <c r="P19" i="23"/>
  <c r="P19" i="39"/>
  <c r="J27" i="32"/>
  <c r="J27" i="48"/>
  <c r="J19" i="41"/>
  <c r="J19" i="24"/>
  <c r="J19" i="44"/>
  <c r="J6" i="35"/>
  <c r="J6" i="25"/>
  <c r="J27" i="34"/>
  <c r="J27" i="52"/>
  <c r="J19" i="30"/>
  <c r="J6" i="8"/>
  <c r="J23" i="17"/>
  <c r="J23" i="34"/>
  <c r="J23" i="29"/>
  <c r="J23" i="15"/>
  <c r="J7" i="26"/>
  <c r="J7" i="40"/>
  <c r="J7" i="29"/>
  <c r="J11" i="28"/>
  <c r="J11" i="43"/>
  <c r="J11" i="27"/>
  <c r="J11" i="29"/>
  <c r="J11" i="30"/>
  <c r="J35" i="48"/>
  <c r="J35" i="30"/>
  <c r="J35" i="34"/>
  <c r="J35" i="49"/>
  <c r="J35" i="33"/>
  <c r="J35" i="50"/>
  <c r="J35" i="8"/>
  <c r="J35" i="39"/>
  <c r="J35" i="20"/>
  <c r="J35" i="25"/>
  <c r="J29" i="31"/>
  <c r="J29" i="34"/>
  <c r="J29" i="28"/>
  <c r="J29" i="8"/>
  <c r="J33" i="29"/>
  <c r="N41" i="52"/>
  <c r="N41" i="36"/>
  <c r="N41" i="37"/>
  <c r="N41" i="15"/>
  <c r="P19" i="18"/>
  <c r="P19" i="48"/>
  <c r="P29" i="22"/>
  <c r="F29" i="49"/>
  <c r="P29" i="15"/>
  <c r="F29" i="22"/>
  <c r="G29" i="22" s="1"/>
  <c r="F29" i="19"/>
  <c r="G29" i="19" s="1"/>
  <c r="P29" i="43"/>
  <c r="P29" i="42"/>
  <c r="F29" i="50"/>
  <c r="V19" i="20"/>
  <c r="V19" i="33"/>
  <c r="X5" i="12"/>
  <c r="X5" i="21"/>
  <c r="X5" i="44"/>
  <c r="X5" i="39"/>
  <c r="X5" i="17"/>
  <c r="X5" i="48"/>
  <c r="X5" i="25"/>
  <c r="X5" i="38"/>
  <c r="X5" i="23"/>
  <c r="X5" i="8"/>
  <c r="X5" i="36"/>
  <c r="X5" i="19"/>
  <c r="X5" i="20"/>
  <c r="X5" i="49"/>
  <c r="X5" i="22"/>
  <c r="J27" i="15"/>
  <c r="J27" i="17"/>
  <c r="J19" i="31"/>
  <c r="J19" i="43"/>
  <c r="J6" i="18"/>
  <c r="J6" i="36"/>
  <c r="J6" i="17"/>
  <c r="J27" i="14"/>
  <c r="J27" i="8"/>
  <c r="J23" i="52"/>
  <c r="J23" i="37"/>
  <c r="J23" i="43"/>
  <c r="J7" i="8"/>
  <c r="J7" i="18"/>
  <c r="J7" i="27"/>
  <c r="J7" i="23"/>
  <c r="N41" i="33"/>
  <c r="N41" i="19"/>
  <c r="N41" i="50"/>
  <c r="N41" i="41"/>
  <c r="F19" i="51"/>
  <c r="X5" i="42"/>
  <c r="G29" i="50"/>
  <c r="J27" i="43"/>
  <c r="J27" i="25"/>
  <c r="J6" i="12"/>
  <c r="J6" i="50"/>
  <c r="J6" i="27"/>
  <c r="J27" i="35"/>
  <c r="J19" i="42"/>
  <c r="J19" i="21"/>
  <c r="J19" i="23"/>
  <c r="J19" i="39"/>
  <c r="F15" i="24"/>
  <c r="G15" i="24" s="1"/>
  <c r="F15" i="52"/>
  <c r="G15" i="52" s="1"/>
  <c r="F15" i="18"/>
  <c r="G15" i="18" s="1"/>
  <c r="P15" i="20"/>
  <c r="F15" i="17"/>
  <c r="G15" i="17" s="1"/>
  <c r="F15" i="32"/>
  <c r="G15" i="32" s="1"/>
  <c r="P15" i="29"/>
  <c r="F15" i="31"/>
  <c r="G15" i="31" s="1"/>
  <c r="F15" i="29"/>
  <c r="G15" i="29" s="1"/>
  <c r="P15" i="48"/>
  <c r="P15" i="30"/>
  <c r="F15" i="35"/>
  <c r="G15" i="35" s="1"/>
  <c r="F33" i="35"/>
  <c r="G33" i="35" s="1"/>
  <c r="P33" i="39"/>
  <c r="P33" i="30"/>
  <c r="F33" i="52"/>
  <c r="G33" i="52" s="1"/>
  <c r="F33" i="32"/>
  <c r="G33" i="32" s="1"/>
  <c r="F33" i="13"/>
  <c r="G33" i="13" s="1"/>
  <c r="P33" i="29"/>
  <c r="F33" i="12"/>
  <c r="G33" i="12" s="1"/>
  <c r="P33" i="44"/>
  <c r="P33" i="25"/>
  <c r="F33" i="21"/>
  <c r="G33" i="21" s="1"/>
  <c r="P33" i="21"/>
  <c r="X5" i="41"/>
  <c r="C44" i="27"/>
  <c r="E13" i="27"/>
  <c r="G13" i="27" s="1"/>
  <c r="E35" i="27"/>
  <c r="E12" i="27"/>
  <c r="E33" i="27"/>
  <c r="G33" i="27" s="1"/>
  <c r="E25" i="27"/>
  <c r="E14" i="27"/>
  <c r="E34" i="27"/>
  <c r="G34" i="27" s="1"/>
  <c r="E17" i="27"/>
  <c r="E18" i="27"/>
  <c r="E37" i="27"/>
  <c r="E29" i="27"/>
  <c r="G29" i="27" s="1"/>
  <c r="E5" i="27"/>
  <c r="G5" i="27" s="1"/>
  <c r="E22" i="27"/>
  <c r="E9" i="27"/>
  <c r="E38" i="27"/>
  <c r="E8" i="27"/>
  <c r="G8" i="27" s="1"/>
  <c r="E40" i="27"/>
  <c r="G40" i="27" s="1"/>
  <c r="E43" i="27"/>
  <c r="G43" i="27" s="1"/>
  <c r="E24" i="27"/>
  <c r="E21" i="27"/>
  <c r="E42" i="27"/>
  <c r="E36" i="27"/>
  <c r="G36" i="27" s="1"/>
  <c r="E10" i="27"/>
  <c r="E31" i="27"/>
  <c r="N44" i="52"/>
  <c r="N44" i="44"/>
  <c r="N44" i="42"/>
  <c r="N44" i="35"/>
  <c r="N44" i="36"/>
  <c r="N44" i="27"/>
  <c r="N44" i="19"/>
  <c r="N44" i="8"/>
  <c r="N44" i="26"/>
  <c r="N44" i="18"/>
  <c r="N44" i="48"/>
  <c r="N44" i="41"/>
  <c r="N44" i="33"/>
  <c r="N44" i="34"/>
  <c r="N44" i="25"/>
  <c r="N44" i="17"/>
  <c r="N44" i="32"/>
  <c r="N44" i="24"/>
  <c r="N44" i="16"/>
  <c r="N35" i="12"/>
  <c r="N35" i="19"/>
  <c r="N35" i="31"/>
  <c r="N35" i="21"/>
  <c r="N35" i="37"/>
  <c r="N35" i="32"/>
  <c r="N35" i="42"/>
  <c r="N35" i="40"/>
  <c r="N35" i="13"/>
  <c r="N34" i="51"/>
  <c r="N34" i="28"/>
  <c r="N34" i="22"/>
  <c r="N34" i="41"/>
  <c r="V14" i="50"/>
  <c r="V14" i="19"/>
  <c r="V14" i="30"/>
  <c r="V14" i="8"/>
  <c r="V14" i="52"/>
  <c r="V14" i="16"/>
  <c r="V14" i="26"/>
  <c r="V14" i="37"/>
  <c r="V14" i="48"/>
  <c r="V14" i="13"/>
  <c r="V14" i="17"/>
  <c r="V14" i="35"/>
  <c r="V14" i="38"/>
  <c r="V14" i="28"/>
  <c r="V14" i="49"/>
  <c r="V14" i="27"/>
  <c r="V14" i="33"/>
  <c r="V14" i="21"/>
  <c r="V14" i="41"/>
  <c r="V14" i="42"/>
  <c r="E15" i="27"/>
  <c r="G15" i="27" s="1"/>
  <c r="N35" i="26"/>
  <c r="E19" i="27"/>
  <c r="F40" i="48"/>
  <c r="P40" i="40"/>
  <c r="P40" i="39"/>
  <c r="F40" i="34"/>
  <c r="G40" i="34" s="1"/>
  <c r="F40" i="29"/>
  <c r="G40" i="29" s="1"/>
  <c r="P40" i="28"/>
  <c r="P40" i="24"/>
  <c r="F40" i="17"/>
  <c r="G40" i="17" s="1"/>
  <c r="P40" i="12"/>
  <c r="F40" i="49"/>
  <c r="G40" i="49" s="1"/>
  <c r="P40" i="42"/>
  <c r="F40" i="40"/>
  <c r="G40" i="40" s="1"/>
  <c r="F40" i="35"/>
  <c r="G40" i="35" s="1"/>
  <c r="F40" i="28"/>
  <c r="G40" i="28" s="1"/>
  <c r="P40" i="26"/>
  <c r="P40" i="22"/>
  <c r="F40" i="16"/>
  <c r="G40" i="16" s="1"/>
  <c r="F40" i="12"/>
  <c r="G40" i="12" s="1"/>
  <c r="P32" i="14"/>
  <c r="F32" i="36"/>
  <c r="G32" i="36" s="1"/>
  <c r="F32" i="23"/>
  <c r="G32" i="23" s="1"/>
  <c r="F32" i="44"/>
  <c r="G32" i="44" s="1"/>
  <c r="F32" i="20"/>
  <c r="G32" i="20" s="1"/>
  <c r="F32" i="26"/>
  <c r="F32" i="28"/>
  <c r="G32" i="28" s="1"/>
  <c r="F32" i="39"/>
  <c r="G32" i="39" s="1"/>
  <c r="F32" i="19"/>
  <c r="G32" i="19" s="1"/>
  <c r="F32" i="48"/>
  <c r="F14" i="12"/>
  <c r="G14" i="12" s="1"/>
  <c r="P14" i="17"/>
  <c r="F14" i="30"/>
  <c r="G14" i="30" s="1"/>
  <c r="P14" i="27"/>
  <c r="N35" i="52"/>
  <c r="P14" i="26"/>
  <c r="P14" i="37"/>
  <c r="P14" i="36"/>
  <c r="N44" i="14"/>
  <c r="N44" i="30"/>
  <c r="N44" i="23"/>
  <c r="N44" i="40"/>
  <c r="N44" i="50"/>
  <c r="V14" i="51"/>
  <c r="V14" i="39"/>
  <c r="V14" i="22"/>
  <c r="V14" i="24"/>
  <c r="V14" i="25"/>
  <c r="E41" i="27"/>
  <c r="V11" i="37"/>
  <c r="V11" i="43"/>
  <c r="V11" i="24"/>
  <c r="V11" i="19"/>
  <c r="V11" i="41"/>
  <c r="V11" i="50"/>
  <c r="V11" i="14"/>
  <c r="V11" i="27"/>
  <c r="V11" i="25"/>
  <c r="V11" i="23"/>
  <c r="V11" i="39"/>
  <c r="V11" i="17"/>
  <c r="V11" i="15"/>
  <c r="V11" i="48"/>
  <c r="V11" i="52"/>
  <c r="V11" i="44"/>
  <c r="V11" i="22"/>
  <c r="V11" i="20"/>
  <c r="V7" i="41"/>
  <c r="V7" i="15"/>
  <c r="V7" i="21"/>
  <c r="V7" i="23"/>
  <c r="V7" i="22"/>
  <c r="V7" i="33"/>
  <c r="V7" i="52"/>
  <c r="V7" i="49"/>
  <c r="V7" i="36"/>
  <c r="V7" i="39"/>
  <c r="V7" i="14"/>
  <c r="V7" i="13"/>
  <c r="E28" i="27"/>
  <c r="G28" i="27" s="1"/>
  <c r="N44" i="20"/>
  <c r="N44" i="12"/>
  <c r="N44" i="29"/>
  <c r="N44" i="37"/>
  <c r="N44" i="51"/>
  <c r="X14" i="28"/>
  <c r="V14" i="31"/>
  <c r="V14" i="18"/>
  <c r="V14" i="34"/>
  <c r="V14" i="20"/>
  <c r="V14" i="23"/>
  <c r="G12" i="21"/>
  <c r="E6" i="27"/>
  <c r="G27" i="8"/>
  <c r="G5" i="44"/>
  <c r="E13" i="34"/>
  <c r="G13" i="34" s="1"/>
  <c r="E10" i="34"/>
  <c r="G10" i="34" s="1"/>
  <c r="E35" i="34"/>
  <c r="F12" i="23"/>
  <c r="G12" i="23" s="1"/>
  <c r="F12" i="13"/>
  <c r="G12" i="13" s="1"/>
  <c r="P12" i="28"/>
  <c r="F12" i="37"/>
  <c r="G12" i="37" s="1"/>
  <c r="C44" i="19"/>
  <c r="E8" i="19"/>
  <c r="G8" i="19" s="1"/>
  <c r="E33" i="19"/>
  <c r="G33" i="19" s="1"/>
  <c r="E39" i="19"/>
  <c r="G39" i="19" s="1"/>
  <c r="E7" i="19"/>
  <c r="E28" i="19"/>
  <c r="G28" i="19" s="1"/>
  <c r="C44" i="34"/>
  <c r="E9" i="34"/>
  <c r="E15" i="34"/>
  <c r="G15" i="34" s="1"/>
  <c r="E8" i="34"/>
  <c r="G8" i="34" s="1"/>
  <c r="E20" i="34"/>
  <c r="E16" i="34"/>
  <c r="E30" i="34"/>
  <c r="E36" i="34"/>
  <c r="G36" i="34" s="1"/>
  <c r="C44" i="31"/>
  <c r="E25" i="31"/>
  <c r="E5" i="31"/>
  <c r="G5" i="31" s="1"/>
  <c r="C44" i="28"/>
  <c r="E33" i="28"/>
  <c r="G33" i="28" s="1"/>
  <c r="E17" i="28"/>
  <c r="E23" i="27"/>
  <c r="X34" i="22"/>
  <c r="X34" i="42"/>
  <c r="X34" i="52"/>
  <c r="X34" i="14"/>
  <c r="X34" i="30"/>
  <c r="X34" i="13"/>
  <c r="X34" i="25"/>
  <c r="X34" i="43"/>
  <c r="X34" i="28"/>
  <c r="X34" i="19"/>
  <c r="X34" i="39"/>
  <c r="X34" i="16"/>
  <c r="X34" i="33"/>
  <c r="X34" i="29"/>
  <c r="X34" i="48"/>
  <c r="X34" i="20"/>
  <c r="X34" i="36"/>
  <c r="X34" i="21"/>
  <c r="X34" i="41"/>
  <c r="X12" i="12"/>
  <c r="X12" i="32"/>
  <c r="X12" i="49"/>
  <c r="X12" i="44"/>
  <c r="X12" i="51"/>
  <c r="P12" i="12"/>
  <c r="P12" i="25"/>
  <c r="P12" i="33"/>
  <c r="P12" i="39"/>
  <c r="P12" i="17"/>
  <c r="F12" i="32"/>
  <c r="G12" i="32" s="1"/>
  <c r="P12" i="40"/>
  <c r="P12" i="14"/>
  <c r="F12" i="29"/>
  <c r="G12" i="29" s="1"/>
  <c r="F12" i="36"/>
  <c r="G12" i="36" s="1"/>
  <c r="F12" i="8"/>
  <c r="G12" i="8" s="1"/>
  <c r="F12" i="16"/>
  <c r="G12" i="16" s="1"/>
  <c r="F12" i="27"/>
  <c r="P12" i="8"/>
  <c r="P12" i="19"/>
  <c r="P12" i="29"/>
  <c r="P12" i="24"/>
  <c r="P12" i="44"/>
  <c r="P12" i="26"/>
  <c r="P12" i="35"/>
  <c r="P12" i="43"/>
  <c r="F12" i="20"/>
  <c r="G12" i="20" s="1"/>
  <c r="P12" i="32"/>
  <c r="C44" i="42"/>
  <c r="E39" i="42"/>
  <c r="G39" i="42" s="1"/>
  <c r="C44" i="24"/>
  <c r="E19" i="24"/>
  <c r="G19" i="24" s="1"/>
  <c r="C44" i="22"/>
  <c r="E15" i="22"/>
  <c r="C44" i="20"/>
  <c r="E19" i="20"/>
  <c r="E36" i="20"/>
  <c r="E38" i="20"/>
  <c r="E22" i="20"/>
  <c r="F28" i="52"/>
  <c r="G28" i="52" s="1"/>
  <c r="P28" i="32"/>
  <c r="F28" i="20"/>
  <c r="G28" i="20" s="1"/>
  <c r="F28" i="8"/>
  <c r="G28" i="8" s="1"/>
  <c r="P28" i="12"/>
  <c r="F28" i="23"/>
  <c r="G28" i="23" s="1"/>
  <c r="F28" i="32"/>
  <c r="G28" i="32" s="1"/>
  <c r="P28" i="14"/>
  <c r="P28" i="17"/>
  <c r="P28" i="40"/>
  <c r="F28" i="21"/>
  <c r="G28" i="21" s="1"/>
  <c r="P28" i="20"/>
  <c r="F22" i="41"/>
  <c r="P22" i="20"/>
  <c r="P22" i="42"/>
  <c r="F22" i="24"/>
  <c r="G22" i="24" s="1"/>
  <c r="G25" i="21"/>
  <c r="E40" i="42"/>
  <c r="G40" i="42" s="1"/>
  <c r="E36" i="42"/>
  <c r="G36" i="42" s="1"/>
  <c r="E32" i="42"/>
  <c r="G32" i="42" s="1"/>
  <c r="E40" i="31"/>
  <c r="G40" i="31" s="1"/>
  <c r="E36" i="31"/>
  <c r="G36" i="31" s="1"/>
  <c r="E32" i="31"/>
  <c r="G32" i="31" s="1"/>
  <c r="E28" i="31"/>
  <c r="E16" i="31"/>
  <c r="E8" i="31"/>
  <c r="E20" i="28"/>
  <c r="E26" i="27"/>
  <c r="E36" i="24"/>
  <c r="E26" i="19"/>
  <c r="E18" i="19"/>
  <c r="E10" i="19"/>
  <c r="O33" i="4"/>
  <c r="P33" i="4" s="1"/>
  <c r="C33" i="4" s="1"/>
  <c r="P30" i="37" s="1"/>
  <c r="O19" i="4"/>
  <c r="P19" i="4" s="1"/>
  <c r="C19" i="4" s="1"/>
  <c r="P16" i="33" s="1"/>
  <c r="E43" i="8"/>
  <c r="G43" i="8" s="1"/>
  <c r="E21" i="49"/>
  <c r="E20" i="44"/>
  <c r="E37" i="34"/>
  <c r="E17" i="34"/>
  <c r="E38" i="32"/>
  <c r="E30" i="32"/>
  <c r="E18" i="32"/>
  <c r="E10" i="32"/>
  <c r="G10" i="32" s="1"/>
  <c r="E18" i="31"/>
  <c r="E20" i="27"/>
  <c r="AN10" i="4"/>
  <c r="H10" i="4" s="1"/>
  <c r="E33" i="49"/>
  <c r="G33" i="49" s="1"/>
  <c r="J13" i="19"/>
  <c r="J13" i="48"/>
  <c r="J13" i="24"/>
  <c r="J13" i="38"/>
  <c r="J13" i="17"/>
  <c r="J13" i="41"/>
  <c r="J13" i="39"/>
  <c r="J13" i="52"/>
  <c r="J13" i="50"/>
  <c r="J13" i="49"/>
  <c r="J13" i="25"/>
  <c r="J13" i="34"/>
  <c r="J13" i="18"/>
  <c r="J13" i="14"/>
  <c r="J13" i="20"/>
  <c r="J13" i="13"/>
  <c r="J13" i="44"/>
  <c r="J13" i="43"/>
  <c r="J13" i="32"/>
  <c r="J17" i="36"/>
  <c r="J17" i="39"/>
  <c r="J17" i="27"/>
  <c r="J17" i="14"/>
  <c r="J17" i="23"/>
  <c r="J17" i="42"/>
  <c r="J17" i="51"/>
  <c r="J17" i="40"/>
  <c r="J17" i="38"/>
  <c r="J17" i="52"/>
  <c r="J17" i="35"/>
  <c r="J17" i="17"/>
  <c r="J17" i="8"/>
  <c r="J17" i="26"/>
  <c r="J17" i="25"/>
  <c r="AH37" i="4"/>
  <c r="F37" i="4" s="1"/>
  <c r="AH25" i="4"/>
  <c r="F25" i="4" s="1"/>
  <c r="T22" i="42" s="1"/>
  <c r="AH39" i="4"/>
  <c r="F39" i="4" s="1"/>
  <c r="T36" i="20" s="1"/>
  <c r="AH29" i="4"/>
  <c r="F29" i="4" s="1"/>
  <c r="T26" i="40" s="1"/>
  <c r="AH26" i="4"/>
  <c r="F26" i="4" s="1"/>
  <c r="T23" i="23" s="1"/>
  <c r="AI41" i="4"/>
  <c r="G41" i="4" s="1"/>
  <c r="J7" i="21"/>
  <c r="G13" i="30"/>
  <c r="T28" i="44"/>
  <c r="T28" i="51"/>
  <c r="T28" i="21"/>
  <c r="T28" i="48"/>
  <c r="T28" i="20"/>
  <c r="T28" i="17"/>
  <c r="T28" i="13"/>
  <c r="T28" i="22"/>
  <c r="T28" i="33"/>
  <c r="T28" i="50"/>
  <c r="T28" i="31"/>
  <c r="T28" i="8"/>
  <c r="T28" i="43"/>
  <c r="T28" i="49"/>
  <c r="T28" i="36"/>
  <c r="T28" i="28"/>
  <c r="T28" i="16"/>
  <c r="T28" i="32"/>
  <c r="T28" i="37"/>
  <c r="T28" i="15"/>
  <c r="T8" i="36"/>
  <c r="T8" i="31"/>
  <c r="T8" i="20"/>
  <c r="T8" i="28"/>
  <c r="T8" i="30"/>
  <c r="T8" i="35"/>
  <c r="T8" i="48"/>
  <c r="T8" i="18"/>
  <c r="T8" i="27"/>
  <c r="T8" i="12"/>
  <c r="T8" i="50"/>
  <c r="T8" i="21"/>
  <c r="T8" i="25"/>
  <c r="T8" i="24"/>
  <c r="T8" i="52"/>
  <c r="T8" i="14"/>
  <c r="T8" i="29"/>
  <c r="T8" i="13"/>
  <c r="T8" i="38"/>
  <c r="T39" i="26"/>
  <c r="T39" i="15"/>
  <c r="T39" i="41"/>
  <c r="T39" i="8"/>
  <c r="T39" i="34"/>
  <c r="T39" i="36"/>
  <c r="T39" i="50"/>
  <c r="T39" i="20"/>
  <c r="T39" i="21"/>
  <c r="T39" i="25"/>
  <c r="T39" i="19"/>
  <c r="T39" i="32"/>
  <c r="T39" i="22"/>
  <c r="T39" i="13"/>
  <c r="T39" i="17"/>
  <c r="T39" i="44"/>
  <c r="T39" i="37"/>
  <c r="T39" i="14"/>
  <c r="T39" i="24"/>
  <c r="T11" i="35"/>
  <c r="T11" i="20"/>
  <c r="T11" i="15"/>
  <c r="T11" i="13"/>
  <c r="T11" i="31"/>
  <c r="T11" i="36"/>
  <c r="T11" i="18"/>
  <c r="T11" i="52"/>
  <c r="T11" i="12"/>
  <c r="T11" i="33"/>
  <c r="T11" i="27"/>
  <c r="T11" i="26"/>
  <c r="T11" i="22"/>
  <c r="T11" i="8"/>
  <c r="T11" i="30"/>
  <c r="T11" i="49"/>
  <c r="T11" i="37"/>
  <c r="T11" i="43"/>
  <c r="T11" i="21"/>
  <c r="J16" i="38"/>
  <c r="J39" i="17"/>
  <c r="J39" i="21"/>
  <c r="J39" i="39"/>
  <c r="J39" i="50"/>
  <c r="J39" i="42"/>
  <c r="J39" i="25"/>
  <c r="J39" i="44"/>
  <c r="J39" i="51"/>
  <c r="J39" i="40"/>
  <c r="J39" i="52"/>
  <c r="J39" i="29"/>
  <c r="J39" i="41"/>
  <c r="J39" i="32"/>
  <c r="J39" i="38"/>
  <c r="J39" i="49"/>
  <c r="J39" i="28"/>
  <c r="J39" i="15"/>
  <c r="J39" i="19"/>
  <c r="J39" i="8"/>
  <c r="G27" i="50"/>
  <c r="F10" i="4"/>
  <c r="T7" i="29" s="1"/>
  <c r="AH22" i="4"/>
  <c r="F22" i="4" s="1"/>
  <c r="G8" i="36"/>
  <c r="J6" i="37"/>
  <c r="J6" i="21"/>
  <c r="J6" i="28"/>
  <c r="J6" i="32"/>
  <c r="J6" i="44"/>
  <c r="J6" i="14"/>
  <c r="J6" i="41"/>
  <c r="J6" i="31"/>
  <c r="J6" i="40"/>
  <c r="J6" i="13"/>
  <c r="J6" i="43"/>
  <c r="J6" i="26"/>
  <c r="J6" i="30"/>
  <c r="J6" i="16"/>
  <c r="J6" i="15"/>
  <c r="J6" i="20"/>
  <c r="J6" i="29"/>
  <c r="J6" i="33"/>
  <c r="J11" i="44"/>
  <c r="J11" i="15"/>
  <c r="J11" i="22"/>
  <c r="J11" i="39"/>
  <c r="J11" i="51"/>
  <c r="J11" i="14"/>
  <c r="J11" i="37"/>
  <c r="J11" i="40"/>
  <c r="J11" i="33"/>
  <c r="J11" i="21"/>
  <c r="J11" i="34"/>
  <c r="J11" i="42"/>
  <c r="J11" i="49"/>
  <c r="J11" i="26"/>
  <c r="J11" i="36"/>
  <c r="J11" i="19"/>
  <c r="J11" i="31"/>
  <c r="J11" i="16"/>
  <c r="J19" i="13"/>
  <c r="J19" i="40"/>
  <c r="J19" i="22"/>
  <c r="J19" i="20"/>
  <c r="J19" i="15"/>
  <c r="J19" i="52"/>
  <c r="J19" i="48"/>
  <c r="J19" i="25"/>
  <c r="J19" i="34"/>
  <c r="J19" i="51"/>
  <c r="J19" i="49"/>
  <c r="J19" i="29"/>
  <c r="J19" i="32"/>
  <c r="J19" i="19"/>
  <c r="J19" i="37"/>
  <c r="J19" i="28"/>
  <c r="J19" i="16"/>
  <c r="J19" i="35"/>
  <c r="J19" i="18"/>
  <c r="J19" i="50"/>
  <c r="J27" i="20"/>
  <c r="J27" i="31"/>
  <c r="J27" i="36"/>
  <c r="J27" i="44"/>
  <c r="J27" i="41"/>
  <c r="J27" i="13"/>
  <c r="J27" i="30"/>
  <c r="J27" i="12"/>
  <c r="J27" i="37"/>
  <c r="J27" i="24"/>
  <c r="J27" i="27"/>
  <c r="J27" i="18"/>
  <c r="J27" i="42"/>
  <c r="J27" i="16"/>
  <c r="J27" i="49"/>
  <c r="J27" i="26"/>
  <c r="J27" i="23"/>
  <c r="J27" i="50"/>
  <c r="J27" i="29"/>
  <c r="J13" i="27"/>
  <c r="J13" i="16"/>
  <c r="J13" i="23"/>
  <c r="J13" i="35"/>
  <c r="J13" i="51"/>
  <c r="J13" i="12"/>
  <c r="J13" i="26"/>
  <c r="J13" i="37"/>
  <c r="J13" i="33"/>
  <c r="J13" i="42"/>
  <c r="J13" i="21"/>
  <c r="J13" i="22"/>
  <c r="J13" i="8"/>
  <c r="J13" i="40"/>
  <c r="J13" i="31"/>
  <c r="J13" i="30"/>
  <c r="J13" i="15"/>
  <c r="J13" i="36"/>
  <c r="J13" i="28"/>
  <c r="J13" i="29"/>
  <c r="J17" i="20"/>
  <c r="J17" i="29"/>
  <c r="J17" i="43"/>
  <c r="J17" i="15"/>
  <c r="J17" i="24"/>
  <c r="J17" i="19"/>
  <c r="J17" i="12"/>
  <c r="J17" i="32"/>
  <c r="J17" i="44"/>
  <c r="J17" i="34"/>
  <c r="J17" i="30"/>
  <c r="J17" i="49"/>
  <c r="J17" i="41"/>
  <c r="J17" i="21"/>
  <c r="J17" i="50"/>
  <c r="J17" i="31"/>
  <c r="J29" i="30"/>
  <c r="J29" i="16"/>
  <c r="J29" i="25"/>
  <c r="J29" i="42"/>
  <c r="J29" i="49"/>
  <c r="J29" i="51"/>
  <c r="J29" i="26"/>
  <c r="J29" i="14"/>
  <c r="J29" i="20"/>
  <c r="J29" i="19"/>
  <c r="J29" i="18"/>
  <c r="J29" i="38"/>
  <c r="J29" i="36"/>
  <c r="J29" i="12"/>
  <c r="J29" i="15"/>
  <c r="J29" i="40"/>
  <c r="J29" i="13"/>
  <c r="J29" i="33"/>
  <c r="J29" i="44"/>
  <c r="J29" i="39"/>
  <c r="P29" i="25"/>
  <c r="P29" i="32"/>
  <c r="P29" i="12"/>
  <c r="P29" i="48"/>
  <c r="P29" i="16"/>
  <c r="F29" i="20"/>
  <c r="G29" i="20" s="1"/>
  <c r="P29" i="38"/>
  <c r="P29" i="37"/>
  <c r="F29" i="34"/>
  <c r="G29" i="34" s="1"/>
  <c r="F29" i="21"/>
  <c r="G29" i="21" s="1"/>
  <c r="P29" i="51"/>
  <c r="P29" i="40"/>
  <c r="F29" i="13"/>
  <c r="F29" i="24"/>
  <c r="G29" i="24" s="1"/>
  <c r="P29" i="31"/>
  <c r="P29" i="13"/>
  <c r="F29" i="31"/>
  <c r="G29" i="31" s="1"/>
  <c r="F29" i="48"/>
  <c r="P29" i="27"/>
  <c r="F29" i="38"/>
  <c r="F29" i="12"/>
  <c r="G29" i="12" s="1"/>
  <c r="F29" i="29"/>
  <c r="G29" i="29" s="1"/>
  <c r="F29" i="14"/>
  <c r="G29" i="14" s="1"/>
  <c r="F29" i="28"/>
  <c r="G29" i="28" s="1"/>
  <c r="F29" i="32"/>
  <c r="G29" i="32" s="1"/>
  <c r="F29" i="36"/>
  <c r="G29" i="36" s="1"/>
  <c r="F29" i="40"/>
  <c r="G29" i="40" s="1"/>
  <c r="F29" i="44"/>
  <c r="P29" i="21"/>
  <c r="F29" i="35"/>
  <c r="G29" i="35" s="1"/>
  <c r="F29" i="16"/>
  <c r="G29" i="16" s="1"/>
  <c r="P29" i="19"/>
  <c r="P29" i="35"/>
  <c r="P29" i="18"/>
  <c r="P29" i="41"/>
  <c r="N43" i="42"/>
  <c r="N43" i="41"/>
  <c r="N43" i="18"/>
  <c r="N43" i="15"/>
  <c r="N43" i="49"/>
  <c r="N43" i="32"/>
  <c r="N43" i="29"/>
  <c r="N43" i="12"/>
  <c r="N43" i="36"/>
  <c r="N43" i="14"/>
  <c r="N43" i="19"/>
  <c r="N43" i="44"/>
  <c r="N43" i="28"/>
  <c r="N43" i="13"/>
  <c r="N43" i="52"/>
  <c r="N43" i="40"/>
  <c r="N43" i="26"/>
  <c r="N43" i="31"/>
  <c r="N43" i="48"/>
  <c r="N43" i="39"/>
  <c r="N43" i="24"/>
  <c r="N43" i="21"/>
  <c r="N43" i="51"/>
  <c r="N43" i="37"/>
  <c r="N43" i="27"/>
  <c r="N43" i="43"/>
  <c r="N43" i="34"/>
  <c r="N43" i="20"/>
  <c r="N43" i="17"/>
  <c r="N42" i="30"/>
  <c r="N42" i="41"/>
  <c r="N42" i="50"/>
  <c r="N42" i="34"/>
  <c r="N42" i="25"/>
  <c r="N42" i="39"/>
  <c r="N42" i="43"/>
  <c r="N42" i="36"/>
  <c r="N42" i="23"/>
  <c r="N42" i="12"/>
  <c r="N42" i="28"/>
  <c r="N42" i="16"/>
  <c r="N42" i="15"/>
  <c r="N42" i="26"/>
  <c r="N42" i="14"/>
  <c r="N42" i="51"/>
  <c r="N42" i="33"/>
  <c r="N42" i="42"/>
  <c r="N42" i="29"/>
  <c r="N42" i="44"/>
  <c r="N42" i="35"/>
  <c r="N42" i="40"/>
  <c r="N42" i="27"/>
  <c r="N42" i="19"/>
  <c r="N42" i="32"/>
  <c r="N42" i="20"/>
  <c r="N42" i="13"/>
  <c r="N42" i="8"/>
  <c r="N42" i="18"/>
  <c r="N42" i="52"/>
  <c r="N6" i="14"/>
  <c r="N6" i="42"/>
  <c r="N6" i="25"/>
  <c r="N6" i="24"/>
  <c r="N6" i="18"/>
  <c r="N6" i="49"/>
  <c r="N6" i="52"/>
  <c r="N6" i="41"/>
  <c r="N6" i="48"/>
  <c r="N6" i="30"/>
  <c r="N6" i="20"/>
  <c r="N6" i="21"/>
  <c r="N6" i="34"/>
  <c r="N6" i="13"/>
  <c r="N6" i="33"/>
  <c r="N6" i="44"/>
  <c r="N6" i="35"/>
  <c r="N6" i="39"/>
  <c r="N6" i="43"/>
  <c r="N6" i="12"/>
  <c r="N6" i="29"/>
  <c r="N6" i="16"/>
  <c r="N6" i="36"/>
  <c r="N6" i="37"/>
  <c r="N6" i="28"/>
  <c r="N6" i="32"/>
  <c r="N6" i="19"/>
  <c r="N6" i="31"/>
  <c r="N6" i="22"/>
  <c r="N6" i="51"/>
  <c r="N6" i="40"/>
  <c r="N6" i="26"/>
  <c r="N6" i="8"/>
  <c r="N6" i="27"/>
  <c r="N6" i="50"/>
  <c r="N6" i="15"/>
  <c r="N6" i="17"/>
  <c r="N6" i="38"/>
  <c r="N6" i="23"/>
  <c r="P30" i="8"/>
  <c r="P30" i="14"/>
  <c r="P30" i="19"/>
  <c r="P30" i="35"/>
  <c r="F30" i="27"/>
  <c r="G30" i="27" s="1"/>
  <c r="F30" i="43"/>
  <c r="G30" i="43" s="1"/>
  <c r="P30" i="23"/>
  <c r="F30" i="52"/>
  <c r="G30" i="52" s="1"/>
  <c r="F30" i="30"/>
  <c r="G30" i="30" s="1"/>
  <c r="P30" i="49"/>
  <c r="P30" i="30"/>
  <c r="F30" i="14"/>
  <c r="G30" i="14" s="1"/>
  <c r="F30" i="32"/>
  <c r="F30" i="20"/>
  <c r="G30" i="20" s="1"/>
  <c r="P30" i="31"/>
  <c r="P30" i="39"/>
  <c r="P30" i="50"/>
  <c r="P30" i="16"/>
  <c r="P30" i="25"/>
  <c r="F10" i="14"/>
  <c r="G10" i="14" s="1"/>
  <c r="P10" i="21"/>
  <c r="P10" i="32"/>
  <c r="P10" i="35"/>
  <c r="P10" i="14"/>
  <c r="F10" i="24"/>
  <c r="G10" i="24" s="1"/>
  <c r="P10" i="30"/>
  <c r="F10" i="37"/>
  <c r="G10" i="37" s="1"/>
  <c r="F10" i="44"/>
  <c r="F10" i="19"/>
  <c r="P10" i="26"/>
  <c r="F10" i="39"/>
  <c r="G10" i="39" s="1"/>
  <c r="P10" i="43"/>
  <c r="F10" i="17"/>
  <c r="G10" i="17" s="1"/>
  <c r="P10" i="22"/>
  <c r="P10" i="31"/>
  <c r="P10" i="33"/>
  <c r="V32" i="14"/>
  <c r="V32" i="30"/>
  <c r="V32" i="20"/>
  <c r="V32" i="27"/>
  <c r="V32" i="19"/>
  <c r="V32" i="40"/>
  <c r="V32" i="34"/>
  <c r="V32" i="38"/>
  <c r="V32" i="15"/>
  <c r="V32" i="33"/>
  <c r="V32" i="18"/>
  <c r="V32" i="24"/>
  <c r="V32" i="16"/>
  <c r="V32" i="35"/>
  <c r="V32" i="22"/>
  <c r="V32" i="36"/>
  <c r="V28" i="41"/>
  <c r="V28" i="44"/>
  <c r="V28" i="8"/>
  <c r="V28" i="48"/>
  <c r="V28" i="50"/>
  <c r="V28" i="52"/>
  <c r="V28" i="16"/>
  <c r="V28" i="23"/>
  <c r="V28" i="12"/>
  <c r="V28" i="49"/>
  <c r="V28" i="51"/>
  <c r="V28" i="15"/>
  <c r="V28" i="17"/>
  <c r="V25" i="28"/>
  <c r="V25" i="39"/>
  <c r="V25" i="22"/>
  <c r="V25" i="33"/>
  <c r="V25" i="13"/>
  <c r="V25" i="35"/>
  <c r="V25" i="23"/>
  <c r="V25" i="38"/>
  <c r="V25" i="49"/>
  <c r="V25" i="31"/>
  <c r="V25" i="51"/>
  <c r="V25" i="52"/>
  <c r="V25" i="42"/>
  <c r="V18" i="44"/>
  <c r="V18" i="8"/>
  <c r="V18" i="50"/>
  <c r="V18" i="12"/>
  <c r="V18" i="20"/>
  <c r="V18" i="42"/>
  <c r="V18" i="52"/>
  <c r="V18" i="19"/>
  <c r="V18" i="28"/>
  <c r="V12" i="27"/>
  <c r="V12" i="16"/>
  <c r="V12" i="30"/>
  <c r="V12" i="8"/>
  <c r="V12" i="25"/>
  <c r="V12" i="29"/>
  <c r="V12" i="14"/>
  <c r="V12" i="33"/>
  <c r="V19" i="49"/>
  <c r="V19" i="12"/>
  <c r="O27" i="4"/>
  <c r="P27" i="4" s="1"/>
  <c r="C27" i="4" s="1"/>
  <c r="O23" i="4"/>
  <c r="P23" i="4" s="1"/>
  <c r="C23" i="4" s="1"/>
  <c r="O20" i="4"/>
  <c r="P20" i="4" s="1"/>
  <c r="C20" i="4" s="1"/>
  <c r="P17" i="50" s="1"/>
  <c r="O9" i="4"/>
  <c r="P9" i="4" s="1"/>
  <c r="C9" i="4" s="1"/>
  <c r="O47" i="4"/>
  <c r="P47" i="4" s="1"/>
  <c r="C47" i="4" s="1"/>
  <c r="O45" i="4"/>
  <c r="P45" i="4" s="1"/>
  <c r="C45" i="4" s="1"/>
  <c r="O44" i="4"/>
  <c r="P44" i="4" s="1"/>
  <c r="C44" i="4" s="1"/>
  <c r="P41" i="30" s="1"/>
  <c r="T42" i="52"/>
  <c r="AH21" i="4"/>
  <c r="F21" i="4" s="1"/>
  <c r="G13" i="44"/>
  <c r="X35" i="32"/>
  <c r="X35" i="21"/>
  <c r="X35" i="44"/>
  <c r="X35" i="52"/>
  <c r="X35" i="28"/>
  <c r="X35" i="25"/>
  <c r="X35" i="30"/>
  <c r="X35" i="48"/>
  <c r="X35" i="43"/>
  <c r="X35" i="17"/>
  <c r="X35" i="13"/>
  <c r="X35" i="41"/>
  <c r="X35" i="38"/>
  <c r="X35" i="18"/>
  <c r="X35" i="24"/>
  <c r="X35" i="15"/>
  <c r="X35" i="19"/>
  <c r="X35" i="26"/>
  <c r="X35" i="31"/>
  <c r="X35" i="23"/>
  <c r="X35" i="29"/>
  <c r="X35" i="37"/>
  <c r="X35" i="16"/>
  <c r="X35" i="20"/>
  <c r="X35" i="36"/>
  <c r="X35" i="42"/>
  <c r="X35" i="8"/>
  <c r="X35" i="39"/>
  <c r="X35" i="27"/>
  <c r="X35" i="33"/>
  <c r="X35" i="49"/>
  <c r="X35" i="51"/>
  <c r="X35" i="40"/>
  <c r="X35" i="50"/>
  <c r="X35" i="35"/>
  <c r="X35" i="22"/>
  <c r="X35" i="12"/>
  <c r="X35" i="34"/>
  <c r="X35" i="14"/>
  <c r="X26" i="51"/>
  <c r="X26" i="36"/>
  <c r="X26" i="40"/>
  <c r="X26" i="18"/>
  <c r="X26" i="12"/>
  <c r="X26" i="35"/>
  <c r="X26" i="16"/>
  <c r="X26" i="33"/>
  <c r="X26" i="31"/>
  <c r="X26" i="21"/>
  <c r="X26" i="38"/>
  <c r="X26" i="52"/>
  <c r="X26" i="27"/>
  <c r="X26" i="50"/>
  <c r="X26" i="41"/>
  <c r="X26" i="37"/>
  <c r="X26" i="30"/>
  <c r="X26" i="20"/>
  <c r="X26" i="26"/>
  <c r="X26" i="8"/>
  <c r="X26" i="29"/>
  <c r="X26" i="24"/>
  <c r="X26" i="42"/>
  <c r="X26" i="23"/>
  <c r="X26" i="19"/>
  <c r="X26" i="39"/>
  <c r="X26" i="14"/>
  <c r="X26" i="48"/>
  <c r="X26" i="32"/>
  <c r="X26" i="44"/>
  <c r="X26" i="25"/>
  <c r="X26" i="17"/>
  <c r="X10" i="18"/>
  <c r="X10" i="28"/>
  <c r="X10" i="39"/>
  <c r="X10" i="13"/>
  <c r="X10" i="20"/>
  <c r="X10" i="30"/>
  <c r="X10" i="40"/>
  <c r="X10" i="43"/>
  <c r="X10" i="16"/>
  <c r="X10" i="27"/>
  <c r="X10" i="42"/>
  <c r="X10" i="50"/>
  <c r="X10" i="19"/>
  <c r="X10" i="26"/>
  <c r="X10" i="35"/>
  <c r="X10" i="14"/>
  <c r="X10" i="24"/>
  <c r="X10" i="38"/>
  <c r="X10" i="49"/>
  <c r="X10" i="15"/>
  <c r="X10" i="22"/>
  <c r="X10" i="32"/>
  <c r="X10" i="37"/>
  <c r="X10" i="51"/>
  <c r="X10" i="23"/>
  <c r="X10" i="31"/>
  <c r="X10" i="41"/>
  <c r="X10" i="12"/>
  <c r="X10" i="21"/>
  <c r="X10" i="36"/>
  <c r="X10" i="48"/>
  <c r="G13" i="13"/>
  <c r="X44" i="49"/>
  <c r="X44" i="31"/>
  <c r="X44" i="32"/>
  <c r="X44" i="15"/>
  <c r="X44" i="23"/>
  <c r="X44" i="48"/>
  <c r="X44" i="41"/>
  <c r="X44" i="25"/>
  <c r="X44" i="26"/>
  <c r="X44" i="22"/>
  <c r="X44" i="52"/>
  <c r="X44" i="37"/>
  <c r="X44" i="38"/>
  <c r="X44" i="16"/>
  <c r="X44" i="24"/>
  <c r="X44" i="44"/>
  <c r="X44" i="28"/>
  <c r="X44" i="39"/>
  <c r="X44" i="12"/>
  <c r="X44" i="21"/>
  <c r="X44" i="43"/>
  <c r="X44" i="35"/>
  <c r="X44" i="36"/>
  <c r="X44" i="8"/>
  <c r="X44" i="19"/>
  <c r="X44" i="42"/>
  <c r="X44" i="33"/>
  <c r="X44" i="34"/>
  <c r="X44" i="18"/>
  <c r="X44" i="13"/>
  <c r="X44" i="51"/>
  <c r="X44" i="29"/>
  <c r="X44" i="30"/>
  <c r="X44" i="20"/>
  <c r="X44" i="14"/>
  <c r="X44" i="27"/>
  <c r="X44" i="50"/>
  <c r="X44" i="40"/>
  <c r="X44" i="17"/>
  <c r="X30" i="49"/>
  <c r="X30" i="23"/>
  <c r="X30" i="25"/>
  <c r="X30" i="33"/>
  <c r="X30" i="22"/>
  <c r="X30" i="50"/>
  <c r="X30" i="28"/>
  <c r="X30" i="30"/>
  <c r="X30" i="41"/>
  <c r="X30" i="20"/>
  <c r="X30" i="51"/>
  <c r="X30" i="35"/>
  <c r="X30" i="24"/>
  <c r="X30" i="36"/>
  <c r="X30" i="37"/>
  <c r="X30" i="52"/>
  <c r="X30" i="31"/>
  <c r="X30" i="40"/>
  <c r="X30" i="19"/>
  <c r="X30" i="29"/>
  <c r="X30" i="8"/>
  <c r="X30" i="39"/>
  <c r="X30" i="16"/>
  <c r="X30" i="18"/>
  <c r="X30" i="43"/>
  <c r="X30" i="13"/>
  <c r="X30" i="44"/>
  <c r="X30" i="14"/>
  <c r="X30" i="42"/>
  <c r="X30" i="38"/>
  <c r="X30" i="17"/>
  <c r="X30" i="15"/>
  <c r="X30" i="26"/>
  <c r="X30" i="34"/>
  <c r="X30" i="48"/>
  <c r="X30" i="12"/>
  <c r="X30" i="21"/>
  <c r="X30" i="32"/>
  <c r="X30" i="27"/>
  <c r="X17" i="29"/>
  <c r="X17" i="23"/>
  <c r="X17" i="21"/>
  <c r="X17" i="31"/>
  <c r="X17" i="30"/>
  <c r="X17" i="12"/>
  <c r="X17" i="44"/>
  <c r="X17" i="49"/>
  <c r="X17" i="50"/>
  <c r="X17" i="18"/>
  <c r="X17" i="15"/>
  <c r="X17" i="17"/>
  <c r="X17" i="40"/>
  <c r="X17" i="20"/>
  <c r="X17" i="52"/>
  <c r="X17" i="39"/>
  <c r="X17" i="27"/>
  <c r="X17" i="37"/>
  <c r="X17" i="32"/>
  <c r="X17" i="14"/>
  <c r="X17" i="43"/>
  <c r="X17" i="24"/>
  <c r="X17" i="41"/>
  <c r="X17" i="33"/>
  <c r="X17" i="22"/>
  <c r="X17" i="19"/>
  <c r="X17" i="34"/>
  <c r="X17" i="48"/>
  <c r="X17" i="28"/>
  <c r="X17" i="38"/>
  <c r="X17" i="42"/>
  <c r="X17" i="51"/>
  <c r="X17" i="8"/>
  <c r="X17" i="26"/>
  <c r="X17" i="25"/>
  <c r="X17" i="36"/>
  <c r="X17" i="13"/>
  <c r="X17" i="16"/>
  <c r="X17" i="35"/>
  <c r="V19" i="44"/>
  <c r="V19" i="27"/>
  <c r="V19" i="26"/>
  <c r="V19" i="16"/>
  <c r="X22" i="17"/>
  <c r="X22" i="24"/>
  <c r="X40" i="14"/>
  <c r="V36" i="14"/>
  <c r="V36" i="18"/>
  <c r="V36" i="35"/>
  <c r="V11" i="13"/>
  <c r="V11" i="21"/>
  <c r="V11" i="42"/>
  <c r="V11" i="18"/>
  <c r="V11" i="29"/>
  <c r="V9" i="32"/>
  <c r="V9" i="22"/>
  <c r="V15" i="25"/>
  <c r="V15" i="48"/>
  <c r="V15" i="49"/>
  <c r="V15" i="52"/>
  <c r="V15" i="50"/>
  <c r="V15" i="8"/>
  <c r="V15" i="12"/>
  <c r="V15" i="14"/>
  <c r="V15" i="26"/>
  <c r="V15" i="31"/>
  <c r="V15" i="34"/>
  <c r="V15" i="40"/>
  <c r="V15" i="23"/>
  <c r="V15" i="27"/>
  <c r="V15" i="20"/>
  <c r="V15" i="30"/>
  <c r="V15" i="35"/>
  <c r="V15" i="15"/>
  <c r="V15" i="21"/>
  <c r="V15" i="41"/>
  <c r="V15" i="42"/>
  <c r="V15" i="44"/>
  <c r="V23" i="42"/>
  <c r="V23" i="41"/>
  <c r="V23" i="43"/>
  <c r="V23" i="48"/>
  <c r="V23" i="50"/>
  <c r="V23" i="52"/>
  <c r="V23" i="16"/>
  <c r="V23" i="14"/>
  <c r="V23" i="15"/>
  <c r="V23" i="26"/>
  <c r="V23" i="32"/>
  <c r="V23" i="51"/>
  <c r="V23" i="12"/>
  <c r="V23" i="21"/>
  <c r="V23" i="34"/>
  <c r="V23" i="40"/>
  <c r="V23" i="20"/>
  <c r="V23" i="22"/>
  <c r="V23" i="37"/>
  <c r="V23" i="28"/>
  <c r="V23" i="25"/>
  <c r="V23" i="33"/>
  <c r="V23" i="36"/>
  <c r="V27" i="24"/>
  <c r="V27" i="13"/>
  <c r="V27" i="29"/>
  <c r="V27" i="14"/>
  <c r="V27" i="32"/>
  <c r="V27" i="38"/>
  <c r="V27" i="44"/>
  <c r="V27" i="19"/>
  <c r="V27" i="25"/>
  <c r="V27" i="22"/>
  <c r="V27" i="40"/>
  <c r="V29" i="50"/>
  <c r="V29" i="52"/>
  <c r="V29" i="19"/>
  <c r="V29" i="30"/>
  <c r="V29" i="33"/>
  <c r="V29" i="38"/>
  <c r="V29" i="8"/>
  <c r="V29" i="15"/>
  <c r="V29" i="21"/>
  <c r="V29" i="24"/>
  <c r="V29" i="26"/>
  <c r="V29" i="29"/>
  <c r="V29" i="41"/>
  <c r="V29" i="44"/>
  <c r="V29" i="48"/>
  <c r="V29" i="16"/>
  <c r="V29" i="32"/>
  <c r="V29" i="39"/>
  <c r="V29" i="18"/>
  <c r="V29" i="25"/>
  <c r="V29" i="35"/>
  <c r="V29" i="13"/>
  <c r="V35" i="8"/>
  <c r="V35" i="42"/>
  <c r="V35" i="40"/>
  <c r="V35" i="19"/>
  <c r="V35" i="14"/>
  <c r="V35" i="33"/>
  <c r="V35" i="35"/>
  <c r="V35" i="16"/>
  <c r="V35" i="25"/>
  <c r="V35" i="28"/>
  <c r="V35" i="37"/>
  <c r="V35" i="44"/>
  <c r="V35" i="26"/>
  <c r="V39" i="14"/>
  <c r="V39" i="21"/>
  <c r="V39" i="26"/>
  <c r="V39" i="18"/>
  <c r="V39" i="41"/>
  <c r="X32" i="27"/>
  <c r="X32" i="21"/>
  <c r="X32" i="52"/>
  <c r="X32" i="42"/>
  <c r="X32" i="14"/>
  <c r="V16" i="36"/>
  <c r="V16" i="15"/>
  <c r="V16" i="52"/>
  <c r="V16" i="43"/>
  <c r="V13" i="15"/>
  <c r="V13" i="19"/>
  <c r="V13" i="12"/>
  <c r="V13" i="28"/>
  <c r="V13" i="36"/>
  <c r="V13" i="41"/>
  <c r="V13" i="44"/>
  <c r="V13" i="22"/>
  <c r="V13" i="21"/>
  <c r="V13" i="25"/>
  <c r="V13" i="32"/>
  <c r="V13" i="39"/>
  <c r="V13" i="29"/>
  <c r="V13" i="31"/>
  <c r="V13" i="34"/>
  <c r="V13" i="8"/>
  <c r="V13" i="40"/>
  <c r="V13" i="18"/>
  <c r="V13" i="23"/>
  <c r="X8" i="19"/>
  <c r="X8" i="29"/>
  <c r="X8" i="31"/>
  <c r="X8" i="43"/>
  <c r="X8" i="14"/>
  <c r="X8" i="26"/>
  <c r="X8" i="34"/>
  <c r="X8" i="51"/>
  <c r="X8" i="22"/>
  <c r="X8" i="28"/>
  <c r="X8" i="38"/>
  <c r="X8" i="32"/>
  <c r="X8" i="8"/>
  <c r="X8" i="27"/>
  <c r="X8" i="20"/>
  <c r="X8" i="48"/>
  <c r="X8" i="52"/>
  <c r="X7" i="27"/>
  <c r="X7" i="30"/>
  <c r="X7" i="26"/>
  <c r="X7" i="31"/>
  <c r="X7" i="51"/>
  <c r="X7" i="34"/>
  <c r="V37" i="28"/>
  <c r="V37" i="25"/>
  <c r="V37" i="17"/>
  <c r="V37" i="40"/>
  <c r="V37" i="32"/>
  <c r="V37" i="34"/>
  <c r="V37" i="51"/>
  <c r="V37" i="12"/>
  <c r="V37" i="48"/>
  <c r="V37" i="24"/>
  <c r="X24" i="24"/>
  <c r="X24" i="21"/>
  <c r="X24" i="40"/>
  <c r="X24" i="16"/>
  <c r="X24" i="29"/>
  <c r="X24" i="17"/>
  <c r="X24" i="50"/>
  <c r="X24" i="32"/>
  <c r="X24" i="22"/>
  <c r="X24" i="8"/>
  <c r="X24" i="27"/>
  <c r="X24" i="25"/>
  <c r="X24" i="49"/>
  <c r="X24" i="42"/>
  <c r="X24" i="33"/>
  <c r="V33" i="36"/>
  <c r="V33" i="35"/>
  <c r="V33" i="41"/>
  <c r="V18" i="48"/>
  <c r="V18" i="49"/>
  <c r="V18" i="14"/>
  <c r="V18" i="16"/>
  <c r="V18" i="18"/>
  <c r="V18" i="26"/>
  <c r="X26" i="22"/>
  <c r="X26" i="49"/>
  <c r="X26" i="13"/>
  <c r="X26" i="28"/>
  <c r="X26" i="15"/>
  <c r="X26" i="34"/>
  <c r="X26" i="43"/>
  <c r="V26" i="49"/>
  <c r="V26" i="12"/>
  <c r="V26" i="21"/>
  <c r="V26" i="28"/>
  <c r="V26" i="33"/>
  <c r="V26" i="39"/>
  <c r="V26" i="14"/>
  <c r="V26" i="20"/>
  <c r="V26" i="29"/>
  <c r="V26" i="38"/>
  <c r="V26" i="44"/>
  <c r="X12" i="17"/>
  <c r="X12" i="43"/>
  <c r="X12" i="50"/>
  <c r="X12" i="13"/>
  <c r="X12" i="26"/>
  <c r="X12" i="25"/>
  <c r="X12" i="42"/>
  <c r="X12" i="41"/>
  <c r="X11" i="39"/>
  <c r="X11" i="50"/>
  <c r="X10" i="8"/>
  <c r="X10" i="17"/>
  <c r="X10" i="25"/>
  <c r="X10" i="29"/>
  <c r="X10" i="34"/>
  <c r="X10" i="33"/>
  <c r="X10" i="44"/>
  <c r="X10" i="52"/>
  <c r="G32" i="33"/>
  <c r="G33" i="8"/>
  <c r="G28" i="31"/>
  <c r="G33" i="15"/>
  <c r="G36" i="24"/>
  <c r="G32" i="26"/>
  <c r="F38" i="28"/>
  <c r="G38" i="28" s="1"/>
  <c r="F38" i="39"/>
  <c r="G38" i="39" s="1"/>
  <c r="F38" i="38"/>
  <c r="G38" i="38" s="1"/>
  <c r="F38" i="43"/>
  <c r="G38" i="43" s="1"/>
  <c r="F38" i="22"/>
  <c r="G38" i="22" s="1"/>
  <c r="F38" i="41"/>
  <c r="G38" i="41" s="1"/>
  <c r="P38" i="33"/>
  <c r="F38" i="37"/>
  <c r="P38" i="17"/>
  <c r="P38" i="23"/>
  <c r="P38" i="13"/>
  <c r="P38" i="16"/>
  <c r="F38" i="17"/>
  <c r="G38" i="17" s="1"/>
  <c r="P38" i="30"/>
  <c r="P38" i="34"/>
  <c r="F38" i="44"/>
  <c r="G38" i="44" s="1"/>
  <c r="P38" i="44"/>
  <c r="F38" i="15"/>
  <c r="G38" i="15" s="1"/>
  <c r="F38" i="32"/>
  <c r="F38" i="50"/>
  <c r="G38" i="50" s="1"/>
  <c r="P38" i="28"/>
  <c r="F38" i="29"/>
  <c r="G38" i="29" s="1"/>
  <c r="P38" i="43"/>
  <c r="F38" i="48"/>
  <c r="F38" i="40"/>
  <c r="G38" i="40" s="1"/>
  <c r="F38" i="30"/>
  <c r="G38" i="30" s="1"/>
  <c r="P38" i="49"/>
  <c r="P38" i="50"/>
  <c r="F38" i="33"/>
  <c r="G38" i="33" s="1"/>
  <c r="F38" i="13"/>
  <c r="G38" i="13" s="1"/>
  <c r="F38" i="51"/>
  <c r="G38" i="51" s="1"/>
  <c r="P38" i="52"/>
  <c r="P38" i="8"/>
  <c r="F38" i="31"/>
  <c r="G38" i="31" s="1"/>
  <c r="P38" i="42"/>
  <c r="P38" i="41"/>
  <c r="F38" i="12"/>
  <c r="G38" i="12" s="1"/>
  <c r="P38" i="24"/>
  <c r="P38" i="35"/>
  <c r="P38" i="18"/>
  <c r="P38" i="20"/>
  <c r="F38" i="26"/>
  <c r="G38" i="26" s="1"/>
  <c r="F38" i="34"/>
  <c r="G38" i="34" s="1"/>
  <c r="P38" i="25"/>
  <c r="F38" i="27"/>
  <c r="G38" i="27" s="1"/>
  <c r="F38" i="21"/>
  <c r="G38" i="21" s="1"/>
  <c r="P38" i="29"/>
  <c r="P38" i="32"/>
  <c r="F38" i="23"/>
  <c r="G38" i="23" s="1"/>
  <c r="F38" i="25"/>
  <c r="G38" i="25" s="1"/>
  <c r="P38" i="36"/>
  <c r="P38" i="15"/>
  <c r="F38" i="18"/>
  <c r="G38" i="18" s="1"/>
  <c r="P38" i="27"/>
  <c r="F38" i="19"/>
  <c r="G38" i="19" s="1"/>
  <c r="P38" i="40"/>
  <c r="P38" i="51"/>
  <c r="F39" i="13"/>
  <c r="G39" i="13" s="1"/>
  <c r="F39" i="22"/>
  <c r="G39" i="22" s="1"/>
  <c r="F39" i="43"/>
  <c r="G39" i="43" s="1"/>
  <c r="P39" i="42"/>
  <c r="P39" i="17"/>
  <c r="P39" i="13"/>
  <c r="F39" i="33"/>
  <c r="G39" i="33" s="1"/>
  <c r="F39" i="41"/>
  <c r="G39" i="41" s="1"/>
  <c r="F39" i="35"/>
  <c r="G39" i="35" s="1"/>
  <c r="P39" i="37"/>
  <c r="P39" i="38"/>
  <c r="F39" i="21"/>
  <c r="G39" i="21" s="1"/>
  <c r="P39" i="40"/>
  <c r="F39" i="14"/>
  <c r="G39" i="14" s="1"/>
  <c r="P39" i="39"/>
  <c r="F39" i="32"/>
  <c r="G39" i="32" s="1"/>
  <c r="P39" i="19"/>
  <c r="F39" i="26"/>
  <c r="G39" i="26" s="1"/>
  <c r="F39" i="52"/>
  <c r="G39" i="52" s="1"/>
  <c r="P39" i="36"/>
  <c r="F39" i="16"/>
  <c r="G39" i="16" s="1"/>
  <c r="F39" i="15"/>
  <c r="G39" i="15" s="1"/>
  <c r="F39" i="49"/>
  <c r="N36" i="17"/>
  <c r="N36" i="20"/>
  <c r="N36" i="14"/>
  <c r="N36" i="22"/>
  <c r="N36" i="25"/>
  <c r="N36" i="29"/>
  <c r="N36" i="32"/>
  <c r="N36" i="33"/>
  <c r="N36" i="28"/>
  <c r="N36" i="37"/>
  <c r="N36" i="40"/>
  <c r="N36" i="12"/>
  <c r="N36" i="21"/>
  <c r="N36" i="36"/>
  <c r="N36" i="23"/>
  <c r="N36" i="41"/>
  <c r="N36" i="49"/>
  <c r="N36" i="8"/>
  <c r="N36" i="18"/>
  <c r="N36" i="16"/>
  <c r="N36" i="15"/>
  <c r="N36" i="24"/>
  <c r="N36" i="27"/>
  <c r="N36" i="31"/>
  <c r="N36" i="35"/>
  <c r="N36" i="26"/>
  <c r="N36" i="44"/>
  <c r="N36" i="34"/>
  <c r="N36" i="38"/>
  <c r="N36" i="43"/>
  <c r="N36" i="19"/>
  <c r="N36" i="30"/>
  <c r="N36" i="13"/>
  <c r="N36" i="39"/>
  <c r="N36" i="42"/>
  <c r="N36" i="51"/>
  <c r="O40" i="4"/>
  <c r="P40" i="4" s="1"/>
  <c r="C40" i="4" s="1"/>
  <c r="O21" i="4"/>
  <c r="P21" i="4" s="1"/>
  <c r="C21" i="4" s="1"/>
  <c r="AN42" i="4"/>
  <c r="H42" i="4" s="1"/>
  <c r="N39" i="49" s="1"/>
  <c r="AN36" i="4"/>
  <c r="H36" i="4" s="1"/>
  <c r="AN28" i="4"/>
  <c r="H28" i="4" s="1"/>
  <c r="AN20" i="4"/>
  <c r="H20" i="4" s="1"/>
  <c r="AN12" i="4"/>
  <c r="H12" i="4" s="1"/>
  <c r="N9" i="25" s="1"/>
  <c r="J28" i="41"/>
  <c r="J28" i="27"/>
  <c r="J28" i="36"/>
  <c r="J12" i="12"/>
  <c r="J12" i="40"/>
  <c r="J12" i="31"/>
  <c r="J12" i="30"/>
  <c r="J12" i="49"/>
  <c r="J12" i="52"/>
  <c r="J12" i="34"/>
  <c r="J12" i="51"/>
  <c r="J12" i="26"/>
  <c r="J12" i="23"/>
  <c r="J12" i="19"/>
  <c r="J12" i="14"/>
  <c r="J12" i="15"/>
  <c r="J12" i="39"/>
  <c r="J12" i="22"/>
  <c r="J12" i="25"/>
  <c r="J12" i="28"/>
  <c r="J12" i="32"/>
  <c r="J12" i="8"/>
  <c r="J12" i="20"/>
  <c r="J12" i="18"/>
  <c r="J12" i="44"/>
  <c r="J12" i="37"/>
  <c r="J12" i="38"/>
  <c r="J12" i="36"/>
  <c r="J12" i="35"/>
  <c r="J12" i="13"/>
  <c r="J12" i="33"/>
  <c r="J12" i="27"/>
  <c r="J12" i="42"/>
  <c r="J12" i="29"/>
  <c r="J12" i="21"/>
  <c r="J12" i="43"/>
  <c r="J12" i="17"/>
  <c r="J12" i="50"/>
  <c r="J12" i="41"/>
  <c r="J12" i="24"/>
  <c r="J12" i="16"/>
  <c r="J12" i="48"/>
  <c r="AH44" i="4"/>
  <c r="F44" i="4" s="1"/>
  <c r="AH33" i="4"/>
  <c r="F33" i="4" s="1"/>
  <c r="J36" i="22"/>
  <c r="J36" i="24"/>
  <c r="J36" i="29"/>
  <c r="J36" i="30"/>
  <c r="J36" i="33"/>
  <c r="J36" i="12"/>
  <c r="J36" i="40"/>
  <c r="J36" i="51"/>
  <c r="J36" i="36"/>
  <c r="J36" i="43"/>
  <c r="J36" i="21"/>
  <c r="J36" i="31"/>
  <c r="J36" i="35"/>
  <c r="J36" i="49"/>
  <c r="J36" i="18"/>
  <c r="J36" i="28"/>
  <c r="J36" i="19"/>
  <c r="J36" i="37"/>
  <c r="J36" i="39"/>
  <c r="J36" i="25"/>
  <c r="J36" i="52"/>
  <c r="J36" i="15"/>
  <c r="J36" i="16"/>
  <c r="J36" i="23"/>
  <c r="J36" i="44"/>
  <c r="J36" i="50"/>
  <c r="J36" i="34"/>
  <c r="J36" i="38"/>
  <c r="J36" i="8"/>
  <c r="J36" i="42"/>
  <c r="J36" i="14"/>
  <c r="J36" i="27"/>
  <c r="J36" i="20"/>
  <c r="J36" i="26"/>
  <c r="J36" i="48"/>
  <c r="J36" i="17"/>
  <c r="J36" i="13"/>
  <c r="J36" i="41"/>
  <c r="J36" i="32"/>
  <c r="T35" i="14"/>
  <c r="T35" i="22"/>
  <c r="T35" i="23"/>
  <c r="T35" i="41"/>
  <c r="T35" i="37"/>
  <c r="T35" i="49"/>
  <c r="T35" i="12"/>
  <c r="T35" i="30"/>
  <c r="T35" i="50"/>
  <c r="T35" i="26"/>
  <c r="T35" i="48"/>
  <c r="T35" i="31"/>
  <c r="T35" i="16"/>
  <c r="T35" i="51"/>
  <c r="T35" i="52"/>
  <c r="T35" i="35"/>
  <c r="T35" i="21"/>
  <c r="T35" i="44"/>
  <c r="T35" i="20"/>
  <c r="T35" i="36"/>
  <c r="T35" i="38"/>
  <c r="T35" i="42"/>
  <c r="T35" i="33"/>
  <c r="T35" i="34"/>
  <c r="T35" i="15"/>
  <c r="T35" i="24"/>
  <c r="T35" i="18"/>
  <c r="T35" i="28"/>
  <c r="T35" i="13"/>
  <c r="T35" i="8"/>
  <c r="T35" i="19"/>
  <c r="T35" i="32"/>
  <c r="T35" i="25"/>
  <c r="T35" i="17"/>
  <c r="T35" i="29"/>
  <c r="T35" i="40"/>
  <c r="T35" i="27"/>
  <c r="T35" i="43"/>
  <c r="T35" i="39"/>
  <c r="J18" i="31"/>
  <c r="J18" i="34"/>
  <c r="J18" i="39"/>
  <c r="J18" i="29"/>
  <c r="J18" i="48"/>
  <c r="J18" i="17"/>
  <c r="J18" i="12"/>
  <c r="J18" i="22"/>
  <c r="J18" i="52"/>
  <c r="J18" i="19"/>
  <c r="J18" i="14"/>
  <c r="J18" i="18"/>
  <c r="J18" i="37"/>
  <c r="J18" i="24"/>
  <c r="J18" i="16"/>
  <c r="J18" i="40"/>
  <c r="J18" i="13"/>
  <c r="J18" i="51"/>
  <c r="J18" i="50"/>
  <c r="J18" i="23"/>
  <c r="J18" i="26"/>
  <c r="J18" i="33"/>
  <c r="J18" i="28"/>
  <c r="J18" i="35"/>
  <c r="J18" i="27"/>
  <c r="J18" i="38"/>
  <c r="J18" i="36"/>
  <c r="J18" i="25"/>
  <c r="J18" i="20"/>
  <c r="J18" i="15"/>
  <c r="J18" i="49"/>
  <c r="J18" i="30"/>
  <c r="J18" i="42"/>
  <c r="J18" i="21"/>
  <c r="J18" i="44"/>
  <c r="J18" i="43"/>
  <c r="J18" i="32"/>
  <c r="J18" i="8"/>
  <c r="J18" i="41"/>
  <c r="T26" i="44"/>
  <c r="T26" i="48"/>
  <c r="T26" i="41"/>
  <c r="T26" i="17"/>
  <c r="T26" i="52"/>
  <c r="T26" i="19"/>
  <c r="T26" i="22"/>
  <c r="T26" i="38"/>
  <c r="T26" i="18"/>
  <c r="T26" i="37"/>
  <c r="T26" i="30"/>
  <c r="T26" i="14"/>
  <c r="T26" i="50"/>
  <c r="T26" i="24"/>
  <c r="T26" i="42"/>
  <c r="T26" i="33"/>
  <c r="T26" i="36"/>
  <c r="T26" i="39"/>
  <c r="T26" i="43"/>
  <c r="T26" i="34"/>
  <c r="T26" i="29"/>
  <c r="T26" i="31"/>
  <c r="T26" i="15"/>
  <c r="T26" i="13"/>
  <c r="T33" i="51"/>
  <c r="T33" i="50"/>
  <c r="T33" i="8"/>
  <c r="T33" i="30"/>
  <c r="T33" i="37"/>
  <c r="T33" i="41"/>
  <c r="T33" i="34"/>
  <c r="T33" i="17"/>
  <c r="T33" i="20"/>
  <c r="T33" i="35"/>
  <c r="T10" i="40"/>
  <c r="T10" i="39"/>
  <c r="T10" i="28"/>
  <c r="T10" i="20"/>
  <c r="T10" i="21"/>
  <c r="T10" i="42"/>
  <c r="T10" i="8"/>
  <c r="T10" i="24"/>
  <c r="T13" i="22"/>
  <c r="T13" i="31"/>
  <c r="T13" i="25"/>
  <c r="T13" i="8"/>
  <c r="T13" i="32"/>
  <c r="T13" i="30"/>
  <c r="T13" i="15"/>
  <c r="T13" i="27"/>
  <c r="T13" i="34"/>
  <c r="T13" i="21"/>
  <c r="T13" i="51"/>
  <c r="T13" i="24"/>
  <c r="T13" i="52"/>
  <c r="T13" i="44"/>
  <c r="T13" i="36"/>
  <c r="T13" i="17"/>
  <c r="T13" i="14"/>
  <c r="T13" i="38"/>
  <c r="T13" i="49"/>
  <c r="T13" i="35"/>
  <c r="T13" i="18"/>
  <c r="T13" i="39"/>
  <c r="T13" i="48"/>
  <c r="T13" i="20"/>
  <c r="T13" i="26"/>
  <c r="T13" i="28"/>
  <c r="T13" i="37"/>
  <c r="T13" i="19"/>
  <c r="T13" i="16"/>
  <c r="T13" i="13"/>
  <c r="T13" i="33"/>
  <c r="T13" i="29"/>
  <c r="T13" i="42"/>
  <c r="T13" i="50"/>
  <c r="T13" i="23"/>
  <c r="T13" i="43"/>
  <c r="T13" i="12"/>
  <c r="T13" i="40"/>
  <c r="T13" i="41"/>
  <c r="J40" i="20"/>
  <c r="J40" i="31"/>
  <c r="J40" i="40"/>
  <c r="J40" i="38"/>
  <c r="J40" i="29"/>
  <c r="J40" i="18"/>
  <c r="J40" i="16"/>
  <c r="J40" i="36"/>
  <c r="J40" i="52"/>
  <c r="J40" i="34"/>
  <c r="J40" i="41"/>
  <c r="J40" i="12"/>
  <c r="J40" i="13"/>
  <c r="J40" i="30"/>
  <c r="J40" i="37"/>
  <c r="J40" i="22"/>
  <c r="J40" i="39"/>
  <c r="J40" i="8"/>
  <c r="J40" i="50"/>
  <c r="J40" i="49"/>
  <c r="J40" i="19"/>
  <c r="J40" i="15"/>
  <c r="J40" i="14"/>
  <c r="J40" i="48"/>
  <c r="J40" i="17"/>
  <c r="J40" i="33"/>
  <c r="J40" i="24"/>
  <c r="J40" i="43"/>
  <c r="J40" i="32"/>
  <c r="J40" i="25"/>
  <c r="J40" i="27"/>
  <c r="J40" i="28"/>
  <c r="J40" i="44"/>
  <c r="J40" i="23"/>
  <c r="J40" i="26"/>
  <c r="J40" i="21"/>
  <c r="J40" i="42"/>
  <c r="J40" i="51"/>
  <c r="J40" i="35"/>
  <c r="J32" i="35"/>
  <c r="J32" i="48"/>
  <c r="J32" i="30"/>
  <c r="J32" i="15"/>
  <c r="J32" i="8"/>
  <c r="J32" i="25"/>
  <c r="J32" i="21"/>
  <c r="J32" i="38"/>
  <c r="J32" i="52"/>
  <c r="J32" i="51"/>
  <c r="J32" i="36"/>
  <c r="J32" i="27"/>
  <c r="J32" i="49"/>
  <c r="J32" i="23"/>
  <c r="J32" i="13"/>
  <c r="J32" i="14"/>
  <c r="J32" i="50"/>
  <c r="J32" i="24"/>
  <c r="J32" i="29"/>
  <c r="J32" i="41"/>
  <c r="J32" i="43"/>
  <c r="J32" i="33"/>
  <c r="J32" i="18"/>
  <c r="J32" i="37"/>
  <c r="J32" i="17"/>
  <c r="J32" i="28"/>
  <c r="J32" i="44"/>
  <c r="J32" i="22"/>
  <c r="J32" i="42"/>
  <c r="J32" i="34"/>
  <c r="J32" i="32"/>
  <c r="J32" i="19"/>
  <c r="J32" i="31"/>
  <c r="J32" i="20"/>
  <c r="J32" i="26"/>
  <c r="J32" i="12"/>
  <c r="J32" i="40"/>
  <c r="J32" i="16"/>
  <c r="J32" i="39"/>
  <c r="J34" i="40"/>
  <c r="J34" i="21"/>
  <c r="J34" i="31"/>
  <c r="J34" i="39"/>
  <c r="J34" i="18"/>
  <c r="J34" i="15"/>
  <c r="J34" i="13"/>
  <c r="J34" i="14"/>
  <c r="J34" i="48"/>
  <c r="J34" i="12"/>
  <c r="J34" i="36"/>
  <c r="J34" i="41"/>
  <c r="J34" i="35"/>
  <c r="J34" i="30"/>
  <c r="J34" i="32"/>
  <c r="J34" i="16"/>
  <c r="J34" i="26"/>
  <c r="J34" i="28"/>
  <c r="J34" i="42"/>
  <c r="J34" i="37"/>
  <c r="J34" i="19"/>
  <c r="J34" i="51"/>
  <c r="J34" i="33"/>
  <c r="J34" i="20"/>
  <c r="J34" i="43"/>
  <c r="J34" i="25"/>
  <c r="J34" i="52"/>
  <c r="J34" i="24"/>
  <c r="J34" i="22"/>
  <c r="J34" i="44"/>
  <c r="J34" i="17"/>
  <c r="J34" i="8"/>
  <c r="J34" i="29"/>
  <c r="J34" i="49"/>
  <c r="J34" i="27"/>
  <c r="J34" i="34"/>
  <c r="J34" i="38"/>
  <c r="J34" i="23"/>
  <c r="J34" i="50"/>
  <c r="J22" i="32"/>
  <c r="J22" i="33"/>
  <c r="J22" i="37"/>
  <c r="J22" i="16"/>
  <c r="J22" i="13"/>
  <c r="J22" i="14"/>
  <c r="J22" i="20"/>
  <c r="J22" i="49"/>
  <c r="J22" i="52"/>
  <c r="J22" i="17"/>
  <c r="J22" i="39"/>
  <c r="J22" i="36"/>
  <c r="J22" i="38"/>
  <c r="J22" i="34"/>
  <c r="J22" i="19"/>
  <c r="J22" i="23"/>
  <c r="J22" i="44"/>
  <c r="J22" i="48"/>
  <c r="J22" i="27"/>
  <c r="J22" i="40"/>
  <c r="J22" i="15"/>
  <c r="J22" i="18"/>
  <c r="J22" i="30"/>
  <c r="J22" i="25"/>
  <c r="J22" i="51"/>
  <c r="J22" i="31"/>
  <c r="J22" i="8"/>
  <c r="J22" i="21"/>
  <c r="J22" i="29"/>
  <c r="J22" i="24"/>
  <c r="J22" i="50"/>
  <c r="J22" i="22"/>
  <c r="J22" i="41"/>
  <c r="J22" i="26"/>
  <c r="J22" i="28"/>
  <c r="J22" i="35"/>
  <c r="J22" i="42"/>
  <c r="J22" i="43"/>
  <c r="J22" i="12"/>
  <c r="J25" i="42"/>
  <c r="J25" i="31"/>
  <c r="J25" i="17"/>
  <c r="J25" i="25"/>
  <c r="J25" i="49"/>
  <c r="J25" i="34"/>
  <c r="J25" i="20"/>
  <c r="J25" i="50"/>
  <c r="J25" i="44"/>
  <c r="J25" i="22"/>
  <c r="J25" i="23"/>
  <c r="J25" i="36"/>
  <c r="J25" i="33"/>
  <c r="J25" i="18"/>
  <c r="J25" i="37"/>
  <c r="J25" i="27"/>
  <c r="J25" i="39"/>
  <c r="J25" i="40"/>
  <c r="J25" i="29"/>
  <c r="J25" i="38"/>
  <c r="J25" i="24"/>
  <c r="J25" i="16"/>
  <c r="J25" i="43"/>
  <c r="J25" i="15"/>
  <c r="J25" i="52"/>
  <c r="J25" i="8"/>
  <c r="J25" i="48"/>
  <c r="J25" i="19"/>
  <c r="J25" i="32"/>
  <c r="J25" i="26"/>
  <c r="J25" i="41"/>
  <c r="J25" i="21"/>
  <c r="J25" i="35"/>
  <c r="J25" i="14"/>
  <c r="J25" i="51"/>
  <c r="J25" i="12"/>
  <c r="J25" i="13"/>
  <c r="J25" i="30"/>
  <c r="J25" i="28"/>
  <c r="AH18" i="4"/>
  <c r="F18" i="4" s="1"/>
  <c r="J11" i="12"/>
  <c r="J11" i="23"/>
  <c r="J11" i="17"/>
  <c r="J11" i="52"/>
  <c r="J11" i="25"/>
  <c r="J6" i="39"/>
  <c r="J6" i="52"/>
  <c r="J6" i="24"/>
  <c r="J6" i="19"/>
  <c r="J33" i="41"/>
  <c r="J33" i="36"/>
  <c r="J33" i="27"/>
  <c r="J33" i="18"/>
  <c r="J33" i="24"/>
  <c r="J33" i="14"/>
  <c r="J33" i="43"/>
  <c r="J33" i="34"/>
  <c r="J33" i="50"/>
  <c r="J33" i="38"/>
  <c r="J33" i="52"/>
  <c r="J33" i="17"/>
  <c r="J33" i="12"/>
  <c r="J33" i="51"/>
  <c r="J33" i="28"/>
  <c r="J33" i="39"/>
  <c r="J33" i="16"/>
  <c r="J33" i="33"/>
  <c r="J33" i="42"/>
  <c r="J17" i="18"/>
  <c r="J17" i="16"/>
  <c r="J17" i="48"/>
  <c r="F19" i="42"/>
  <c r="G19" i="42" s="1"/>
  <c r="P19" i="32"/>
  <c r="AH30" i="4"/>
  <c r="F30" i="4" s="1"/>
  <c r="T27" i="35" s="1"/>
  <c r="N41" i="30"/>
  <c r="N41" i="34"/>
  <c r="N41" i="32"/>
  <c r="N41" i="16"/>
  <c r="N41" i="23"/>
  <c r="N41" i="48"/>
  <c r="N41" i="49"/>
  <c r="N41" i="22"/>
  <c r="N41" i="29"/>
  <c r="N41" i="12"/>
  <c r="F19" i="50"/>
  <c r="G19" i="50" s="1"/>
  <c r="P19" i="13"/>
  <c r="P19" i="24"/>
  <c r="P19" i="40"/>
  <c r="F19" i="13"/>
  <c r="G19" i="13" s="1"/>
  <c r="P19" i="16"/>
  <c r="F19" i="34"/>
  <c r="G19" i="34" s="1"/>
  <c r="P19" i="50"/>
  <c r="F19" i="48"/>
  <c r="G19" i="48" s="1"/>
  <c r="P19" i="28"/>
  <c r="P19" i="43"/>
  <c r="F19" i="20"/>
  <c r="F19" i="38"/>
  <c r="G19" i="38" s="1"/>
  <c r="G10" i="40"/>
  <c r="G28" i="15"/>
  <c r="G27" i="30"/>
  <c r="G27" i="20"/>
  <c r="G11" i="33"/>
  <c r="N32" i="24"/>
  <c r="N32" i="39"/>
  <c r="N32" i="49"/>
  <c r="N32" i="32"/>
  <c r="N32" i="42"/>
  <c r="P11" i="8"/>
  <c r="F11" i="21"/>
  <c r="G11" i="21" s="1"/>
  <c r="F11" i="23"/>
  <c r="G11" i="23" s="1"/>
  <c r="F11" i="27"/>
  <c r="G11" i="27" s="1"/>
  <c r="F11" i="30"/>
  <c r="G11" i="30" s="1"/>
  <c r="F11" i="35"/>
  <c r="F11" i="39"/>
  <c r="G11" i="39" s="1"/>
  <c r="F11" i="44"/>
  <c r="G11" i="44" s="1"/>
  <c r="P11" i="17"/>
  <c r="P11" i="26"/>
  <c r="F11" i="32"/>
  <c r="G11" i="32" s="1"/>
  <c r="P11" i="35"/>
  <c r="P11" i="42"/>
  <c r="P11" i="14"/>
  <c r="P11" i="21"/>
  <c r="F11" i="20"/>
  <c r="G11" i="20" s="1"/>
  <c r="F11" i="29"/>
  <c r="G11" i="29" s="1"/>
  <c r="P11" i="32"/>
  <c r="F11" i="38"/>
  <c r="G11" i="38" s="1"/>
  <c r="F11" i="15"/>
  <c r="G11" i="15" s="1"/>
  <c r="P11" i="19"/>
  <c r="P11" i="25"/>
  <c r="P11" i="29"/>
  <c r="P11" i="33"/>
  <c r="P11" i="37"/>
  <c r="P11" i="41"/>
  <c r="F11" i="8"/>
  <c r="G11" i="8" s="1"/>
  <c r="F11" i="16"/>
  <c r="F11" i="25"/>
  <c r="G11" i="25" s="1"/>
  <c r="P11" i="28"/>
  <c r="F11" i="34"/>
  <c r="G11" i="34" s="1"/>
  <c r="F11" i="41"/>
  <c r="G11" i="41" s="1"/>
  <c r="P11" i="43"/>
  <c r="P11" i="16"/>
  <c r="F11" i="18"/>
  <c r="G11" i="18" s="1"/>
  <c r="P11" i="23"/>
  <c r="P11" i="31"/>
  <c r="F11" i="36"/>
  <c r="G11" i="36" s="1"/>
  <c r="P11" i="39"/>
  <c r="N20" i="49"/>
  <c r="N20" i="48"/>
  <c r="N20" i="51"/>
  <c r="AN40" i="4"/>
  <c r="H40" i="4" s="1"/>
  <c r="AN34" i="4"/>
  <c r="H34" i="4" s="1"/>
  <c r="AN32" i="4"/>
  <c r="H32" i="4" s="1"/>
  <c r="AN26" i="4"/>
  <c r="H26" i="4" s="1"/>
  <c r="AN24" i="4"/>
  <c r="H24" i="4" s="1"/>
  <c r="AN22" i="4"/>
  <c r="H22" i="4" s="1"/>
  <c r="AN18" i="4"/>
  <c r="H18" i="4" s="1"/>
  <c r="AN16" i="4"/>
  <c r="H16" i="4" s="1"/>
  <c r="AN14" i="4"/>
  <c r="H14" i="4" s="1"/>
  <c r="O29" i="4"/>
  <c r="P29" i="4" s="1"/>
  <c r="C29" i="4" s="1"/>
  <c r="P26" i="39" s="1"/>
  <c r="O24" i="4"/>
  <c r="P24" i="4" s="1"/>
  <c r="C24" i="4" s="1"/>
  <c r="O12" i="4"/>
  <c r="P12" i="4" s="1"/>
  <c r="C12" i="4" s="1"/>
  <c r="AN8" i="4"/>
  <c r="H8" i="4" s="1"/>
  <c r="AN30" i="4"/>
  <c r="H30" i="4" s="1"/>
  <c r="AH28" i="4"/>
  <c r="F28" i="4" s="1"/>
  <c r="T25" i="15" s="1"/>
  <c r="E16" i="36"/>
  <c r="E40" i="36"/>
  <c r="G40" i="36" s="1"/>
  <c r="E37" i="36"/>
  <c r="E38" i="37"/>
  <c r="E5" i="38"/>
  <c r="E23" i="38"/>
  <c r="E29" i="38"/>
  <c r="G29" i="38" s="1"/>
  <c r="E29" i="44"/>
  <c r="G29" i="44" s="1"/>
  <c r="E39" i="44"/>
  <c r="G39" i="44" s="1"/>
  <c r="E10" i="44"/>
  <c r="G10" i="44" s="1"/>
  <c r="E13" i="43"/>
  <c r="G13" i="43" s="1"/>
  <c r="E25" i="43"/>
  <c r="E32" i="43"/>
  <c r="G32" i="43" s="1"/>
  <c r="E22" i="43"/>
  <c r="E36" i="43"/>
  <c r="G36" i="43" s="1"/>
  <c r="E8" i="43"/>
  <c r="E36" i="38"/>
  <c r="G36" i="38" s="1"/>
  <c r="E29" i="43"/>
  <c r="G29" i="43" s="1"/>
  <c r="E18" i="43"/>
  <c r="E6" i="43"/>
  <c r="E30" i="44"/>
  <c r="E27" i="44"/>
  <c r="G27" i="44" s="1"/>
  <c r="E9" i="44"/>
  <c r="E42" i="44"/>
  <c r="E33" i="34"/>
  <c r="G33" i="34" s="1"/>
  <c r="E21" i="34"/>
  <c r="E7" i="34"/>
  <c r="E41" i="34"/>
  <c r="E40" i="33"/>
  <c r="G40" i="33" s="1"/>
  <c r="E28" i="33"/>
  <c r="G28" i="33" s="1"/>
  <c r="E5" i="33"/>
  <c r="G5" i="33" s="1"/>
  <c r="E26" i="32"/>
  <c r="E22" i="32"/>
  <c r="E6" i="32"/>
  <c r="E8" i="28"/>
  <c r="G8" i="28" s="1"/>
  <c r="E24" i="26"/>
  <c r="E20" i="26"/>
  <c r="E8" i="26"/>
  <c r="E5" i="26"/>
  <c r="E35" i="21"/>
  <c r="E44" i="21" s="1"/>
  <c r="E11" i="16"/>
  <c r="G11" i="16" s="1"/>
  <c r="E29" i="15"/>
  <c r="G29" i="15" s="1"/>
  <c r="E21" i="15"/>
  <c r="E9" i="15"/>
  <c r="E7" i="15"/>
  <c r="E40" i="14"/>
  <c r="G40" i="14" s="1"/>
  <c r="E20" i="14"/>
  <c r="E36" i="12"/>
  <c r="E44" i="12" s="1"/>
  <c r="G22" i="41"/>
  <c r="T21" i="44"/>
  <c r="T21" i="23"/>
  <c r="T21" i="39"/>
  <c r="T21" i="43"/>
  <c r="T21" i="35"/>
  <c r="T21" i="34"/>
  <c r="T21" i="42"/>
  <c r="T21" i="48"/>
  <c r="T21" i="15"/>
  <c r="T21" i="22"/>
  <c r="T21" i="29"/>
  <c r="T21" i="25"/>
  <c r="T21" i="50"/>
  <c r="T21" i="28"/>
  <c r="T21" i="30"/>
  <c r="T21" i="26"/>
  <c r="T21" i="38"/>
  <c r="T21" i="20"/>
  <c r="T21" i="49"/>
  <c r="T27" i="33"/>
  <c r="T27" i="50"/>
  <c r="F7" i="15"/>
  <c r="P7" i="20"/>
  <c r="F7" i="34"/>
  <c r="G7" i="34" s="1"/>
  <c r="F7" i="14"/>
  <c r="G7" i="14" s="1"/>
  <c r="F7" i="37"/>
  <c r="G7" i="37" s="1"/>
  <c r="P7" i="40"/>
  <c r="P7" i="37"/>
  <c r="F7" i="18"/>
  <c r="G7" i="18" s="1"/>
  <c r="F7" i="28"/>
  <c r="G7" i="28" s="1"/>
  <c r="P7" i="41"/>
  <c r="F7" i="32"/>
  <c r="G7" i="32" s="1"/>
  <c r="P7" i="29"/>
  <c r="F7" i="24"/>
  <c r="G7" i="24" s="1"/>
  <c r="F7" i="16"/>
  <c r="F7" i="35"/>
  <c r="G7" i="35" s="1"/>
  <c r="P7" i="33"/>
  <c r="P7" i="43"/>
  <c r="F7" i="33"/>
  <c r="G7" i="33" s="1"/>
  <c r="F7" i="41"/>
  <c r="G7" i="41" s="1"/>
  <c r="F7" i="27"/>
  <c r="P7" i="39"/>
  <c r="P7" i="18"/>
  <c r="F7" i="23"/>
  <c r="F7" i="36"/>
  <c r="G7" i="36" s="1"/>
  <c r="F7" i="26"/>
  <c r="G7" i="26" s="1"/>
  <c r="P7" i="48"/>
  <c r="F7" i="48"/>
  <c r="G7" i="48" s="1"/>
  <c r="P7" i="49"/>
  <c r="F7" i="31"/>
  <c r="G7" i="31" s="1"/>
  <c r="F7" i="21"/>
  <c r="G7" i="21" s="1"/>
  <c r="F7" i="22"/>
  <c r="G7" i="22" s="1"/>
  <c r="P7" i="35"/>
  <c r="P7" i="31"/>
  <c r="F7" i="50"/>
  <c r="G7" i="50" s="1"/>
  <c r="F7" i="51"/>
  <c r="G7" i="51" s="1"/>
  <c r="P7" i="12"/>
  <c r="F7" i="52"/>
  <c r="G7" i="52" s="1"/>
  <c r="F7" i="49"/>
  <c r="P7" i="51"/>
  <c r="P7" i="50"/>
  <c r="P7" i="17"/>
  <c r="F7" i="20"/>
  <c r="G7" i="20" s="1"/>
  <c r="P7" i="21"/>
  <c r="F7" i="39"/>
  <c r="G7" i="39" s="1"/>
  <c r="P7" i="25"/>
  <c r="P7" i="24"/>
  <c r="F7" i="43"/>
  <c r="G7" i="43" s="1"/>
  <c r="P7" i="14"/>
  <c r="F7" i="38"/>
  <c r="G7" i="38" s="1"/>
  <c r="P7" i="22"/>
  <c r="P7" i="34"/>
  <c r="P7" i="30"/>
  <c r="F7" i="8"/>
  <c r="G7" i="8" s="1"/>
  <c r="F7" i="44"/>
  <c r="G7" i="44" s="1"/>
  <c r="F7" i="19"/>
  <c r="G7" i="19" s="1"/>
  <c r="F7" i="42"/>
  <c r="G7" i="42" s="1"/>
  <c r="P7" i="19"/>
  <c r="F7" i="17"/>
  <c r="G7" i="17" s="1"/>
  <c r="P7" i="44"/>
  <c r="F7" i="25"/>
  <c r="G7" i="25" s="1"/>
  <c r="P7" i="42"/>
  <c r="F7" i="30"/>
  <c r="G7" i="30" s="1"/>
  <c r="F7" i="12"/>
  <c r="G7" i="12" s="1"/>
  <c r="P7" i="38"/>
  <c r="P7" i="52"/>
  <c r="F7" i="13"/>
  <c r="G7" i="13" s="1"/>
  <c r="P7" i="8"/>
  <c r="F7" i="29"/>
  <c r="G7" i="29" s="1"/>
  <c r="P7" i="26"/>
  <c r="P7" i="28"/>
  <c r="P7" i="36"/>
  <c r="P7" i="32"/>
  <c r="P7" i="13"/>
  <c r="F7" i="40"/>
  <c r="G7" i="40" s="1"/>
  <c r="P7" i="23"/>
  <c r="P7" i="15"/>
  <c r="P7" i="27"/>
  <c r="P7" i="16"/>
  <c r="T9" i="27"/>
  <c r="T9" i="18"/>
  <c r="T9" i="17"/>
  <c r="T9" i="14"/>
  <c r="T7" i="51"/>
  <c r="T7" i="25"/>
  <c r="T7" i="33"/>
  <c r="T7" i="34"/>
  <c r="T7" i="20"/>
  <c r="T19" i="28"/>
  <c r="T19" i="24"/>
  <c r="T19" i="27"/>
  <c r="T19" i="32"/>
  <c r="T19" i="20"/>
  <c r="T19" i="22"/>
  <c r="T19" i="39"/>
  <c r="T19" i="36"/>
  <c r="T19" i="13"/>
  <c r="T19" i="30"/>
  <c r="T19" i="51"/>
  <c r="T19" i="18"/>
  <c r="T19" i="48"/>
  <c r="T19" i="19"/>
  <c r="T19" i="21"/>
  <c r="T19" i="15"/>
  <c r="T19" i="12"/>
  <c r="T19" i="14"/>
  <c r="T19" i="33"/>
  <c r="T19" i="17"/>
  <c r="T19" i="49"/>
  <c r="T19" i="8"/>
  <c r="T19" i="41"/>
  <c r="T19" i="34"/>
  <c r="T19" i="40"/>
  <c r="T19" i="26"/>
  <c r="T19" i="52"/>
  <c r="T19" i="50"/>
  <c r="T19" i="31"/>
  <c r="T19" i="35"/>
  <c r="T19" i="38"/>
  <c r="T19" i="44"/>
  <c r="T19" i="25"/>
  <c r="T19" i="16"/>
  <c r="T19" i="42"/>
  <c r="T19" i="43"/>
  <c r="T19" i="23"/>
  <c r="T19" i="29"/>
  <c r="T19" i="37"/>
  <c r="J9" i="25"/>
  <c r="J9" i="32"/>
  <c r="J9" i="38"/>
  <c r="J9" i="12"/>
  <c r="J9" i="20"/>
  <c r="J9" i="37"/>
  <c r="J9" i="24"/>
  <c r="J9" i="14"/>
  <c r="J9" i="16"/>
  <c r="J9" i="42"/>
  <c r="J9" i="51"/>
  <c r="J9" i="19"/>
  <c r="J9" i="44"/>
  <c r="J9" i="27"/>
  <c r="J9" i="23"/>
  <c r="J9" i="52"/>
  <c r="J9" i="36"/>
  <c r="J9" i="34"/>
  <c r="J9" i="21"/>
  <c r="J9" i="15"/>
  <c r="J17" i="28"/>
  <c r="J17" i="13"/>
  <c r="J17" i="37"/>
  <c r="J17" i="33"/>
  <c r="J17" i="22"/>
  <c r="F38" i="49"/>
  <c r="P38" i="31"/>
  <c r="F38" i="16"/>
  <c r="G38" i="16" s="1"/>
  <c r="P38" i="12"/>
  <c r="P38" i="14"/>
  <c r="F38" i="35"/>
  <c r="G38" i="35" s="1"/>
  <c r="P38" i="48"/>
  <c r="P38" i="39"/>
  <c r="P38" i="26"/>
  <c r="P38" i="19"/>
  <c r="P38" i="21"/>
  <c r="F38" i="14"/>
  <c r="G38" i="14" s="1"/>
  <c r="P38" i="37"/>
  <c r="F38" i="52"/>
  <c r="G38" i="52" s="1"/>
  <c r="F38" i="20"/>
  <c r="G38" i="20" s="1"/>
  <c r="F38" i="36"/>
  <c r="G38" i="36" s="1"/>
  <c r="F38" i="24"/>
  <c r="G38" i="24" s="1"/>
  <c r="F38" i="42"/>
  <c r="G38" i="42" s="1"/>
  <c r="P38" i="22"/>
  <c r="F38" i="8"/>
  <c r="G38" i="8" s="1"/>
  <c r="P38" i="38"/>
  <c r="P23" i="12"/>
  <c r="P23" i="24"/>
  <c r="F23" i="30"/>
  <c r="G23" i="30" s="1"/>
  <c r="F23" i="21"/>
  <c r="G23" i="21" s="1"/>
  <c r="F23" i="25"/>
  <c r="G23" i="25" s="1"/>
  <c r="P23" i="43"/>
  <c r="P23" i="38"/>
  <c r="F23" i="40"/>
  <c r="G23" i="40" s="1"/>
  <c r="F23" i="34"/>
  <c r="G23" i="34" s="1"/>
  <c r="P23" i="44"/>
  <c r="P23" i="23"/>
  <c r="F23" i="27"/>
  <c r="P23" i="34"/>
  <c r="P23" i="49"/>
  <c r="P23" i="20"/>
  <c r="F23" i="51"/>
  <c r="G23" i="51" s="1"/>
  <c r="P23" i="27"/>
  <c r="P23" i="22"/>
  <c r="F23" i="42"/>
  <c r="G23" i="42" s="1"/>
  <c r="F23" i="22"/>
  <c r="G23" i="22" s="1"/>
  <c r="F23" i="50"/>
  <c r="G23" i="50" s="1"/>
  <c r="P23" i="19"/>
  <c r="F23" i="33"/>
  <c r="G23" i="33" s="1"/>
  <c r="P23" i="15"/>
  <c r="F23" i="29"/>
  <c r="G23" i="29" s="1"/>
  <c r="P23" i="18"/>
  <c r="F23" i="17"/>
  <c r="G23" i="17" s="1"/>
  <c r="P23" i="50"/>
  <c r="F23" i="13"/>
  <c r="G23" i="13" s="1"/>
  <c r="P23" i="32"/>
  <c r="F23" i="43"/>
  <c r="G23" i="43" s="1"/>
  <c r="F23" i="52"/>
  <c r="G23" i="52" s="1"/>
  <c r="F23" i="8"/>
  <c r="G23" i="8" s="1"/>
  <c r="P23" i="41"/>
  <c r="P23" i="35"/>
  <c r="P23" i="30"/>
  <c r="F23" i="44"/>
  <c r="F23" i="23"/>
  <c r="G23" i="23" s="1"/>
  <c r="F23" i="32"/>
  <c r="G23" i="32" s="1"/>
  <c r="F23" i="41"/>
  <c r="G23" i="41" s="1"/>
  <c r="P23" i="29"/>
  <c r="P23" i="21"/>
  <c r="F23" i="15"/>
  <c r="G23" i="15" s="1"/>
  <c r="F23" i="48"/>
  <c r="G23" i="48" s="1"/>
  <c r="P23" i="39"/>
  <c r="P23" i="14"/>
  <c r="F23" i="36"/>
  <c r="G23" i="36" s="1"/>
  <c r="F23" i="24"/>
  <c r="G23" i="24" s="1"/>
  <c r="P23" i="52"/>
  <c r="F23" i="18"/>
  <c r="G23" i="18" s="1"/>
  <c r="P23" i="48"/>
  <c r="F35" i="50"/>
  <c r="G35" i="50" s="1"/>
  <c r="P35" i="37"/>
  <c r="F35" i="34"/>
  <c r="P35" i="13"/>
  <c r="P35" i="24"/>
  <c r="P35" i="51"/>
  <c r="F35" i="39"/>
  <c r="G35" i="39" s="1"/>
  <c r="P35" i="48"/>
  <c r="F35" i="35"/>
  <c r="G35" i="35" s="1"/>
  <c r="F35" i="42"/>
  <c r="P35" i="17"/>
  <c r="P35" i="28"/>
  <c r="F35" i="32"/>
  <c r="G35" i="32" s="1"/>
  <c r="P35" i="36"/>
  <c r="F35" i="8"/>
  <c r="G35" i="8" s="1"/>
  <c r="F35" i="17"/>
  <c r="G35" i="17" s="1"/>
  <c r="F35" i="28"/>
  <c r="G35" i="28" s="1"/>
  <c r="F35" i="43"/>
  <c r="G35" i="43" s="1"/>
  <c r="P35" i="50"/>
  <c r="F35" i="31"/>
  <c r="G35" i="31" s="1"/>
  <c r="P35" i="34"/>
  <c r="F35" i="14"/>
  <c r="G35" i="14" s="1"/>
  <c r="F35" i="19"/>
  <c r="G35" i="19" s="1"/>
  <c r="P35" i="21"/>
  <c r="P35" i="22"/>
  <c r="P35" i="14"/>
  <c r="P35" i="25"/>
  <c r="F35" i="38"/>
  <c r="G35" i="38" s="1"/>
  <c r="P35" i="32"/>
  <c r="P35" i="41"/>
  <c r="P35" i="12"/>
  <c r="F35" i="48"/>
  <c r="G35" i="48" s="1"/>
  <c r="F35" i="41"/>
  <c r="G35" i="41" s="1"/>
  <c r="P35" i="43"/>
  <c r="P35" i="52"/>
  <c r="P35" i="40"/>
  <c r="P35" i="39"/>
  <c r="F35" i="51"/>
  <c r="G35" i="51" s="1"/>
  <c r="F35" i="20"/>
  <c r="G35" i="20" s="1"/>
  <c r="F35" i="27"/>
  <c r="P35" i="44"/>
  <c r="F35" i="49"/>
  <c r="F35" i="52"/>
  <c r="G35" i="52" s="1"/>
  <c r="F35" i="18"/>
  <c r="G35" i="18" s="1"/>
  <c r="F35" i="23"/>
  <c r="G35" i="23" s="1"/>
  <c r="F35" i="26"/>
  <c r="G35" i="26" s="1"/>
  <c r="P35" i="26"/>
  <c r="P35" i="8"/>
  <c r="P35" i="42"/>
  <c r="F35" i="16"/>
  <c r="G35" i="16" s="1"/>
  <c r="F35" i="25"/>
  <c r="G35" i="25" s="1"/>
  <c r="P35" i="15"/>
  <c r="P35" i="30"/>
  <c r="F35" i="13"/>
  <c r="G35" i="13" s="1"/>
  <c r="P35" i="20"/>
  <c r="F35" i="44"/>
  <c r="G35" i="44" s="1"/>
  <c r="P35" i="27"/>
  <c r="J7" i="14"/>
  <c r="J7" i="36"/>
  <c r="J7" i="24"/>
  <c r="J7" i="43"/>
  <c r="J7" i="44"/>
  <c r="J7" i="32"/>
  <c r="J7" i="41"/>
  <c r="J7" i="37"/>
  <c r="J7" i="52"/>
  <c r="J7" i="19"/>
  <c r="J7" i="33"/>
  <c r="J7" i="31"/>
  <c r="J7" i="49"/>
  <c r="J7" i="34"/>
  <c r="J7" i="17"/>
  <c r="J7" i="20"/>
  <c r="J7" i="51"/>
  <c r="J7" i="35"/>
  <c r="J7" i="39"/>
  <c r="J23" i="41"/>
  <c r="J23" i="19"/>
  <c r="J23" i="44"/>
  <c r="J23" i="13"/>
  <c r="J23" i="48"/>
  <c r="J23" i="30"/>
  <c r="J23" i="14"/>
  <c r="J23" i="32"/>
  <c r="J23" i="38"/>
  <c r="J23" i="24"/>
  <c r="J23" i="33"/>
  <c r="J23" i="12"/>
  <c r="J23" i="40"/>
  <c r="J23" i="36"/>
  <c r="J23" i="28"/>
  <c r="J23" i="18"/>
  <c r="J23" i="50"/>
  <c r="J23" i="42"/>
  <c r="J23" i="21"/>
  <c r="J23" i="8"/>
  <c r="P43" i="33"/>
  <c r="P43" i="19"/>
  <c r="P43" i="12"/>
  <c r="P43" i="35"/>
  <c r="F43" i="40"/>
  <c r="G43" i="40" s="1"/>
  <c r="F43" i="41"/>
  <c r="G43" i="41" s="1"/>
  <c r="F43" i="33"/>
  <c r="G43" i="33" s="1"/>
  <c r="F43" i="26"/>
  <c r="G43" i="26" s="1"/>
  <c r="F43" i="13"/>
  <c r="G43" i="13" s="1"/>
  <c r="F43" i="17"/>
  <c r="G43" i="17" s="1"/>
  <c r="P43" i="42"/>
  <c r="P43" i="48"/>
  <c r="P43" i="38"/>
  <c r="P43" i="23"/>
  <c r="P43" i="25"/>
  <c r="P43" i="13"/>
  <c r="P29" i="24"/>
  <c r="F29" i="52"/>
  <c r="G29" i="52" s="1"/>
  <c r="P29" i="26"/>
  <c r="P14" i="8"/>
  <c r="P14" i="22"/>
  <c r="F14" i="23"/>
  <c r="P34" i="32"/>
  <c r="P34" i="41"/>
  <c r="F34" i="23"/>
  <c r="G34" i="23" s="1"/>
  <c r="F34" i="19"/>
  <c r="G34" i="19" s="1"/>
  <c r="F34" i="40"/>
  <c r="G34" i="40" s="1"/>
  <c r="P34" i="28"/>
  <c r="P34" i="18"/>
  <c r="F34" i="28"/>
  <c r="G34" i="28" s="1"/>
  <c r="P34" i="24"/>
  <c r="P34" i="26"/>
  <c r="P15" i="19"/>
  <c r="P15" i="24"/>
  <c r="F15" i="21"/>
  <c r="P15" i="31"/>
  <c r="G40" i="51"/>
  <c r="P13" i="25"/>
  <c r="P13" i="52"/>
  <c r="P13" i="38"/>
  <c r="P13" i="24"/>
  <c r="P13" i="16"/>
  <c r="P13" i="32"/>
  <c r="P13" i="22"/>
  <c r="F13" i="19"/>
  <c r="G13" i="19" s="1"/>
  <c r="F13" i="48"/>
  <c r="F13" i="49"/>
  <c r="F13" i="51"/>
  <c r="G13" i="51" s="1"/>
  <c r="F13" i="12"/>
  <c r="G13" i="12" s="1"/>
  <c r="F13" i="21"/>
  <c r="G13" i="21" s="1"/>
  <c r="F13" i="50"/>
  <c r="G13" i="50" s="1"/>
  <c r="P13" i="40"/>
  <c r="F13" i="31"/>
  <c r="G13" i="31" s="1"/>
  <c r="F13" i="16"/>
  <c r="G13" i="16" s="1"/>
  <c r="P13" i="31"/>
  <c r="G32" i="52"/>
  <c r="V30" i="44"/>
  <c r="V30" i="21"/>
  <c r="V30" i="14"/>
  <c r="V30" i="16"/>
  <c r="V30" i="20"/>
  <c r="V30" i="27"/>
  <c r="V30" i="19"/>
  <c r="V30" i="48"/>
  <c r="V30" i="43"/>
  <c r="V30" i="33"/>
  <c r="V30" i="17"/>
  <c r="V30" i="40"/>
  <c r="V30" i="23"/>
  <c r="V19" i="18"/>
  <c r="V19" i="37"/>
  <c r="V19" i="15"/>
  <c r="V19" i="51"/>
  <c r="V19" i="41"/>
  <c r="V19" i="17"/>
  <c r="G12" i="41"/>
  <c r="P30" i="21"/>
  <c r="P30" i="22"/>
  <c r="F22" i="32"/>
  <c r="G22" i="32" s="1"/>
  <c r="F22" i="51"/>
  <c r="G22" i="51" s="1"/>
  <c r="F22" i="30"/>
  <c r="G22" i="30" s="1"/>
  <c r="P25" i="52"/>
  <c r="F25" i="15"/>
  <c r="G25" i="15" s="1"/>
  <c r="F25" i="24"/>
  <c r="G25" i="24" s="1"/>
  <c r="P25" i="26"/>
  <c r="P25" i="33"/>
  <c r="P25" i="39"/>
  <c r="P25" i="44"/>
  <c r="P25" i="18"/>
  <c r="F25" i="32"/>
  <c r="G25" i="32" s="1"/>
  <c r="F25" i="22"/>
  <c r="F25" i="37"/>
  <c r="G25" i="37" s="1"/>
  <c r="N38" i="37"/>
  <c r="N38" i="33"/>
  <c r="P26" i="48"/>
  <c r="P26" i="30"/>
  <c r="F26" i="16"/>
  <c r="G26" i="16" s="1"/>
  <c r="F26" i="32"/>
  <c r="G26" i="32" s="1"/>
  <c r="P26" i="18"/>
  <c r="N18" i="13"/>
  <c r="N18" i="52"/>
  <c r="P17" i="51"/>
  <c r="N14" i="49"/>
  <c r="N14" i="13"/>
  <c r="N14" i="8"/>
  <c r="N14" i="50"/>
  <c r="N14" i="52"/>
  <c r="P12" i="49"/>
  <c r="F12" i="52"/>
  <c r="G12" i="52" s="1"/>
  <c r="P12" i="48"/>
  <c r="F12" i="51"/>
  <c r="G12" i="51" s="1"/>
  <c r="P22" i="8"/>
  <c r="F22" i="13"/>
  <c r="G22" i="13" s="1"/>
  <c r="F22" i="20"/>
  <c r="F22" i="23"/>
  <c r="G22" i="23" s="1"/>
  <c r="P22" i="28"/>
  <c r="F22" i="34"/>
  <c r="G22" i="34" s="1"/>
  <c r="F22" i="38"/>
  <c r="G22" i="38" s="1"/>
  <c r="F22" i="42"/>
  <c r="G22" i="42" s="1"/>
  <c r="P22" i="15"/>
  <c r="P22" i="12"/>
  <c r="F22" i="25"/>
  <c r="G22" i="25" s="1"/>
  <c r="P22" i="27"/>
  <c r="F22" i="33"/>
  <c r="G22" i="33" s="1"/>
  <c r="F22" i="37"/>
  <c r="G22" i="37" s="1"/>
  <c r="P22" i="44"/>
  <c r="P22" i="25"/>
  <c r="F22" i="39"/>
  <c r="G22" i="39" s="1"/>
  <c r="P22" i="50"/>
  <c r="F22" i="18"/>
  <c r="P22" i="26"/>
  <c r="F22" i="40"/>
  <c r="G22" i="40" s="1"/>
  <c r="F22" i="50"/>
  <c r="G22" i="50" s="1"/>
  <c r="F22" i="8"/>
  <c r="G22" i="8" s="1"/>
  <c r="P22" i="16"/>
  <c r="P22" i="14"/>
  <c r="F22" i="26"/>
  <c r="G22" i="26" s="1"/>
  <c r="F22" i="31"/>
  <c r="G22" i="31" s="1"/>
  <c r="P22" i="36"/>
  <c r="P22" i="40"/>
  <c r="P22" i="13"/>
  <c r="P22" i="17"/>
  <c r="F22" i="17"/>
  <c r="G22" i="17" s="1"/>
  <c r="P22" i="30"/>
  <c r="P22" i="35"/>
  <c r="F30" i="49"/>
  <c r="G30" i="49" s="1"/>
  <c r="F30" i="8"/>
  <c r="G30" i="8" s="1"/>
  <c r="P30" i="12"/>
  <c r="F30" i="19"/>
  <c r="G30" i="19" s="1"/>
  <c r="P30" i="27"/>
  <c r="F30" i="33"/>
  <c r="G30" i="33" s="1"/>
  <c r="F30" i="35"/>
  <c r="G30" i="35" s="1"/>
  <c r="F30" i="39"/>
  <c r="F30" i="42"/>
  <c r="G30" i="42" s="1"/>
  <c r="P30" i="44"/>
  <c r="F30" i="18"/>
  <c r="P30" i="26"/>
  <c r="P30" i="33"/>
  <c r="F30" i="44"/>
  <c r="F30" i="25"/>
  <c r="G30" i="25" s="1"/>
  <c r="P30" i="28"/>
  <c r="F30" i="23"/>
  <c r="G30" i="23" s="1"/>
  <c r="P30" i="24"/>
  <c r="F30" i="38"/>
  <c r="G30" i="38" s="1"/>
  <c r="P30" i="41"/>
  <c r="P30" i="29"/>
  <c r="F30" i="37"/>
  <c r="G30" i="37" s="1"/>
  <c r="P30" i="40"/>
  <c r="P30" i="51"/>
  <c r="F30" i="12"/>
  <c r="G30" i="12" s="1"/>
  <c r="P30" i="20"/>
  <c r="P30" i="34"/>
  <c r="P30" i="48"/>
  <c r="P30" i="52"/>
  <c r="F30" i="48"/>
  <c r="F11" i="52"/>
  <c r="G11" i="52" s="1"/>
  <c r="F11" i="50"/>
  <c r="G11" i="50" s="1"/>
  <c r="P11" i="13"/>
  <c r="F11" i="49"/>
  <c r="P11" i="51"/>
  <c r="P27" i="13"/>
  <c r="P27" i="48"/>
  <c r="F5" i="49"/>
  <c r="F5" i="51"/>
  <c r="G5" i="51" s="1"/>
  <c r="P5" i="12"/>
  <c r="P5" i="24"/>
  <c r="F5" i="20"/>
  <c r="G5" i="20" s="1"/>
  <c r="P5" i="13"/>
  <c r="F5" i="22"/>
  <c r="G5" i="22" s="1"/>
  <c r="F5" i="17"/>
  <c r="G5" i="17" s="1"/>
  <c r="F5" i="23"/>
  <c r="G5" i="23" s="1"/>
  <c r="P5" i="52"/>
  <c r="F5" i="48"/>
  <c r="F5" i="52"/>
  <c r="G5" i="52" s="1"/>
  <c r="P5" i="21"/>
  <c r="F5" i="13"/>
  <c r="P5" i="22"/>
  <c r="P5" i="16"/>
  <c r="F5" i="25"/>
  <c r="G5" i="25" s="1"/>
  <c r="F5" i="21"/>
  <c r="G5" i="21" s="1"/>
  <c r="N22" i="49"/>
  <c r="N22" i="52"/>
  <c r="N22" i="48"/>
  <c r="N22" i="51"/>
  <c r="N16" i="49"/>
  <c r="N16" i="52"/>
  <c r="N16" i="48"/>
  <c r="N16" i="13"/>
  <c r="P16" i="42"/>
  <c r="P16" i="26"/>
  <c r="F16" i="13"/>
  <c r="G16" i="13" s="1"/>
  <c r="F16" i="20"/>
  <c r="G16" i="20" s="1"/>
  <c r="P16" i="32"/>
  <c r="P16" i="37"/>
  <c r="P16" i="20"/>
  <c r="F16" i="17"/>
  <c r="G16" i="17" s="1"/>
  <c r="P16" i="27"/>
  <c r="F16" i="40"/>
  <c r="G16" i="40" s="1"/>
  <c r="F16" i="35"/>
  <c r="G16" i="35" s="1"/>
  <c r="F16" i="39"/>
  <c r="G16" i="39" s="1"/>
  <c r="F16" i="44"/>
  <c r="G16" i="44" s="1"/>
  <c r="F16" i="36"/>
  <c r="P16" i="16"/>
  <c r="P16" i="38"/>
  <c r="P16" i="18"/>
  <c r="P16" i="34"/>
  <c r="P16" i="51"/>
  <c r="N10" i="50"/>
  <c r="N10" i="8"/>
  <c r="N10" i="48"/>
  <c r="N10" i="51"/>
  <c r="N8" i="49"/>
  <c r="N8" i="48"/>
  <c r="N8" i="52"/>
  <c r="E41" i="40"/>
  <c r="E36" i="36"/>
  <c r="G36" i="36" s="1"/>
  <c r="E22" i="36"/>
  <c r="E18" i="35"/>
  <c r="E11" i="35"/>
  <c r="E17" i="30"/>
  <c r="E9" i="30"/>
  <c r="E39" i="27"/>
  <c r="G39" i="27" s="1"/>
  <c r="E32" i="27"/>
  <c r="G32" i="27" s="1"/>
  <c r="E16" i="27"/>
  <c r="E7" i="27"/>
  <c r="E40" i="23"/>
  <c r="G40" i="23" s="1"/>
  <c r="E14" i="23"/>
  <c r="E7" i="23"/>
  <c r="E30" i="18"/>
  <c r="E22" i="18"/>
  <c r="E7" i="16"/>
  <c r="E32" i="14"/>
  <c r="G32" i="14" s="1"/>
  <c r="E24" i="14"/>
  <c r="E12" i="14"/>
  <c r="E29" i="13"/>
  <c r="E26" i="13"/>
  <c r="E25" i="13"/>
  <c r="G25" i="13" s="1"/>
  <c r="E41" i="13"/>
  <c r="E5" i="13"/>
  <c r="E43" i="49"/>
  <c r="G43" i="49" s="1"/>
  <c r="E35" i="49"/>
  <c r="E27" i="49"/>
  <c r="G27" i="49" s="1"/>
  <c r="E13" i="49"/>
  <c r="E9" i="49"/>
  <c r="E36" i="49"/>
  <c r="G36" i="49" s="1"/>
  <c r="E24" i="49"/>
  <c r="E14" i="49"/>
  <c r="G14" i="49" s="1"/>
  <c r="E6" i="49"/>
  <c r="E41" i="48"/>
  <c r="E29" i="48"/>
  <c r="E21" i="48"/>
  <c r="E18" i="48"/>
  <c r="E17" i="48"/>
  <c r="E9" i="48"/>
  <c r="E40" i="48"/>
  <c r="E36" i="48"/>
  <c r="G36" i="48" s="1"/>
  <c r="E30" i="48"/>
  <c r="E26" i="48"/>
  <c r="E22" i="48"/>
  <c r="E16" i="48"/>
  <c r="E12" i="48"/>
  <c r="G12" i="48" s="1"/>
  <c r="E8" i="48"/>
  <c r="G8" i="48" s="1"/>
  <c r="E17" i="49"/>
  <c r="E25" i="49"/>
  <c r="E37" i="49"/>
  <c r="E7" i="49"/>
  <c r="E5" i="49"/>
  <c r="E41" i="49"/>
  <c r="E29" i="49"/>
  <c r="G29" i="49" s="1"/>
  <c r="E19" i="49"/>
  <c r="G19" i="49" s="1"/>
  <c r="E11" i="49"/>
  <c r="G11" i="49" s="1"/>
  <c r="E38" i="49"/>
  <c r="E28" i="49"/>
  <c r="G28" i="49" s="1"/>
  <c r="E22" i="49"/>
  <c r="E12" i="49"/>
  <c r="G12" i="49" s="1"/>
  <c r="E5" i="48"/>
  <c r="E37" i="48"/>
  <c r="E34" i="48"/>
  <c r="G34" i="48" s="1"/>
  <c r="E33" i="48"/>
  <c r="G33" i="48" s="1"/>
  <c r="E25" i="48"/>
  <c r="G25" i="48" s="1"/>
  <c r="E13" i="48"/>
  <c r="E42" i="48"/>
  <c r="E38" i="48"/>
  <c r="G38" i="48" s="1"/>
  <c r="E32" i="48"/>
  <c r="G32" i="48" s="1"/>
  <c r="E28" i="48"/>
  <c r="G28" i="48" s="1"/>
  <c r="E24" i="48"/>
  <c r="E20" i="48"/>
  <c r="E14" i="48"/>
  <c r="E10" i="48"/>
  <c r="E6" i="48"/>
  <c r="T29" i="34" l="1"/>
  <c r="T29" i="52"/>
  <c r="T29" i="41"/>
  <c r="T7" i="24"/>
  <c r="T7" i="43"/>
  <c r="T7" i="42"/>
  <c r="T7" i="16"/>
  <c r="T7" i="28"/>
  <c r="T7" i="39"/>
  <c r="T7" i="44"/>
  <c r="T7" i="52"/>
  <c r="T7" i="49"/>
  <c r="T7" i="22"/>
  <c r="T7" i="37"/>
  <c r="T7" i="19"/>
  <c r="T7" i="32"/>
  <c r="T7" i="15"/>
  <c r="T7" i="31"/>
  <c r="T7" i="36"/>
  <c r="T7" i="50"/>
  <c r="T7" i="12"/>
  <c r="T7" i="27"/>
  <c r="T7" i="48"/>
  <c r="T7" i="14"/>
  <c r="T7" i="18"/>
  <c r="T7" i="35"/>
  <c r="E44" i="50"/>
  <c r="G43" i="51"/>
  <c r="E44" i="39"/>
  <c r="G15" i="25"/>
  <c r="G10" i="35"/>
  <c r="E44" i="41"/>
  <c r="T22" i="23"/>
  <c r="G8" i="31"/>
  <c r="G23" i="19"/>
  <c r="G23" i="38"/>
  <c r="T22" i="39"/>
  <c r="T25" i="35"/>
  <c r="G28" i="36"/>
  <c r="G10" i="33"/>
  <c r="G29" i="48"/>
  <c r="T25" i="44"/>
  <c r="G15" i="23"/>
  <c r="N12" i="33"/>
  <c r="N12" i="22"/>
  <c r="N12" i="13"/>
  <c r="N12" i="14"/>
  <c r="N12" i="15"/>
  <c r="N12" i="41"/>
  <c r="T22" i="14"/>
  <c r="G36" i="20"/>
  <c r="G15" i="19"/>
  <c r="N16" i="50"/>
  <c r="N16" i="17"/>
  <c r="N16" i="8"/>
  <c r="N16" i="12"/>
  <c r="N16" i="51"/>
  <c r="T22" i="52"/>
  <c r="G19" i="27"/>
  <c r="G10" i="27"/>
  <c r="G36" i="13"/>
  <c r="G5" i="41"/>
  <c r="G10" i="48"/>
  <c r="T22" i="22"/>
  <c r="G14" i="27"/>
  <c r="G34" i="25"/>
  <c r="G30" i="44"/>
  <c r="G19" i="20"/>
  <c r="E44" i="24"/>
  <c r="G28" i="39"/>
  <c r="G23" i="49"/>
  <c r="G30" i="39"/>
  <c r="G25" i="50"/>
  <c r="G25" i="40"/>
  <c r="G35" i="33"/>
  <c r="G39" i="49"/>
  <c r="G34" i="41"/>
  <c r="E44" i="29"/>
  <c r="G15" i="21"/>
  <c r="G19" i="51"/>
  <c r="G14" i="26"/>
  <c r="G39" i="38"/>
  <c r="G14" i="35"/>
  <c r="G14" i="33"/>
  <c r="G34" i="37"/>
  <c r="E44" i="17"/>
  <c r="G43" i="48"/>
  <c r="G35" i="27"/>
  <c r="G38" i="32"/>
  <c r="G10" i="19"/>
  <c r="G30" i="32"/>
  <c r="E44" i="22"/>
  <c r="G12" i="27"/>
  <c r="E44" i="25"/>
  <c r="G36" i="33"/>
  <c r="G35" i="34"/>
  <c r="E44" i="51"/>
  <c r="G23" i="44"/>
  <c r="G23" i="26"/>
  <c r="E44" i="52"/>
  <c r="G19" i="37"/>
  <c r="G16" i="36"/>
  <c r="E44" i="8"/>
  <c r="G25" i="22"/>
  <c r="E44" i="20"/>
  <c r="G5" i="38"/>
  <c r="G35" i="42"/>
  <c r="T9" i="43"/>
  <c r="G25" i="49"/>
  <c r="T9" i="25"/>
  <c r="T21" i="18"/>
  <c r="T21" i="36"/>
  <c r="T9" i="21"/>
  <c r="T21" i="13"/>
  <c r="N39" i="51"/>
  <c r="T36" i="44"/>
  <c r="G30" i="48"/>
  <c r="F16" i="41"/>
  <c r="G16" i="41" s="1"/>
  <c r="P26" i="44"/>
  <c r="T9" i="51"/>
  <c r="T9" i="34"/>
  <c r="T9" i="24"/>
  <c r="T21" i="21"/>
  <c r="T21" i="31"/>
  <c r="T26" i="25"/>
  <c r="T26" i="21"/>
  <c r="T26" i="51"/>
  <c r="T29" i="40"/>
  <c r="N14" i="14"/>
  <c r="N14" i="26"/>
  <c r="N14" i="29"/>
  <c r="N14" i="38"/>
  <c r="N14" i="36"/>
  <c r="N14" i="30"/>
  <c r="N14" i="51"/>
  <c r="N14" i="44"/>
  <c r="N14" i="48"/>
  <c r="G7" i="15"/>
  <c r="T9" i="16"/>
  <c r="T9" i="39"/>
  <c r="T9" i="42"/>
  <c r="N38" i="20"/>
  <c r="N38" i="31"/>
  <c r="N38" i="27"/>
  <c r="N38" i="43"/>
  <c r="N38" i="36"/>
  <c r="N38" i="19"/>
  <c r="N38" i="12"/>
  <c r="N38" i="16"/>
  <c r="N38" i="17"/>
  <c r="N38" i="22"/>
  <c r="N38" i="8"/>
  <c r="N38" i="28"/>
  <c r="N38" i="21"/>
  <c r="N38" i="23"/>
  <c r="N38" i="44"/>
  <c r="N38" i="34"/>
  <c r="N38" i="30"/>
  <c r="N38" i="51"/>
  <c r="N38" i="50"/>
  <c r="N38" i="39"/>
  <c r="N38" i="25"/>
  <c r="N38" i="38"/>
  <c r="N38" i="15"/>
  <c r="N38" i="40"/>
  <c r="N38" i="24"/>
  <c r="N38" i="26"/>
  <c r="N38" i="32"/>
  <c r="N38" i="42"/>
  <c r="N38" i="41"/>
  <c r="N38" i="14"/>
  <c r="N38" i="49"/>
  <c r="N38" i="29"/>
  <c r="N38" i="52"/>
  <c r="N38" i="13"/>
  <c r="N38" i="18"/>
  <c r="N38" i="35"/>
  <c r="N38" i="48"/>
  <c r="T9" i="40"/>
  <c r="E44" i="31"/>
  <c r="G36" i="16"/>
  <c r="T9" i="36"/>
  <c r="T9" i="37"/>
  <c r="T9" i="49"/>
  <c r="E44" i="42"/>
  <c r="G34" i="39"/>
  <c r="G36" i="26"/>
  <c r="T9" i="19"/>
  <c r="T9" i="52"/>
  <c r="E44" i="19"/>
  <c r="T9" i="28"/>
  <c r="T9" i="22"/>
  <c r="T25" i="14"/>
  <c r="T9" i="33"/>
  <c r="T9" i="8"/>
  <c r="T36" i="22"/>
  <c r="T22" i="38"/>
  <c r="G43" i="43"/>
  <c r="G15" i="26"/>
  <c r="G15" i="39"/>
  <c r="T9" i="32"/>
  <c r="T9" i="29"/>
  <c r="T9" i="20"/>
  <c r="T36" i="17"/>
  <c r="T22" i="48"/>
  <c r="G34" i="33"/>
  <c r="T9" i="12"/>
  <c r="T21" i="40"/>
  <c r="T21" i="24"/>
  <c r="P16" i="31"/>
  <c r="P16" i="40"/>
  <c r="T22" i="16"/>
  <c r="T9" i="30"/>
  <c r="T36" i="27"/>
  <c r="T9" i="41"/>
  <c r="T9" i="13"/>
  <c r="T21" i="16"/>
  <c r="T21" i="52"/>
  <c r="T21" i="12"/>
  <c r="N9" i="17"/>
  <c r="T36" i="19"/>
  <c r="T26" i="28"/>
  <c r="T26" i="27"/>
  <c r="T26" i="49"/>
  <c r="F41" i="30"/>
  <c r="G41" i="30" s="1"/>
  <c r="F16" i="18"/>
  <c r="G16" i="18" s="1"/>
  <c r="F16" i="34"/>
  <c r="G16" i="34" s="1"/>
  <c r="T7" i="30"/>
  <c r="T7" i="40"/>
  <c r="T9" i="44"/>
  <c r="T9" i="35"/>
  <c r="T21" i="19"/>
  <c r="T21" i="51"/>
  <c r="T21" i="17"/>
  <c r="N9" i="41"/>
  <c r="T36" i="50"/>
  <c r="T26" i="20"/>
  <c r="T26" i="8"/>
  <c r="T26" i="32"/>
  <c r="F30" i="36"/>
  <c r="G30" i="36" s="1"/>
  <c r="T22" i="32"/>
  <c r="G36" i="32"/>
  <c r="G23" i="27"/>
  <c r="T9" i="15"/>
  <c r="T9" i="23"/>
  <c r="T21" i="8"/>
  <c r="T21" i="37"/>
  <c r="T21" i="32"/>
  <c r="T36" i="18"/>
  <c r="T26" i="26"/>
  <c r="T26" i="12"/>
  <c r="T26" i="23"/>
  <c r="T36" i="51"/>
  <c r="P16" i="24"/>
  <c r="N22" i="38"/>
  <c r="N22" i="40"/>
  <c r="N22" i="17"/>
  <c r="N22" i="33"/>
  <c r="N22" i="16"/>
  <c r="N22" i="35"/>
  <c r="N22" i="42"/>
  <c r="N22" i="8"/>
  <c r="N22" i="14"/>
  <c r="N22" i="37"/>
  <c r="N22" i="43"/>
  <c r="N22" i="15"/>
  <c r="N22" i="24"/>
  <c r="N22" i="44"/>
  <c r="N22" i="26"/>
  <c r="N22" i="12"/>
  <c r="N22" i="19"/>
  <c r="N22" i="18"/>
  <c r="N22" i="23"/>
  <c r="N22" i="22"/>
  <c r="N22" i="25"/>
  <c r="N22" i="28"/>
  <c r="N22" i="27"/>
  <c r="N22" i="20"/>
  <c r="N22" i="29"/>
  <c r="N22" i="36"/>
  <c r="N22" i="31"/>
  <c r="N22" i="39"/>
  <c r="N22" i="32"/>
  <c r="N22" i="41"/>
  <c r="N22" i="34"/>
  <c r="N22" i="21"/>
  <c r="N22" i="50"/>
  <c r="N22" i="13"/>
  <c r="N22" i="30"/>
  <c r="G25" i="43"/>
  <c r="T9" i="50"/>
  <c r="G30" i="18"/>
  <c r="T9" i="48"/>
  <c r="T21" i="41"/>
  <c r="N39" i="50"/>
  <c r="G13" i="49"/>
  <c r="F16" i="32"/>
  <c r="G16" i="32" s="1"/>
  <c r="G22" i="20"/>
  <c r="F26" i="51"/>
  <c r="G26" i="51" s="1"/>
  <c r="T9" i="38"/>
  <c r="T21" i="27"/>
  <c r="T23" i="26"/>
  <c r="F16" i="15"/>
  <c r="G16" i="15" s="1"/>
  <c r="F26" i="39"/>
  <c r="G26" i="39" s="1"/>
  <c r="T7" i="41"/>
  <c r="T9" i="26"/>
  <c r="T21" i="33"/>
  <c r="T10" i="38"/>
  <c r="T36" i="30"/>
  <c r="T26" i="35"/>
  <c r="T26" i="16"/>
  <c r="F30" i="26"/>
  <c r="G30" i="26" s="1"/>
  <c r="T29" i="17"/>
  <c r="N32" i="22"/>
  <c r="N32" i="51"/>
  <c r="N32" i="28"/>
  <c r="N32" i="50"/>
  <c r="N32" i="31"/>
  <c r="N32" i="13"/>
  <c r="N32" i="8"/>
  <c r="N32" i="48"/>
  <c r="N32" i="12"/>
  <c r="N32" i="26"/>
  <c r="N32" i="37"/>
  <c r="N32" i="52"/>
  <c r="N32" i="41"/>
  <c r="N32" i="15"/>
  <c r="N32" i="29"/>
  <c r="N32" i="21"/>
  <c r="N32" i="44"/>
  <c r="N32" i="36"/>
  <c r="N32" i="14"/>
  <c r="N32" i="30"/>
  <c r="N32" i="16"/>
  <c r="N32" i="40"/>
  <c r="N32" i="20"/>
  <c r="N32" i="43"/>
  <c r="N32" i="35"/>
  <c r="N32" i="18"/>
  <c r="N32" i="19"/>
  <c r="N32" i="25"/>
  <c r="N32" i="17"/>
  <c r="N32" i="38"/>
  <c r="N32" i="34"/>
  <c r="N32" i="27"/>
  <c r="N32" i="33"/>
  <c r="N32" i="23"/>
  <c r="T25" i="49"/>
  <c r="T25" i="43"/>
  <c r="T27" i="15"/>
  <c r="T27" i="27"/>
  <c r="T27" i="28"/>
  <c r="T10" i="25"/>
  <c r="T10" i="43"/>
  <c r="T10" i="52"/>
  <c r="T10" i="19"/>
  <c r="T10" i="15"/>
  <c r="T10" i="31"/>
  <c r="T10" i="23"/>
  <c r="T10" i="41"/>
  <c r="T10" i="27"/>
  <c r="T10" i="35"/>
  <c r="T23" i="32"/>
  <c r="T23" i="13"/>
  <c r="T29" i="32"/>
  <c r="T29" i="15"/>
  <c r="T29" i="50"/>
  <c r="T29" i="44"/>
  <c r="T29" i="51"/>
  <c r="T25" i="16"/>
  <c r="T27" i="17"/>
  <c r="T27" i="34"/>
  <c r="T10" i="36"/>
  <c r="T10" i="29"/>
  <c r="T10" i="49"/>
  <c r="T10" i="18"/>
  <c r="T10" i="50"/>
  <c r="T10" i="32"/>
  <c r="T10" i="16"/>
  <c r="T10" i="26"/>
  <c r="T10" i="13"/>
  <c r="T10" i="22"/>
  <c r="T23" i="28"/>
  <c r="T29" i="30"/>
  <c r="T29" i="31"/>
  <c r="T29" i="28"/>
  <c r="T29" i="48"/>
  <c r="T29" i="16"/>
  <c r="T25" i="13"/>
  <c r="T25" i="38"/>
  <c r="T25" i="17"/>
  <c r="T25" i="8"/>
  <c r="T27" i="16"/>
  <c r="T27" i="41"/>
  <c r="T10" i="48"/>
  <c r="T10" i="51"/>
  <c r="T10" i="34"/>
  <c r="T10" i="37"/>
  <c r="T10" i="12"/>
  <c r="T10" i="33"/>
  <c r="T10" i="30"/>
  <c r="T10" i="17"/>
  <c r="T10" i="44"/>
  <c r="T23" i="50"/>
  <c r="T29" i="26"/>
  <c r="T29" i="33"/>
  <c r="T29" i="27"/>
  <c r="T29" i="8"/>
  <c r="J28" i="13"/>
  <c r="J28" i="35"/>
  <c r="J28" i="51"/>
  <c r="T23" i="41"/>
  <c r="T23" i="49"/>
  <c r="T23" i="42"/>
  <c r="T23" i="40"/>
  <c r="T23" i="20"/>
  <c r="J16" i="31"/>
  <c r="J16" i="50"/>
  <c r="J33" i="37"/>
  <c r="J33" i="26"/>
  <c r="J28" i="16"/>
  <c r="J28" i="23"/>
  <c r="J28" i="28"/>
  <c r="T23" i="15"/>
  <c r="T23" i="37"/>
  <c r="T23" i="34"/>
  <c r="T23" i="16"/>
  <c r="T23" i="31"/>
  <c r="J16" i="29"/>
  <c r="J33" i="20"/>
  <c r="J33" i="21"/>
  <c r="J28" i="37"/>
  <c r="J28" i="17"/>
  <c r="J28" i="48"/>
  <c r="T23" i="48"/>
  <c r="T23" i="52"/>
  <c r="T23" i="29"/>
  <c r="T23" i="25"/>
  <c r="J16" i="8"/>
  <c r="G25" i="31"/>
  <c r="T25" i="42"/>
  <c r="T25" i="34"/>
  <c r="T25" i="36"/>
  <c r="T25" i="50"/>
  <c r="T25" i="24"/>
  <c r="T25" i="27"/>
  <c r="T25" i="29"/>
  <c r="T25" i="19"/>
  <c r="T25" i="28"/>
  <c r="T25" i="20"/>
  <c r="T27" i="20"/>
  <c r="T27" i="25"/>
  <c r="T27" i="39"/>
  <c r="T27" i="44"/>
  <c r="T27" i="48"/>
  <c r="T27" i="51"/>
  <c r="T27" i="24"/>
  <c r="T27" i="26"/>
  <c r="T27" i="29"/>
  <c r="T27" i="31"/>
  <c r="G8" i="43"/>
  <c r="T36" i="35"/>
  <c r="T36" i="26"/>
  <c r="T36" i="14"/>
  <c r="T36" i="39"/>
  <c r="T36" i="37"/>
  <c r="T36" i="38"/>
  <c r="T36" i="16"/>
  <c r="T36" i="42"/>
  <c r="T36" i="40"/>
  <c r="T36" i="43"/>
  <c r="T33" i="19"/>
  <c r="T33" i="36"/>
  <c r="T33" i="27"/>
  <c r="T33" i="33"/>
  <c r="T33" i="16"/>
  <c r="T33" i="26"/>
  <c r="T33" i="42"/>
  <c r="T33" i="24"/>
  <c r="T33" i="40"/>
  <c r="T33" i="12"/>
  <c r="J16" i="21"/>
  <c r="J16" i="15"/>
  <c r="J16" i="28"/>
  <c r="J16" i="17"/>
  <c r="J33" i="13"/>
  <c r="J33" i="25"/>
  <c r="J33" i="40"/>
  <c r="J33" i="23"/>
  <c r="J33" i="35"/>
  <c r="J33" i="49"/>
  <c r="J33" i="31"/>
  <c r="J33" i="30"/>
  <c r="J33" i="15"/>
  <c r="J33" i="48"/>
  <c r="J33" i="44"/>
  <c r="J33" i="32"/>
  <c r="J33" i="22"/>
  <c r="J33" i="19"/>
  <c r="J28" i="49"/>
  <c r="J28" i="21"/>
  <c r="J28" i="39"/>
  <c r="J28" i="18"/>
  <c r="J28" i="33"/>
  <c r="J28" i="12"/>
  <c r="J28" i="43"/>
  <c r="J28" i="29"/>
  <c r="J28" i="38"/>
  <c r="J28" i="22"/>
  <c r="J28" i="25"/>
  <c r="J28" i="24"/>
  <c r="J28" i="26"/>
  <c r="J28" i="40"/>
  <c r="J28" i="14"/>
  <c r="J28" i="30"/>
  <c r="J28" i="34"/>
  <c r="J28" i="15"/>
  <c r="J28" i="19"/>
  <c r="J28" i="20"/>
  <c r="J28" i="31"/>
  <c r="J28" i="52"/>
  <c r="J28" i="8"/>
  <c r="J28" i="42"/>
  <c r="J28" i="32"/>
  <c r="J28" i="50"/>
  <c r="P31" i="13"/>
  <c r="F31" i="8"/>
  <c r="G31" i="8" s="1"/>
  <c r="P31" i="49"/>
  <c r="F31" i="13"/>
  <c r="G31" i="13" s="1"/>
  <c r="F31" i="26"/>
  <c r="G31" i="26" s="1"/>
  <c r="P31" i="40"/>
  <c r="P31" i="52"/>
  <c r="P31" i="16"/>
  <c r="P31" i="32"/>
  <c r="F31" i="17"/>
  <c r="G31" i="17" s="1"/>
  <c r="P31" i="19"/>
  <c r="F31" i="27"/>
  <c r="G31" i="27" s="1"/>
  <c r="F31" i="30"/>
  <c r="G31" i="30" s="1"/>
  <c r="F31" i="36"/>
  <c r="G31" i="36" s="1"/>
  <c r="P31" i="41"/>
  <c r="F31" i="16"/>
  <c r="G31" i="16" s="1"/>
  <c r="P31" i="43"/>
  <c r="P31" i="51"/>
  <c r="F31" i="14"/>
  <c r="G31" i="14" s="1"/>
  <c r="F31" i="31"/>
  <c r="G31" i="31" s="1"/>
  <c r="P31" i="48"/>
  <c r="F31" i="52"/>
  <c r="G31" i="52" s="1"/>
  <c r="P31" i="18"/>
  <c r="F31" i="38"/>
  <c r="G31" i="38" s="1"/>
  <c r="P31" i="21"/>
  <c r="F31" i="23"/>
  <c r="G31" i="23" s="1"/>
  <c r="F31" i="28"/>
  <c r="G31" i="28" s="1"/>
  <c r="F31" i="32"/>
  <c r="G31" i="32" s="1"/>
  <c r="P31" i="37"/>
  <c r="P31" i="42"/>
  <c r="F31" i="21"/>
  <c r="G31" i="21" s="1"/>
  <c r="P31" i="20"/>
  <c r="P31" i="26"/>
  <c r="P31" i="31"/>
  <c r="P31" i="34"/>
  <c r="P31" i="38"/>
  <c r="F31" i="42"/>
  <c r="G31" i="42" s="1"/>
  <c r="F31" i="48"/>
  <c r="G31" i="48" s="1"/>
  <c r="F31" i="51"/>
  <c r="G31" i="51" s="1"/>
  <c r="P31" i="22"/>
  <c r="F31" i="34"/>
  <c r="G31" i="34" s="1"/>
  <c r="P31" i="50"/>
  <c r="P31" i="12"/>
  <c r="P31" i="24"/>
  <c r="F31" i="43"/>
  <c r="G31" i="43" s="1"/>
  <c r="P31" i="14"/>
  <c r="P31" i="17"/>
  <c r="F31" i="24"/>
  <c r="G31" i="24" s="1"/>
  <c r="P31" i="33"/>
  <c r="F31" i="39"/>
  <c r="G31" i="39" s="1"/>
  <c r="P31" i="44"/>
  <c r="F31" i="22"/>
  <c r="G31" i="22" s="1"/>
  <c r="P31" i="23"/>
  <c r="P31" i="27"/>
  <c r="P31" i="30"/>
  <c r="P31" i="35"/>
  <c r="P31" i="39"/>
  <c r="F31" i="44"/>
  <c r="G31" i="44" s="1"/>
  <c r="F31" i="49"/>
  <c r="G31" i="49" s="1"/>
  <c r="F31" i="50"/>
  <c r="G31" i="50" s="1"/>
  <c r="F31" i="19"/>
  <c r="G31" i="19" s="1"/>
  <c r="F31" i="40"/>
  <c r="G31" i="40" s="1"/>
  <c r="F31" i="29"/>
  <c r="G31" i="29" s="1"/>
  <c r="F31" i="12"/>
  <c r="G31" i="12" s="1"/>
  <c r="P31" i="8"/>
  <c r="P31" i="25"/>
  <c r="F31" i="15"/>
  <c r="G31" i="15" s="1"/>
  <c r="F31" i="33"/>
  <c r="G31" i="33" s="1"/>
  <c r="F31" i="20"/>
  <c r="G31" i="20" s="1"/>
  <c r="P31" i="28"/>
  <c r="P31" i="29"/>
  <c r="F31" i="18"/>
  <c r="G31" i="18" s="1"/>
  <c r="F31" i="37"/>
  <c r="G31" i="37" s="1"/>
  <c r="F31" i="25"/>
  <c r="G31" i="25" s="1"/>
  <c r="F31" i="35"/>
  <c r="G31" i="35" s="1"/>
  <c r="P31" i="36"/>
  <c r="F31" i="41"/>
  <c r="G31" i="41" s="1"/>
  <c r="P31" i="15"/>
  <c r="J20" i="37"/>
  <c r="J20" i="27"/>
  <c r="J20" i="12"/>
  <c r="J20" i="49"/>
  <c r="J20" i="31"/>
  <c r="J20" i="33"/>
  <c r="J20" i="42"/>
  <c r="J20" i="44"/>
  <c r="J20" i="8"/>
  <c r="J20" i="29"/>
  <c r="J20" i="16"/>
  <c r="J20" i="13"/>
  <c r="J20" i="18"/>
  <c r="J20" i="38"/>
  <c r="J20" i="22"/>
  <c r="J20" i="19"/>
  <c r="J20" i="15"/>
  <c r="J20" i="35"/>
  <c r="J20" i="24"/>
  <c r="J20" i="17"/>
  <c r="J20" i="23"/>
  <c r="J20" i="14"/>
  <c r="J20" i="21"/>
  <c r="J20" i="41"/>
  <c r="J20" i="39"/>
  <c r="J20" i="36"/>
  <c r="J20" i="34"/>
  <c r="J20" i="48"/>
  <c r="J20" i="25"/>
  <c r="J20" i="28"/>
  <c r="J20" i="51"/>
  <c r="J20" i="30"/>
  <c r="J20" i="52"/>
  <c r="J20" i="43"/>
  <c r="J20" i="40"/>
  <c r="J20" i="20"/>
  <c r="J20" i="32"/>
  <c r="G13" i="48"/>
  <c r="G35" i="49"/>
  <c r="G14" i="48"/>
  <c r="T25" i="25"/>
  <c r="T25" i="23"/>
  <c r="T25" i="26"/>
  <c r="T25" i="41"/>
  <c r="T25" i="52"/>
  <c r="T25" i="51"/>
  <c r="T25" i="37"/>
  <c r="T25" i="31"/>
  <c r="T25" i="22"/>
  <c r="T27" i="14"/>
  <c r="T27" i="52"/>
  <c r="T27" i="8"/>
  <c r="T27" i="40"/>
  <c r="T27" i="12"/>
  <c r="T27" i="19"/>
  <c r="T27" i="21"/>
  <c r="T27" i="38"/>
  <c r="T27" i="23"/>
  <c r="T27" i="32"/>
  <c r="T36" i="32"/>
  <c r="T36" i="23"/>
  <c r="T36" i="33"/>
  <c r="T36" i="36"/>
  <c r="T36" i="24"/>
  <c r="T36" i="49"/>
  <c r="T36" i="52"/>
  <c r="T36" i="8"/>
  <c r="T36" i="28"/>
  <c r="T36" i="29"/>
  <c r="T33" i="21"/>
  <c r="T33" i="43"/>
  <c r="T33" i="31"/>
  <c r="T33" i="52"/>
  <c r="T33" i="22"/>
  <c r="T33" i="44"/>
  <c r="T33" i="48"/>
  <c r="T33" i="25"/>
  <c r="T33" i="29"/>
  <c r="T33" i="49"/>
  <c r="AH41" i="4"/>
  <c r="F41" i="4" s="1"/>
  <c r="J20" i="26"/>
  <c r="J16" i="41"/>
  <c r="J16" i="36"/>
  <c r="J16" i="43"/>
  <c r="J16" i="27"/>
  <c r="T22" i="34"/>
  <c r="T22" i="51"/>
  <c r="T22" i="8"/>
  <c r="T22" i="19"/>
  <c r="T22" i="12"/>
  <c r="T29" i="35"/>
  <c r="T29" i="37"/>
  <c r="T29" i="36"/>
  <c r="T29" i="22"/>
  <c r="T29" i="23"/>
  <c r="T29" i="49"/>
  <c r="T29" i="21"/>
  <c r="T29" i="13"/>
  <c r="T29" i="19"/>
  <c r="T29" i="39"/>
  <c r="T29" i="29"/>
  <c r="T29" i="38"/>
  <c r="T29" i="25"/>
  <c r="T29" i="42"/>
  <c r="T29" i="24"/>
  <c r="T29" i="43"/>
  <c r="T29" i="12"/>
  <c r="T29" i="18"/>
  <c r="T29" i="20"/>
  <c r="J8" i="48"/>
  <c r="J8" i="13"/>
  <c r="J8" i="29"/>
  <c r="J8" i="40"/>
  <c r="J8" i="32"/>
  <c r="J8" i="41"/>
  <c r="J8" i="18"/>
  <c r="J8" i="43"/>
  <c r="J8" i="42"/>
  <c r="J8" i="17"/>
  <c r="J8" i="34"/>
  <c r="J8" i="23"/>
  <c r="J8" i="15"/>
  <c r="J8" i="8"/>
  <c r="J8" i="22"/>
  <c r="J8" i="35"/>
  <c r="J8" i="36"/>
  <c r="J8" i="39"/>
  <c r="J8" i="49"/>
  <c r="J8" i="33"/>
  <c r="J8" i="19"/>
  <c r="J8" i="12"/>
  <c r="J8" i="30"/>
  <c r="J8" i="21"/>
  <c r="J8" i="28"/>
  <c r="J8" i="51"/>
  <c r="J8" i="44"/>
  <c r="J8" i="26"/>
  <c r="J8" i="37"/>
  <c r="J8" i="27"/>
  <c r="J8" i="38"/>
  <c r="J8" i="52"/>
  <c r="J8" i="16"/>
  <c r="J8" i="25"/>
  <c r="J8" i="24"/>
  <c r="J8" i="20"/>
  <c r="J8" i="14"/>
  <c r="J8" i="50"/>
  <c r="J8" i="31"/>
  <c r="J5" i="43"/>
  <c r="J5" i="35"/>
  <c r="J5" i="21"/>
  <c r="J5" i="40"/>
  <c r="J5" i="24"/>
  <c r="J5" i="41"/>
  <c r="J5" i="27"/>
  <c r="J5" i="51"/>
  <c r="J5" i="15"/>
  <c r="J5" i="32"/>
  <c r="J5" i="52"/>
  <c r="J5" i="20"/>
  <c r="J5" i="22"/>
  <c r="J5" i="42"/>
  <c r="J5" i="29"/>
  <c r="J5" i="36"/>
  <c r="J5" i="34"/>
  <c r="J5" i="19"/>
  <c r="J5" i="30"/>
  <c r="J5" i="33"/>
  <c r="J5" i="23"/>
  <c r="J5" i="12"/>
  <c r="J5" i="25"/>
  <c r="J5" i="49"/>
  <c r="J5" i="48"/>
  <c r="J5" i="18"/>
  <c r="J5" i="17"/>
  <c r="J5" i="28"/>
  <c r="J5" i="14"/>
  <c r="J5" i="26"/>
  <c r="J5" i="31"/>
  <c r="J5" i="38"/>
  <c r="J5" i="50"/>
  <c r="J5" i="37"/>
  <c r="J5" i="13"/>
  <c r="J5" i="39"/>
  <c r="J5" i="16"/>
  <c r="J5" i="44"/>
  <c r="J5" i="8"/>
  <c r="J16" i="33"/>
  <c r="J16" i="40"/>
  <c r="J16" i="12"/>
  <c r="J16" i="22"/>
  <c r="J16" i="26"/>
  <c r="J16" i="19"/>
  <c r="J16" i="44"/>
  <c r="J16" i="16"/>
  <c r="J16" i="32"/>
  <c r="J16" i="20"/>
  <c r="J16" i="24"/>
  <c r="J16" i="14"/>
  <c r="J16" i="23"/>
  <c r="J16" i="13"/>
  <c r="J16" i="42"/>
  <c r="J16" i="52"/>
  <c r="J16" i="34"/>
  <c r="J16" i="48"/>
  <c r="J16" i="35"/>
  <c r="J16" i="18"/>
  <c r="G40" i="48"/>
  <c r="G29" i="13"/>
  <c r="G14" i="23"/>
  <c r="T25" i="33"/>
  <c r="T25" i="30"/>
  <c r="T25" i="32"/>
  <c r="T25" i="48"/>
  <c r="T25" i="12"/>
  <c r="T25" i="18"/>
  <c r="T25" i="21"/>
  <c r="T25" i="39"/>
  <c r="T25" i="40"/>
  <c r="T27" i="30"/>
  <c r="T27" i="43"/>
  <c r="T27" i="22"/>
  <c r="T27" i="18"/>
  <c r="T27" i="13"/>
  <c r="T27" i="42"/>
  <c r="T27" i="37"/>
  <c r="T27" i="49"/>
  <c r="T27" i="36"/>
  <c r="G8" i="26"/>
  <c r="T36" i="15"/>
  <c r="T36" i="13"/>
  <c r="T36" i="25"/>
  <c r="T36" i="21"/>
  <c r="T36" i="41"/>
  <c r="T36" i="48"/>
  <c r="T36" i="34"/>
  <c r="T36" i="12"/>
  <c r="T36" i="31"/>
  <c r="T33" i="13"/>
  <c r="T33" i="15"/>
  <c r="T33" i="14"/>
  <c r="T33" i="32"/>
  <c r="T33" i="39"/>
  <c r="T33" i="23"/>
  <c r="T33" i="38"/>
  <c r="T33" i="18"/>
  <c r="J16" i="49"/>
  <c r="J16" i="51"/>
  <c r="J16" i="25"/>
  <c r="J16" i="37"/>
  <c r="J16" i="39"/>
  <c r="T22" i="40"/>
  <c r="T22" i="37"/>
  <c r="T22" i="33"/>
  <c r="T22" i="29"/>
  <c r="G25" i="27"/>
  <c r="P22" i="41"/>
  <c r="F22" i="48"/>
  <c r="G22" i="48" s="1"/>
  <c r="P22" i="49"/>
  <c r="P22" i="43"/>
  <c r="P22" i="39"/>
  <c r="F22" i="12"/>
  <c r="G22" i="12" s="1"/>
  <c r="P22" i="23"/>
  <c r="F22" i="27"/>
  <c r="G22" i="27" s="1"/>
  <c r="F22" i="52"/>
  <c r="G22" i="52" s="1"/>
  <c r="P22" i="18"/>
  <c r="F22" i="19"/>
  <c r="G22" i="19" s="1"/>
  <c r="P22" i="19"/>
  <c r="F22" i="22"/>
  <c r="G22" i="22" s="1"/>
  <c r="F22" i="35"/>
  <c r="G22" i="35" s="1"/>
  <c r="P22" i="31"/>
  <c r="F22" i="15"/>
  <c r="G22" i="15" s="1"/>
  <c r="P22" i="22"/>
  <c r="P22" i="24"/>
  <c r="P22" i="33"/>
  <c r="P22" i="34"/>
  <c r="F22" i="44"/>
  <c r="G22" i="44" s="1"/>
  <c r="F22" i="29"/>
  <c r="G22" i="29" s="1"/>
  <c r="F22" i="43"/>
  <c r="G22" i="43" s="1"/>
  <c r="P22" i="29"/>
  <c r="P22" i="37"/>
  <c r="P22" i="48"/>
  <c r="F22" i="21"/>
  <c r="G22" i="21" s="1"/>
  <c r="P22" i="51"/>
  <c r="P22" i="38"/>
  <c r="F22" i="14"/>
  <c r="G22" i="14" s="1"/>
  <c r="F22" i="49"/>
  <c r="G22" i="49" s="1"/>
  <c r="F22" i="28"/>
  <c r="G22" i="28" s="1"/>
  <c r="F22" i="16"/>
  <c r="G22" i="16" s="1"/>
  <c r="P22" i="21"/>
  <c r="P22" i="32"/>
  <c r="F22" i="36"/>
  <c r="P22" i="52"/>
  <c r="T14" i="26"/>
  <c r="T14" i="34"/>
  <c r="T14" i="41"/>
  <c r="T14" i="48"/>
  <c r="T14" i="31"/>
  <c r="T14" i="52"/>
  <c r="T14" i="39"/>
  <c r="T14" i="18"/>
  <c r="T14" i="28"/>
  <c r="T14" i="27"/>
  <c r="T14" i="32"/>
  <c r="T14" i="40"/>
  <c r="T14" i="13"/>
  <c r="T14" i="38"/>
  <c r="T14" i="50"/>
  <c r="T14" i="49"/>
  <c r="T14" i="24"/>
  <c r="T14" i="12"/>
  <c r="T14" i="8"/>
  <c r="T14" i="51"/>
  <c r="T14" i="43"/>
  <c r="T14" i="16"/>
  <c r="T14" i="14"/>
  <c r="T14" i="25"/>
  <c r="T14" i="20"/>
  <c r="T14" i="15"/>
  <c r="T14" i="42"/>
  <c r="T14" i="44"/>
  <c r="T14" i="17"/>
  <c r="T14" i="30"/>
  <c r="T14" i="35"/>
  <c r="T14" i="22"/>
  <c r="T14" i="21"/>
  <c r="T14" i="23"/>
  <c r="T14" i="19"/>
  <c r="T14" i="29"/>
  <c r="T14" i="33"/>
  <c r="T14" i="36"/>
  <c r="T14" i="37"/>
  <c r="T5" i="35"/>
  <c r="T5" i="32"/>
  <c r="T5" i="27"/>
  <c r="T5" i="39"/>
  <c r="T5" i="28"/>
  <c r="T5" i="29"/>
  <c r="T5" i="13"/>
  <c r="T5" i="18"/>
  <c r="T5" i="49"/>
  <c r="T5" i="34"/>
  <c r="T5" i="25"/>
  <c r="T5" i="42"/>
  <c r="T5" i="33"/>
  <c r="T5" i="31"/>
  <c r="T5" i="12"/>
  <c r="T5" i="21"/>
  <c r="T5" i="36"/>
  <c r="T5" i="24"/>
  <c r="T5" i="51"/>
  <c r="T5" i="38"/>
  <c r="T5" i="30"/>
  <c r="T5" i="16"/>
  <c r="T5" i="8"/>
  <c r="T5" i="52"/>
  <c r="T5" i="15"/>
  <c r="T5" i="20"/>
  <c r="T5" i="41"/>
  <c r="T5" i="17"/>
  <c r="T5" i="40"/>
  <c r="T5" i="14"/>
  <c r="T5" i="37"/>
  <c r="T5" i="26"/>
  <c r="T5" i="19"/>
  <c r="T5" i="48"/>
  <c r="T5" i="50"/>
  <c r="T5" i="44"/>
  <c r="T5" i="22"/>
  <c r="T5" i="43"/>
  <c r="T5" i="23"/>
  <c r="E44" i="43"/>
  <c r="N7" i="22"/>
  <c r="N7" i="25"/>
  <c r="N7" i="19"/>
  <c r="N7" i="38"/>
  <c r="N7" i="12"/>
  <c r="N7" i="32"/>
  <c r="N7" i="23"/>
  <c r="N7" i="28"/>
  <c r="N7" i="40"/>
  <c r="N7" i="44"/>
  <c r="N7" i="49"/>
  <c r="N7" i="52"/>
  <c r="N7" i="18"/>
  <c r="N7" i="20"/>
  <c r="N7" i="27"/>
  <c r="N7" i="31"/>
  <c r="N7" i="37"/>
  <c r="N7" i="41"/>
  <c r="N7" i="13"/>
  <c r="N7" i="34"/>
  <c r="N7" i="17"/>
  <c r="N7" i="30"/>
  <c r="N7" i="35"/>
  <c r="N7" i="43"/>
  <c r="N7" i="8"/>
  <c r="N7" i="51"/>
  <c r="N7" i="21"/>
  <c r="N7" i="15"/>
  <c r="N7" i="36"/>
  <c r="N7" i="29"/>
  <c r="N7" i="14"/>
  <c r="N7" i="42"/>
  <c r="N7" i="48"/>
  <c r="N7" i="26"/>
  <c r="N7" i="16"/>
  <c r="N7" i="50"/>
  <c r="N7" i="33"/>
  <c r="N7" i="24"/>
  <c r="N7" i="39"/>
  <c r="T32" i="20"/>
  <c r="T32" i="19"/>
  <c r="T32" i="37"/>
  <c r="T32" i="12"/>
  <c r="T32" i="40"/>
  <c r="T32" i="52"/>
  <c r="T32" i="49"/>
  <c r="T32" i="14"/>
  <c r="T32" i="43"/>
  <c r="T32" i="36"/>
  <c r="T32" i="50"/>
  <c r="T32" i="51"/>
  <c r="T32" i="30"/>
  <c r="T32" i="42"/>
  <c r="T32" i="44"/>
  <c r="T32" i="41"/>
  <c r="T32" i="16"/>
  <c r="T32" i="48"/>
  <c r="T32" i="25"/>
  <c r="T32" i="32"/>
  <c r="T32" i="22"/>
  <c r="T32" i="15"/>
  <c r="T32" i="27"/>
  <c r="T32" i="38"/>
  <c r="T32" i="33"/>
  <c r="T32" i="13"/>
  <c r="T32" i="17"/>
  <c r="T32" i="18"/>
  <c r="T32" i="31"/>
  <c r="T32" i="24"/>
  <c r="T32" i="8"/>
  <c r="T32" i="28"/>
  <c r="T32" i="29"/>
  <c r="T32" i="35"/>
  <c r="T32" i="34"/>
  <c r="T32" i="21"/>
  <c r="T32" i="39"/>
  <c r="T32" i="23"/>
  <c r="T32" i="26"/>
  <c r="F16" i="26"/>
  <c r="G16" i="26" s="1"/>
  <c r="P16" i="23"/>
  <c r="F16" i="50"/>
  <c r="G16" i="50" s="1"/>
  <c r="F16" i="30"/>
  <c r="G16" i="30" s="1"/>
  <c r="P16" i="28"/>
  <c r="F16" i="23"/>
  <c r="G16" i="23" s="1"/>
  <c r="F16" i="52"/>
  <c r="G16" i="52" s="1"/>
  <c r="F16" i="33"/>
  <c r="G16" i="33" s="1"/>
  <c r="P16" i="48"/>
  <c r="P16" i="8"/>
  <c r="P16" i="39"/>
  <c r="P16" i="35"/>
  <c r="F16" i="12"/>
  <c r="G16" i="12" s="1"/>
  <c r="F16" i="42"/>
  <c r="G16" i="42" s="1"/>
  <c r="P16" i="22"/>
  <c r="F16" i="8"/>
  <c r="G16" i="8" s="1"/>
  <c r="P16" i="36"/>
  <c r="P16" i="30"/>
  <c r="F16" i="16"/>
  <c r="G16" i="16" s="1"/>
  <c r="F16" i="43"/>
  <c r="G16" i="43" s="1"/>
  <c r="P16" i="14"/>
  <c r="P16" i="52"/>
  <c r="P16" i="41"/>
  <c r="F16" i="19"/>
  <c r="G16" i="19" s="1"/>
  <c r="F16" i="29"/>
  <c r="G16" i="29" s="1"/>
  <c r="F16" i="28"/>
  <c r="G16" i="28" s="1"/>
  <c r="P16" i="12"/>
  <c r="F16" i="14"/>
  <c r="G16" i="14" s="1"/>
  <c r="F16" i="48"/>
  <c r="G16" i="48" s="1"/>
  <c r="F16" i="31"/>
  <c r="F16" i="38"/>
  <c r="G16" i="38" s="1"/>
  <c r="F16" i="21"/>
  <c r="G16" i="21" s="1"/>
  <c r="P16" i="19"/>
  <c r="P16" i="25"/>
  <c r="P16" i="44"/>
  <c r="P16" i="17"/>
  <c r="P16" i="13"/>
  <c r="P16" i="49"/>
  <c r="F16" i="25"/>
  <c r="G16" i="25" s="1"/>
  <c r="F16" i="22"/>
  <c r="G16" i="22" s="1"/>
  <c r="F16" i="49"/>
  <c r="G16" i="49" s="1"/>
  <c r="P16" i="29"/>
  <c r="P16" i="43"/>
  <c r="P16" i="50"/>
  <c r="F16" i="51"/>
  <c r="G16" i="51" s="1"/>
  <c r="P16" i="21"/>
  <c r="P16" i="15"/>
  <c r="F16" i="27"/>
  <c r="G16" i="27" s="1"/>
  <c r="F16" i="37"/>
  <c r="G16" i="37" s="1"/>
  <c r="F16" i="24"/>
  <c r="G16" i="24" s="1"/>
  <c r="F30" i="15"/>
  <c r="G30" i="15" s="1"/>
  <c r="P30" i="38"/>
  <c r="F30" i="22"/>
  <c r="G30" i="22" s="1"/>
  <c r="P30" i="43"/>
  <c r="P30" i="18"/>
  <c r="P30" i="42"/>
  <c r="P30" i="32"/>
  <c r="F30" i="21"/>
  <c r="G30" i="21" s="1"/>
  <c r="F30" i="40"/>
  <c r="G30" i="40" s="1"/>
  <c r="F30" i="50"/>
  <c r="G30" i="50" s="1"/>
  <c r="F30" i="16"/>
  <c r="G30" i="16" s="1"/>
  <c r="F30" i="31"/>
  <c r="G30" i="31" s="1"/>
  <c r="P30" i="17"/>
  <c r="F30" i="51"/>
  <c r="G30" i="51" s="1"/>
  <c r="F30" i="29"/>
  <c r="G30" i="29" s="1"/>
  <c r="F30" i="41"/>
  <c r="G30" i="41" s="1"/>
  <c r="F30" i="17"/>
  <c r="G30" i="17" s="1"/>
  <c r="F30" i="13"/>
  <c r="G30" i="13" s="1"/>
  <c r="F30" i="24"/>
  <c r="G30" i="24" s="1"/>
  <c r="F30" i="34"/>
  <c r="G30" i="34" s="1"/>
  <c r="F30" i="28"/>
  <c r="G30" i="28" s="1"/>
  <c r="P30" i="36"/>
  <c r="P30" i="13"/>
  <c r="P30" i="15"/>
  <c r="G16" i="31"/>
  <c r="G15" i="22"/>
  <c r="J38" i="19"/>
  <c r="J38" i="43"/>
  <c r="J38" i="21"/>
  <c r="J38" i="15"/>
  <c r="J38" i="27"/>
  <c r="J38" i="40"/>
  <c r="J38" i="22"/>
  <c r="J38" i="12"/>
  <c r="J38" i="35"/>
  <c r="J38" i="17"/>
  <c r="J38" i="31"/>
  <c r="J38" i="8"/>
  <c r="J38" i="49"/>
  <c r="J38" i="29"/>
  <c r="J38" i="42"/>
  <c r="J38" i="26"/>
  <c r="J38" i="37"/>
  <c r="J38" i="14"/>
  <c r="J38" i="16"/>
  <c r="J38" i="32"/>
  <c r="J38" i="25"/>
  <c r="J38" i="36"/>
  <c r="J38" i="48"/>
  <c r="J38" i="20"/>
  <c r="J38" i="28"/>
  <c r="J38" i="33"/>
  <c r="J38" i="38"/>
  <c r="J38" i="13"/>
  <c r="J38" i="23"/>
  <c r="J38" i="24"/>
  <c r="J38" i="50"/>
  <c r="J38" i="44"/>
  <c r="J38" i="41"/>
  <c r="J38" i="51"/>
  <c r="J38" i="18"/>
  <c r="J38" i="34"/>
  <c r="J38" i="52"/>
  <c r="J38" i="30"/>
  <c r="J38" i="39"/>
  <c r="T22" i="17"/>
  <c r="T22" i="31"/>
  <c r="T22" i="13"/>
  <c r="T22" i="50"/>
  <c r="T22" i="25"/>
  <c r="T22" i="26"/>
  <c r="T22" i="35"/>
  <c r="T22" i="24"/>
  <c r="T22" i="21"/>
  <c r="T22" i="43"/>
  <c r="T22" i="28"/>
  <c r="T22" i="30"/>
  <c r="T22" i="49"/>
  <c r="T22" i="20"/>
  <c r="T22" i="15"/>
  <c r="T22" i="36"/>
  <c r="T22" i="27"/>
  <c r="T22" i="44"/>
  <c r="T22" i="18"/>
  <c r="T22" i="41"/>
  <c r="T23" i="27"/>
  <c r="T23" i="30"/>
  <c r="T23" i="44"/>
  <c r="T23" i="39"/>
  <c r="T23" i="17"/>
  <c r="T23" i="51"/>
  <c r="T23" i="14"/>
  <c r="T23" i="19"/>
  <c r="T23" i="21"/>
  <c r="T23" i="35"/>
  <c r="T23" i="22"/>
  <c r="T23" i="43"/>
  <c r="T23" i="8"/>
  <c r="T23" i="12"/>
  <c r="T23" i="18"/>
  <c r="T23" i="38"/>
  <c r="T23" i="33"/>
  <c r="T23" i="24"/>
  <c r="T23" i="36"/>
  <c r="T34" i="43"/>
  <c r="T34" i="31"/>
  <c r="T34" i="51"/>
  <c r="T34" i="16"/>
  <c r="T34" i="41"/>
  <c r="T34" i="27"/>
  <c r="T34" i="21"/>
  <c r="T34" i="23"/>
  <c r="T34" i="52"/>
  <c r="T34" i="49"/>
  <c r="T34" i="30"/>
  <c r="T34" i="32"/>
  <c r="T34" i="33"/>
  <c r="T34" i="26"/>
  <c r="T34" i="13"/>
  <c r="T34" i="50"/>
  <c r="T34" i="24"/>
  <c r="T34" i="28"/>
  <c r="T34" i="12"/>
  <c r="T34" i="44"/>
  <c r="T34" i="38"/>
  <c r="T34" i="37"/>
  <c r="T34" i="22"/>
  <c r="T34" i="20"/>
  <c r="T34" i="8"/>
  <c r="T34" i="34"/>
  <c r="T34" i="15"/>
  <c r="T34" i="36"/>
  <c r="T34" i="40"/>
  <c r="T34" i="42"/>
  <c r="T34" i="35"/>
  <c r="T34" i="39"/>
  <c r="T34" i="19"/>
  <c r="T34" i="14"/>
  <c r="T34" i="17"/>
  <c r="T34" i="29"/>
  <c r="T34" i="48"/>
  <c r="T34" i="25"/>
  <c r="T34" i="18"/>
  <c r="T18" i="43"/>
  <c r="T18" i="36"/>
  <c r="T18" i="37"/>
  <c r="T18" i="28"/>
  <c r="T18" i="39"/>
  <c r="T18" i="22"/>
  <c r="T18" i="44"/>
  <c r="T18" i="13"/>
  <c r="T18" i="40"/>
  <c r="T18" i="19"/>
  <c r="T18" i="24"/>
  <c r="T18" i="20"/>
  <c r="T18" i="38"/>
  <c r="T18" i="35"/>
  <c r="T18" i="33"/>
  <c r="T18" i="18"/>
  <c r="T18" i="15"/>
  <c r="T18" i="21"/>
  <c r="T18" i="48"/>
  <c r="T18" i="17"/>
  <c r="T18" i="8"/>
  <c r="T18" i="29"/>
  <c r="T18" i="16"/>
  <c r="T18" i="50"/>
  <c r="T18" i="34"/>
  <c r="T18" i="23"/>
  <c r="T18" i="25"/>
  <c r="T18" i="42"/>
  <c r="T18" i="30"/>
  <c r="T18" i="51"/>
  <c r="T18" i="14"/>
  <c r="T18" i="31"/>
  <c r="T18" i="41"/>
  <c r="T18" i="27"/>
  <c r="T18" i="32"/>
  <c r="T18" i="12"/>
  <c r="T18" i="49"/>
  <c r="T18" i="52"/>
  <c r="T18" i="26"/>
  <c r="F41" i="52"/>
  <c r="G41" i="52" s="1"/>
  <c r="P41" i="51"/>
  <c r="P41" i="41"/>
  <c r="P41" i="50"/>
  <c r="P41" i="42"/>
  <c r="P41" i="37"/>
  <c r="P41" i="33"/>
  <c r="P41" i="40"/>
  <c r="P41" i="36"/>
  <c r="P41" i="32"/>
  <c r="P41" i="27"/>
  <c r="P41" i="23"/>
  <c r="P41" i="19"/>
  <c r="P41" i="15"/>
  <c r="P41" i="8"/>
  <c r="F41" i="43"/>
  <c r="G41" i="43" s="1"/>
  <c r="F41" i="38"/>
  <c r="G41" i="38" s="1"/>
  <c r="F41" i="34"/>
  <c r="G41" i="34" s="1"/>
  <c r="F41" i="28"/>
  <c r="G41" i="28" s="1"/>
  <c r="P41" i="28"/>
  <c r="P41" i="24"/>
  <c r="P41" i="20"/>
  <c r="P41" i="16"/>
  <c r="P41" i="13"/>
  <c r="F41" i="50"/>
  <c r="G41" i="50" s="1"/>
  <c r="F41" i="41"/>
  <c r="G41" i="41" s="1"/>
  <c r="F41" i="37"/>
  <c r="G41" i="37" s="1"/>
  <c r="F41" i="33"/>
  <c r="G41" i="33" s="1"/>
  <c r="F41" i="29"/>
  <c r="G41" i="29" s="1"/>
  <c r="F41" i="26"/>
  <c r="G41" i="26" s="1"/>
  <c r="F41" i="24"/>
  <c r="G41" i="24" s="1"/>
  <c r="F41" i="20"/>
  <c r="G41" i="20" s="1"/>
  <c r="F41" i="16"/>
  <c r="G41" i="16" s="1"/>
  <c r="F41" i="13"/>
  <c r="F41" i="21"/>
  <c r="G41" i="21" s="1"/>
  <c r="P41" i="52"/>
  <c r="F41" i="51"/>
  <c r="G41" i="51" s="1"/>
  <c r="P41" i="44"/>
  <c r="P41" i="48"/>
  <c r="P41" i="43"/>
  <c r="P41" i="39"/>
  <c r="P41" i="35"/>
  <c r="P41" i="49"/>
  <c r="P41" i="38"/>
  <c r="P41" i="34"/>
  <c r="P41" i="31"/>
  <c r="P41" i="25"/>
  <c r="P41" i="21"/>
  <c r="P41" i="17"/>
  <c r="P41" i="12"/>
  <c r="F41" i="49"/>
  <c r="G41" i="49" s="1"/>
  <c r="F41" i="42"/>
  <c r="G41" i="42" s="1"/>
  <c r="F41" i="40"/>
  <c r="F41" i="36"/>
  <c r="G41" i="36" s="1"/>
  <c r="F41" i="32"/>
  <c r="G41" i="32" s="1"/>
  <c r="P41" i="29"/>
  <c r="P41" i="26"/>
  <c r="P41" i="22"/>
  <c r="P41" i="18"/>
  <c r="P41" i="14"/>
  <c r="F41" i="48"/>
  <c r="G41" i="48" s="1"/>
  <c r="F41" i="44"/>
  <c r="G41" i="44" s="1"/>
  <c r="F41" i="39"/>
  <c r="G41" i="39" s="1"/>
  <c r="F41" i="35"/>
  <c r="G41" i="35" s="1"/>
  <c r="F41" i="31"/>
  <c r="G41" i="31" s="1"/>
  <c r="F41" i="27"/>
  <c r="G41" i="27" s="1"/>
  <c r="F41" i="25"/>
  <c r="G41" i="25" s="1"/>
  <c r="F41" i="22"/>
  <c r="G41" i="22" s="1"/>
  <c r="F41" i="18"/>
  <c r="G41" i="18" s="1"/>
  <c r="F41" i="14"/>
  <c r="G41" i="14" s="1"/>
  <c r="F41" i="23"/>
  <c r="G41" i="23" s="1"/>
  <c r="F41" i="19"/>
  <c r="G41" i="19" s="1"/>
  <c r="F41" i="15"/>
  <c r="G41" i="15" s="1"/>
  <c r="F41" i="12"/>
  <c r="G41" i="12" s="1"/>
  <c r="F41" i="8"/>
  <c r="G41" i="8" s="1"/>
  <c r="F41" i="17"/>
  <c r="G41" i="17" s="1"/>
  <c r="P44" i="42"/>
  <c r="P44" i="41"/>
  <c r="P44" i="34"/>
  <c r="P44" i="33"/>
  <c r="P44" i="24"/>
  <c r="P44" i="18"/>
  <c r="F44" i="48"/>
  <c r="F44" i="39"/>
  <c r="F44" i="31"/>
  <c r="P44" i="31"/>
  <c r="P44" i="21"/>
  <c r="P44" i="12"/>
  <c r="F44" i="40"/>
  <c r="F44" i="32"/>
  <c r="F44" i="21"/>
  <c r="F44" i="12"/>
  <c r="F44" i="20"/>
  <c r="F44" i="13"/>
  <c r="P44" i="43"/>
  <c r="P44" i="44"/>
  <c r="P44" i="36"/>
  <c r="P44" i="35"/>
  <c r="P44" i="26"/>
  <c r="P44" i="20"/>
  <c r="P44" i="13"/>
  <c r="F44" i="41"/>
  <c r="F44" i="33"/>
  <c r="F44" i="25"/>
  <c r="P44" i="25"/>
  <c r="P44" i="15"/>
  <c r="F44" i="42"/>
  <c r="F44" i="34"/>
  <c r="F44" i="23"/>
  <c r="F44" i="15"/>
  <c r="F44" i="22"/>
  <c r="F44" i="14"/>
  <c r="F44" i="52"/>
  <c r="F44" i="30"/>
  <c r="P44" i="48"/>
  <c r="P44" i="40"/>
  <c r="P44" i="32"/>
  <c r="P44" i="16"/>
  <c r="F44" i="37"/>
  <c r="P44" i="29"/>
  <c r="F44" i="49"/>
  <c r="F44" i="28"/>
  <c r="F44" i="8"/>
  <c r="F44" i="51"/>
  <c r="P44" i="51"/>
  <c r="P44" i="37"/>
  <c r="P44" i="22"/>
  <c r="F44" i="44"/>
  <c r="F44" i="27"/>
  <c r="P44" i="17"/>
  <c r="F44" i="36"/>
  <c r="F44" i="17"/>
  <c r="F44" i="16"/>
  <c r="P44" i="30"/>
  <c r="P44" i="8"/>
  <c r="P44" i="49"/>
  <c r="P44" i="39"/>
  <c r="P44" i="23"/>
  <c r="F44" i="50"/>
  <c r="F44" i="29"/>
  <c r="P44" i="19"/>
  <c r="F44" i="38"/>
  <c r="F44" i="19"/>
  <c r="F44" i="18"/>
  <c r="P44" i="50"/>
  <c r="P44" i="38"/>
  <c r="P44" i="28"/>
  <c r="P44" i="14"/>
  <c r="F44" i="35"/>
  <c r="P44" i="27"/>
  <c r="F44" i="43"/>
  <c r="F44" i="26"/>
  <c r="F44" i="24"/>
  <c r="P44" i="52"/>
  <c r="F17" i="17"/>
  <c r="G17" i="17" s="1"/>
  <c r="F17" i="21"/>
  <c r="G17" i="21" s="1"/>
  <c r="P17" i="25"/>
  <c r="P17" i="34"/>
  <c r="P17" i="40"/>
  <c r="F17" i="28"/>
  <c r="G17" i="28" s="1"/>
  <c r="F17" i="36"/>
  <c r="G17" i="36" s="1"/>
  <c r="F17" i="8"/>
  <c r="G17" i="8" s="1"/>
  <c r="P17" i="19"/>
  <c r="P17" i="12"/>
  <c r="F17" i="31"/>
  <c r="G17" i="31" s="1"/>
  <c r="F17" i="38"/>
  <c r="G17" i="38" s="1"/>
  <c r="P17" i="43"/>
  <c r="P17" i="32"/>
  <c r="P17" i="41"/>
  <c r="P17" i="15"/>
  <c r="F17" i="19"/>
  <c r="G17" i="19" s="1"/>
  <c r="F17" i="24"/>
  <c r="G17" i="24" s="1"/>
  <c r="F17" i="30"/>
  <c r="G17" i="30" s="1"/>
  <c r="F17" i="39"/>
  <c r="G17" i="39" s="1"/>
  <c r="F17" i="43"/>
  <c r="G17" i="43" s="1"/>
  <c r="F17" i="33"/>
  <c r="G17" i="33" s="1"/>
  <c r="P17" i="8"/>
  <c r="F17" i="18"/>
  <c r="G17" i="18" s="1"/>
  <c r="P17" i="23"/>
  <c r="F17" i="34"/>
  <c r="G17" i="34" s="1"/>
  <c r="F17" i="44"/>
  <c r="G17" i="44" s="1"/>
  <c r="F17" i="41"/>
  <c r="G17" i="41" s="1"/>
  <c r="P17" i="18"/>
  <c r="F17" i="26"/>
  <c r="G17" i="26" s="1"/>
  <c r="P17" i="36"/>
  <c r="F17" i="16"/>
  <c r="G17" i="16" s="1"/>
  <c r="P17" i="22"/>
  <c r="P17" i="24"/>
  <c r="P17" i="17"/>
  <c r="P17" i="21"/>
  <c r="P17" i="14"/>
  <c r="F17" i="35"/>
  <c r="G17" i="35" s="1"/>
  <c r="F17" i="42"/>
  <c r="G17" i="42" s="1"/>
  <c r="P17" i="28"/>
  <c r="F17" i="37"/>
  <c r="G17" i="37" s="1"/>
  <c r="F17" i="15"/>
  <c r="G17" i="15" s="1"/>
  <c r="F17" i="20"/>
  <c r="G17" i="20" s="1"/>
  <c r="F17" i="22"/>
  <c r="G17" i="22" s="1"/>
  <c r="P17" i="27"/>
  <c r="P17" i="39"/>
  <c r="P17" i="26"/>
  <c r="F17" i="12"/>
  <c r="G17" i="12" s="1"/>
  <c r="F17" i="23"/>
  <c r="G17" i="23" s="1"/>
  <c r="F17" i="14"/>
  <c r="G17" i="14" s="1"/>
  <c r="F17" i="25"/>
  <c r="G17" i="25" s="1"/>
  <c r="P17" i="35"/>
  <c r="P17" i="29"/>
  <c r="P17" i="20"/>
  <c r="P17" i="16"/>
  <c r="F17" i="27"/>
  <c r="G17" i="27" s="1"/>
  <c r="P17" i="30"/>
  <c r="P17" i="42"/>
  <c r="P17" i="33"/>
  <c r="F17" i="40"/>
  <c r="G17" i="40" s="1"/>
  <c r="F17" i="32"/>
  <c r="G17" i="32" s="1"/>
  <c r="P17" i="38"/>
  <c r="F17" i="29"/>
  <c r="G17" i="29" s="1"/>
  <c r="P17" i="31"/>
  <c r="P17" i="44"/>
  <c r="P17" i="37"/>
  <c r="P17" i="48"/>
  <c r="F17" i="52"/>
  <c r="G17" i="52" s="1"/>
  <c r="P17" i="52"/>
  <c r="F17" i="13"/>
  <c r="G17" i="13" s="1"/>
  <c r="F17" i="48"/>
  <c r="G17" i="48" s="1"/>
  <c r="F17" i="50"/>
  <c r="G17" i="50" s="1"/>
  <c r="F17" i="49"/>
  <c r="G17" i="49" s="1"/>
  <c r="P17" i="49"/>
  <c r="F17" i="51"/>
  <c r="G17" i="51" s="1"/>
  <c r="P17" i="13"/>
  <c r="F24" i="12"/>
  <c r="G24" i="12" s="1"/>
  <c r="P24" i="13"/>
  <c r="F24" i="48"/>
  <c r="F24" i="30"/>
  <c r="G24" i="30" s="1"/>
  <c r="F24" i="25"/>
  <c r="G24" i="25" s="1"/>
  <c r="F24" i="19"/>
  <c r="G24" i="19" s="1"/>
  <c r="P24" i="20"/>
  <c r="P24" i="26"/>
  <c r="P24" i="21"/>
  <c r="P24" i="17"/>
  <c r="P24" i="23"/>
  <c r="P24" i="25"/>
  <c r="P24" i="31"/>
  <c r="F24" i="41"/>
  <c r="G24" i="41" s="1"/>
  <c r="F24" i="32"/>
  <c r="G24" i="32" s="1"/>
  <c r="P24" i="51"/>
  <c r="F24" i="40"/>
  <c r="G24" i="40" s="1"/>
  <c r="F24" i="50"/>
  <c r="G24" i="50" s="1"/>
  <c r="F24" i="51"/>
  <c r="G24" i="51" s="1"/>
  <c r="F24" i="31"/>
  <c r="G24" i="31" s="1"/>
  <c r="F24" i="26"/>
  <c r="G24" i="26" s="1"/>
  <c r="P24" i="36"/>
  <c r="F24" i="37"/>
  <c r="G24" i="37" s="1"/>
  <c r="P24" i="19"/>
  <c r="F24" i="28"/>
  <c r="G24" i="28" s="1"/>
  <c r="F24" i="21"/>
  <c r="G24" i="21" s="1"/>
  <c r="F24" i="22"/>
  <c r="G24" i="22" s="1"/>
  <c r="F24" i="8"/>
  <c r="G24" i="8" s="1"/>
  <c r="P24" i="48"/>
  <c r="P24" i="41"/>
  <c r="P24" i="37"/>
  <c r="P24" i="18"/>
  <c r="F24" i="23"/>
  <c r="G24" i="23" s="1"/>
  <c r="F24" i="49"/>
  <c r="G24" i="49" s="1"/>
  <c r="P24" i="30"/>
  <c r="F24" i="16"/>
  <c r="G24" i="16" s="1"/>
  <c r="F24" i="44"/>
  <c r="G24" i="44" s="1"/>
  <c r="F24" i="36"/>
  <c r="G24" i="36" s="1"/>
  <c r="P24" i="44"/>
  <c r="F24" i="38"/>
  <c r="G24" i="38" s="1"/>
  <c r="F24" i="29"/>
  <c r="G24" i="29" s="1"/>
  <c r="F24" i="17"/>
  <c r="G24" i="17" s="1"/>
  <c r="P24" i="14"/>
  <c r="F24" i="27"/>
  <c r="G24" i="27" s="1"/>
  <c r="P24" i="38"/>
  <c r="P24" i="24"/>
  <c r="F24" i="24"/>
  <c r="G24" i="24" s="1"/>
  <c r="P24" i="35"/>
  <c r="F24" i="18"/>
  <c r="G24" i="18" s="1"/>
  <c r="P24" i="52"/>
  <c r="F24" i="39"/>
  <c r="G24" i="39" s="1"/>
  <c r="P24" i="39"/>
  <c r="P24" i="28"/>
  <c r="F24" i="33"/>
  <c r="G24" i="33" s="1"/>
  <c r="P24" i="27"/>
  <c r="F24" i="34"/>
  <c r="G24" i="34" s="1"/>
  <c r="P24" i="33"/>
  <c r="P24" i="43"/>
  <c r="P24" i="22"/>
  <c r="P24" i="40"/>
  <c r="P24" i="49"/>
  <c r="F24" i="42"/>
  <c r="G24" i="42" s="1"/>
  <c r="P24" i="15"/>
  <c r="P24" i="32"/>
  <c r="P24" i="12"/>
  <c r="F24" i="20"/>
  <c r="G24" i="20" s="1"/>
  <c r="F24" i="35"/>
  <c r="G24" i="35" s="1"/>
  <c r="P24" i="16"/>
  <c r="F24" i="52"/>
  <c r="G24" i="52" s="1"/>
  <c r="F24" i="15"/>
  <c r="G24" i="15" s="1"/>
  <c r="P24" i="8"/>
  <c r="P24" i="50"/>
  <c r="F24" i="13"/>
  <c r="G24" i="13" s="1"/>
  <c r="F24" i="14"/>
  <c r="G24" i="14" s="1"/>
  <c r="P24" i="29"/>
  <c r="P24" i="34"/>
  <c r="F24" i="43"/>
  <c r="G24" i="43" s="1"/>
  <c r="P24" i="42"/>
  <c r="T7" i="38"/>
  <c r="T7" i="8"/>
  <c r="T7" i="26"/>
  <c r="T7" i="13"/>
  <c r="T7" i="21"/>
  <c r="T7" i="23"/>
  <c r="T7" i="17"/>
  <c r="G24" i="48"/>
  <c r="G41" i="13"/>
  <c r="F42" i="52"/>
  <c r="G42" i="52" s="1"/>
  <c r="P42" i="52"/>
  <c r="F42" i="51"/>
  <c r="G42" i="51" s="1"/>
  <c r="P42" i="48"/>
  <c r="P42" i="50"/>
  <c r="P42" i="42"/>
  <c r="P42" i="38"/>
  <c r="P42" i="34"/>
  <c r="P42" i="51"/>
  <c r="P42" i="41"/>
  <c r="P42" i="37"/>
  <c r="P42" i="33"/>
  <c r="P42" i="28"/>
  <c r="P42" i="24"/>
  <c r="P42" i="20"/>
  <c r="P42" i="16"/>
  <c r="P42" i="13"/>
  <c r="F42" i="50"/>
  <c r="G42" i="50" s="1"/>
  <c r="F42" i="41"/>
  <c r="G42" i="41" s="1"/>
  <c r="F42" i="37"/>
  <c r="G42" i="37" s="1"/>
  <c r="F42" i="33"/>
  <c r="G42" i="33" s="1"/>
  <c r="F42" i="29"/>
  <c r="G42" i="29" s="1"/>
  <c r="F42" i="26"/>
  <c r="G42" i="26" s="1"/>
  <c r="P42" i="31"/>
  <c r="P42" i="25"/>
  <c r="P42" i="21"/>
  <c r="P42" i="17"/>
  <c r="P42" i="12"/>
  <c r="F42" i="49"/>
  <c r="G42" i="49" s="1"/>
  <c r="F42" i="42"/>
  <c r="G42" i="42" s="1"/>
  <c r="F42" i="38"/>
  <c r="G42" i="38" s="1"/>
  <c r="F42" i="34"/>
  <c r="G42" i="34" s="1"/>
  <c r="F42" i="28"/>
  <c r="G42" i="28" s="1"/>
  <c r="F42" i="21"/>
  <c r="G42" i="21" s="1"/>
  <c r="F42" i="17"/>
  <c r="G42" i="17" s="1"/>
  <c r="F42" i="12"/>
  <c r="G42" i="12" s="1"/>
  <c r="F42" i="24"/>
  <c r="G42" i="24" s="1"/>
  <c r="F42" i="20"/>
  <c r="G42" i="20" s="1"/>
  <c r="F42" i="16"/>
  <c r="G42" i="16" s="1"/>
  <c r="F42" i="13"/>
  <c r="G42" i="13" s="1"/>
  <c r="P42" i="49"/>
  <c r="P42" i="43"/>
  <c r="P42" i="40"/>
  <c r="P42" i="36"/>
  <c r="P42" i="32"/>
  <c r="P42" i="44"/>
  <c r="P42" i="39"/>
  <c r="P42" i="35"/>
  <c r="P42" i="29"/>
  <c r="P42" i="26"/>
  <c r="P42" i="22"/>
  <c r="P42" i="18"/>
  <c r="P42" i="14"/>
  <c r="F42" i="48"/>
  <c r="G42" i="48" s="1"/>
  <c r="F42" i="44"/>
  <c r="G42" i="44" s="1"/>
  <c r="F42" i="39"/>
  <c r="G42" i="39" s="1"/>
  <c r="F42" i="35"/>
  <c r="G42" i="35" s="1"/>
  <c r="F42" i="31"/>
  <c r="G42" i="31" s="1"/>
  <c r="F42" i="27"/>
  <c r="G42" i="27" s="1"/>
  <c r="F42" i="25"/>
  <c r="G42" i="25" s="1"/>
  <c r="P42" i="27"/>
  <c r="P42" i="23"/>
  <c r="P42" i="19"/>
  <c r="P42" i="15"/>
  <c r="P42" i="8"/>
  <c r="F42" i="43"/>
  <c r="G42" i="43" s="1"/>
  <c r="F42" i="40"/>
  <c r="G42" i="40" s="1"/>
  <c r="F42" i="36"/>
  <c r="G42" i="36" s="1"/>
  <c r="F42" i="32"/>
  <c r="G42" i="32" s="1"/>
  <c r="F42" i="23"/>
  <c r="G42" i="23" s="1"/>
  <c r="F42" i="19"/>
  <c r="G42" i="19" s="1"/>
  <c r="F42" i="15"/>
  <c r="G42" i="15" s="1"/>
  <c r="F42" i="8"/>
  <c r="G42" i="8" s="1"/>
  <c r="F42" i="22"/>
  <c r="G42" i="22" s="1"/>
  <c r="F42" i="18"/>
  <c r="G42" i="18" s="1"/>
  <c r="F42" i="14"/>
  <c r="G42" i="14" s="1"/>
  <c r="F42" i="30"/>
  <c r="G42" i="30" s="1"/>
  <c r="P42" i="30"/>
  <c r="P6" i="24"/>
  <c r="F6" i="28"/>
  <c r="G6" i="28" s="1"/>
  <c r="P6" i="36"/>
  <c r="F6" i="40"/>
  <c r="G6" i="40" s="1"/>
  <c r="P6" i="44"/>
  <c r="F6" i="49"/>
  <c r="G6" i="49" s="1"/>
  <c r="P6" i="12"/>
  <c r="F6" i="19"/>
  <c r="G6" i="19" s="1"/>
  <c r="F6" i="22"/>
  <c r="G6" i="22" s="1"/>
  <c r="F6" i="26"/>
  <c r="G6" i="26" s="1"/>
  <c r="F6" i="36"/>
  <c r="G6" i="36" s="1"/>
  <c r="F6" i="38"/>
  <c r="G6" i="38" s="1"/>
  <c r="P6" i="40"/>
  <c r="F6" i="43"/>
  <c r="F6" i="52"/>
  <c r="G6" i="52" s="1"/>
  <c r="P6" i="18"/>
  <c r="F6" i="27"/>
  <c r="G6" i="27" s="1"/>
  <c r="F6" i="34"/>
  <c r="G6" i="34" s="1"/>
  <c r="F6" i="23"/>
  <c r="G6" i="23" s="1"/>
  <c r="P6" i="31"/>
  <c r="P6" i="8"/>
  <c r="F6" i="17"/>
  <c r="G6" i="17" s="1"/>
  <c r="P6" i="19"/>
  <c r="P6" i="22"/>
  <c r="P6" i="29"/>
  <c r="F6" i="31"/>
  <c r="G6" i="31" s="1"/>
  <c r="P6" i="30"/>
  <c r="P6" i="42"/>
  <c r="P6" i="43"/>
  <c r="F6" i="51"/>
  <c r="G6" i="51" s="1"/>
  <c r="P6" i="51"/>
  <c r="P6" i="17"/>
  <c r="F6" i="24"/>
  <c r="G6" i="24" s="1"/>
  <c r="F6" i="25"/>
  <c r="G6" i="25" s="1"/>
  <c r="P6" i="32"/>
  <c r="F6" i="30"/>
  <c r="G6" i="30" s="1"/>
  <c r="F6" i="39"/>
  <c r="G6" i="39" s="1"/>
  <c r="F6" i="42"/>
  <c r="G6" i="42" s="1"/>
  <c r="F6" i="50"/>
  <c r="G6" i="50" s="1"/>
  <c r="P6" i="13"/>
  <c r="F6" i="14"/>
  <c r="G6" i="14" s="1"/>
  <c r="F6" i="37"/>
  <c r="G6" i="37" s="1"/>
  <c r="P6" i="39"/>
  <c r="P6" i="33"/>
  <c r="P6" i="35"/>
  <c r="F6" i="12"/>
  <c r="G6" i="12" s="1"/>
  <c r="F6" i="21"/>
  <c r="G6" i="21" s="1"/>
  <c r="P6" i="26"/>
  <c r="P6" i="38"/>
  <c r="P6" i="49"/>
  <c r="P6" i="20"/>
  <c r="F6" i="29"/>
  <c r="G6" i="29" s="1"/>
  <c r="F6" i="44"/>
  <c r="G6" i="44" s="1"/>
  <c r="P6" i="52"/>
  <c r="P6" i="16"/>
  <c r="P6" i="41"/>
  <c r="P6" i="15"/>
  <c r="F6" i="20"/>
  <c r="G6" i="20" s="1"/>
  <c r="P6" i="37"/>
  <c r="P6" i="21"/>
  <c r="F6" i="41"/>
  <c r="G6" i="41" s="1"/>
  <c r="P6" i="25"/>
  <c r="F6" i="18"/>
  <c r="G6" i="18" s="1"/>
  <c r="F6" i="15"/>
  <c r="G6" i="15" s="1"/>
  <c r="F6" i="33"/>
  <c r="G6" i="33" s="1"/>
  <c r="F6" i="48"/>
  <c r="G6" i="48" s="1"/>
  <c r="F6" i="13"/>
  <c r="G6" i="13" s="1"/>
  <c r="P6" i="14"/>
  <c r="P6" i="34"/>
  <c r="P6" i="48"/>
  <c r="F6" i="8"/>
  <c r="G6" i="8" s="1"/>
  <c r="P6" i="28"/>
  <c r="F6" i="32"/>
  <c r="P6" i="50"/>
  <c r="P6" i="27"/>
  <c r="F6" i="16"/>
  <c r="G6" i="16" s="1"/>
  <c r="F6" i="35"/>
  <c r="G6" i="35" s="1"/>
  <c r="P6" i="23"/>
  <c r="P20" i="49"/>
  <c r="F20" i="18"/>
  <c r="G20" i="18" s="1"/>
  <c r="P20" i="20"/>
  <c r="P20" i="29"/>
  <c r="F20" i="37"/>
  <c r="G20" i="37" s="1"/>
  <c r="F20" i="14"/>
  <c r="G20" i="14" s="1"/>
  <c r="P20" i="26"/>
  <c r="F20" i="35"/>
  <c r="G20" i="35" s="1"/>
  <c r="F20" i="41"/>
  <c r="G20" i="41" s="1"/>
  <c r="F20" i="13"/>
  <c r="G20" i="13" s="1"/>
  <c r="F20" i="17"/>
  <c r="G20" i="17" s="1"/>
  <c r="P20" i="16"/>
  <c r="P20" i="19"/>
  <c r="P20" i="22"/>
  <c r="F20" i="27"/>
  <c r="G20" i="27" s="1"/>
  <c r="F20" i="31"/>
  <c r="G20" i="31" s="1"/>
  <c r="P20" i="32"/>
  <c r="P20" i="35"/>
  <c r="F20" i="36"/>
  <c r="G20" i="36" s="1"/>
  <c r="P20" i="38"/>
  <c r="P20" i="41"/>
  <c r="F20" i="43"/>
  <c r="G20" i="43" s="1"/>
  <c r="P20" i="14"/>
  <c r="F20" i="16"/>
  <c r="G20" i="16" s="1"/>
  <c r="F20" i="19"/>
  <c r="G20" i="19" s="1"/>
  <c r="P20" i="21"/>
  <c r="F20" i="26"/>
  <c r="G20" i="26" s="1"/>
  <c r="F20" i="29"/>
  <c r="G20" i="29" s="1"/>
  <c r="F20" i="32"/>
  <c r="G20" i="32" s="1"/>
  <c r="P20" i="34"/>
  <c r="F20" i="24"/>
  <c r="G20" i="24" s="1"/>
  <c r="F20" i="38"/>
  <c r="G20" i="38" s="1"/>
  <c r="P20" i="40"/>
  <c r="F20" i="44"/>
  <c r="G20" i="44" s="1"/>
  <c r="F20" i="8"/>
  <c r="G20" i="8" s="1"/>
  <c r="F20" i="15"/>
  <c r="G20" i="15" s="1"/>
  <c r="F20" i="21"/>
  <c r="G20" i="21" s="1"/>
  <c r="P20" i="28"/>
  <c r="F20" i="34"/>
  <c r="G20" i="34" s="1"/>
  <c r="P20" i="37"/>
  <c r="P20" i="42"/>
  <c r="P20" i="12"/>
  <c r="F20" i="20"/>
  <c r="G20" i="20" s="1"/>
  <c r="P20" i="27"/>
  <c r="F20" i="33"/>
  <c r="G20" i="33" s="1"/>
  <c r="P20" i="36"/>
  <c r="F20" i="42"/>
  <c r="G20" i="42" s="1"/>
  <c r="P20" i="48"/>
  <c r="F20" i="52"/>
  <c r="G20" i="52" s="1"/>
  <c r="P20" i="51"/>
  <c r="P20" i="52"/>
  <c r="F20" i="51"/>
  <c r="G20" i="51" s="1"/>
  <c r="F20" i="28"/>
  <c r="G20" i="28" s="1"/>
  <c r="P20" i="39"/>
  <c r="F20" i="22"/>
  <c r="G20" i="22" s="1"/>
  <c r="P20" i="24"/>
  <c r="F20" i="12"/>
  <c r="G20" i="12" s="1"/>
  <c r="P20" i="18"/>
  <c r="P20" i="25"/>
  <c r="P20" i="30"/>
  <c r="P20" i="23"/>
  <c r="F20" i="40"/>
  <c r="G20" i="40" s="1"/>
  <c r="P20" i="13"/>
  <c r="P20" i="17"/>
  <c r="F20" i="25"/>
  <c r="G20" i="25" s="1"/>
  <c r="P20" i="31"/>
  <c r="F20" i="23"/>
  <c r="G20" i="23" s="1"/>
  <c r="F20" i="39"/>
  <c r="G20" i="39" s="1"/>
  <c r="P20" i="43"/>
  <c r="F20" i="50"/>
  <c r="G20" i="50" s="1"/>
  <c r="F20" i="48"/>
  <c r="G20" i="48" s="1"/>
  <c r="F20" i="49"/>
  <c r="G20" i="49" s="1"/>
  <c r="P20" i="50"/>
  <c r="P20" i="8"/>
  <c r="P20" i="33"/>
  <c r="P20" i="15"/>
  <c r="F20" i="30"/>
  <c r="G20" i="30" s="1"/>
  <c r="P20" i="44"/>
  <c r="E44" i="28"/>
  <c r="G38" i="49"/>
  <c r="G7" i="49"/>
  <c r="P26" i="49"/>
  <c r="F26" i="24"/>
  <c r="G26" i="24" s="1"/>
  <c r="P26" i="22"/>
  <c r="P26" i="34"/>
  <c r="F26" i="22"/>
  <c r="G26" i="22" s="1"/>
  <c r="F26" i="43"/>
  <c r="G26" i="43" s="1"/>
  <c r="F26" i="19"/>
  <c r="G26" i="19" s="1"/>
  <c r="N17" i="48"/>
  <c r="N17" i="22"/>
  <c r="N17" i="23"/>
  <c r="N17" i="31"/>
  <c r="N17" i="43"/>
  <c r="N17" i="39"/>
  <c r="N17" i="13"/>
  <c r="N17" i="37"/>
  <c r="N17" i="34"/>
  <c r="N17" i="16"/>
  <c r="N17" i="14"/>
  <c r="N17" i="25"/>
  <c r="N17" i="15"/>
  <c r="N17" i="26"/>
  <c r="N17" i="17"/>
  <c r="N17" i="33"/>
  <c r="N17" i="52"/>
  <c r="N17" i="35"/>
  <c r="N17" i="42"/>
  <c r="N17" i="21"/>
  <c r="N17" i="12"/>
  <c r="N17" i="50"/>
  <c r="N17" i="30"/>
  <c r="N17" i="32"/>
  <c r="N17" i="41"/>
  <c r="N17" i="8"/>
  <c r="N17" i="18"/>
  <c r="N17" i="27"/>
  <c r="N17" i="38"/>
  <c r="N17" i="36"/>
  <c r="N17" i="51"/>
  <c r="N17" i="24"/>
  <c r="N17" i="20"/>
  <c r="N17" i="49"/>
  <c r="N17" i="28"/>
  <c r="N17" i="19"/>
  <c r="N17" i="29"/>
  <c r="N17" i="40"/>
  <c r="N17" i="44"/>
  <c r="N33" i="51"/>
  <c r="N33" i="15"/>
  <c r="N33" i="21"/>
  <c r="N33" i="20"/>
  <c r="N33" i="36"/>
  <c r="N33" i="27"/>
  <c r="N33" i="38"/>
  <c r="N33" i="43"/>
  <c r="N33" i="33"/>
  <c r="N33" i="37"/>
  <c r="N33" i="17"/>
  <c r="N33" i="23"/>
  <c r="N33" i="31"/>
  <c r="N33" i="12"/>
  <c r="N33" i="41"/>
  <c r="N33" i="48"/>
  <c r="N33" i="29"/>
  <c r="N33" i="44"/>
  <c r="N33" i="13"/>
  <c r="N33" i="40"/>
  <c r="N33" i="14"/>
  <c r="N33" i="50"/>
  <c r="N33" i="22"/>
  <c r="N33" i="42"/>
  <c r="N33" i="39"/>
  <c r="N33" i="34"/>
  <c r="N33" i="19"/>
  <c r="N33" i="32"/>
  <c r="N33" i="26"/>
  <c r="N33" i="52"/>
  <c r="N33" i="16"/>
  <c r="N33" i="18"/>
  <c r="N33" i="30"/>
  <c r="N33" i="49"/>
  <c r="N33" i="8"/>
  <c r="N33" i="24"/>
  <c r="N33" i="28"/>
  <c r="N33" i="25"/>
  <c r="N33" i="35"/>
  <c r="P18" i="25"/>
  <c r="F18" i="39"/>
  <c r="G18" i="39" s="1"/>
  <c r="F18" i="34"/>
  <c r="G18" i="34" s="1"/>
  <c r="F18" i="16"/>
  <c r="G18" i="16" s="1"/>
  <c r="P18" i="48"/>
  <c r="P18" i="49"/>
  <c r="P18" i="15"/>
  <c r="F18" i="29"/>
  <c r="G18" i="29" s="1"/>
  <c r="F18" i="24"/>
  <c r="G18" i="24" s="1"/>
  <c r="P18" i="12"/>
  <c r="P18" i="41"/>
  <c r="P18" i="36"/>
  <c r="F18" i="23"/>
  <c r="G18" i="23" s="1"/>
  <c r="P18" i="52"/>
  <c r="F18" i="17"/>
  <c r="G18" i="17" s="1"/>
  <c r="F18" i="32"/>
  <c r="G18" i="32" s="1"/>
  <c r="F18" i="52"/>
  <c r="G18" i="52" s="1"/>
  <c r="P18" i="30"/>
  <c r="F18" i="18"/>
  <c r="G18" i="18" s="1"/>
  <c r="P18" i="14"/>
  <c r="P18" i="18"/>
  <c r="F18" i="22"/>
  <c r="G18" i="22" s="1"/>
  <c r="P18" i="20"/>
  <c r="F18" i="50"/>
  <c r="G18" i="50" s="1"/>
  <c r="P18" i="13"/>
  <c r="F18" i="44"/>
  <c r="G18" i="44" s="1"/>
  <c r="P18" i="21"/>
  <c r="F18" i="41"/>
  <c r="G18" i="41" s="1"/>
  <c r="P18" i="8"/>
  <c r="F18" i="28"/>
  <c r="G18" i="28" s="1"/>
  <c r="F18" i="15"/>
  <c r="G18" i="15" s="1"/>
  <c r="P18" i="22"/>
  <c r="F18" i="43"/>
  <c r="G18" i="43" s="1"/>
  <c r="F18" i="40"/>
  <c r="G18" i="40" s="1"/>
  <c r="F18" i="26"/>
  <c r="G18" i="26" s="1"/>
  <c r="P18" i="40"/>
  <c r="P18" i="43"/>
  <c r="F18" i="25"/>
  <c r="G18" i="25" s="1"/>
  <c r="F18" i="51"/>
  <c r="G18" i="51" s="1"/>
  <c r="P18" i="24"/>
  <c r="P18" i="31"/>
  <c r="P18" i="28"/>
  <c r="F18" i="12"/>
  <c r="G18" i="12" s="1"/>
  <c r="P18" i="16"/>
  <c r="F18" i="27"/>
  <c r="G18" i="27" s="1"/>
  <c r="F18" i="36"/>
  <c r="G18" i="36" s="1"/>
  <c r="F18" i="48"/>
  <c r="P18" i="39"/>
  <c r="F18" i="42"/>
  <c r="G18" i="42" s="1"/>
  <c r="F18" i="31"/>
  <c r="G18" i="31" s="1"/>
  <c r="P18" i="32"/>
  <c r="P18" i="42"/>
  <c r="P18" i="29"/>
  <c r="P18" i="33"/>
  <c r="P18" i="34"/>
  <c r="P18" i="44"/>
  <c r="P18" i="27"/>
  <c r="P18" i="35"/>
  <c r="P18" i="19"/>
  <c r="P18" i="37"/>
  <c r="F18" i="30"/>
  <c r="G18" i="30" s="1"/>
  <c r="P18" i="51"/>
  <c r="F18" i="21"/>
  <c r="G18" i="21" s="1"/>
  <c r="F18" i="20"/>
  <c r="G18" i="20" s="1"/>
  <c r="F18" i="8"/>
  <c r="G18" i="8" s="1"/>
  <c r="F18" i="19"/>
  <c r="G18" i="19" s="1"/>
  <c r="F18" i="49"/>
  <c r="G18" i="49" s="1"/>
  <c r="F18" i="13"/>
  <c r="G18" i="13" s="1"/>
  <c r="F18" i="14"/>
  <c r="G18" i="14" s="1"/>
  <c r="P18" i="26"/>
  <c r="F18" i="37"/>
  <c r="G18" i="37" s="1"/>
  <c r="P18" i="17"/>
  <c r="F18" i="33"/>
  <c r="G18" i="33" s="1"/>
  <c r="F18" i="35"/>
  <c r="G18" i="35" s="1"/>
  <c r="P18" i="50"/>
  <c r="P18" i="38"/>
  <c r="P18" i="23"/>
  <c r="F18" i="38"/>
  <c r="G18" i="38" s="1"/>
  <c r="G18" i="48"/>
  <c r="N9" i="37"/>
  <c r="N9" i="15"/>
  <c r="N9" i="24"/>
  <c r="N9" i="21"/>
  <c r="N9" i="44"/>
  <c r="N9" i="33"/>
  <c r="N9" i="29"/>
  <c r="N9" i="51"/>
  <c r="N9" i="28"/>
  <c r="N9" i="27"/>
  <c r="N9" i="18"/>
  <c r="N9" i="34"/>
  <c r="N9" i="49"/>
  <c r="N9" i="13"/>
  <c r="N9" i="23"/>
  <c r="N9" i="32"/>
  <c r="N9" i="39"/>
  <c r="N9" i="38"/>
  <c r="N9" i="36"/>
  <c r="N9" i="22"/>
  <c r="N9" i="31"/>
  <c r="N9" i="42"/>
  <c r="N9" i="50"/>
  <c r="N9" i="35"/>
  <c r="N9" i="30"/>
  <c r="N9" i="14"/>
  <c r="N9" i="8"/>
  <c r="N9" i="48"/>
  <c r="N9" i="20"/>
  <c r="N9" i="19"/>
  <c r="N9" i="52"/>
  <c r="N9" i="12"/>
  <c r="N9" i="16"/>
  <c r="N9" i="43"/>
  <c r="N9" i="26"/>
  <c r="N9" i="40"/>
  <c r="N25" i="52"/>
  <c r="N25" i="41"/>
  <c r="N25" i="39"/>
  <c r="N25" i="25"/>
  <c r="N25" i="31"/>
  <c r="N25" i="18"/>
  <c r="N25" i="8"/>
  <c r="N25" i="49"/>
  <c r="N25" i="29"/>
  <c r="N25" i="34"/>
  <c r="N25" i="22"/>
  <c r="N25" i="16"/>
  <c r="N25" i="51"/>
  <c r="N25" i="36"/>
  <c r="N25" i="38"/>
  <c r="N25" i="26"/>
  <c r="N25" i="30"/>
  <c r="N25" i="17"/>
  <c r="N25" i="43"/>
  <c r="N25" i="24"/>
  <c r="N25" i="14"/>
  <c r="N25" i="40"/>
  <c r="N25" i="28"/>
  <c r="N25" i="21"/>
  <c r="N25" i="50"/>
  <c r="N25" i="35"/>
  <c r="N25" i="37"/>
  <c r="N25" i="23"/>
  <c r="N25" i="19"/>
  <c r="N25" i="15"/>
  <c r="N25" i="44"/>
  <c r="N25" i="13"/>
  <c r="N25" i="27"/>
  <c r="N25" i="32"/>
  <c r="N25" i="20"/>
  <c r="N25" i="42"/>
  <c r="N25" i="48"/>
  <c r="N25" i="33"/>
  <c r="N25" i="12"/>
  <c r="N39" i="16"/>
  <c r="N39" i="22"/>
  <c r="N39" i="25"/>
  <c r="N39" i="28"/>
  <c r="N39" i="21"/>
  <c r="N39" i="29"/>
  <c r="N39" i="17"/>
  <c r="N39" i="31"/>
  <c r="N39" i="32"/>
  <c r="N39" i="19"/>
  <c r="N39" i="8"/>
  <c r="N39" i="20"/>
  <c r="N39" i="23"/>
  <c r="N39" i="27"/>
  <c r="N39" i="18"/>
  <c r="N39" i="24"/>
  <c r="N39" i="26"/>
  <c r="N39" i="30"/>
  <c r="N39" i="33"/>
  <c r="N39" i="34"/>
  <c r="N39" i="36"/>
  <c r="N39" i="41"/>
  <c r="N39" i="43"/>
  <c r="N39" i="15"/>
  <c r="N39" i="37"/>
  <c r="N39" i="40"/>
  <c r="N39" i="14"/>
  <c r="N39" i="35"/>
  <c r="N39" i="39"/>
  <c r="N39" i="44"/>
  <c r="N39" i="12"/>
  <c r="N39" i="13"/>
  <c r="N39" i="38"/>
  <c r="N39" i="42"/>
  <c r="N39" i="48"/>
  <c r="N39" i="52"/>
  <c r="F37" i="30"/>
  <c r="G37" i="30" s="1"/>
  <c r="P37" i="26"/>
  <c r="P37" i="23"/>
  <c r="F37" i="17"/>
  <c r="G37" i="17" s="1"/>
  <c r="F37" i="12"/>
  <c r="G37" i="12" s="1"/>
  <c r="P37" i="32"/>
  <c r="P37" i="22"/>
  <c r="F37" i="21"/>
  <c r="G37" i="21" s="1"/>
  <c r="P37" i="15"/>
  <c r="P37" i="12"/>
  <c r="P37" i="18"/>
  <c r="F37" i="27"/>
  <c r="G37" i="27" s="1"/>
  <c r="F37" i="31"/>
  <c r="G37" i="31" s="1"/>
  <c r="P37" i="34"/>
  <c r="F37" i="39"/>
  <c r="G37" i="39" s="1"/>
  <c r="F37" i="38"/>
  <c r="G37" i="38" s="1"/>
  <c r="P37" i="44"/>
  <c r="P37" i="50"/>
  <c r="F37" i="8"/>
  <c r="G37" i="8" s="1"/>
  <c r="F37" i="16"/>
  <c r="G37" i="16" s="1"/>
  <c r="P37" i="25"/>
  <c r="P37" i="36"/>
  <c r="F37" i="49"/>
  <c r="G37" i="49" s="1"/>
  <c r="P37" i="39"/>
  <c r="F37" i="14"/>
  <c r="G37" i="14" s="1"/>
  <c r="P37" i="20"/>
  <c r="P37" i="24"/>
  <c r="P37" i="27"/>
  <c r="P37" i="28"/>
  <c r="F37" i="35"/>
  <c r="G37" i="35" s="1"/>
  <c r="F37" i="32"/>
  <c r="G37" i="32" s="1"/>
  <c r="P37" i="41"/>
  <c r="F37" i="43"/>
  <c r="G37" i="43" s="1"/>
  <c r="P37" i="51"/>
  <c r="P37" i="13"/>
  <c r="F37" i="15"/>
  <c r="G37" i="15" s="1"/>
  <c r="F37" i="22"/>
  <c r="G37" i="22" s="1"/>
  <c r="F37" i="29"/>
  <c r="G37" i="29" s="1"/>
  <c r="P37" i="40"/>
  <c r="F37" i="44"/>
  <c r="G37" i="44" s="1"/>
  <c r="F37" i="50"/>
  <c r="G37" i="50" s="1"/>
  <c r="P37" i="35"/>
  <c r="P37" i="17"/>
  <c r="F37" i="23"/>
  <c r="G37" i="23" s="1"/>
  <c r="F37" i="20"/>
  <c r="G37" i="20" s="1"/>
  <c r="F37" i="25"/>
  <c r="G37" i="25" s="1"/>
  <c r="F37" i="28"/>
  <c r="G37" i="28" s="1"/>
  <c r="P37" i="31"/>
  <c r="F37" i="37"/>
  <c r="G37" i="37" s="1"/>
  <c r="P37" i="33"/>
  <c r="F37" i="42"/>
  <c r="G37" i="42" s="1"/>
  <c r="P37" i="49"/>
  <c r="F37" i="51"/>
  <c r="G37" i="51" s="1"/>
  <c r="P37" i="8"/>
  <c r="F37" i="19"/>
  <c r="G37" i="19" s="1"/>
  <c r="F37" i="24"/>
  <c r="G37" i="24" s="1"/>
  <c r="P37" i="30"/>
  <c r="F37" i="34"/>
  <c r="G37" i="34" s="1"/>
  <c r="F37" i="40"/>
  <c r="G37" i="40" s="1"/>
  <c r="F37" i="48"/>
  <c r="G37" i="48" s="1"/>
  <c r="F37" i="41"/>
  <c r="G37" i="41" s="1"/>
  <c r="P37" i="14"/>
  <c r="F37" i="18"/>
  <c r="G37" i="18" s="1"/>
  <c r="P37" i="19"/>
  <c r="F37" i="26"/>
  <c r="G37" i="26" s="1"/>
  <c r="P37" i="29"/>
  <c r="F37" i="33"/>
  <c r="G37" i="33" s="1"/>
  <c r="P37" i="38"/>
  <c r="F37" i="36"/>
  <c r="G37" i="36" s="1"/>
  <c r="P37" i="42"/>
  <c r="P37" i="48"/>
  <c r="F37" i="52"/>
  <c r="G37" i="52" s="1"/>
  <c r="F37" i="13"/>
  <c r="G37" i="13" s="1"/>
  <c r="P37" i="16"/>
  <c r="P37" i="21"/>
  <c r="P37" i="37"/>
  <c r="P37" i="52"/>
  <c r="P37" i="43"/>
  <c r="AI33" i="4"/>
  <c r="G33" i="4" s="1"/>
  <c r="AI47" i="4"/>
  <c r="G47" i="4" s="1"/>
  <c r="AH15" i="4"/>
  <c r="F15" i="4" s="1"/>
  <c r="T41" i="30"/>
  <c r="T41" i="42"/>
  <c r="T41" i="43"/>
  <c r="T41" i="19"/>
  <c r="T41" i="32"/>
  <c r="T41" i="29"/>
  <c r="T41" i="16"/>
  <c r="T41" i="38"/>
  <c r="T41" i="27"/>
  <c r="T41" i="37"/>
  <c r="T41" i="49"/>
  <c r="T41" i="35"/>
  <c r="T41" i="52"/>
  <c r="T41" i="48"/>
  <c r="T41" i="14"/>
  <c r="T41" i="17"/>
  <c r="T41" i="22"/>
  <c r="T41" i="26"/>
  <c r="T41" i="21"/>
  <c r="T41" i="15"/>
  <c r="T41" i="20"/>
  <c r="T41" i="31"/>
  <c r="T41" i="25"/>
  <c r="T41" i="13"/>
  <c r="T41" i="34"/>
  <c r="T41" i="23"/>
  <c r="T41" i="36"/>
  <c r="T41" i="33"/>
  <c r="T41" i="40"/>
  <c r="T41" i="24"/>
  <c r="T41" i="41"/>
  <c r="T41" i="51"/>
  <c r="T41" i="12"/>
  <c r="T41" i="39"/>
  <c r="T41" i="18"/>
  <c r="T41" i="8"/>
  <c r="T41" i="50"/>
  <c r="T41" i="28"/>
  <c r="T41" i="44"/>
  <c r="N27" i="22"/>
  <c r="N27" i="17"/>
  <c r="N27" i="35"/>
  <c r="N27" i="25"/>
  <c r="N27" i="28"/>
  <c r="N27" i="42"/>
  <c r="N27" i="37"/>
  <c r="N27" i="41"/>
  <c r="N27" i="43"/>
  <c r="N27" i="51"/>
  <c r="N27" i="50"/>
  <c r="N27" i="14"/>
  <c r="N27" i="26"/>
  <c r="N27" i="33"/>
  <c r="N27" i="39"/>
  <c r="N27" i="8"/>
  <c r="N27" i="15"/>
  <c r="N27" i="30"/>
  <c r="N27" i="31"/>
  <c r="N27" i="16"/>
  <c r="N27" i="21"/>
  <c r="N27" i="19"/>
  <c r="N27" i="34"/>
  <c r="N27" i="40"/>
  <c r="N27" i="49"/>
  <c r="N27" i="48"/>
  <c r="N27" i="52"/>
  <c r="N27" i="23"/>
  <c r="N27" i="18"/>
  <c r="N27" i="36"/>
  <c r="N27" i="38"/>
  <c r="N27" i="20"/>
  <c r="N27" i="29"/>
  <c r="N27" i="44"/>
  <c r="N27" i="12"/>
  <c r="N27" i="32"/>
  <c r="N27" i="13"/>
  <c r="N27" i="27"/>
  <c r="N27" i="24"/>
  <c r="F9" i="14"/>
  <c r="G9" i="14" s="1"/>
  <c r="P9" i="20"/>
  <c r="F9" i="12"/>
  <c r="G9" i="12" s="1"/>
  <c r="F9" i="17"/>
  <c r="G9" i="17" s="1"/>
  <c r="F9" i="25"/>
  <c r="G9" i="25" s="1"/>
  <c r="F9" i="32"/>
  <c r="G9" i="32" s="1"/>
  <c r="P9" i="36"/>
  <c r="P9" i="44"/>
  <c r="P9" i="49"/>
  <c r="P9" i="26"/>
  <c r="P9" i="48"/>
  <c r="F9" i="52"/>
  <c r="G9" i="52" s="1"/>
  <c r="F9" i="15"/>
  <c r="P9" i="23"/>
  <c r="F9" i="31"/>
  <c r="G9" i="31" s="1"/>
  <c r="P9" i="31"/>
  <c r="F9" i="38"/>
  <c r="G9" i="38" s="1"/>
  <c r="P9" i="15"/>
  <c r="F9" i="20"/>
  <c r="G9" i="20" s="1"/>
  <c r="P9" i="28"/>
  <c r="P9" i="39"/>
  <c r="F9" i="33"/>
  <c r="G9" i="33" s="1"/>
  <c r="F9" i="40"/>
  <c r="G9" i="40" s="1"/>
  <c r="P9" i="50"/>
  <c r="P9" i="8"/>
  <c r="P9" i="17"/>
  <c r="P9" i="25"/>
  <c r="F9" i="27"/>
  <c r="G9" i="27" s="1"/>
  <c r="F9" i="41"/>
  <c r="G9" i="41" s="1"/>
  <c r="F9" i="34"/>
  <c r="G9" i="34" s="1"/>
  <c r="F9" i="42"/>
  <c r="G9" i="42" s="1"/>
  <c r="F9" i="13"/>
  <c r="G9" i="13" s="1"/>
  <c r="P9" i="14"/>
  <c r="F9" i="23"/>
  <c r="G9" i="23" s="1"/>
  <c r="P9" i="37"/>
  <c r="F9" i="48"/>
  <c r="G9" i="48" s="1"/>
  <c r="F9" i="51"/>
  <c r="G9" i="51" s="1"/>
  <c r="F9" i="39"/>
  <c r="G9" i="39" s="1"/>
  <c r="F9" i="36"/>
  <c r="G9" i="36" s="1"/>
  <c r="P9" i="41"/>
  <c r="F9" i="50"/>
  <c r="G9" i="50" s="1"/>
  <c r="F9" i="8"/>
  <c r="G9" i="8" s="1"/>
  <c r="P9" i="18"/>
  <c r="P9" i="22"/>
  <c r="F9" i="37"/>
  <c r="G9" i="37" s="1"/>
  <c r="F9" i="44"/>
  <c r="F9" i="19"/>
  <c r="G9" i="19" s="1"/>
  <c r="F9" i="28"/>
  <c r="G9" i="28" s="1"/>
  <c r="F9" i="35"/>
  <c r="G9" i="35" s="1"/>
  <c r="P9" i="42"/>
  <c r="P9" i="29"/>
  <c r="P9" i="32"/>
  <c r="P9" i="43"/>
  <c r="P9" i="52"/>
  <c r="P9" i="12"/>
  <c r="F9" i="22"/>
  <c r="G9" i="22" s="1"/>
  <c r="P9" i="27"/>
  <c r="P9" i="34"/>
  <c r="P9" i="30"/>
  <c r="P9" i="38"/>
  <c r="F9" i="18"/>
  <c r="G9" i="18" s="1"/>
  <c r="P9" i="24"/>
  <c r="P9" i="35"/>
  <c r="P9" i="16"/>
  <c r="F9" i="43"/>
  <c r="G9" i="43" s="1"/>
  <c r="P9" i="13"/>
  <c r="P9" i="21"/>
  <c r="P9" i="51"/>
  <c r="F9" i="24"/>
  <c r="G9" i="24" s="1"/>
  <c r="F9" i="30"/>
  <c r="G9" i="30" s="1"/>
  <c r="P9" i="40"/>
  <c r="F9" i="49"/>
  <c r="G9" i="49" s="1"/>
  <c r="P9" i="19"/>
  <c r="F9" i="16"/>
  <c r="G9" i="16" s="1"/>
  <c r="F9" i="21"/>
  <c r="G9" i="21" s="1"/>
  <c r="F9" i="26"/>
  <c r="G9" i="26" s="1"/>
  <c r="F9" i="29"/>
  <c r="G9" i="29" s="1"/>
  <c r="P9" i="33"/>
  <c r="F26" i="21"/>
  <c r="G26" i="21" s="1"/>
  <c r="F26" i="37"/>
  <c r="G26" i="37" s="1"/>
  <c r="P26" i="23"/>
  <c r="F26" i="40"/>
  <c r="G26" i="40" s="1"/>
  <c r="P26" i="40"/>
  <c r="F26" i="17"/>
  <c r="G26" i="17" s="1"/>
  <c r="F26" i="52"/>
  <c r="G26" i="52" s="1"/>
  <c r="P26" i="15"/>
  <c r="P26" i="27"/>
  <c r="P26" i="8"/>
  <c r="P26" i="26"/>
  <c r="F26" i="23"/>
  <c r="G26" i="23" s="1"/>
  <c r="F26" i="48"/>
  <c r="G26" i="48" s="1"/>
  <c r="F26" i="30"/>
  <c r="G26" i="30" s="1"/>
  <c r="F26" i="20"/>
  <c r="G26" i="20" s="1"/>
  <c r="P26" i="29"/>
  <c r="P26" i="13"/>
  <c r="P26" i="28"/>
  <c r="P26" i="50"/>
  <c r="P26" i="24"/>
  <c r="P26" i="35"/>
  <c r="P26" i="20"/>
  <c r="F26" i="36"/>
  <c r="G26" i="36" s="1"/>
  <c r="P26" i="41"/>
  <c r="P26" i="16"/>
  <c r="F26" i="44"/>
  <c r="G26" i="44" s="1"/>
  <c r="P26" i="21"/>
  <c r="F26" i="26"/>
  <c r="G26" i="26" s="1"/>
  <c r="P26" i="36"/>
  <c r="P26" i="12"/>
  <c r="P26" i="37"/>
  <c r="F26" i="8"/>
  <c r="G26" i="8" s="1"/>
  <c r="P26" i="17"/>
  <c r="F26" i="29"/>
  <c r="G26" i="29" s="1"/>
  <c r="F26" i="41"/>
  <c r="G26" i="41" s="1"/>
  <c r="F26" i="13"/>
  <c r="G26" i="13" s="1"/>
  <c r="P26" i="31"/>
  <c r="F26" i="31"/>
  <c r="G26" i="31" s="1"/>
  <c r="P26" i="51"/>
  <c r="F26" i="27"/>
  <c r="G26" i="27" s="1"/>
  <c r="F26" i="49"/>
  <c r="G26" i="49" s="1"/>
  <c r="F26" i="15"/>
  <c r="G26" i="15" s="1"/>
  <c r="F26" i="34"/>
  <c r="G26" i="34" s="1"/>
  <c r="F26" i="42"/>
  <c r="G26" i="42" s="1"/>
  <c r="F26" i="35"/>
  <c r="G26" i="35" s="1"/>
  <c r="P26" i="19"/>
  <c r="P26" i="42"/>
  <c r="P26" i="33"/>
  <c r="P26" i="32"/>
  <c r="F26" i="18"/>
  <c r="G26" i="18" s="1"/>
  <c r="F26" i="50"/>
  <c r="G26" i="50" s="1"/>
  <c r="F26" i="25"/>
  <c r="G26" i="25" s="1"/>
  <c r="F26" i="33"/>
  <c r="G26" i="33" s="1"/>
  <c r="F26" i="28"/>
  <c r="G26" i="28" s="1"/>
  <c r="F26" i="14"/>
  <c r="G26" i="14" s="1"/>
  <c r="F26" i="38"/>
  <c r="G26" i="38" s="1"/>
  <c r="P26" i="52"/>
  <c r="P26" i="43"/>
  <c r="F26" i="12"/>
  <c r="G26" i="12" s="1"/>
  <c r="P26" i="14"/>
  <c r="P26" i="38"/>
  <c r="P26" i="25"/>
  <c r="N11" i="49"/>
  <c r="N11" i="48"/>
  <c r="N11" i="52"/>
  <c r="N11" i="15"/>
  <c r="N11" i="18"/>
  <c r="N11" i="22"/>
  <c r="N11" i="31"/>
  <c r="N11" i="30"/>
  <c r="N11" i="16"/>
  <c r="N11" i="27"/>
  <c r="N11" i="37"/>
  <c r="N11" i="43"/>
  <c r="N11" i="42"/>
  <c r="N11" i="25"/>
  <c r="N11" i="35"/>
  <c r="N11" i="41"/>
  <c r="N11" i="32"/>
  <c r="N11" i="38"/>
  <c r="N11" i="44"/>
  <c r="N11" i="12"/>
  <c r="N11" i="17"/>
  <c r="N11" i="21"/>
  <c r="N11" i="24"/>
  <c r="N11" i="26"/>
  <c r="N11" i="28"/>
  <c r="N11" i="14"/>
  <c r="N11" i="20"/>
  <c r="N11" i="34"/>
  <c r="N11" i="40"/>
  <c r="N11" i="19"/>
  <c r="N11" i="23"/>
  <c r="N11" i="29"/>
  <c r="N11" i="36"/>
  <c r="N11" i="13"/>
  <c r="N11" i="33"/>
  <c r="N11" i="39"/>
  <c r="N11" i="8"/>
  <c r="N11" i="51"/>
  <c r="N11" i="50"/>
  <c r="N15" i="48"/>
  <c r="N15" i="52"/>
  <c r="N15" i="49"/>
  <c r="N15" i="16"/>
  <c r="N15" i="18"/>
  <c r="N15" i="22"/>
  <c r="N15" i="19"/>
  <c r="N15" i="28"/>
  <c r="N15" i="33"/>
  <c r="N15" i="37"/>
  <c r="N15" i="20"/>
  <c r="N15" i="27"/>
  <c r="N15" i="42"/>
  <c r="N15" i="35"/>
  <c r="N15" i="29"/>
  <c r="N15" i="34"/>
  <c r="N15" i="15"/>
  <c r="N15" i="17"/>
  <c r="N15" i="21"/>
  <c r="N15" i="24"/>
  <c r="N15" i="25"/>
  <c r="N15" i="23"/>
  <c r="N15" i="32"/>
  <c r="N15" i="36"/>
  <c r="N15" i="44"/>
  <c r="N15" i="26"/>
  <c r="N15" i="30"/>
  <c r="N15" i="14"/>
  <c r="N15" i="31"/>
  <c r="N15" i="41"/>
  <c r="N15" i="8"/>
  <c r="N15" i="12"/>
  <c r="N15" i="39"/>
  <c r="N15" i="38"/>
  <c r="N15" i="43"/>
  <c r="N15" i="13"/>
  <c r="N15" i="40"/>
  <c r="N15" i="51"/>
  <c r="N15" i="50"/>
  <c r="N21" i="50"/>
  <c r="N21" i="18"/>
  <c r="N21" i="27"/>
  <c r="N21" i="17"/>
  <c r="N21" i="31"/>
  <c r="N21" i="37"/>
  <c r="N21" i="24"/>
  <c r="N21" i="39"/>
  <c r="N21" i="23"/>
  <c r="N21" i="32"/>
  <c r="N21" i="35"/>
  <c r="N21" i="34"/>
  <c r="N21" i="41"/>
  <c r="N21" i="42"/>
  <c r="N21" i="44"/>
  <c r="N21" i="20"/>
  <c r="N21" i="16"/>
  <c r="N21" i="8"/>
  <c r="N21" i="40"/>
  <c r="N21" i="12"/>
  <c r="N21" i="13"/>
  <c r="N21" i="49"/>
  <c r="N21" i="48"/>
  <c r="N21" i="22"/>
  <c r="N21" i="19"/>
  <c r="N21" i="15"/>
  <c r="N21" i="25"/>
  <c r="N21" i="29"/>
  <c r="N21" i="21"/>
  <c r="N21" i="43"/>
  <c r="N21" i="51"/>
  <c r="N21" i="52"/>
  <c r="N21" i="14"/>
  <c r="N21" i="28"/>
  <c r="N21" i="33"/>
  <c r="N21" i="26"/>
  <c r="N21" i="30"/>
  <c r="N21" i="36"/>
  <c r="N21" i="38"/>
  <c r="N29" i="33"/>
  <c r="N29" i="17"/>
  <c r="N29" i="35"/>
  <c r="N29" i="50"/>
  <c r="N29" i="41"/>
  <c r="N29" i="13"/>
  <c r="N29" i="26"/>
  <c r="N29" i="31"/>
  <c r="N29" i="16"/>
  <c r="N29" i="15"/>
  <c r="N29" i="51"/>
  <c r="N29" i="20"/>
  <c r="N29" i="36"/>
  <c r="N29" i="25"/>
  <c r="N29" i="12"/>
  <c r="N29" i="8"/>
  <c r="N29" i="49"/>
  <c r="N29" i="22"/>
  <c r="N29" i="37"/>
  <c r="N29" i="39"/>
  <c r="N29" i="34"/>
  <c r="N29" i="40"/>
  <c r="N29" i="14"/>
  <c r="N29" i="24"/>
  <c r="N29" i="19"/>
  <c r="N29" i="38"/>
  <c r="N29" i="52"/>
  <c r="N29" i="28"/>
  <c r="N29" i="30"/>
  <c r="N29" i="21"/>
  <c r="N29" i="42"/>
  <c r="N29" i="48"/>
  <c r="N29" i="32"/>
  <c r="N29" i="23"/>
  <c r="N29" i="44"/>
  <c r="N29" i="43"/>
  <c r="N29" i="27"/>
  <c r="N29" i="29"/>
  <c r="N29" i="18"/>
  <c r="N37" i="52"/>
  <c r="N37" i="12"/>
  <c r="N37" i="22"/>
  <c r="N37" i="26"/>
  <c r="N37" i="31"/>
  <c r="N37" i="35"/>
  <c r="N37" i="40"/>
  <c r="N37" i="23"/>
  <c r="N37" i="39"/>
  <c r="N37" i="15"/>
  <c r="N37" i="19"/>
  <c r="N37" i="20"/>
  <c r="N37" i="28"/>
  <c r="N37" i="37"/>
  <c r="N37" i="14"/>
  <c r="N37" i="33"/>
  <c r="N37" i="42"/>
  <c r="N37" i="48"/>
  <c r="N37" i="8"/>
  <c r="N37" i="25"/>
  <c r="N37" i="36"/>
  <c r="N37" i="24"/>
  <c r="N37" i="13"/>
  <c r="N37" i="18"/>
  <c r="N37" i="27"/>
  <c r="N37" i="30"/>
  <c r="N37" i="16"/>
  <c r="N37" i="44"/>
  <c r="N37" i="51"/>
  <c r="N37" i="49"/>
  <c r="N37" i="21"/>
  <c r="N37" i="29"/>
  <c r="N37" i="43"/>
  <c r="N37" i="41"/>
  <c r="N37" i="50"/>
  <c r="N37" i="17"/>
  <c r="N37" i="32"/>
  <c r="N37" i="38"/>
  <c r="N37" i="34"/>
  <c r="AH34" i="4"/>
  <c r="F34" i="4" s="1"/>
  <c r="G9" i="15"/>
  <c r="AH43" i="4"/>
  <c r="F43" i="4" s="1"/>
  <c r="AH47" i="4"/>
  <c r="F47" i="4" s="1"/>
  <c r="N5" i="37"/>
  <c r="N5" i="27"/>
  <c r="N5" i="19"/>
  <c r="N5" i="15"/>
  <c r="N5" i="48"/>
  <c r="N5" i="22"/>
  <c r="N5" i="41"/>
  <c r="N5" i="16"/>
  <c r="N5" i="30"/>
  <c r="N5" i="50"/>
  <c r="N5" i="25"/>
  <c r="N5" i="40"/>
  <c r="N5" i="21"/>
  <c r="N5" i="39"/>
  <c r="N5" i="20"/>
  <c r="N5" i="17"/>
  <c r="N5" i="52"/>
  <c r="N5" i="28"/>
  <c r="N5" i="24"/>
  <c r="N5" i="29"/>
  <c r="N5" i="14"/>
  <c r="N5" i="42"/>
  <c r="N5" i="12"/>
  <c r="N5" i="32"/>
  <c r="N5" i="49"/>
  <c r="N5" i="23"/>
  <c r="N5" i="38"/>
  <c r="N5" i="18"/>
  <c r="N5" i="33"/>
  <c r="N5" i="13"/>
  <c r="N5" i="31"/>
  <c r="N5" i="43"/>
  <c r="N5" i="36"/>
  <c r="N5" i="35"/>
  <c r="N5" i="8"/>
  <c r="N5" i="44"/>
  <c r="N5" i="34"/>
  <c r="N5" i="26"/>
  <c r="N5" i="51"/>
  <c r="P21" i="8"/>
  <c r="P21" i="22"/>
  <c r="F21" i="16"/>
  <c r="G21" i="16" s="1"/>
  <c r="F21" i="21"/>
  <c r="G21" i="21" s="1"/>
  <c r="F21" i="30"/>
  <c r="G21" i="30" s="1"/>
  <c r="F21" i="25"/>
  <c r="G21" i="25" s="1"/>
  <c r="F21" i="32"/>
  <c r="G21" i="32" s="1"/>
  <c r="F21" i="41"/>
  <c r="G21" i="41" s="1"/>
  <c r="F21" i="44"/>
  <c r="G21" i="44" s="1"/>
  <c r="F21" i="19"/>
  <c r="G21" i="19" s="1"/>
  <c r="F21" i="17"/>
  <c r="G21" i="17" s="1"/>
  <c r="P21" i="21"/>
  <c r="P21" i="38"/>
  <c r="F21" i="8"/>
  <c r="G21" i="8" s="1"/>
  <c r="F21" i="14"/>
  <c r="G21" i="14" s="1"/>
  <c r="P21" i="12"/>
  <c r="P21" i="18"/>
  <c r="P21" i="27"/>
  <c r="P21" i="35"/>
  <c r="P21" i="28"/>
  <c r="P21" i="36"/>
  <c r="P21" i="40"/>
  <c r="F21" i="12"/>
  <c r="G21" i="12" s="1"/>
  <c r="F21" i="23"/>
  <c r="G21" i="23" s="1"/>
  <c r="F21" i="20"/>
  <c r="G21" i="20" s="1"/>
  <c r="F21" i="35"/>
  <c r="G21" i="35" s="1"/>
  <c r="P21" i="26"/>
  <c r="F21" i="33"/>
  <c r="G21" i="33" s="1"/>
  <c r="P21" i="41"/>
  <c r="P21" i="15"/>
  <c r="F21" i="24"/>
  <c r="G21" i="24" s="1"/>
  <c r="P21" i="30"/>
  <c r="P21" i="29"/>
  <c r="F21" i="39"/>
  <c r="G21" i="39" s="1"/>
  <c r="P21" i="44"/>
  <c r="F21" i="37"/>
  <c r="G21" i="37" s="1"/>
  <c r="P21" i="19"/>
  <c r="P21" i="17"/>
  <c r="F21" i="31"/>
  <c r="G21" i="31" s="1"/>
  <c r="F21" i="28"/>
  <c r="G21" i="28" s="1"/>
  <c r="P21" i="33"/>
  <c r="F21" i="42"/>
  <c r="G21" i="42" s="1"/>
  <c r="P21" i="14"/>
  <c r="P21" i="16"/>
  <c r="F21" i="27"/>
  <c r="G21" i="27" s="1"/>
  <c r="F21" i="38"/>
  <c r="G21" i="38" s="1"/>
  <c r="F21" i="26"/>
  <c r="G21" i="26" s="1"/>
  <c r="P21" i="32"/>
  <c r="F21" i="40"/>
  <c r="G21" i="40" s="1"/>
  <c r="F21" i="43"/>
  <c r="G21" i="43" s="1"/>
  <c r="F21" i="22"/>
  <c r="G21" i="22" s="1"/>
  <c r="F21" i="15"/>
  <c r="G21" i="15" s="1"/>
  <c r="P21" i="31"/>
  <c r="P21" i="25"/>
  <c r="P21" i="39"/>
  <c r="P21" i="43"/>
  <c r="P21" i="23"/>
  <c r="P21" i="20"/>
  <c r="F21" i="34"/>
  <c r="G21" i="34" s="1"/>
  <c r="P21" i="37"/>
  <c r="F21" i="18"/>
  <c r="G21" i="18" s="1"/>
  <c r="P21" i="24"/>
  <c r="P21" i="34"/>
  <c r="F21" i="29"/>
  <c r="G21" i="29" s="1"/>
  <c r="F21" i="36"/>
  <c r="G21" i="36" s="1"/>
  <c r="P21" i="42"/>
  <c r="F21" i="49"/>
  <c r="G21" i="49" s="1"/>
  <c r="P21" i="51"/>
  <c r="F21" i="13"/>
  <c r="G21" i="13" s="1"/>
  <c r="P21" i="50"/>
  <c r="P21" i="52"/>
  <c r="P21" i="13"/>
  <c r="F21" i="48"/>
  <c r="G21" i="48" s="1"/>
  <c r="P21" i="49"/>
  <c r="F21" i="51"/>
  <c r="G21" i="51" s="1"/>
  <c r="P21" i="48"/>
  <c r="F21" i="50"/>
  <c r="G21" i="50" s="1"/>
  <c r="F21" i="52"/>
  <c r="G21" i="52" s="1"/>
  <c r="N13" i="19"/>
  <c r="N13" i="21"/>
  <c r="N13" i="27"/>
  <c r="N13" i="34"/>
  <c r="N13" i="8"/>
  <c r="N13" i="36"/>
  <c r="N13" i="13"/>
  <c r="N13" i="33"/>
  <c r="N13" i="14"/>
  <c r="N13" i="24"/>
  <c r="N13" i="25"/>
  <c r="N13" i="29"/>
  <c r="N13" i="41"/>
  <c r="N13" i="20"/>
  <c r="N13" i="40"/>
  <c r="N13" i="44"/>
  <c r="N13" i="48"/>
  <c r="N13" i="52"/>
  <c r="N13" i="31"/>
  <c r="N13" i="50"/>
  <c r="N13" i="49"/>
  <c r="N13" i="15"/>
  <c r="N13" i="32"/>
  <c r="N13" i="35"/>
  <c r="N13" i="30"/>
  <c r="N13" i="22"/>
  <c r="N13" i="28"/>
  <c r="N13" i="16"/>
  <c r="N13" i="18"/>
  <c r="N13" i="51"/>
  <c r="N13" i="17"/>
  <c r="N13" i="26"/>
  <c r="N13" i="43"/>
  <c r="N13" i="42"/>
  <c r="N13" i="12"/>
  <c r="N13" i="23"/>
  <c r="N13" i="39"/>
  <c r="N13" i="37"/>
  <c r="N13" i="38"/>
  <c r="N19" i="48"/>
  <c r="N19" i="51"/>
  <c r="N19" i="50"/>
  <c r="N19" i="14"/>
  <c r="N19" i="17"/>
  <c r="N19" i="21"/>
  <c r="N19" i="24"/>
  <c r="N19" i="31"/>
  <c r="N19" i="34"/>
  <c r="N19" i="38"/>
  <c r="N19" i="42"/>
  <c r="N19" i="26"/>
  <c r="N19" i="33"/>
  <c r="N19" i="44"/>
  <c r="N19" i="25"/>
  <c r="N19" i="41"/>
  <c r="N19" i="49"/>
  <c r="N19" i="30"/>
  <c r="N19" i="13"/>
  <c r="N19" i="32"/>
  <c r="N19" i="12"/>
  <c r="N19" i="15"/>
  <c r="N19" i="18"/>
  <c r="N19" i="22"/>
  <c r="N19" i="16"/>
  <c r="N19" i="19"/>
  <c r="N19" i="35"/>
  <c r="N19" i="40"/>
  <c r="N19" i="20"/>
  <c r="N19" i="27"/>
  <c r="N19" i="37"/>
  <c r="N19" i="43"/>
  <c r="N19" i="29"/>
  <c r="N19" i="8"/>
  <c r="N19" i="52"/>
  <c r="N19" i="23"/>
  <c r="N19" i="36"/>
  <c r="N19" i="39"/>
  <c r="N19" i="28"/>
  <c r="N23" i="16"/>
  <c r="N23" i="44"/>
  <c r="N23" i="25"/>
  <c r="N23" i="26"/>
  <c r="N23" i="22"/>
  <c r="N23" i="34"/>
  <c r="N23" i="13"/>
  <c r="N23" i="49"/>
  <c r="N23" i="20"/>
  <c r="N23" i="43"/>
  <c r="N23" i="27"/>
  <c r="N23" i="12"/>
  <c r="N23" i="51"/>
  <c r="N23" i="32"/>
  <c r="N23" i="37"/>
  <c r="N23" i="19"/>
  <c r="N23" i="39"/>
  <c r="N23" i="40"/>
  <c r="N23" i="17"/>
  <c r="N23" i="38"/>
  <c r="N23" i="52"/>
  <c r="N23" i="35"/>
  <c r="N23" i="8"/>
  <c r="N23" i="23"/>
  <c r="N23" i="33"/>
  <c r="N23" i="42"/>
  <c r="N23" i="24"/>
  <c r="N23" i="14"/>
  <c r="N23" i="15"/>
  <c r="N23" i="31"/>
  <c r="N23" i="29"/>
  <c r="N23" i="36"/>
  <c r="N23" i="41"/>
  <c r="N23" i="48"/>
  <c r="N23" i="18"/>
  <c r="N23" i="30"/>
  <c r="N23" i="28"/>
  <c r="N23" i="21"/>
  <c r="N23" i="50"/>
  <c r="N31" i="50"/>
  <c r="N31" i="14"/>
  <c r="N31" i="21"/>
  <c r="N31" i="25"/>
  <c r="N31" i="29"/>
  <c r="N31" i="42"/>
  <c r="N31" i="16"/>
  <c r="N31" i="30"/>
  <c r="N31" i="37"/>
  <c r="N31" i="8"/>
  <c r="N31" i="51"/>
  <c r="N31" i="15"/>
  <c r="N31" i="22"/>
  <c r="N31" i="26"/>
  <c r="N31" i="35"/>
  <c r="N31" i="44"/>
  <c r="N31" i="19"/>
  <c r="N31" i="32"/>
  <c r="N31" i="38"/>
  <c r="N31" i="48"/>
  <c r="N31" i="52"/>
  <c r="N31" i="17"/>
  <c r="N31" i="23"/>
  <c r="N31" i="27"/>
  <c r="N31" i="36"/>
  <c r="N31" i="43"/>
  <c r="N31" i="20"/>
  <c r="N31" i="33"/>
  <c r="N31" i="39"/>
  <c r="N31" i="49"/>
  <c r="N31" i="12"/>
  <c r="N31" i="18"/>
  <c r="N31" i="24"/>
  <c r="N31" i="28"/>
  <c r="N31" i="41"/>
  <c r="N31" i="13"/>
  <c r="N31" i="31"/>
  <c r="N31" i="34"/>
  <c r="N31" i="40"/>
  <c r="T30" i="23"/>
  <c r="T30" i="33"/>
  <c r="T30" i="26"/>
  <c r="T30" i="41"/>
  <c r="T30" i="17"/>
  <c r="T30" i="36"/>
  <c r="T30" i="22"/>
  <c r="T30" i="31"/>
  <c r="T30" i="14"/>
  <c r="T30" i="21"/>
  <c r="T30" i="32"/>
  <c r="T30" i="51"/>
  <c r="T30" i="29"/>
  <c r="T30" i="8"/>
  <c r="T30" i="42"/>
  <c r="T30" i="35"/>
  <c r="T30" i="25"/>
  <c r="T30" i="15"/>
  <c r="T30" i="37"/>
  <c r="T30" i="24"/>
  <c r="T30" i="52"/>
  <c r="T30" i="27"/>
  <c r="T30" i="13"/>
  <c r="T30" i="49"/>
  <c r="T30" i="16"/>
  <c r="T30" i="48"/>
  <c r="T30" i="30"/>
  <c r="T30" i="18"/>
  <c r="T30" i="20"/>
  <c r="T30" i="28"/>
  <c r="T30" i="50"/>
  <c r="T30" i="19"/>
  <c r="T30" i="12"/>
  <c r="T30" i="43"/>
  <c r="T30" i="44"/>
  <c r="T30" i="40"/>
  <c r="T30" i="34"/>
  <c r="T30" i="38"/>
  <c r="T30" i="39"/>
  <c r="T15" i="16"/>
  <c r="T15" i="30"/>
  <c r="T15" i="23"/>
  <c r="T15" i="21"/>
  <c r="T15" i="15"/>
  <c r="T15" i="36"/>
  <c r="T15" i="32"/>
  <c r="T15" i="40"/>
  <c r="T15" i="34"/>
  <c r="T15" i="48"/>
  <c r="T15" i="18"/>
  <c r="T15" i="13"/>
  <c r="T15" i="43"/>
  <c r="T15" i="24"/>
  <c r="T15" i="41"/>
  <c r="T15" i="28"/>
  <c r="T15" i="52"/>
  <c r="T15" i="42"/>
  <c r="T15" i="31"/>
  <c r="T15" i="51"/>
  <c r="T15" i="33"/>
  <c r="T15" i="50"/>
  <c r="T15" i="19"/>
  <c r="T15" i="29"/>
  <c r="T15" i="14"/>
  <c r="T15" i="12"/>
  <c r="T15" i="26"/>
  <c r="T15" i="35"/>
  <c r="T15" i="20"/>
  <c r="T15" i="38"/>
  <c r="T15" i="17"/>
  <c r="T15" i="8"/>
  <c r="T15" i="49"/>
  <c r="T15" i="25"/>
  <c r="T15" i="39"/>
  <c r="T15" i="22"/>
  <c r="T15" i="37"/>
  <c r="T15" i="44"/>
  <c r="T15" i="27"/>
  <c r="AH20" i="4"/>
  <c r="F20" i="4" s="1"/>
  <c r="G6" i="32"/>
  <c r="E44" i="32"/>
  <c r="G38" i="37"/>
  <c r="E44" i="37"/>
  <c r="G36" i="12"/>
  <c r="E44" i="15"/>
  <c r="E44" i="26"/>
  <c r="G5" i="26"/>
  <c r="E44" i="33"/>
  <c r="E44" i="34"/>
  <c r="G9" i="44"/>
  <c r="E44" i="44"/>
  <c r="E44" i="38"/>
  <c r="G6" i="43"/>
  <c r="G35" i="21"/>
  <c r="G5" i="48"/>
  <c r="E44" i="48"/>
  <c r="G5" i="49"/>
  <c r="E44" i="49"/>
  <c r="G5" i="13"/>
  <c r="E44" i="13"/>
  <c r="G7" i="16"/>
  <c r="E44" i="16"/>
  <c r="G7" i="27"/>
  <c r="E44" i="27"/>
  <c r="E44" i="30"/>
  <c r="G11" i="35"/>
  <c r="E44" i="35"/>
  <c r="G22" i="36"/>
  <c r="E44" i="36"/>
  <c r="G41" i="40"/>
  <c r="E44" i="40"/>
  <c r="G12" i="14"/>
  <c r="E44" i="14"/>
  <c r="G22" i="18"/>
  <c r="E44" i="18"/>
  <c r="E44" i="23"/>
  <c r="G7" i="23"/>
  <c r="G44" i="20" l="1"/>
  <c r="H5" i="24" a="1"/>
  <c r="H34" i="24" s="1"/>
  <c r="I34" i="24" s="1"/>
  <c r="H5" i="37" a="1"/>
  <c r="H40" i="37" s="1"/>
  <c r="I40" i="37" s="1"/>
  <c r="H5" i="25" a="1"/>
  <c r="H40" i="25" s="1"/>
  <c r="I40" i="25" s="1"/>
  <c r="H5" i="21" a="1"/>
  <c r="H26" i="21" s="1"/>
  <c r="I26" i="21" s="1"/>
  <c r="G44" i="31"/>
  <c r="H5" i="28" a="1"/>
  <c r="H14" i="28" s="1"/>
  <c r="I14" i="28" s="1"/>
  <c r="G44" i="51"/>
  <c r="H5" i="50" a="1"/>
  <c r="H30" i="50" s="1"/>
  <c r="I30" i="50" s="1"/>
  <c r="H5" i="19" a="1"/>
  <c r="H34" i="19" s="1"/>
  <c r="I34" i="19" s="1"/>
  <c r="G44" i="42"/>
  <c r="H5" i="41" a="1"/>
  <c r="H40" i="41" s="1"/>
  <c r="I40" i="41" s="1"/>
  <c r="G44" i="50"/>
  <c r="G44" i="22"/>
  <c r="H5" i="32" a="1"/>
  <c r="H38" i="32" s="1"/>
  <c r="I38" i="32" s="1"/>
  <c r="G44" i="19"/>
  <c r="H5" i="17" a="1"/>
  <c r="H14" i="17" s="1"/>
  <c r="I14" i="17" s="1"/>
  <c r="H5" i="33" a="1"/>
  <c r="H31" i="33" s="1"/>
  <c r="I31" i="33" s="1"/>
  <c r="H5" i="8" a="1"/>
  <c r="H28" i="8" s="1"/>
  <c r="I28" i="8" s="1"/>
  <c r="H5" i="36" a="1"/>
  <c r="H36" i="36" s="1"/>
  <c r="I36" i="36" s="1"/>
  <c r="G44" i="39"/>
  <c r="G44" i="40"/>
  <c r="G44" i="52"/>
  <c r="G44" i="38"/>
  <c r="H5" i="20" a="1"/>
  <c r="H8" i="20" s="1"/>
  <c r="I8" i="20" s="1"/>
  <c r="G44" i="32"/>
  <c r="H5" i="38" a="1"/>
  <c r="H38" i="38" s="1"/>
  <c r="I38" i="38" s="1"/>
  <c r="G44" i="25"/>
  <c r="G44" i="18"/>
  <c r="H5" i="29" a="1"/>
  <c r="H8" i="29" s="1"/>
  <c r="I8" i="29" s="1"/>
  <c r="G44" i="41"/>
  <c r="T38" i="39"/>
  <c r="T38" i="51"/>
  <c r="T38" i="12"/>
  <c r="T38" i="27"/>
  <c r="T38" i="41"/>
  <c r="T38" i="8"/>
  <c r="T38" i="49"/>
  <c r="T38" i="13"/>
  <c r="T38" i="43"/>
  <c r="T38" i="30"/>
  <c r="T38" i="19"/>
  <c r="T38" i="22"/>
  <c r="T38" i="14"/>
  <c r="T38" i="28"/>
  <c r="T38" i="16"/>
  <c r="T38" i="35"/>
  <c r="T38" i="17"/>
  <c r="T38" i="33"/>
  <c r="T38" i="21"/>
  <c r="T38" i="44"/>
  <c r="T38" i="15"/>
  <c r="T38" i="50"/>
  <c r="T38" i="29"/>
  <c r="T38" i="40"/>
  <c r="T38" i="26"/>
  <c r="T38" i="52"/>
  <c r="T38" i="23"/>
  <c r="T38" i="25"/>
  <c r="T38" i="24"/>
  <c r="T38" i="42"/>
  <c r="T38" i="38"/>
  <c r="T38" i="31"/>
  <c r="T38" i="32"/>
  <c r="T38" i="34"/>
  <c r="T38" i="48"/>
  <c r="T38" i="18"/>
  <c r="T38" i="37"/>
  <c r="T38" i="20"/>
  <c r="T38" i="36"/>
  <c r="G44" i="26"/>
  <c r="G44" i="44"/>
  <c r="G44" i="29"/>
  <c r="J44" i="44"/>
  <c r="J44" i="20"/>
  <c r="J44" i="40"/>
  <c r="J44" i="37"/>
  <c r="J44" i="22"/>
  <c r="J44" i="29"/>
  <c r="J44" i="26"/>
  <c r="J44" i="18"/>
  <c r="J44" i="41"/>
  <c r="J44" i="17"/>
  <c r="J44" i="42"/>
  <c r="J44" i="31"/>
  <c r="J44" i="12"/>
  <c r="J44" i="43"/>
  <c r="J44" i="25"/>
  <c r="J44" i="50"/>
  <c r="J44" i="36"/>
  <c r="J44" i="39"/>
  <c r="J44" i="19"/>
  <c r="J44" i="51"/>
  <c r="J44" i="52"/>
  <c r="J44" i="38"/>
  <c r="J44" i="35"/>
  <c r="J44" i="8"/>
  <c r="J44" i="32"/>
  <c r="J44" i="48"/>
  <c r="J44" i="14"/>
  <c r="J44" i="15"/>
  <c r="J44" i="49"/>
  <c r="J44" i="30"/>
  <c r="J44" i="13"/>
  <c r="J44" i="33"/>
  <c r="J44" i="34"/>
  <c r="J44" i="23"/>
  <c r="J44" i="27"/>
  <c r="J44" i="24"/>
  <c r="J44" i="16"/>
  <c r="J44" i="21"/>
  <c r="J44" i="28"/>
  <c r="G44" i="14"/>
  <c r="G44" i="36"/>
  <c r="H5" i="44" a="1"/>
  <c r="H6" i="44" s="1"/>
  <c r="I6" i="44" s="1"/>
  <c r="K6" i="44" s="1"/>
  <c r="H5" i="31" a="1"/>
  <c r="H16" i="31" s="1"/>
  <c r="I16" i="31" s="1"/>
  <c r="H5" i="35" a="1"/>
  <c r="H36" i="35" s="1"/>
  <c r="I36" i="35" s="1"/>
  <c r="H5" i="22" a="1"/>
  <c r="H26" i="22" s="1"/>
  <c r="I26" i="22" s="1"/>
  <c r="G44" i="28"/>
  <c r="G44" i="8"/>
  <c r="H5" i="39" a="1"/>
  <c r="H40" i="39" s="1"/>
  <c r="I40" i="39" s="1"/>
  <c r="G44" i="33"/>
  <c r="H5" i="52" a="1"/>
  <c r="H18" i="52" s="1"/>
  <c r="I18" i="52" s="1"/>
  <c r="G44" i="17"/>
  <c r="G44" i="37"/>
  <c r="G44" i="21"/>
  <c r="H5" i="42" a="1"/>
  <c r="H25" i="42" s="1"/>
  <c r="I25" i="42" s="1"/>
  <c r="G44" i="12"/>
  <c r="H5" i="51" a="1"/>
  <c r="H42" i="51" s="1"/>
  <c r="I42" i="51" s="1"/>
  <c r="G44" i="24"/>
  <c r="H37" i="44"/>
  <c r="I37" i="44" s="1"/>
  <c r="K37" i="44" s="1"/>
  <c r="H5" i="30" a="1"/>
  <c r="H18" i="30" s="1"/>
  <c r="I18" i="30" s="1"/>
  <c r="G44" i="30"/>
  <c r="H5" i="43" a="1"/>
  <c r="H39" i="43" s="1"/>
  <c r="I39" i="43" s="1"/>
  <c r="G44" i="23"/>
  <c r="H5" i="12" a="1"/>
  <c r="H16" i="12" s="1"/>
  <c r="I16" i="12" s="1"/>
  <c r="H5" i="40" a="1"/>
  <c r="H36" i="40" s="1"/>
  <c r="I36" i="40" s="1"/>
  <c r="G44" i="35"/>
  <c r="H5" i="26" a="1"/>
  <c r="H28" i="26" s="1"/>
  <c r="I28" i="26" s="1"/>
  <c r="G44" i="43"/>
  <c r="T12" i="34"/>
  <c r="T12" i="14"/>
  <c r="T12" i="25"/>
  <c r="T12" i="41"/>
  <c r="T12" i="29"/>
  <c r="T12" i="48"/>
  <c r="T12" i="44"/>
  <c r="T12" i="33"/>
  <c r="T12" i="15"/>
  <c r="T12" i="49"/>
  <c r="T12" i="40"/>
  <c r="T12" i="24"/>
  <c r="T12" i="18"/>
  <c r="T12" i="22"/>
  <c r="T12" i="13"/>
  <c r="T12" i="37"/>
  <c r="T12" i="17"/>
  <c r="T12" i="51"/>
  <c r="T12" i="26"/>
  <c r="T12" i="50"/>
  <c r="T12" i="39"/>
  <c r="T12" i="35"/>
  <c r="T12" i="52"/>
  <c r="T12" i="23"/>
  <c r="T12" i="8"/>
  <c r="T12" i="21"/>
  <c r="T12" i="20"/>
  <c r="T12" i="16"/>
  <c r="T12" i="31"/>
  <c r="T12" i="32"/>
  <c r="T12" i="43"/>
  <c r="T12" i="30"/>
  <c r="T12" i="19"/>
  <c r="T12" i="38"/>
  <c r="T12" i="36"/>
  <c r="T12" i="12"/>
  <c r="T12" i="27"/>
  <c r="T12" i="28"/>
  <c r="T12" i="42"/>
  <c r="J30" i="49"/>
  <c r="J30" i="20"/>
  <c r="J30" i="21"/>
  <c r="J30" i="27"/>
  <c r="J30" i="29"/>
  <c r="J30" i="37"/>
  <c r="J30" i="39"/>
  <c r="J30" i="38"/>
  <c r="J30" i="22"/>
  <c r="J30" i="32"/>
  <c r="J30" i="36"/>
  <c r="J30" i="12"/>
  <c r="J30" i="33"/>
  <c r="J30" i="18"/>
  <c r="J30" i="48"/>
  <c r="J30" i="16"/>
  <c r="J30" i="42"/>
  <c r="J30" i="43"/>
  <c r="J30" i="15"/>
  <c r="J30" i="28"/>
  <c r="J30" i="31"/>
  <c r="J30" i="52"/>
  <c r="J30" i="40"/>
  <c r="J30" i="24"/>
  <c r="J30" i="8"/>
  <c r="J30" i="17"/>
  <c r="J30" i="19"/>
  <c r="J30" i="51"/>
  <c r="J30" i="34"/>
  <c r="J30" i="50"/>
  <c r="J30" i="14"/>
  <c r="J30" i="23"/>
  <c r="J30" i="30"/>
  <c r="J30" i="41"/>
  <c r="J30" i="26"/>
  <c r="J30" i="44"/>
  <c r="J30" i="13"/>
  <c r="J30" i="25"/>
  <c r="J30" i="35"/>
  <c r="H5" i="34" a="1"/>
  <c r="H18" i="34" s="1"/>
  <c r="I18" i="34" s="1"/>
  <c r="G44" i="34"/>
  <c r="H5" i="15" a="1"/>
  <c r="H8" i="15" s="1"/>
  <c r="I8" i="15" s="1"/>
  <c r="G44" i="15"/>
  <c r="T44" i="32"/>
  <c r="T44" i="25"/>
  <c r="T44" i="48"/>
  <c r="T44" i="38"/>
  <c r="T44" i="31"/>
  <c r="T44" i="14"/>
  <c r="T44" i="37"/>
  <c r="T44" i="33"/>
  <c r="T44" i="29"/>
  <c r="T44" i="43"/>
  <c r="T44" i="40"/>
  <c r="T44" i="20"/>
  <c r="T44" i="44"/>
  <c r="T44" i="19"/>
  <c r="T44" i="51"/>
  <c r="T44" i="21"/>
  <c r="T44" i="30"/>
  <c r="T44" i="26"/>
  <c r="T44" i="12"/>
  <c r="T44" i="50"/>
  <c r="T44" i="8"/>
  <c r="T44" i="39"/>
  <c r="T44" i="24"/>
  <c r="T44" i="17"/>
  <c r="T44" i="16"/>
  <c r="T44" i="13"/>
  <c r="T44" i="35"/>
  <c r="T44" i="15"/>
  <c r="T44" i="27"/>
  <c r="T44" i="42"/>
  <c r="T44" i="22"/>
  <c r="T44" i="18"/>
  <c r="T44" i="23"/>
  <c r="T44" i="34"/>
  <c r="T44" i="41"/>
  <c r="T44" i="36"/>
  <c r="T44" i="52"/>
  <c r="T44" i="49"/>
  <c r="T44" i="28"/>
  <c r="T17" i="40"/>
  <c r="T17" i="29"/>
  <c r="T17" i="52"/>
  <c r="T17" i="22"/>
  <c r="T17" i="30"/>
  <c r="T17" i="44"/>
  <c r="T17" i="35"/>
  <c r="T17" i="13"/>
  <c r="T17" i="26"/>
  <c r="T17" i="18"/>
  <c r="T17" i="14"/>
  <c r="T17" i="34"/>
  <c r="T17" i="27"/>
  <c r="T17" i="42"/>
  <c r="T17" i="36"/>
  <c r="T17" i="25"/>
  <c r="T17" i="38"/>
  <c r="T17" i="15"/>
  <c r="T17" i="16"/>
  <c r="T17" i="39"/>
  <c r="T17" i="41"/>
  <c r="T17" i="19"/>
  <c r="T17" i="20"/>
  <c r="T17" i="21"/>
  <c r="T17" i="28"/>
  <c r="T17" i="24"/>
  <c r="T17" i="31"/>
  <c r="T17" i="43"/>
  <c r="T17" i="32"/>
  <c r="T17" i="23"/>
  <c r="T17" i="17"/>
  <c r="T17" i="48"/>
  <c r="T17" i="51"/>
  <c r="T17" i="33"/>
  <c r="T17" i="49"/>
  <c r="T17" i="50"/>
  <c r="T17" i="37"/>
  <c r="T17" i="12"/>
  <c r="T17" i="8"/>
  <c r="T40" i="30"/>
  <c r="T40" i="38"/>
  <c r="T40" i="42"/>
  <c r="T40" i="19"/>
  <c r="T40" i="21"/>
  <c r="T40" i="33"/>
  <c r="T40" i="23"/>
  <c r="T40" i="16"/>
  <c r="T40" i="12"/>
  <c r="T40" i="52"/>
  <c r="T40" i="35"/>
  <c r="T40" i="18"/>
  <c r="T40" i="32"/>
  <c r="T40" i="20"/>
  <c r="T40" i="24"/>
  <c r="T40" i="13"/>
  <c r="T40" i="41"/>
  <c r="T40" i="17"/>
  <c r="T40" i="36"/>
  <c r="T40" i="22"/>
  <c r="T40" i="29"/>
  <c r="T40" i="34"/>
  <c r="T40" i="37"/>
  <c r="T40" i="44"/>
  <c r="T40" i="50"/>
  <c r="T40" i="14"/>
  <c r="T40" i="26"/>
  <c r="T40" i="28"/>
  <c r="T40" i="27"/>
  <c r="T40" i="31"/>
  <c r="T40" i="8"/>
  <c r="T40" i="39"/>
  <c r="T40" i="48"/>
  <c r="T40" i="43"/>
  <c r="T40" i="51"/>
  <c r="T40" i="15"/>
  <c r="T40" i="25"/>
  <c r="T40" i="40"/>
  <c r="T40" i="49"/>
  <c r="T31" i="23"/>
  <c r="T31" i="29"/>
  <c r="T31" i="24"/>
  <c r="T31" i="27"/>
  <c r="T31" i="25"/>
  <c r="T31" i="17"/>
  <c r="T31" i="28"/>
  <c r="T31" i="26"/>
  <c r="T31" i="12"/>
  <c r="T31" i="16"/>
  <c r="T31" i="38"/>
  <c r="T31" i="32"/>
  <c r="T31" i="19"/>
  <c r="T31" i="43"/>
  <c r="T31" i="49"/>
  <c r="T31" i="14"/>
  <c r="T31" i="35"/>
  <c r="T31" i="18"/>
  <c r="T31" i="21"/>
  <c r="T31" i="33"/>
  <c r="T31" i="20"/>
  <c r="T31" i="39"/>
  <c r="T31" i="15"/>
  <c r="T31" i="40"/>
  <c r="T31" i="30"/>
  <c r="T31" i="13"/>
  <c r="T31" i="34"/>
  <c r="T31" i="41"/>
  <c r="T31" i="44"/>
  <c r="T31" i="52"/>
  <c r="T31" i="31"/>
  <c r="T31" i="8"/>
  <c r="T31" i="36"/>
  <c r="T31" i="42"/>
  <c r="T31" i="22"/>
  <c r="T31" i="37"/>
  <c r="T31" i="48"/>
  <c r="T31" i="51"/>
  <c r="T31" i="50"/>
  <c r="H5" i="23" a="1"/>
  <c r="H20" i="23" s="1"/>
  <c r="I20" i="23" s="1"/>
  <c r="H12" i="8"/>
  <c r="I12" i="8" s="1"/>
  <c r="H38" i="8"/>
  <c r="I38" i="8" s="1"/>
  <c r="H14" i="8"/>
  <c r="I14" i="8" s="1"/>
  <c r="H30" i="8"/>
  <c r="I30" i="8" s="1"/>
  <c r="H39" i="8"/>
  <c r="I39" i="8" s="1"/>
  <c r="H23" i="8"/>
  <c r="I23" i="8" s="1"/>
  <c r="H41" i="8"/>
  <c r="I41" i="8" s="1"/>
  <c r="H43" i="8"/>
  <c r="I43" i="8" s="1"/>
  <c r="H21" i="8"/>
  <c r="I21" i="8" s="1"/>
  <c r="H29" i="8"/>
  <c r="I29" i="8" s="1"/>
  <c r="H19" i="8"/>
  <c r="I19" i="8" s="1"/>
  <c r="H32" i="8"/>
  <c r="I32" i="8" s="1"/>
  <c r="H40" i="8"/>
  <c r="I40" i="8" s="1"/>
  <c r="H20" i="17"/>
  <c r="I20" i="17" s="1"/>
  <c r="H34" i="17"/>
  <c r="I34" i="17" s="1"/>
  <c r="H12" i="20"/>
  <c r="I12" i="20" s="1"/>
  <c r="H28" i="20"/>
  <c r="I28" i="20" s="1"/>
  <c r="H24" i="20"/>
  <c r="I24" i="20" s="1"/>
  <c r="H14" i="20"/>
  <c r="I14" i="20" s="1"/>
  <c r="H41" i="20"/>
  <c r="I41" i="20" s="1"/>
  <c r="H27" i="20"/>
  <c r="I27" i="20" s="1"/>
  <c r="H13" i="20"/>
  <c r="I13" i="20" s="1"/>
  <c r="H29" i="20"/>
  <c r="I29" i="20" s="1"/>
  <c r="H6" i="37"/>
  <c r="I6" i="37" s="1"/>
  <c r="H41" i="37"/>
  <c r="I41" i="37" s="1"/>
  <c r="H33" i="37"/>
  <c r="I33" i="37" s="1"/>
  <c r="H17" i="37"/>
  <c r="I17" i="37" s="1"/>
  <c r="H9" i="37"/>
  <c r="I9" i="37" s="1"/>
  <c r="H32" i="37"/>
  <c r="I32" i="37" s="1"/>
  <c r="H24" i="37"/>
  <c r="I24" i="37" s="1"/>
  <c r="H16" i="37"/>
  <c r="I16" i="37" s="1"/>
  <c r="H8" i="37"/>
  <c r="I8" i="37" s="1"/>
  <c r="H35" i="37"/>
  <c r="I35" i="37" s="1"/>
  <c r="H13" i="37"/>
  <c r="I13" i="37" s="1"/>
  <c r="H30" i="37"/>
  <c r="I30" i="37" s="1"/>
  <c r="H20" i="37"/>
  <c r="I20" i="37" s="1"/>
  <c r="H10" i="37"/>
  <c r="I10" i="37" s="1"/>
  <c r="H31" i="37"/>
  <c r="I31" i="37" s="1"/>
  <c r="H19" i="37"/>
  <c r="I19" i="37" s="1"/>
  <c r="H5" i="37"/>
  <c r="H37" i="37"/>
  <c r="I37" i="37" s="1"/>
  <c r="H15" i="37"/>
  <c r="I15" i="37" s="1"/>
  <c r="H36" i="37"/>
  <c r="I36" i="37" s="1"/>
  <c r="H18" i="37"/>
  <c r="I18" i="37" s="1"/>
  <c r="H43" i="37"/>
  <c r="I43" i="37" s="1"/>
  <c r="H27" i="37"/>
  <c r="I27" i="37" s="1"/>
  <c r="H7" i="37"/>
  <c r="I7" i="37" s="1"/>
  <c r="H12" i="37"/>
  <c r="I12" i="37" s="1"/>
  <c r="H29" i="37"/>
  <c r="I29" i="37" s="1"/>
  <c r="H34" i="37"/>
  <c r="I34" i="37" s="1"/>
  <c r="H39" i="37"/>
  <c r="I39" i="37" s="1"/>
  <c r="H38" i="37"/>
  <c r="I38" i="37" s="1"/>
  <c r="H21" i="37"/>
  <c r="I21" i="37" s="1"/>
  <c r="H16" i="28"/>
  <c r="I16" i="28" s="1"/>
  <c r="H5" i="28"/>
  <c r="H36" i="28"/>
  <c r="I36" i="28" s="1"/>
  <c r="H22" i="28"/>
  <c r="I22" i="28" s="1"/>
  <c r="H12" i="28"/>
  <c r="I12" i="28" s="1"/>
  <c r="H34" i="28"/>
  <c r="I34" i="28" s="1"/>
  <c r="H28" i="28"/>
  <c r="I28" i="28" s="1"/>
  <c r="H6" i="28"/>
  <c r="I6" i="28" s="1"/>
  <c r="H27" i="28"/>
  <c r="I27" i="28" s="1"/>
  <c r="H43" i="28"/>
  <c r="I43" i="28" s="1"/>
  <c r="H39" i="28"/>
  <c r="I39" i="28" s="1"/>
  <c r="H25" i="28"/>
  <c r="I25" i="28" s="1"/>
  <c r="H11" i="28"/>
  <c r="I11" i="28" s="1"/>
  <c r="H7" i="28"/>
  <c r="I7" i="28" s="1"/>
  <c r="H15" i="28"/>
  <c r="I15" i="28" s="1"/>
  <c r="H18" i="19"/>
  <c r="I18" i="19" s="1"/>
  <c r="H24" i="19"/>
  <c r="I24" i="19" s="1"/>
  <c r="H18" i="21"/>
  <c r="I18" i="21" s="1"/>
  <c r="H22" i="21"/>
  <c r="I22" i="21" s="1"/>
  <c r="H30" i="21"/>
  <c r="I30" i="21" s="1"/>
  <c r="H34" i="21"/>
  <c r="I34" i="21" s="1"/>
  <c r="H42" i="21"/>
  <c r="I42" i="21" s="1"/>
  <c r="H8" i="21"/>
  <c r="I8" i="21" s="1"/>
  <c r="H16" i="21"/>
  <c r="I16" i="21" s="1"/>
  <c r="H20" i="21"/>
  <c r="I20" i="21" s="1"/>
  <c r="H28" i="21"/>
  <c r="I28" i="21" s="1"/>
  <c r="H7" i="21"/>
  <c r="I7" i="21" s="1"/>
  <c r="H31" i="21"/>
  <c r="I31" i="21" s="1"/>
  <c r="H39" i="21"/>
  <c r="I39" i="21" s="1"/>
  <c r="H11" i="21"/>
  <c r="I11" i="21" s="1"/>
  <c r="H27" i="21"/>
  <c r="I27" i="21" s="1"/>
  <c r="H35" i="21"/>
  <c r="I35" i="21" s="1"/>
  <c r="H43" i="21"/>
  <c r="I43" i="21" s="1"/>
  <c r="H41" i="21"/>
  <c r="I41" i="21" s="1"/>
  <c r="H37" i="21"/>
  <c r="I37" i="21" s="1"/>
  <c r="H21" i="21"/>
  <c r="I21" i="21" s="1"/>
  <c r="H17" i="21"/>
  <c r="I17" i="21" s="1"/>
  <c r="H5" i="18" a="1"/>
  <c r="H16" i="50"/>
  <c r="I16" i="50" s="1"/>
  <c r="H33" i="50"/>
  <c r="I33" i="50" s="1"/>
  <c r="H39" i="50"/>
  <c r="I39" i="50" s="1"/>
  <c r="H31" i="50"/>
  <c r="I31" i="50" s="1"/>
  <c r="H23" i="50"/>
  <c r="I23" i="50" s="1"/>
  <c r="H7" i="50"/>
  <c r="I7" i="50" s="1"/>
  <c r="H35" i="50"/>
  <c r="I35" i="50" s="1"/>
  <c r="H20" i="50"/>
  <c r="I20" i="50" s="1"/>
  <c r="H41" i="50"/>
  <c r="I41" i="50" s="1"/>
  <c r="H27" i="50"/>
  <c r="I27" i="50" s="1"/>
  <c r="H11" i="50"/>
  <c r="I11" i="50" s="1"/>
  <c r="H36" i="50"/>
  <c r="I36" i="50" s="1"/>
  <c r="H24" i="50"/>
  <c r="I24" i="50" s="1"/>
  <c r="H21" i="50"/>
  <c r="I21" i="50" s="1"/>
  <c r="H12" i="50"/>
  <c r="I12" i="50" s="1"/>
  <c r="H19" i="50"/>
  <c r="I19" i="50" s="1"/>
  <c r="H28" i="50"/>
  <c r="I28" i="50" s="1"/>
  <c r="H5" i="50"/>
  <c r="H12" i="29"/>
  <c r="I12" i="29" s="1"/>
  <c r="H20" i="29"/>
  <c r="I20" i="29" s="1"/>
  <c r="H36" i="29"/>
  <c r="I36" i="29" s="1"/>
  <c r="H14" i="29"/>
  <c r="I14" i="29" s="1"/>
  <c r="H24" i="29"/>
  <c r="I24" i="29" s="1"/>
  <c r="H34" i="29"/>
  <c r="I34" i="29" s="1"/>
  <c r="H22" i="29"/>
  <c r="I22" i="29" s="1"/>
  <c r="H10" i="29"/>
  <c r="I10" i="29" s="1"/>
  <c r="H26" i="29"/>
  <c r="I26" i="29" s="1"/>
  <c r="H16" i="29"/>
  <c r="I16" i="29" s="1"/>
  <c r="H38" i="29"/>
  <c r="I38" i="29" s="1"/>
  <c r="H27" i="29"/>
  <c r="I27" i="29" s="1"/>
  <c r="H19" i="29"/>
  <c r="I19" i="29" s="1"/>
  <c r="H11" i="29"/>
  <c r="I11" i="29" s="1"/>
  <c r="H33" i="29"/>
  <c r="I33" i="29" s="1"/>
  <c r="H15" i="29"/>
  <c r="I15" i="29" s="1"/>
  <c r="H41" i="29"/>
  <c r="I41" i="29" s="1"/>
  <c r="H39" i="29"/>
  <c r="I39" i="29" s="1"/>
  <c r="H25" i="29"/>
  <c r="I25" i="29" s="1"/>
  <c r="H23" i="29"/>
  <c r="I23" i="29" s="1"/>
  <c r="H9" i="29"/>
  <c r="I9" i="29" s="1"/>
  <c r="H5" i="14" a="1"/>
  <c r="H10" i="32"/>
  <c r="I10" i="32" s="1"/>
  <c r="H18" i="32"/>
  <c r="I18" i="32" s="1"/>
  <c r="H26" i="32"/>
  <c r="I26" i="32" s="1"/>
  <c r="H22" i="32"/>
  <c r="I22" i="32" s="1"/>
  <c r="H32" i="32"/>
  <c r="I32" i="32" s="1"/>
  <c r="H5" i="32"/>
  <c r="H20" i="32"/>
  <c r="I20" i="32" s="1"/>
  <c r="H8" i="32"/>
  <c r="I8" i="32" s="1"/>
  <c r="H40" i="32"/>
  <c r="I40" i="32" s="1"/>
  <c r="H24" i="32"/>
  <c r="I24" i="32" s="1"/>
  <c r="H14" i="32"/>
  <c r="I14" i="32" s="1"/>
  <c r="H36" i="32"/>
  <c r="I36" i="32" s="1"/>
  <c r="H29" i="32"/>
  <c r="I29" i="32" s="1"/>
  <c r="H17" i="32"/>
  <c r="I17" i="32" s="1"/>
  <c r="H33" i="32"/>
  <c r="I33" i="32" s="1"/>
  <c r="H15" i="32"/>
  <c r="I15" i="32" s="1"/>
  <c r="H23" i="32"/>
  <c r="I23" i="32" s="1"/>
  <c r="H43" i="32"/>
  <c r="I43" i="32" s="1"/>
  <c r="H7" i="32"/>
  <c r="I7" i="32" s="1"/>
  <c r="H39" i="32"/>
  <c r="I39" i="32" s="1"/>
  <c r="H16" i="35"/>
  <c r="I16" i="35" s="1"/>
  <c r="H10" i="35"/>
  <c r="I10" i="35" s="1"/>
  <c r="H27" i="35"/>
  <c r="I27" i="35" s="1"/>
  <c r="H33" i="35"/>
  <c r="I33" i="35" s="1"/>
  <c r="H8" i="35"/>
  <c r="I8" i="35" s="1"/>
  <c r="H42" i="35"/>
  <c r="I42" i="35" s="1"/>
  <c r="H40" i="35"/>
  <c r="I40" i="35" s="1"/>
  <c r="H35" i="35"/>
  <c r="I35" i="35" s="1"/>
  <c r="H6" i="41"/>
  <c r="I6" i="41" s="1"/>
  <c r="H41" i="41"/>
  <c r="I41" i="41" s="1"/>
  <c r="H25" i="41"/>
  <c r="I25" i="41" s="1"/>
  <c r="H17" i="41"/>
  <c r="I17" i="41" s="1"/>
  <c r="H9" i="41"/>
  <c r="I9" i="41" s="1"/>
  <c r="H32" i="41"/>
  <c r="I32" i="41" s="1"/>
  <c r="H16" i="41"/>
  <c r="I16" i="41" s="1"/>
  <c r="H8" i="41"/>
  <c r="I8" i="41" s="1"/>
  <c r="H42" i="41"/>
  <c r="I42" i="41" s="1"/>
  <c r="H30" i="41"/>
  <c r="I30" i="41" s="1"/>
  <c r="H20" i="41"/>
  <c r="I20" i="41" s="1"/>
  <c r="H10" i="41"/>
  <c r="I10" i="41" s="1"/>
  <c r="H31" i="41"/>
  <c r="I31" i="41" s="1"/>
  <c r="H5" i="41"/>
  <c r="H27" i="41"/>
  <c r="I27" i="41" s="1"/>
  <c r="H11" i="41"/>
  <c r="I11" i="41" s="1"/>
  <c r="H36" i="41"/>
  <c r="I36" i="41" s="1"/>
  <c r="H22" i="41"/>
  <c r="I22" i="41" s="1"/>
  <c r="H18" i="41"/>
  <c r="I18" i="41" s="1"/>
  <c r="H21" i="41"/>
  <c r="I21" i="41" s="1"/>
  <c r="H29" i="41"/>
  <c r="I29" i="41" s="1"/>
  <c r="H12" i="41"/>
  <c r="I12" i="41" s="1"/>
  <c r="H26" i="41"/>
  <c r="I26" i="41" s="1"/>
  <c r="H43" i="41"/>
  <c r="I43" i="41" s="1"/>
  <c r="H9" i="33"/>
  <c r="I9" i="33" s="1"/>
  <c r="H10" i="33"/>
  <c r="I10" i="33" s="1"/>
  <c r="H8" i="33"/>
  <c r="I8" i="33" s="1"/>
  <c r="H12" i="33"/>
  <c r="I12" i="33" s="1"/>
  <c r="H33" i="36"/>
  <c r="I33" i="36" s="1"/>
  <c r="H33" i="39"/>
  <c r="I33" i="39" s="1"/>
  <c r="H17" i="39"/>
  <c r="I17" i="39" s="1"/>
  <c r="H14" i="39"/>
  <c r="I14" i="39" s="1"/>
  <c r="H27" i="39"/>
  <c r="I27" i="39" s="1"/>
  <c r="H10" i="39"/>
  <c r="I10" i="39" s="1"/>
  <c r="H37" i="39"/>
  <c r="I37" i="39" s="1"/>
  <c r="H42" i="39"/>
  <c r="I42" i="39" s="1"/>
  <c r="H33" i="42"/>
  <c r="I33" i="42" s="1"/>
  <c r="H17" i="42"/>
  <c r="I17" i="42" s="1"/>
  <c r="H24" i="42"/>
  <c r="I24" i="42" s="1"/>
  <c r="H8" i="42"/>
  <c r="I8" i="42" s="1"/>
  <c r="H6" i="42"/>
  <c r="I6" i="42" s="1"/>
  <c r="H34" i="42"/>
  <c r="I34" i="42" s="1"/>
  <c r="H29" i="42"/>
  <c r="I29" i="42" s="1"/>
  <c r="H42" i="42"/>
  <c r="I42" i="42" s="1"/>
  <c r="H12" i="42"/>
  <c r="I12" i="42" s="1"/>
  <c r="H22" i="42"/>
  <c r="I22" i="42" s="1"/>
  <c r="H15" i="30"/>
  <c r="I15" i="30" s="1"/>
  <c r="H26" i="40"/>
  <c r="I26" i="40" s="1"/>
  <c r="H6" i="22"/>
  <c r="I6" i="22" s="1"/>
  <c r="H12" i="22"/>
  <c r="I12" i="22" s="1"/>
  <c r="H20" i="22"/>
  <c r="I20" i="22" s="1"/>
  <c r="H32" i="22"/>
  <c r="I32" i="22" s="1"/>
  <c r="H8" i="22"/>
  <c r="I8" i="22" s="1"/>
  <c r="H35" i="22"/>
  <c r="I35" i="22" s="1"/>
  <c r="H43" i="22"/>
  <c r="I43" i="22" s="1"/>
  <c r="H7" i="22"/>
  <c r="I7" i="22" s="1"/>
  <c r="H41" i="22"/>
  <c r="I41" i="22" s="1"/>
  <c r="H9" i="22"/>
  <c r="I9" i="22" s="1"/>
  <c r="H20" i="25"/>
  <c r="I20" i="25" s="1"/>
  <c r="H18" i="25"/>
  <c r="I18" i="25" s="1"/>
  <c r="H30" i="25"/>
  <c r="I30" i="25" s="1"/>
  <c r="H24" i="25"/>
  <c r="I24" i="25" s="1"/>
  <c r="H38" i="25"/>
  <c r="I38" i="25" s="1"/>
  <c r="H16" i="25"/>
  <c r="I16" i="25" s="1"/>
  <c r="H32" i="25"/>
  <c r="I32" i="25" s="1"/>
  <c r="H26" i="25"/>
  <c r="I26" i="25" s="1"/>
  <c r="H14" i="25"/>
  <c r="I14" i="25" s="1"/>
  <c r="H42" i="25"/>
  <c r="I42" i="25" s="1"/>
  <c r="H22" i="25"/>
  <c r="I22" i="25" s="1"/>
  <c r="H25" i="25"/>
  <c r="I25" i="25" s="1"/>
  <c r="H17" i="25"/>
  <c r="I17" i="25" s="1"/>
  <c r="H27" i="25"/>
  <c r="I27" i="25" s="1"/>
  <c r="H13" i="25"/>
  <c r="I13" i="25" s="1"/>
  <c r="H43" i="25"/>
  <c r="I43" i="25" s="1"/>
  <c r="H29" i="25"/>
  <c r="I29" i="25" s="1"/>
  <c r="H15" i="25"/>
  <c r="I15" i="25" s="1"/>
  <c r="H11" i="25"/>
  <c r="I11" i="25" s="1"/>
  <c r="H19" i="25"/>
  <c r="I19" i="25" s="1"/>
  <c r="H37" i="25"/>
  <c r="I37" i="25" s="1"/>
  <c r="H21" i="25"/>
  <c r="I21" i="25" s="1"/>
  <c r="H5" i="25"/>
  <c r="G44" i="27"/>
  <c r="H5" i="27" a="1"/>
  <c r="G44" i="16"/>
  <c r="H5" i="16" a="1"/>
  <c r="G44" i="13"/>
  <c r="H5" i="13" a="1"/>
  <c r="H5" i="49" a="1"/>
  <c r="G44" i="49"/>
  <c r="H5" i="48" a="1"/>
  <c r="G44" i="48"/>
  <c r="H19" i="51"/>
  <c r="I19" i="51" s="1"/>
  <c r="H40" i="51"/>
  <c r="I40" i="51" s="1"/>
  <c r="H6" i="51"/>
  <c r="I6" i="51" s="1"/>
  <c r="H37" i="51"/>
  <c r="I37" i="51" s="1"/>
  <c r="H23" i="22" l="1"/>
  <c r="I23" i="22" s="1"/>
  <c r="H28" i="22"/>
  <c r="I28" i="22" s="1"/>
  <c r="H36" i="42"/>
  <c r="I36" i="42" s="1"/>
  <c r="H40" i="42"/>
  <c r="I40" i="42" s="1"/>
  <c r="H26" i="39"/>
  <c r="I26" i="39" s="1"/>
  <c r="H37" i="33"/>
  <c r="I37" i="33" s="1"/>
  <c r="H34" i="41"/>
  <c r="I34" i="41" s="1"/>
  <c r="H19" i="41"/>
  <c r="I19" i="41" s="1"/>
  <c r="H24" i="41"/>
  <c r="I24" i="41" s="1"/>
  <c r="H26" i="35"/>
  <c r="I26" i="35" s="1"/>
  <c r="H25" i="32"/>
  <c r="I25" i="32" s="1"/>
  <c r="H35" i="32"/>
  <c r="I35" i="32" s="1"/>
  <c r="H16" i="32"/>
  <c r="I16" i="32" s="1"/>
  <c r="H5" i="29"/>
  <c r="H13" i="29"/>
  <c r="I13" i="29" s="1"/>
  <c r="H42" i="29"/>
  <c r="I42" i="29" s="1"/>
  <c r="H15" i="19"/>
  <c r="I15" i="19" s="1"/>
  <c r="H40" i="20"/>
  <c r="I40" i="20" s="1"/>
  <c r="H8" i="8"/>
  <c r="I8" i="8" s="1"/>
  <c r="H42" i="8"/>
  <c r="I42" i="8" s="1"/>
  <c r="H27" i="33"/>
  <c r="I27" i="33" s="1"/>
  <c r="H16" i="26"/>
  <c r="I16" i="26" s="1"/>
  <c r="H41" i="26"/>
  <c r="I41" i="26" s="1"/>
  <c r="H27" i="52"/>
  <c r="I27" i="52" s="1"/>
  <c r="H27" i="40"/>
  <c r="I27" i="40" s="1"/>
  <c r="H7" i="52"/>
  <c r="I7" i="52" s="1"/>
  <c r="H33" i="26"/>
  <c r="I33" i="26" s="1"/>
  <c r="H32" i="26"/>
  <c r="I32" i="26" s="1"/>
  <c r="H39" i="30"/>
  <c r="I39" i="30" s="1"/>
  <c r="H41" i="52"/>
  <c r="I41" i="52" s="1"/>
  <c r="H15" i="51"/>
  <c r="I15" i="51" s="1"/>
  <c r="H27" i="22"/>
  <c r="I27" i="22" s="1"/>
  <c r="H5" i="22"/>
  <c r="H30" i="42"/>
  <c r="I30" i="42" s="1"/>
  <c r="H28" i="42"/>
  <c r="I28" i="42" s="1"/>
  <c r="H30" i="39"/>
  <c r="I30" i="39" s="1"/>
  <c r="H25" i="39"/>
  <c r="I25" i="39" s="1"/>
  <c r="H14" i="33"/>
  <c r="I14" i="33" s="1"/>
  <c r="H11" i="52"/>
  <c r="I11" i="52" s="1"/>
  <c r="H12" i="35"/>
  <c r="I12" i="35" s="1"/>
  <c r="H41" i="32"/>
  <c r="I41" i="32" s="1"/>
  <c r="H21" i="32"/>
  <c r="I21" i="32" s="1"/>
  <c r="H30" i="32"/>
  <c r="I30" i="32" s="1"/>
  <c r="H29" i="29"/>
  <c r="I29" i="29" s="1"/>
  <c r="H6" i="29"/>
  <c r="I6" i="29" s="1"/>
  <c r="H30" i="29"/>
  <c r="I30" i="29" s="1"/>
  <c r="H43" i="50"/>
  <c r="I43" i="50" s="1"/>
  <c r="H25" i="50"/>
  <c r="I25" i="50" s="1"/>
  <c r="H19" i="21"/>
  <c r="I19" i="21" s="1"/>
  <c r="H12" i="21"/>
  <c r="I12" i="21" s="1"/>
  <c r="H11" i="19"/>
  <c r="I11" i="19" s="1"/>
  <c r="H35" i="28"/>
  <c r="I35" i="28" s="1"/>
  <c r="H18" i="28"/>
  <c r="I18" i="28" s="1"/>
  <c r="H24" i="28"/>
  <c r="I24" i="28" s="1"/>
  <c r="H11" i="37"/>
  <c r="I11" i="37" s="1"/>
  <c r="H28" i="37"/>
  <c r="I28" i="37" s="1"/>
  <c r="H23" i="37"/>
  <c r="I23" i="37" s="1"/>
  <c r="H25" i="37"/>
  <c r="I25" i="37" s="1"/>
  <c r="H15" i="20"/>
  <c r="I15" i="20" s="1"/>
  <c r="H5" i="8"/>
  <c r="H25" i="8"/>
  <c r="I25" i="8" s="1"/>
  <c r="H22" i="8"/>
  <c r="I22" i="8" s="1"/>
  <c r="H26" i="51"/>
  <c r="I26" i="51" s="1"/>
  <c r="H38" i="39"/>
  <c r="I38" i="39" s="1"/>
  <c r="H41" i="39"/>
  <c r="I41" i="39" s="1"/>
  <c r="H20" i="44"/>
  <c r="I20" i="44" s="1"/>
  <c r="K20" i="44" s="1"/>
  <c r="H13" i="39"/>
  <c r="I13" i="39" s="1"/>
  <c r="H6" i="39"/>
  <c r="I6" i="39" s="1"/>
  <c r="H25" i="26"/>
  <c r="I25" i="26" s="1"/>
  <c r="H16" i="44"/>
  <c r="I16" i="44" s="1"/>
  <c r="K16" i="44" s="1"/>
  <c r="H41" i="44"/>
  <c r="I41" i="44" s="1"/>
  <c r="K41" i="44" s="1"/>
  <c r="H19" i="52"/>
  <c r="I19" i="52" s="1"/>
  <c r="H28" i="40"/>
  <c r="I28" i="40" s="1"/>
  <c r="H42" i="40"/>
  <c r="I42" i="40" s="1"/>
  <c r="H23" i="19"/>
  <c r="I23" i="19" s="1"/>
  <c r="H26" i="26"/>
  <c r="I26" i="26" s="1"/>
  <c r="H17" i="24"/>
  <c r="I17" i="24" s="1"/>
  <c r="H25" i="24"/>
  <c r="I25" i="24" s="1"/>
  <c r="H27" i="24"/>
  <c r="I27" i="24" s="1"/>
  <c r="H13" i="51"/>
  <c r="I13" i="51" s="1"/>
  <c r="K13" i="51" s="1"/>
  <c r="H11" i="22"/>
  <c r="I11" i="22" s="1"/>
  <c r="H36" i="22"/>
  <c r="I36" i="22" s="1"/>
  <c r="H38" i="40"/>
  <c r="I38" i="40" s="1"/>
  <c r="H21" i="40"/>
  <c r="I21" i="40" s="1"/>
  <c r="H14" i="42"/>
  <c r="I14" i="42" s="1"/>
  <c r="H23" i="42"/>
  <c r="I23" i="42" s="1"/>
  <c r="H21" i="39"/>
  <c r="I21" i="39" s="1"/>
  <c r="H43" i="39"/>
  <c r="I43" i="39" s="1"/>
  <c r="K43" i="39" s="1"/>
  <c r="H10" i="36"/>
  <c r="I10" i="36" s="1"/>
  <c r="H16" i="33"/>
  <c r="I16" i="33" s="1"/>
  <c r="H29" i="33"/>
  <c r="I29" i="33" s="1"/>
  <c r="H7" i="33"/>
  <c r="I7" i="33" s="1"/>
  <c r="H28" i="52"/>
  <c r="I28" i="52" s="1"/>
  <c r="H38" i="41"/>
  <c r="I38" i="41" s="1"/>
  <c r="H28" i="41"/>
  <c r="I28" i="41" s="1"/>
  <c r="H35" i="41"/>
  <c r="I35" i="41" s="1"/>
  <c r="K35" i="41" s="1"/>
  <c r="H33" i="41"/>
  <c r="I33" i="41" s="1"/>
  <c r="H28" i="35"/>
  <c r="I28" i="35" s="1"/>
  <c r="H27" i="32"/>
  <c r="I27" i="32" s="1"/>
  <c r="H31" i="32"/>
  <c r="I31" i="32" s="1"/>
  <c r="H6" i="32"/>
  <c r="I6" i="32" s="1"/>
  <c r="H12" i="32"/>
  <c r="I12" i="32" s="1"/>
  <c r="H37" i="29"/>
  <c r="I37" i="29" s="1"/>
  <c r="H31" i="29"/>
  <c r="I31" i="29" s="1"/>
  <c r="K31" i="29" s="1"/>
  <c r="H32" i="29"/>
  <c r="I32" i="29" s="1"/>
  <c r="H18" i="29"/>
  <c r="I18" i="29" s="1"/>
  <c r="H26" i="50"/>
  <c r="I26" i="50" s="1"/>
  <c r="H10" i="50"/>
  <c r="I10" i="50" s="1"/>
  <c r="H6" i="50"/>
  <c r="I6" i="50" s="1"/>
  <c r="H9" i="21"/>
  <c r="I9" i="21" s="1"/>
  <c r="H15" i="21"/>
  <c r="I15" i="21" s="1"/>
  <c r="H38" i="21"/>
  <c r="I38" i="21" s="1"/>
  <c r="K38" i="21" s="1"/>
  <c r="H8" i="19"/>
  <c r="I8" i="19" s="1"/>
  <c r="H31" i="19"/>
  <c r="I31" i="19" s="1"/>
  <c r="H35" i="26"/>
  <c r="I35" i="26" s="1"/>
  <c r="H38" i="26"/>
  <c r="I38" i="26" s="1"/>
  <c r="H31" i="24"/>
  <c r="I31" i="24" s="1"/>
  <c r="H39" i="24"/>
  <c r="I39" i="24" s="1"/>
  <c r="H35" i="24"/>
  <c r="I35" i="24" s="1"/>
  <c r="H18" i="24"/>
  <c r="I18" i="24" s="1"/>
  <c r="K18" i="24" s="1"/>
  <c r="H10" i="24"/>
  <c r="I10" i="24" s="1"/>
  <c r="H22" i="37"/>
  <c r="I22" i="37" s="1"/>
  <c r="H26" i="37"/>
  <c r="I26" i="37" s="1"/>
  <c r="H14" i="37"/>
  <c r="I14" i="37" s="1"/>
  <c r="H42" i="37"/>
  <c r="I42" i="37" s="1"/>
  <c r="H43" i="20"/>
  <c r="I43" i="20" s="1"/>
  <c r="H36" i="20"/>
  <c r="I36" i="20" s="1"/>
  <c r="H24" i="8"/>
  <c r="I24" i="8" s="1"/>
  <c r="K24" i="8" s="1"/>
  <c r="H17" i="8"/>
  <c r="I17" i="8" s="1"/>
  <c r="H20" i="8"/>
  <c r="I20" i="8" s="1"/>
  <c r="H19" i="40"/>
  <c r="I19" i="40" s="1"/>
  <c r="H28" i="33"/>
  <c r="I28" i="33" s="1"/>
  <c r="H6" i="33"/>
  <c r="I6" i="33" s="1"/>
  <c r="H41" i="33"/>
  <c r="I41" i="33" s="1"/>
  <c r="H20" i="24"/>
  <c r="I20" i="24" s="1"/>
  <c r="H5" i="40"/>
  <c r="I5" i="40" s="1"/>
  <c r="H42" i="33"/>
  <c r="I42" i="33" s="1"/>
  <c r="H21" i="19"/>
  <c r="I21" i="19" s="1"/>
  <c r="H18" i="26"/>
  <c r="I18" i="26" s="1"/>
  <c r="H40" i="24"/>
  <c r="I40" i="24" s="1"/>
  <c r="H10" i="40"/>
  <c r="I10" i="40" s="1"/>
  <c r="H19" i="24"/>
  <c r="I19" i="24" s="1"/>
  <c r="H28" i="24"/>
  <c r="I28" i="24" s="1"/>
  <c r="H30" i="24"/>
  <c r="I30" i="24" s="1"/>
  <c r="K30" i="24" s="1"/>
  <c r="H33" i="40"/>
  <c r="I33" i="40" s="1"/>
  <c r="H15" i="33"/>
  <c r="I15" i="33" s="1"/>
  <c r="H21" i="33"/>
  <c r="I21" i="33" s="1"/>
  <c r="H14" i="19"/>
  <c r="I14" i="19" s="1"/>
  <c r="H15" i="26"/>
  <c r="I15" i="26" s="1"/>
  <c r="H33" i="24"/>
  <c r="I33" i="24" s="1"/>
  <c r="H9" i="24"/>
  <c r="I9" i="24" s="1"/>
  <c r="H43" i="24"/>
  <c r="I43" i="24" s="1"/>
  <c r="K43" i="24" s="1"/>
  <c r="H5" i="24"/>
  <c r="H29" i="51"/>
  <c r="I29" i="51" s="1"/>
  <c r="H41" i="40"/>
  <c r="I41" i="40" s="1"/>
  <c r="H43" i="40"/>
  <c r="I43" i="40" s="1"/>
  <c r="H24" i="33"/>
  <c r="I24" i="33" s="1"/>
  <c r="H32" i="33"/>
  <c r="I32" i="33" s="1"/>
  <c r="H33" i="33"/>
  <c r="I33" i="33" s="1"/>
  <c r="H11" i="33"/>
  <c r="I11" i="33" s="1"/>
  <c r="K11" i="33" s="1"/>
  <c r="H35" i="19"/>
  <c r="I35" i="19" s="1"/>
  <c r="H22" i="19"/>
  <c r="I22" i="19" s="1"/>
  <c r="H19" i="26"/>
  <c r="I19" i="26" s="1"/>
  <c r="H6" i="26"/>
  <c r="I6" i="26" s="1"/>
  <c r="H13" i="24"/>
  <c r="I13" i="24" s="1"/>
  <c r="H23" i="24"/>
  <c r="I23" i="24" s="1"/>
  <c r="H36" i="24"/>
  <c r="I36" i="24" s="1"/>
  <c r="H38" i="24"/>
  <c r="I38" i="24" s="1"/>
  <c r="H32" i="24"/>
  <c r="I32" i="24" s="1"/>
  <c r="H30" i="40"/>
  <c r="I30" i="40" s="1"/>
  <c r="H14" i="40"/>
  <c r="I14" i="40" s="1"/>
  <c r="H34" i="33"/>
  <c r="I34" i="33" s="1"/>
  <c r="H20" i="33"/>
  <c r="I20" i="33" s="1"/>
  <c r="H13" i="33"/>
  <c r="I13" i="33" s="1"/>
  <c r="H19" i="33"/>
  <c r="I19" i="33" s="1"/>
  <c r="H17" i="19"/>
  <c r="I17" i="19" s="1"/>
  <c r="K17" i="19" s="1"/>
  <c r="H38" i="19"/>
  <c r="I38" i="19" s="1"/>
  <c r="H37" i="26"/>
  <c r="I37" i="26" s="1"/>
  <c r="H40" i="26"/>
  <c r="I40" i="26" s="1"/>
  <c r="H15" i="24"/>
  <c r="I15" i="24" s="1"/>
  <c r="H37" i="24"/>
  <c r="I37" i="24" s="1"/>
  <c r="H22" i="24"/>
  <c r="I22" i="24" s="1"/>
  <c r="H26" i="24"/>
  <c r="I26" i="24" s="1"/>
  <c r="H24" i="24"/>
  <c r="I24" i="24" s="1"/>
  <c r="K24" i="24" s="1"/>
  <c r="H29" i="24"/>
  <c r="I29" i="24" s="1"/>
  <c r="H41" i="24"/>
  <c r="I41" i="24" s="1"/>
  <c r="H6" i="24"/>
  <c r="I6" i="24" s="1"/>
  <c r="H12" i="24"/>
  <c r="I12" i="24" s="1"/>
  <c r="H16" i="24"/>
  <c r="I16" i="24" s="1"/>
  <c r="H6" i="40"/>
  <c r="I6" i="40" s="1"/>
  <c r="H23" i="40"/>
  <c r="I23" i="40" s="1"/>
  <c r="H36" i="33"/>
  <c r="I36" i="33" s="1"/>
  <c r="K36" i="33" s="1"/>
  <c r="H38" i="33"/>
  <c r="I38" i="33" s="1"/>
  <c r="H23" i="33"/>
  <c r="I23" i="33" s="1"/>
  <c r="H35" i="33"/>
  <c r="I35" i="33" s="1"/>
  <c r="H32" i="19"/>
  <c r="I32" i="19" s="1"/>
  <c r="H7" i="19"/>
  <c r="I7" i="19" s="1"/>
  <c r="H12" i="19"/>
  <c r="I12" i="19" s="1"/>
  <c r="H17" i="26"/>
  <c r="I17" i="26" s="1"/>
  <c r="H24" i="26"/>
  <c r="I24" i="26" s="1"/>
  <c r="K24" i="26" s="1"/>
  <c r="H7" i="24"/>
  <c r="I7" i="24" s="1"/>
  <c r="H11" i="24"/>
  <c r="I11" i="24" s="1"/>
  <c r="H14" i="24"/>
  <c r="I14" i="24" s="1"/>
  <c r="H42" i="24"/>
  <c r="I42" i="24" s="1"/>
  <c r="H8" i="24"/>
  <c r="I8" i="24" s="1"/>
  <c r="H21" i="24"/>
  <c r="I21" i="24" s="1"/>
  <c r="H16" i="19"/>
  <c r="I16" i="19" s="1"/>
  <c r="H27" i="26"/>
  <c r="I27" i="26" s="1"/>
  <c r="K27" i="26" s="1"/>
  <c r="H20" i="43"/>
  <c r="I20" i="43" s="1"/>
  <c r="H8" i="17"/>
  <c r="I8" i="17" s="1"/>
  <c r="H25" i="19"/>
  <c r="I25" i="19" s="1"/>
  <c r="H42" i="19"/>
  <c r="I42" i="19" s="1"/>
  <c r="H41" i="28"/>
  <c r="I41" i="28" s="1"/>
  <c r="H18" i="22"/>
  <c r="I18" i="22" s="1"/>
  <c r="H39" i="40"/>
  <c r="I39" i="40" s="1"/>
  <c r="H5" i="39"/>
  <c r="I5" i="39" s="1"/>
  <c r="H8" i="39"/>
  <c r="I8" i="39" s="1"/>
  <c r="H18" i="50"/>
  <c r="I18" i="50" s="1"/>
  <c r="H14" i="50"/>
  <c r="I14" i="50" s="1"/>
  <c r="H40" i="21"/>
  <c r="I40" i="21" s="1"/>
  <c r="H26" i="19"/>
  <c r="I26" i="19" s="1"/>
  <c r="H13" i="28"/>
  <c r="I13" i="28" s="1"/>
  <c r="H30" i="28"/>
  <c r="I30" i="28" s="1"/>
  <c r="H17" i="20"/>
  <c r="I17" i="20" s="1"/>
  <c r="K17" i="20" s="1"/>
  <c r="H18" i="20"/>
  <c r="I18" i="20" s="1"/>
  <c r="H7" i="17"/>
  <c r="I7" i="17" s="1"/>
  <c r="H32" i="44"/>
  <c r="I32" i="44" s="1"/>
  <c r="K32" i="44" s="1"/>
  <c r="H33" i="51"/>
  <c r="I33" i="51" s="1"/>
  <c r="H15" i="22"/>
  <c r="I15" i="22" s="1"/>
  <c r="H42" i="22"/>
  <c r="I42" i="22" s="1"/>
  <c r="H31" i="40"/>
  <c r="I31" i="40" s="1"/>
  <c r="H28" i="39"/>
  <c r="I28" i="39" s="1"/>
  <c r="K28" i="39" s="1"/>
  <c r="H39" i="39"/>
  <c r="I39" i="39" s="1"/>
  <c r="H12" i="31"/>
  <c r="I12" i="31" s="1"/>
  <c r="H7" i="35"/>
  <c r="I7" i="35" s="1"/>
  <c r="H42" i="28"/>
  <c r="I42" i="28" s="1"/>
  <c r="H10" i="20"/>
  <c r="I10" i="20" s="1"/>
  <c r="H18" i="51"/>
  <c r="I18" i="51" s="1"/>
  <c r="H7" i="25"/>
  <c r="I7" i="25" s="1"/>
  <c r="H33" i="25"/>
  <c r="I33" i="25" s="1"/>
  <c r="K33" i="25" s="1"/>
  <c r="H8" i="25"/>
  <c r="I8" i="25" s="1"/>
  <c r="H13" i="22"/>
  <c r="I13" i="22" s="1"/>
  <c r="H34" i="40"/>
  <c r="I34" i="40" s="1"/>
  <c r="H35" i="31"/>
  <c r="I35" i="31" s="1"/>
  <c r="H14" i="21"/>
  <c r="I14" i="21" s="1"/>
  <c r="H8" i="40"/>
  <c r="I8" i="40" s="1"/>
  <c r="H34" i="50"/>
  <c r="I34" i="50" s="1"/>
  <c r="H34" i="20"/>
  <c r="I34" i="20" s="1"/>
  <c r="K34" i="20" s="1"/>
  <c r="H20" i="40"/>
  <c r="I20" i="40" s="1"/>
  <c r="H5" i="20"/>
  <c r="H31" i="17"/>
  <c r="I31" i="17" s="1"/>
  <c r="H39" i="35"/>
  <c r="I39" i="35" s="1"/>
  <c r="H5" i="21"/>
  <c r="H43" i="19"/>
  <c r="I43" i="19" s="1"/>
  <c r="H32" i="51"/>
  <c r="I32" i="51" s="1"/>
  <c r="H35" i="25"/>
  <c r="I35" i="25" s="1"/>
  <c r="K35" i="25" s="1"/>
  <c r="H41" i="25"/>
  <c r="I41" i="25" s="1"/>
  <c r="H36" i="25"/>
  <c r="I36" i="25" s="1"/>
  <c r="H21" i="22"/>
  <c r="I21" i="22" s="1"/>
  <c r="H10" i="22"/>
  <c r="I10" i="22" s="1"/>
  <c r="H9" i="40"/>
  <c r="I9" i="40" s="1"/>
  <c r="H18" i="39"/>
  <c r="I18" i="39" s="1"/>
  <c r="H16" i="39"/>
  <c r="I16" i="39" s="1"/>
  <c r="H21" i="31"/>
  <c r="I21" i="31" s="1"/>
  <c r="K21" i="31" s="1"/>
  <c r="H43" i="35"/>
  <c r="I43" i="35" s="1"/>
  <c r="H22" i="50"/>
  <c r="I22" i="50" s="1"/>
  <c r="H29" i="21"/>
  <c r="I29" i="21" s="1"/>
  <c r="H36" i="21"/>
  <c r="I36" i="21" s="1"/>
  <c r="H10" i="21"/>
  <c r="I10" i="21" s="1"/>
  <c r="H9" i="19"/>
  <c r="I9" i="19" s="1"/>
  <c r="H10" i="19"/>
  <c r="I10" i="19" s="1"/>
  <c r="H30" i="26"/>
  <c r="I30" i="26" s="1"/>
  <c r="K30" i="26" s="1"/>
  <c r="H31" i="28"/>
  <c r="I31" i="28" s="1"/>
  <c r="H21" i="28"/>
  <c r="I21" i="28" s="1"/>
  <c r="H20" i="28"/>
  <c r="I20" i="28" s="1"/>
  <c r="H33" i="20"/>
  <c r="I33" i="20" s="1"/>
  <c r="K33" i="20" s="1"/>
  <c r="H38" i="20"/>
  <c r="I38" i="20" s="1"/>
  <c r="H9" i="17"/>
  <c r="I9" i="17" s="1"/>
  <c r="H25" i="44"/>
  <c r="I25" i="44" s="1"/>
  <c r="K25" i="44" s="1"/>
  <c r="H21" i="51"/>
  <c r="I21" i="51" s="1"/>
  <c r="K21" i="51" s="1"/>
  <c r="H23" i="25"/>
  <c r="I23" i="25" s="1"/>
  <c r="H6" i="25"/>
  <c r="I6" i="25" s="1"/>
  <c r="H28" i="25"/>
  <c r="I28" i="25" s="1"/>
  <c r="H29" i="22"/>
  <c r="I29" i="22" s="1"/>
  <c r="H40" i="12"/>
  <c r="I40" i="12" s="1"/>
  <c r="H25" i="40"/>
  <c r="I25" i="40" s="1"/>
  <c r="H16" i="40"/>
  <c r="I16" i="40" s="1"/>
  <c r="H11" i="42"/>
  <c r="I11" i="42" s="1"/>
  <c r="K11" i="42" s="1"/>
  <c r="H34" i="39"/>
  <c r="I34" i="39" s="1"/>
  <c r="H24" i="39"/>
  <c r="I24" i="39" s="1"/>
  <c r="H39" i="31"/>
  <c r="I39" i="31" s="1"/>
  <c r="H20" i="35"/>
  <c r="I20" i="35" s="1"/>
  <c r="H13" i="32"/>
  <c r="I13" i="32" s="1"/>
  <c r="H42" i="32"/>
  <c r="I42" i="32" s="1"/>
  <c r="H17" i="29"/>
  <c r="I17" i="29" s="1"/>
  <c r="H40" i="29"/>
  <c r="I40" i="29" s="1"/>
  <c r="K40" i="29" s="1"/>
  <c r="H9" i="50"/>
  <c r="I9" i="50" s="1"/>
  <c r="H38" i="50"/>
  <c r="I38" i="50" s="1"/>
  <c r="H13" i="21"/>
  <c r="I13" i="21" s="1"/>
  <c r="H32" i="21"/>
  <c r="I32" i="21" s="1"/>
  <c r="H6" i="21"/>
  <c r="I6" i="21" s="1"/>
  <c r="H13" i="19"/>
  <c r="I13" i="19" s="1"/>
  <c r="H36" i="19"/>
  <c r="I36" i="19" s="1"/>
  <c r="H14" i="26"/>
  <c r="I14" i="26" s="1"/>
  <c r="K14" i="26" s="1"/>
  <c r="H17" i="28"/>
  <c r="I17" i="28" s="1"/>
  <c r="H29" i="28"/>
  <c r="I29" i="28" s="1"/>
  <c r="H10" i="28"/>
  <c r="I10" i="28" s="1"/>
  <c r="H37" i="20"/>
  <c r="I37" i="20" s="1"/>
  <c r="H22" i="20"/>
  <c r="I22" i="20" s="1"/>
  <c r="H17" i="17"/>
  <c r="I17" i="17" s="1"/>
  <c r="H31" i="8"/>
  <c r="I31" i="8" s="1"/>
  <c r="H23" i="44"/>
  <c r="I23" i="44" s="1"/>
  <c r="K23" i="44" s="1"/>
  <c r="H19" i="39"/>
  <c r="I19" i="39" s="1"/>
  <c r="H11" i="39"/>
  <c r="I11" i="39" s="1"/>
  <c r="H35" i="51"/>
  <c r="I35" i="51" s="1"/>
  <c r="H37" i="22"/>
  <c r="I37" i="22" s="1"/>
  <c r="H35" i="40"/>
  <c r="I35" i="40" s="1"/>
  <c r="H37" i="40"/>
  <c r="I37" i="40" s="1"/>
  <c r="H24" i="40"/>
  <c r="I24" i="40" s="1"/>
  <c r="H15" i="39"/>
  <c r="I15" i="39" s="1"/>
  <c r="H32" i="39"/>
  <c r="I32" i="39" s="1"/>
  <c r="H28" i="31"/>
  <c r="I28" i="31" s="1"/>
  <c r="H5" i="19"/>
  <c r="H27" i="19"/>
  <c r="I27" i="19" s="1"/>
  <c r="H28" i="19"/>
  <c r="I28" i="19" s="1"/>
  <c r="H19" i="28"/>
  <c r="I19" i="28" s="1"/>
  <c r="H37" i="28"/>
  <c r="I37" i="28" s="1"/>
  <c r="H40" i="28"/>
  <c r="I40" i="28" s="1"/>
  <c r="K40" i="28" s="1"/>
  <c r="H11" i="20"/>
  <c r="I11" i="20" s="1"/>
  <c r="H6" i="20"/>
  <c r="I6" i="20" s="1"/>
  <c r="H25" i="17"/>
  <c r="I25" i="17" s="1"/>
  <c r="H27" i="51"/>
  <c r="I27" i="51" s="1"/>
  <c r="H39" i="25"/>
  <c r="I39" i="25" s="1"/>
  <c r="H34" i="25"/>
  <c r="I34" i="25" s="1"/>
  <c r="H12" i="25"/>
  <c r="I12" i="25" s="1"/>
  <c r="H40" i="22"/>
  <c r="I40" i="22" s="1"/>
  <c r="K40" i="22" s="1"/>
  <c r="H22" i="40"/>
  <c r="I22" i="40" s="1"/>
  <c r="H12" i="40"/>
  <c r="I12" i="40" s="1"/>
  <c r="H32" i="40"/>
  <c r="I32" i="40" s="1"/>
  <c r="H35" i="39"/>
  <c r="I35" i="39" s="1"/>
  <c r="K35" i="39" s="1"/>
  <c r="H9" i="39"/>
  <c r="I9" i="39" s="1"/>
  <c r="H5" i="35"/>
  <c r="H34" i="35"/>
  <c r="I34" i="35" s="1"/>
  <c r="H8" i="50"/>
  <c r="I8" i="50" s="1"/>
  <c r="K8" i="50" s="1"/>
  <c r="H15" i="50"/>
  <c r="I15" i="50" s="1"/>
  <c r="H25" i="21"/>
  <c r="I25" i="21" s="1"/>
  <c r="H24" i="21"/>
  <c r="I24" i="21" s="1"/>
  <c r="H40" i="19"/>
  <c r="I40" i="19" s="1"/>
  <c r="H41" i="19"/>
  <c r="I41" i="19" s="1"/>
  <c r="H20" i="19"/>
  <c r="I20" i="19" s="1"/>
  <c r="H33" i="28"/>
  <c r="I33" i="28" s="1"/>
  <c r="H38" i="28"/>
  <c r="I38" i="28" s="1"/>
  <c r="K38" i="28" s="1"/>
  <c r="H32" i="28"/>
  <c r="I32" i="28" s="1"/>
  <c r="H25" i="20"/>
  <c r="I25" i="20" s="1"/>
  <c r="H30" i="20"/>
  <c r="I30" i="20" s="1"/>
  <c r="H38" i="17"/>
  <c r="I38" i="17" s="1"/>
  <c r="H8" i="28"/>
  <c r="I8" i="28" s="1"/>
  <c r="H9" i="20"/>
  <c r="I9" i="20" s="1"/>
  <c r="H32" i="20"/>
  <c r="I32" i="20" s="1"/>
  <c r="H12" i="17"/>
  <c r="I12" i="17" s="1"/>
  <c r="K12" i="17" s="1"/>
  <c r="H31" i="25"/>
  <c r="I31" i="25" s="1"/>
  <c r="K31" i="25" s="1"/>
  <c r="H10" i="25"/>
  <c r="I10" i="25" s="1"/>
  <c r="H17" i="22"/>
  <c r="I17" i="22" s="1"/>
  <c r="H9" i="28"/>
  <c r="I9" i="28" s="1"/>
  <c r="H23" i="20"/>
  <c r="I23" i="20" s="1"/>
  <c r="H24" i="17"/>
  <c r="I24" i="17" s="1"/>
  <c r="H8" i="51"/>
  <c r="I8" i="51" s="1"/>
  <c r="H22" i="22"/>
  <c r="I22" i="22" s="1"/>
  <c r="K22" i="22" s="1"/>
  <c r="H18" i="40"/>
  <c r="I18" i="40" s="1"/>
  <c r="H7" i="40"/>
  <c r="I7" i="40" s="1"/>
  <c r="H31" i="39"/>
  <c r="I31" i="39" s="1"/>
  <c r="H36" i="39"/>
  <c r="I36" i="39" s="1"/>
  <c r="H11" i="35"/>
  <c r="I11" i="35" s="1"/>
  <c r="H40" i="50"/>
  <c r="I40" i="50" s="1"/>
  <c r="H32" i="50"/>
  <c r="I32" i="50" s="1"/>
  <c r="H19" i="19"/>
  <c r="I19" i="19" s="1"/>
  <c r="K19" i="19" s="1"/>
  <c r="H6" i="19"/>
  <c r="I6" i="19" s="1"/>
  <c r="H26" i="28"/>
  <c r="I26" i="28" s="1"/>
  <c r="H25" i="51"/>
  <c r="I25" i="51" s="1"/>
  <c r="H9" i="25"/>
  <c r="I9" i="25" s="1"/>
  <c r="H31" i="22"/>
  <c r="I31" i="22" s="1"/>
  <c r="H14" i="22"/>
  <c r="I14" i="22" s="1"/>
  <c r="H17" i="40"/>
  <c r="I17" i="40" s="1"/>
  <c r="K17" i="40" s="1"/>
  <c r="H15" i="40"/>
  <c r="I15" i="40" s="1"/>
  <c r="K15" i="40" s="1"/>
  <c r="H12" i="39"/>
  <c r="I12" i="39" s="1"/>
  <c r="H7" i="39"/>
  <c r="I7" i="39" s="1"/>
  <c r="H13" i="35"/>
  <c r="I13" i="35" s="1"/>
  <c r="H29" i="50"/>
  <c r="I29" i="50" s="1"/>
  <c r="H13" i="50"/>
  <c r="I13" i="50" s="1"/>
  <c r="H33" i="21"/>
  <c r="I33" i="21" s="1"/>
  <c r="H23" i="21"/>
  <c r="I23" i="21" s="1"/>
  <c r="H33" i="19"/>
  <c r="I33" i="19" s="1"/>
  <c r="K33" i="19" s="1"/>
  <c r="H30" i="19"/>
  <c r="I30" i="19" s="1"/>
  <c r="H7" i="26"/>
  <c r="I7" i="26" s="1"/>
  <c r="H23" i="28"/>
  <c r="I23" i="28" s="1"/>
  <c r="H39" i="20"/>
  <c r="I39" i="20" s="1"/>
  <c r="K39" i="20" s="1"/>
  <c r="H16" i="17"/>
  <c r="I16" i="17" s="1"/>
  <c r="H15" i="17"/>
  <c r="I15" i="17" s="1"/>
  <c r="H33" i="17"/>
  <c r="I33" i="17" s="1"/>
  <c r="H5" i="51"/>
  <c r="H43" i="51"/>
  <c r="I43" i="51" s="1"/>
  <c r="H17" i="51"/>
  <c r="I17" i="51" s="1"/>
  <c r="H10" i="51"/>
  <c r="I10" i="51" s="1"/>
  <c r="H9" i="51"/>
  <c r="I9" i="51" s="1"/>
  <c r="K9" i="51" s="1"/>
  <c r="H30" i="35"/>
  <c r="I30" i="35" s="1"/>
  <c r="H32" i="35"/>
  <c r="I32" i="35" s="1"/>
  <c r="H43" i="17"/>
  <c r="I43" i="17" s="1"/>
  <c r="H41" i="17"/>
  <c r="I41" i="17" s="1"/>
  <c r="K41" i="17" s="1"/>
  <c r="H29" i="17"/>
  <c r="I29" i="17" s="1"/>
  <c r="H6" i="17"/>
  <c r="I6" i="17" s="1"/>
  <c r="H37" i="35"/>
  <c r="I37" i="35" s="1"/>
  <c r="H25" i="35"/>
  <c r="I25" i="35" s="1"/>
  <c r="H24" i="35"/>
  <c r="I24" i="35" s="1"/>
  <c r="H14" i="51"/>
  <c r="I14" i="51" s="1"/>
  <c r="K14" i="51" s="1"/>
  <c r="H20" i="51"/>
  <c r="I20" i="51" s="1"/>
  <c r="H12" i="51"/>
  <c r="I12" i="51" s="1"/>
  <c r="K12" i="51" s="1"/>
  <c r="H39" i="26"/>
  <c r="I39" i="26" s="1"/>
  <c r="H11" i="17"/>
  <c r="I11" i="17" s="1"/>
  <c r="H30" i="17"/>
  <c r="I30" i="17" s="1"/>
  <c r="H13" i="8"/>
  <c r="I13" i="8" s="1"/>
  <c r="H10" i="8"/>
  <c r="I10" i="8" s="1"/>
  <c r="H22" i="51"/>
  <c r="I22" i="51" s="1"/>
  <c r="K22" i="51" s="1"/>
  <c r="H11" i="51"/>
  <c r="I11" i="51" s="1"/>
  <c r="H24" i="51"/>
  <c r="I24" i="51" s="1"/>
  <c r="K24" i="51" s="1"/>
  <c r="H19" i="22"/>
  <c r="I19" i="22" s="1"/>
  <c r="H38" i="22"/>
  <c r="I38" i="22" s="1"/>
  <c r="H5" i="33"/>
  <c r="H30" i="33"/>
  <c r="I30" i="33" s="1"/>
  <c r="K30" i="33" s="1"/>
  <c r="H25" i="33"/>
  <c r="I25" i="33" s="1"/>
  <c r="H38" i="31"/>
  <c r="I38" i="31" s="1"/>
  <c r="H7" i="41"/>
  <c r="I7" i="41" s="1"/>
  <c r="H13" i="41"/>
  <c r="I13" i="41" s="1"/>
  <c r="K13" i="41" s="1"/>
  <c r="H17" i="35"/>
  <c r="I17" i="35" s="1"/>
  <c r="H29" i="35"/>
  <c r="I29" i="35" s="1"/>
  <c r="H21" i="26"/>
  <c r="I21" i="26" s="1"/>
  <c r="H20" i="26"/>
  <c r="I20" i="26" s="1"/>
  <c r="H27" i="17"/>
  <c r="I27" i="17" s="1"/>
  <c r="H22" i="17"/>
  <c r="I22" i="17" s="1"/>
  <c r="H27" i="8"/>
  <c r="I27" i="8" s="1"/>
  <c r="H34" i="8"/>
  <c r="I34" i="8" s="1"/>
  <c r="H30" i="51"/>
  <c r="I30" i="51" s="1"/>
  <c r="H41" i="51"/>
  <c r="I41" i="51" s="1"/>
  <c r="H34" i="51"/>
  <c r="I34" i="51" s="1"/>
  <c r="K34" i="51" s="1"/>
  <c r="H33" i="22"/>
  <c r="I33" i="22" s="1"/>
  <c r="H30" i="22"/>
  <c r="I30" i="22" s="1"/>
  <c r="H13" i="40"/>
  <c r="I13" i="40" s="1"/>
  <c r="H11" i="40"/>
  <c r="I11" i="40" s="1"/>
  <c r="H40" i="40"/>
  <c r="I40" i="40" s="1"/>
  <c r="K40" i="40" s="1"/>
  <c r="H31" i="42"/>
  <c r="I31" i="42" s="1"/>
  <c r="H23" i="39"/>
  <c r="I23" i="39" s="1"/>
  <c r="H29" i="39"/>
  <c r="I29" i="39" s="1"/>
  <c r="H40" i="33"/>
  <c r="I40" i="33" s="1"/>
  <c r="H22" i="33"/>
  <c r="I22" i="33" s="1"/>
  <c r="H39" i="33"/>
  <c r="I39" i="33" s="1"/>
  <c r="H11" i="31"/>
  <c r="I11" i="31" s="1"/>
  <c r="H37" i="41"/>
  <c r="I37" i="41" s="1"/>
  <c r="K37" i="41" s="1"/>
  <c r="H23" i="41"/>
  <c r="I23" i="41" s="1"/>
  <c r="H19" i="35"/>
  <c r="I19" i="35" s="1"/>
  <c r="H9" i="35"/>
  <c r="I9" i="35" s="1"/>
  <c r="H11" i="32"/>
  <c r="I11" i="32" s="1"/>
  <c r="H37" i="32"/>
  <c r="I37" i="32" s="1"/>
  <c r="K37" i="32" s="1"/>
  <c r="H34" i="32"/>
  <c r="I34" i="32" s="1"/>
  <c r="H17" i="50"/>
  <c r="I17" i="50" s="1"/>
  <c r="H42" i="50"/>
  <c r="I42" i="50" s="1"/>
  <c r="K42" i="50" s="1"/>
  <c r="H37" i="19"/>
  <c r="I37" i="19" s="1"/>
  <c r="H39" i="19"/>
  <c r="I39" i="19" s="1"/>
  <c r="H31" i="26"/>
  <c r="I31" i="26" s="1"/>
  <c r="H42" i="26"/>
  <c r="I42" i="26" s="1"/>
  <c r="K42" i="26" s="1"/>
  <c r="H7" i="20"/>
  <c r="I7" i="20" s="1"/>
  <c r="H16" i="20"/>
  <c r="I16" i="20" s="1"/>
  <c r="H19" i="17"/>
  <c r="I19" i="17" s="1"/>
  <c r="H42" i="17"/>
  <c r="I42" i="17" s="1"/>
  <c r="K42" i="17" s="1"/>
  <c r="H37" i="8"/>
  <c r="I37" i="8" s="1"/>
  <c r="H18" i="8"/>
  <c r="I18" i="8" s="1"/>
  <c r="H23" i="17"/>
  <c r="I23" i="17" s="1"/>
  <c r="H26" i="17"/>
  <c r="I26" i="17" s="1"/>
  <c r="H13" i="44"/>
  <c r="I13" i="44" s="1"/>
  <c r="K13" i="44" s="1"/>
  <c r="H38" i="51"/>
  <c r="I38" i="51" s="1"/>
  <c r="H7" i="51"/>
  <c r="I7" i="51" s="1"/>
  <c r="K7" i="51" s="1"/>
  <c r="H36" i="51"/>
  <c r="I36" i="51" s="1"/>
  <c r="K36" i="51" s="1"/>
  <c r="H37" i="17"/>
  <c r="I37" i="17" s="1"/>
  <c r="H10" i="17"/>
  <c r="I10" i="17" s="1"/>
  <c r="H13" i="26"/>
  <c r="I13" i="26" s="1"/>
  <c r="H36" i="26"/>
  <c r="I36" i="26" s="1"/>
  <c r="H5" i="17"/>
  <c r="H21" i="17"/>
  <c r="I21" i="17" s="1"/>
  <c r="H18" i="17"/>
  <c r="I18" i="17" s="1"/>
  <c r="H29" i="44"/>
  <c r="I29" i="44" s="1"/>
  <c r="K29" i="44" s="1"/>
  <c r="H23" i="51"/>
  <c r="I23" i="51" s="1"/>
  <c r="H16" i="51"/>
  <c r="I16" i="51" s="1"/>
  <c r="H31" i="51"/>
  <c r="I31" i="51" s="1"/>
  <c r="H28" i="51"/>
  <c r="I28" i="51" s="1"/>
  <c r="H18" i="33"/>
  <c r="I18" i="33" s="1"/>
  <c r="H17" i="33"/>
  <c r="I17" i="33" s="1"/>
  <c r="H43" i="33"/>
  <c r="I43" i="33" s="1"/>
  <c r="H10" i="31"/>
  <c r="I10" i="31" s="1"/>
  <c r="H39" i="41"/>
  <c r="I39" i="41" s="1"/>
  <c r="H22" i="35"/>
  <c r="I22" i="35" s="1"/>
  <c r="H18" i="44"/>
  <c r="I18" i="44" s="1"/>
  <c r="K18" i="44" s="1"/>
  <c r="H18" i="35"/>
  <c r="I18" i="35" s="1"/>
  <c r="H15" i="35"/>
  <c r="I15" i="35" s="1"/>
  <c r="H25" i="22"/>
  <c r="I25" i="22" s="1"/>
  <c r="K25" i="22" s="1"/>
  <c r="H16" i="22"/>
  <c r="I16" i="22" s="1"/>
  <c r="H34" i="22"/>
  <c r="I34" i="22" s="1"/>
  <c r="K34" i="22" s="1"/>
  <c r="H23" i="35"/>
  <c r="I23" i="35" s="1"/>
  <c r="H43" i="26"/>
  <c r="I43" i="26" s="1"/>
  <c r="H22" i="26"/>
  <c r="I22" i="26" s="1"/>
  <c r="H40" i="17"/>
  <c r="I40" i="17" s="1"/>
  <c r="H35" i="17"/>
  <c r="I35" i="17" s="1"/>
  <c r="K35" i="17" s="1"/>
  <c r="H36" i="17"/>
  <c r="I36" i="17" s="1"/>
  <c r="H9" i="8"/>
  <c r="I9" i="8" s="1"/>
  <c r="H6" i="8"/>
  <c r="I6" i="8" s="1"/>
  <c r="K6" i="8" s="1"/>
  <c r="H39" i="51"/>
  <c r="I39" i="51" s="1"/>
  <c r="K39" i="51" s="1"/>
  <c r="H39" i="22"/>
  <c r="I39" i="22" s="1"/>
  <c r="H24" i="22"/>
  <c r="I24" i="22" s="1"/>
  <c r="H29" i="40"/>
  <c r="I29" i="40" s="1"/>
  <c r="K29" i="40" s="1"/>
  <c r="H39" i="42"/>
  <c r="I39" i="42" s="1"/>
  <c r="K39" i="42" s="1"/>
  <c r="H20" i="39"/>
  <c r="I20" i="39" s="1"/>
  <c r="H22" i="39"/>
  <c r="I22" i="39" s="1"/>
  <c r="H26" i="33"/>
  <c r="I26" i="33" s="1"/>
  <c r="H10" i="52"/>
  <c r="I10" i="52" s="1"/>
  <c r="H15" i="41"/>
  <c r="I15" i="41" s="1"/>
  <c r="H14" i="41"/>
  <c r="I14" i="41" s="1"/>
  <c r="H6" i="35"/>
  <c r="I6" i="35" s="1"/>
  <c r="H31" i="35"/>
  <c r="I31" i="35" s="1"/>
  <c r="H9" i="32"/>
  <c r="I9" i="32" s="1"/>
  <c r="H28" i="32"/>
  <c r="I28" i="32" s="1"/>
  <c r="H7" i="29"/>
  <c r="I7" i="29" s="1"/>
  <c r="K7" i="29" s="1"/>
  <c r="H43" i="29"/>
  <c r="I43" i="29" s="1"/>
  <c r="H28" i="29"/>
  <c r="I28" i="29" s="1"/>
  <c r="H37" i="50"/>
  <c r="I37" i="50" s="1"/>
  <c r="H29" i="19"/>
  <c r="I29" i="19" s="1"/>
  <c r="H11" i="26"/>
  <c r="I11" i="26" s="1"/>
  <c r="H5" i="26"/>
  <c r="H21" i="20"/>
  <c r="I21" i="20" s="1"/>
  <c r="H26" i="20"/>
  <c r="I26" i="20" s="1"/>
  <c r="K26" i="20" s="1"/>
  <c r="H32" i="17"/>
  <c r="I32" i="17" s="1"/>
  <c r="H39" i="17"/>
  <c r="I39" i="17" s="1"/>
  <c r="H28" i="17"/>
  <c r="I28" i="17" s="1"/>
  <c r="H15" i="8"/>
  <c r="I15" i="8" s="1"/>
  <c r="H36" i="8"/>
  <c r="I36" i="8" s="1"/>
  <c r="K36" i="8" s="1"/>
  <c r="H9" i="44"/>
  <c r="I9" i="44" s="1"/>
  <c r="K9" i="44" s="1"/>
  <c r="H34" i="38"/>
  <c r="I34" i="38" s="1"/>
  <c r="H35" i="36"/>
  <c r="I35" i="36" s="1"/>
  <c r="K35" i="36" s="1"/>
  <c r="H7" i="36"/>
  <c r="I7" i="36" s="1"/>
  <c r="H5" i="31"/>
  <c r="H41" i="31"/>
  <c r="I41" i="31" s="1"/>
  <c r="H36" i="31"/>
  <c r="I36" i="31" s="1"/>
  <c r="H12" i="38"/>
  <c r="I12" i="38" s="1"/>
  <c r="H28" i="38"/>
  <c r="I28" i="38" s="1"/>
  <c r="K28" i="38" s="1"/>
  <c r="H6" i="38"/>
  <c r="I6" i="38" s="1"/>
  <c r="H18" i="36"/>
  <c r="I18" i="36" s="1"/>
  <c r="K18" i="36" s="1"/>
  <c r="H15" i="36"/>
  <c r="I15" i="36" s="1"/>
  <c r="H17" i="52"/>
  <c r="I17" i="52" s="1"/>
  <c r="H34" i="31"/>
  <c r="I34" i="31" s="1"/>
  <c r="K34" i="31" s="1"/>
  <c r="H27" i="31"/>
  <c r="I27" i="31" s="1"/>
  <c r="K27" i="31" s="1"/>
  <c r="H40" i="31"/>
  <c r="I40" i="31" s="1"/>
  <c r="K40" i="31" s="1"/>
  <c r="H34" i="36"/>
  <c r="I34" i="36" s="1"/>
  <c r="H23" i="36"/>
  <c r="I23" i="36" s="1"/>
  <c r="K23" i="36" s="1"/>
  <c r="H5" i="52"/>
  <c r="I5" i="52" s="1"/>
  <c r="H16" i="52"/>
  <c r="I16" i="52" s="1"/>
  <c r="H24" i="31"/>
  <c r="I24" i="31" s="1"/>
  <c r="H31" i="31"/>
  <c r="I31" i="31" s="1"/>
  <c r="H20" i="31"/>
  <c r="I20" i="31" s="1"/>
  <c r="H10" i="38"/>
  <c r="I10" i="38" s="1"/>
  <c r="H11" i="38"/>
  <c r="I11" i="38" s="1"/>
  <c r="H29" i="26"/>
  <c r="I29" i="26" s="1"/>
  <c r="H23" i="26"/>
  <c r="I23" i="26" s="1"/>
  <c r="K23" i="26" s="1"/>
  <c r="H12" i="26"/>
  <c r="I12" i="26" s="1"/>
  <c r="H35" i="20"/>
  <c r="I35" i="20" s="1"/>
  <c r="H42" i="20"/>
  <c r="I42" i="20" s="1"/>
  <c r="H20" i="20"/>
  <c r="I20" i="20" s="1"/>
  <c r="H35" i="8"/>
  <c r="I35" i="8" s="1"/>
  <c r="H33" i="8"/>
  <c r="I33" i="8" s="1"/>
  <c r="H21" i="44"/>
  <c r="I21" i="44" s="1"/>
  <c r="K21" i="44" s="1"/>
  <c r="H38" i="44"/>
  <c r="I38" i="44" s="1"/>
  <c r="K38" i="44" s="1"/>
  <c r="H40" i="44"/>
  <c r="I40" i="44" s="1"/>
  <c r="K40" i="44" s="1"/>
  <c r="H9" i="36"/>
  <c r="I9" i="36" s="1"/>
  <c r="K9" i="36" s="1"/>
  <c r="H31" i="36"/>
  <c r="I31" i="36" s="1"/>
  <c r="H26" i="38"/>
  <c r="I26" i="38" s="1"/>
  <c r="H21" i="38"/>
  <c r="I21" i="38" s="1"/>
  <c r="H32" i="31"/>
  <c r="I32" i="31" s="1"/>
  <c r="H27" i="38"/>
  <c r="I27" i="38" s="1"/>
  <c r="H43" i="38"/>
  <c r="I43" i="38" s="1"/>
  <c r="K43" i="38" s="1"/>
  <c r="H11" i="44"/>
  <c r="I11" i="44" s="1"/>
  <c r="K11" i="44" s="1"/>
  <c r="H7" i="44"/>
  <c r="I7" i="44" s="1"/>
  <c r="K7" i="44" s="1"/>
  <c r="H19" i="36"/>
  <c r="I19" i="36" s="1"/>
  <c r="K19" i="36" s="1"/>
  <c r="H25" i="36"/>
  <c r="I25" i="36" s="1"/>
  <c r="H39" i="36"/>
  <c r="I39" i="36" s="1"/>
  <c r="H20" i="36"/>
  <c r="I20" i="36" s="1"/>
  <c r="K20" i="36" s="1"/>
  <c r="H12" i="52"/>
  <c r="I12" i="52" s="1"/>
  <c r="H22" i="52"/>
  <c r="I22" i="52" s="1"/>
  <c r="K22" i="52" s="1"/>
  <c r="H25" i="31"/>
  <c r="I25" i="31" s="1"/>
  <c r="H42" i="52"/>
  <c r="I42" i="52" s="1"/>
  <c r="H14" i="38"/>
  <c r="I14" i="38" s="1"/>
  <c r="H8" i="38"/>
  <c r="I8" i="38" s="1"/>
  <c r="H41" i="36"/>
  <c r="I41" i="36" s="1"/>
  <c r="H12" i="36"/>
  <c r="I12" i="36" s="1"/>
  <c r="H16" i="36"/>
  <c r="I16" i="36" s="1"/>
  <c r="H15" i="52"/>
  <c r="I15" i="52" s="1"/>
  <c r="K15" i="52" s="1"/>
  <c r="H22" i="31"/>
  <c r="I22" i="31" s="1"/>
  <c r="H29" i="31"/>
  <c r="I29" i="31" s="1"/>
  <c r="H18" i="31"/>
  <c r="I18" i="31" s="1"/>
  <c r="H38" i="36"/>
  <c r="I38" i="36" s="1"/>
  <c r="K38" i="36" s="1"/>
  <c r="H28" i="36"/>
  <c r="I28" i="36" s="1"/>
  <c r="K28" i="36" s="1"/>
  <c r="H24" i="36"/>
  <c r="I24" i="36" s="1"/>
  <c r="H26" i="52"/>
  <c r="I26" i="52" s="1"/>
  <c r="K26" i="52" s="1"/>
  <c r="H31" i="52"/>
  <c r="I31" i="52" s="1"/>
  <c r="K31" i="52" s="1"/>
  <c r="H14" i="31"/>
  <c r="I14" i="31" s="1"/>
  <c r="H7" i="31"/>
  <c r="I7" i="31" s="1"/>
  <c r="H38" i="35"/>
  <c r="I38" i="35" s="1"/>
  <c r="H41" i="35"/>
  <c r="I41" i="35" s="1"/>
  <c r="H36" i="38"/>
  <c r="I36" i="38" s="1"/>
  <c r="H16" i="38"/>
  <c r="I16" i="38" s="1"/>
  <c r="H9" i="26"/>
  <c r="I9" i="26" s="1"/>
  <c r="H10" i="26"/>
  <c r="I10" i="26" s="1"/>
  <c r="H8" i="26"/>
  <c r="I8" i="26" s="1"/>
  <c r="H11" i="8"/>
  <c r="I11" i="8" s="1"/>
  <c r="H26" i="8"/>
  <c r="I26" i="8" s="1"/>
  <c r="H28" i="44"/>
  <c r="I28" i="44" s="1"/>
  <c r="K28" i="44" s="1"/>
  <c r="H37" i="36"/>
  <c r="I37" i="36" s="1"/>
  <c r="K37" i="36" s="1"/>
  <c r="H8" i="36"/>
  <c r="I8" i="36" s="1"/>
  <c r="K8" i="36" s="1"/>
  <c r="H30" i="31"/>
  <c r="I30" i="31" s="1"/>
  <c r="H29" i="36"/>
  <c r="I29" i="36" s="1"/>
  <c r="K29" i="36" s="1"/>
  <c r="H42" i="36"/>
  <c r="I42" i="36" s="1"/>
  <c r="H32" i="36"/>
  <c r="I32" i="36" s="1"/>
  <c r="H9" i="52"/>
  <c r="I9" i="52" s="1"/>
  <c r="H6" i="52"/>
  <c r="I6" i="52" s="1"/>
  <c r="K6" i="52" s="1"/>
  <c r="H6" i="31"/>
  <c r="I6" i="31" s="1"/>
  <c r="H17" i="31"/>
  <c r="I17" i="31" s="1"/>
  <c r="H15" i="38"/>
  <c r="I15" i="38" s="1"/>
  <c r="H24" i="38"/>
  <c r="I24" i="38" s="1"/>
  <c r="K24" i="38" s="1"/>
  <c r="H26" i="44"/>
  <c r="I26" i="44" s="1"/>
  <c r="K26" i="44" s="1"/>
  <c r="H30" i="36"/>
  <c r="I30" i="36" s="1"/>
  <c r="H11" i="36"/>
  <c r="I11" i="36" s="1"/>
  <c r="H40" i="36"/>
  <c r="I40" i="36" s="1"/>
  <c r="K40" i="36" s="1"/>
  <c r="H29" i="52"/>
  <c r="I29" i="52" s="1"/>
  <c r="H25" i="52"/>
  <c r="I25" i="52" s="1"/>
  <c r="K25" i="52" s="1"/>
  <c r="H9" i="31"/>
  <c r="I9" i="31" s="1"/>
  <c r="H23" i="31"/>
  <c r="I23" i="31" s="1"/>
  <c r="K23" i="31" s="1"/>
  <c r="H35" i="38"/>
  <c r="I35" i="38" s="1"/>
  <c r="H32" i="38"/>
  <c r="I32" i="38" s="1"/>
  <c r="H5" i="38"/>
  <c r="H31" i="38"/>
  <c r="I31" i="38" s="1"/>
  <c r="K31" i="38" s="1"/>
  <c r="H13" i="36"/>
  <c r="I13" i="36" s="1"/>
  <c r="K13" i="36" s="1"/>
  <c r="H21" i="36"/>
  <c r="I21" i="36" s="1"/>
  <c r="K21" i="36" s="1"/>
  <c r="H5" i="36"/>
  <c r="H30" i="52"/>
  <c r="I30" i="52" s="1"/>
  <c r="K30" i="52" s="1"/>
  <c r="H8" i="52"/>
  <c r="I8" i="52" s="1"/>
  <c r="H43" i="31"/>
  <c r="I43" i="31" s="1"/>
  <c r="H33" i="31"/>
  <c r="I33" i="31" s="1"/>
  <c r="H22" i="38"/>
  <c r="I22" i="38" s="1"/>
  <c r="K22" i="38" s="1"/>
  <c r="H20" i="38"/>
  <c r="I20" i="38" s="1"/>
  <c r="H40" i="38"/>
  <c r="I40" i="38" s="1"/>
  <c r="K40" i="38" s="1"/>
  <c r="H27" i="36"/>
  <c r="I27" i="36" s="1"/>
  <c r="H37" i="52"/>
  <c r="I37" i="52" s="1"/>
  <c r="K37" i="52" s="1"/>
  <c r="H26" i="31"/>
  <c r="I26" i="31" s="1"/>
  <c r="K26" i="31" s="1"/>
  <c r="H42" i="38"/>
  <c r="I42" i="38" s="1"/>
  <c r="K42" i="38" s="1"/>
  <c r="H7" i="38"/>
  <c r="I7" i="38" s="1"/>
  <c r="H17" i="38"/>
  <c r="I17" i="38" s="1"/>
  <c r="H43" i="36"/>
  <c r="I43" i="36" s="1"/>
  <c r="H23" i="52"/>
  <c r="I23" i="52" s="1"/>
  <c r="K23" i="52" s="1"/>
  <c r="H19" i="31"/>
  <c r="I19" i="31" s="1"/>
  <c r="H6" i="36"/>
  <c r="I6" i="36" s="1"/>
  <c r="K6" i="36" s="1"/>
  <c r="H14" i="36"/>
  <c r="I14" i="36" s="1"/>
  <c r="K14" i="36" s="1"/>
  <c r="H35" i="52"/>
  <c r="I35" i="52" s="1"/>
  <c r="H32" i="52"/>
  <c r="I32" i="52" s="1"/>
  <c r="H37" i="31"/>
  <c r="I37" i="31" s="1"/>
  <c r="K37" i="31" s="1"/>
  <c r="H42" i="31"/>
  <c r="I42" i="31" s="1"/>
  <c r="K42" i="31" s="1"/>
  <c r="H39" i="38"/>
  <c r="I39" i="38" s="1"/>
  <c r="H23" i="38"/>
  <c r="I23" i="38" s="1"/>
  <c r="H25" i="38"/>
  <c r="I25" i="38" s="1"/>
  <c r="K25" i="38" s="1"/>
  <c r="H19" i="38"/>
  <c r="I19" i="38" s="1"/>
  <c r="H22" i="36"/>
  <c r="I22" i="36" s="1"/>
  <c r="H26" i="36"/>
  <c r="I26" i="36" s="1"/>
  <c r="H24" i="52"/>
  <c r="I24" i="52" s="1"/>
  <c r="H21" i="52"/>
  <c r="I21" i="52" s="1"/>
  <c r="H13" i="31"/>
  <c r="I13" i="31" s="1"/>
  <c r="H8" i="31"/>
  <c r="I8" i="31" s="1"/>
  <c r="H30" i="38"/>
  <c r="I30" i="38" s="1"/>
  <c r="K30" i="38" s="1"/>
  <c r="H37" i="38"/>
  <c r="I37" i="38" s="1"/>
  <c r="H33" i="38"/>
  <c r="I33" i="38" s="1"/>
  <c r="H9" i="38"/>
  <c r="I9" i="38" s="1"/>
  <c r="H17" i="36"/>
  <c r="I17" i="36" s="1"/>
  <c r="K17" i="36" s="1"/>
  <c r="H13" i="52"/>
  <c r="I13" i="52" s="1"/>
  <c r="H15" i="31"/>
  <c r="I15" i="31" s="1"/>
  <c r="H21" i="35"/>
  <c r="I21" i="35" s="1"/>
  <c r="H14" i="35"/>
  <c r="I14" i="35" s="1"/>
  <c r="K14" i="35" s="1"/>
  <c r="H19" i="32"/>
  <c r="I19" i="32" s="1"/>
  <c r="K19" i="32" s="1"/>
  <c r="H21" i="29"/>
  <c r="I21" i="29" s="1"/>
  <c r="H35" i="29"/>
  <c r="I35" i="29" s="1"/>
  <c r="H29" i="38"/>
  <c r="I29" i="38" s="1"/>
  <c r="H18" i="38"/>
  <c r="I18" i="38" s="1"/>
  <c r="H41" i="38"/>
  <c r="I41" i="38" s="1"/>
  <c r="H34" i="26"/>
  <c r="I34" i="26" s="1"/>
  <c r="H19" i="20"/>
  <c r="I19" i="20" s="1"/>
  <c r="K19" i="20" s="1"/>
  <c r="H31" i="20"/>
  <c r="I31" i="20" s="1"/>
  <c r="H13" i="17"/>
  <c r="I13" i="17" s="1"/>
  <c r="H16" i="8"/>
  <c r="I16" i="8" s="1"/>
  <c r="H7" i="8"/>
  <c r="I7" i="8" s="1"/>
  <c r="H13" i="38"/>
  <c r="I13" i="38" s="1"/>
  <c r="H27" i="44"/>
  <c r="I27" i="44" s="1"/>
  <c r="K27" i="44" s="1"/>
  <c r="H41" i="30"/>
  <c r="I41" i="30" s="1"/>
  <c r="K41" i="30" s="1"/>
  <c r="H42" i="30"/>
  <c r="I42" i="30" s="1"/>
  <c r="K42" i="30" s="1"/>
  <c r="H5" i="42"/>
  <c r="H13" i="42"/>
  <c r="I13" i="42" s="1"/>
  <c r="K13" i="42" s="1"/>
  <c r="H27" i="42"/>
  <c r="I27" i="42" s="1"/>
  <c r="H15" i="42"/>
  <c r="I15" i="42" s="1"/>
  <c r="K15" i="42" s="1"/>
  <c r="H7" i="42"/>
  <c r="I7" i="42" s="1"/>
  <c r="H18" i="42"/>
  <c r="I18" i="42" s="1"/>
  <c r="H21" i="42"/>
  <c r="I21" i="42" s="1"/>
  <c r="H16" i="42"/>
  <c r="I16" i="42" s="1"/>
  <c r="K16" i="42" s="1"/>
  <c r="H9" i="42"/>
  <c r="I9" i="42" s="1"/>
  <c r="H41" i="42"/>
  <c r="I41" i="42" s="1"/>
  <c r="H40" i="52"/>
  <c r="I40" i="52" s="1"/>
  <c r="H33" i="52"/>
  <c r="I33" i="52" s="1"/>
  <c r="H14" i="52"/>
  <c r="I14" i="52" s="1"/>
  <c r="H39" i="52"/>
  <c r="I39" i="52" s="1"/>
  <c r="K39" i="52" s="1"/>
  <c r="H43" i="52"/>
  <c r="I43" i="52" s="1"/>
  <c r="H36" i="52"/>
  <c r="I36" i="52" s="1"/>
  <c r="K36" i="52" s="1"/>
  <c r="H38" i="52"/>
  <c r="I38" i="52" s="1"/>
  <c r="H34" i="52"/>
  <c r="I34" i="52" s="1"/>
  <c r="K34" i="52" s="1"/>
  <c r="H20" i="52"/>
  <c r="I20" i="52" s="1"/>
  <c r="H19" i="44"/>
  <c r="I19" i="44" s="1"/>
  <c r="K19" i="44" s="1"/>
  <c r="H35" i="44"/>
  <c r="I35" i="44" s="1"/>
  <c r="K35" i="44" s="1"/>
  <c r="H31" i="44"/>
  <c r="I31" i="44" s="1"/>
  <c r="K31" i="44" s="1"/>
  <c r="H8" i="44"/>
  <c r="I8" i="44" s="1"/>
  <c r="K8" i="44" s="1"/>
  <c r="H39" i="44"/>
  <c r="I39" i="44" s="1"/>
  <c r="K39" i="44" s="1"/>
  <c r="H14" i="44"/>
  <c r="I14" i="44" s="1"/>
  <c r="K14" i="44" s="1"/>
  <c r="H33" i="44"/>
  <c r="I33" i="44" s="1"/>
  <c r="K33" i="44" s="1"/>
  <c r="H34" i="44"/>
  <c r="I34" i="44" s="1"/>
  <c r="K34" i="44" s="1"/>
  <c r="H22" i="44"/>
  <c r="I22" i="44" s="1"/>
  <c r="K22" i="44" s="1"/>
  <c r="H35" i="42"/>
  <c r="I35" i="42" s="1"/>
  <c r="H19" i="42"/>
  <c r="I19" i="42" s="1"/>
  <c r="H10" i="42"/>
  <c r="I10" i="42" s="1"/>
  <c r="H26" i="42"/>
  <c r="I26" i="42" s="1"/>
  <c r="K26" i="42" s="1"/>
  <c r="H20" i="42"/>
  <c r="I20" i="42" s="1"/>
  <c r="K20" i="42" s="1"/>
  <c r="H37" i="42"/>
  <c r="I37" i="42" s="1"/>
  <c r="K37" i="42" s="1"/>
  <c r="H38" i="42"/>
  <c r="I38" i="42" s="1"/>
  <c r="H43" i="42"/>
  <c r="I43" i="42" s="1"/>
  <c r="H32" i="42"/>
  <c r="I32" i="42" s="1"/>
  <c r="H5" i="44"/>
  <c r="I5" i="44" s="1"/>
  <c r="H30" i="44"/>
  <c r="I30" i="44" s="1"/>
  <c r="K30" i="44" s="1"/>
  <c r="H24" i="44"/>
  <c r="I24" i="44" s="1"/>
  <c r="K24" i="44" s="1"/>
  <c r="H42" i="44"/>
  <c r="I42" i="44" s="1"/>
  <c r="K42" i="44" s="1"/>
  <c r="H10" i="44"/>
  <c r="I10" i="44" s="1"/>
  <c r="K10" i="44" s="1"/>
  <c r="H36" i="44"/>
  <c r="I36" i="44" s="1"/>
  <c r="K36" i="44" s="1"/>
  <c r="H15" i="44"/>
  <c r="I15" i="44" s="1"/>
  <c r="K15" i="44" s="1"/>
  <c r="H43" i="44"/>
  <c r="I43" i="44" s="1"/>
  <c r="K43" i="44" s="1"/>
  <c r="H17" i="44"/>
  <c r="I17" i="44" s="1"/>
  <c r="K17" i="44" s="1"/>
  <c r="H12" i="44"/>
  <c r="I12" i="44" s="1"/>
  <c r="K12" i="44" s="1"/>
  <c r="H14" i="30"/>
  <c r="I14" i="30" s="1"/>
  <c r="K14" i="30" s="1"/>
  <c r="H39" i="12"/>
  <c r="I39" i="12" s="1"/>
  <c r="K39" i="12" s="1"/>
  <c r="H41" i="12"/>
  <c r="I41" i="12" s="1"/>
  <c r="K41" i="12" s="1"/>
  <c r="H35" i="30"/>
  <c r="I35" i="30" s="1"/>
  <c r="K35" i="30" s="1"/>
  <c r="H37" i="30"/>
  <c r="I37" i="30" s="1"/>
  <c r="K37" i="30" s="1"/>
  <c r="H24" i="30"/>
  <c r="I24" i="30" s="1"/>
  <c r="H38" i="30"/>
  <c r="I38" i="30" s="1"/>
  <c r="K38" i="30" s="1"/>
  <c r="H10" i="30"/>
  <c r="I10" i="30" s="1"/>
  <c r="K10" i="30" s="1"/>
  <c r="H37" i="43"/>
  <c r="I37" i="43" s="1"/>
  <c r="K37" i="43" s="1"/>
  <c r="H11" i="12"/>
  <c r="I11" i="12" s="1"/>
  <c r="K11" i="12" s="1"/>
  <c r="H10" i="12"/>
  <c r="I10" i="12" s="1"/>
  <c r="H16" i="43"/>
  <c r="I16" i="43" s="1"/>
  <c r="K16" i="43" s="1"/>
  <c r="H35" i="43"/>
  <c r="I35" i="43" s="1"/>
  <c r="K35" i="43" s="1"/>
  <c r="H38" i="43"/>
  <c r="I38" i="43" s="1"/>
  <c r="K38" i="43" s="1"/>
  <c r="H28" i="34"/>
  <c r="I28" i="34" s="1"/>
  <c r="H35" i="12"/>
  <c r="I35" i="12" s="1"/>
  <c r="H9" i="12"/>
  <c r="I9" i="12" s="1"/>
  <c r="K9" i="12" s="1"/>
  <c r="H38" i="12"/>
  <c r="I38" i="12" s="1"/>
  <c r="K38" i="12" s="1"/>
  <c r="H28" i="12"/>
  <c r="I28" i="12" s="1"/>
  <c r="H8" i="12"/>
  <c r="I8" i="12" s="1"/>
  <c r="K8" i="12" s="1"/>
  <c r="H11" i="30"/>
  <c r="I11" i="30" s="1"/>
  <c r="K11" i="30" s="1"/>
  <c r="H23" i="30"/>
  <c r="I23" i="30" s="1"/>
  <c r="K23" i="30" s="1"/>
  <c r="H33" i="30"/>
  <c r="I33" i="30" s="1"/>
  <c r="K33" i="30" s="1"/>
  <c r="H29" i="30"/>
  <c r="I29" i="30" s="1"/>
  <c r="K29" i="30" s="1"/>
  <c r="H9" i="30"/>
  <c r="I9" i="30" s="1"/>
  <c r="K9" i="30" s="1"/>
  <c r="H32" i="30"/>
  <c r="I32" i="30" s="1"/>
  <c r="H12" i="30"/>
  <c r="I12" i="30" s="1"/>
  <c r="H22" i="30"/>
  <c r="I22" i="30" s="1"/>
  <c r="K22" i="30" s="1"/>
  <c r="H16" i="30"/>
  <c r="I16" i="30" s="1"/>
  <c r="H26" i="30"/>
  <c r="I26" i="30" s="1"/>
  <c r="K26" i="30" s="1"/>
  <c r="H22" i="43"/>
  <c r="I22" i="43" s="1"/>
  <c r="K22" i="43" s="1"/>
  <c r="H25" i="43"/>
  <c r="I25" i="43" s="1"/>
  <c r="H13" i="43"/>
  <c r="I13" i="43" s="1"/>
  <c r="K13" i="43" s="1"/>
  <c r="H21" i="43"/>
  <c r="I21" i="43" s="1"/>
  <c r="K21" i="43" s="1"/>
  <c r="H31" i="43"/>
  <c r="I31" i="43" s="1"/>
  <c r="K31" i="43" s="1"/>
  <c r="H32" i="23"/>
  <c r="I32" i="23" s="1"/>
  <c r="K32" i="23" s="1"/>
  <c r="H38" i="15"/>
  <c r="I38" i="15" s="1"/>
  <c r="H37" i="12"/>
  <c r="I37" i="12" s="1"/>
  <c r="K37" i="12" s="1"/>
  <c r="H7" i="12"/>
  <c r="I7" i="12" s="1"/>
  <c r="K7" i="12" s="1"/>
  <c r="H27" i="12"/>
  <c r="I27" i="12" s="1"/>
  <c r="H29" i="12"/>
  <c r="I29" i="12" s="1"/>
  <c r="K29" i="12" s="1"/>
  <c r="H25" i="12"/>
  <c r="I25" i="12" s="1"/>
  <c r="K25" i="12" s="1"/>
  <c r="H30" i="12"/>
  <c r="I30" i="12" s="1"/>
  <c r="K30" i="12" s="1"/>
  <c r="H42" i="12"/>
  <c r="I42" i="12" s="1"/>
  <c r="K42" i="12" s="1"/>
  <c r="H18" i="12"/>
  <c r="I18" i="12" s="1"/>
  <c r="K18" i="12" s="1"/>
  <c r="H12" i="12"/>
  <c r="I12" i="12" s="1"/>
  <c r="K12" i="12" s="1"/>
  <c r="H24" i="12"/>
  <c r="I24" i="12" s="1"/>
  <c r="K24" i="12" s="1"/>
  <c r="H13" i="30"/>
  <c r="I13" i="30" s="1"/>
  <c r="H31" i="30"/>
  <c r="I31" i="30" s="1"/>
  <c r="K31" i="30" s="1"/>
  <c r="H7" i="30"/>
  <c r="I7" i="30" s="1"/>
  <c r="K7" i="30" s="1"/>
  <c r="H17" i="30"/>
  <c r="I17" i="30" s="1"/>
  <c r="K17" i="30" s="1"/>
  <c r="H43" i="30"/>
  <c r="I43" i="30" s="1"/>
  <c r="H27" i="30"/>
  <c r="I27" i="30" s="1"/>
  <c r="K27" i="30" s="1"/>
  <c r="H19" i="30"/>
  <c r="I19" i="30" s="1"/>
  <c r="K19" i="30" s="1"/>
  <c r="H21" i="30"/>
  <c r="I21" i="30" s="1"/>
  <c r="K21" i="30" s="1"/>
  <c r="H25" i="30"/>
  <c r="I25" i="30" s="1"/>
  <c r="H5" i="30"/>
  <c r="I5" i="30" s="1"/>
  <c r="H20" i="30"/>
  <c r="I20" i="30" s="1"/>
  <c r="K20" i="30" s="1"/>
  <c r="H40" i="30"/>
  <c r="I40" i="30" s="1"/>
  <c r="H30" i="30"/>
  <c r="I30" i="30" s="1"/>
  <c r="H36" i="30"/>
  <c r="I36" i="30" s="1"/>
  <c r="K36" i="30" s="1"/>
  <c r="H8" i="30"/>
  <c r="I8" i="30" s="1"/>
  <c r="K8" i="30" s="1"/>
  <c r="H28" i="30"/>
  <c r="I28" i="30" s="1"/>
  <c r="H6" i="30"/>
  <c r="I6" i="30" s="1"/>
  <c r="H34" i="30"/>
  <c r="I34" i="30" s="1"/>
  <c r="K34" i="30" s="1"/>
  <c r="H32" i="43"/>
  <c r="I32" i="43" s="1"/>
  <c r="K32" i="43" s="1"/>
  <c r="H8" i="43"/>
  <c r="I8" i="43" s="1"/>
  <c r="H26" i="43"/>
  <c r="I26" i="43" s="1"/>
  <c r="H34" i="43"/>
  <c r="I34" i="43" s="1"/>
  <c r="K34" i="43" s="1"/>
  <c r="H24" i="43"/>
  <c r="I24" i="43" s="1"/>
  <c r="K24" i="43" s="1"/>
  <c r="H41" i="43"/>
  <c r="I41" i="43" s="1"/>
  <c r="H40" i="43"/>
  <c r="I40" i="43" s="1"/>
  <c r="K40" i="43" s="1"/>
  <c r="H43" i="43"/>
  <c r="I43" i="43" s="1"/>
  <c r="K43" i="43" s="1"/>
  <c r="H15" i="43"/>
  <c r="I15" i="43" s="1"/>
  <c r="K15" i="43" s="1"/>
  <c r="H6" i="43"/>
  <c r="I6" i="43" s="1"/>
  <c r="H5" i="23"/>
  <c r="I5" i="23" s="1"/>
  <c r="H27" i="34"/>
  <c r="I27" i="34" s="1"/>
  <c r="H23" i="15"/>
  <c r="I23" i="15" s="1"/>
  <c r="H16" i="15"/>
  <c r="I16" i="15" s="1"/>
  <c r="H23" i="12"/>
  <c r="I23" i="12" s="1"/>
  <c r="K23" i="12" s="1"/>
  <c r="H19" i="12"/>
  <c r="I19" i="12" s="1"/>
  <c r="K19" i="12" s="1"/>
  <c r="H21" i="12"/>
  <c r="I21" i="12" s="1"/>
  <c r="K21" i="12" s="1"/>
  <c r="H13" i="12"/>
  <c r="I13" i="12" s="1"/>
  <c r="H31" i="12"/>
  <c r="I31" i="12" s="1"/>
  <c r="H15" i="12"/>
  <c r="I15" i="12" s="1"/>
  <c r="H43" i="12"/>
  <c r="I43" i="12" s="1"/>
  <c r="K43" i="12" s="1"/>
  <c r="H17" i="12"/>
  <c r="I17" i="12" s="1"/>
  <c r="H33" i="12"/>
  <c r="I33" i="12" s="1"/>
  <c r="H22" i="12"/>
  <c r="I22" i="12" s="1"/>
  <c r="H14" i="12"/>
  <c r="I14" i="12" s="1"/>
  <c r="H6" i="12"/>
  <c r="I6" i="12" s="1"/>
  <c r="H26" i="12"/>
  <c r="I26" i="12" s="1"/>
  <c r="H34" i="12"/>
  <c r="I34" i="12" s="1"/>
  <c r="K34" i="12" s="1"/>
  <c r="H36" i="12"/>
  <c r="I36" i="12" s="1"/>
  <c r="K36" i="12" s="1"/>
  <c r="H20" i="12"/>
  <c r="I20" i="12" s="1"/>
  <c r="K20" i="12" s="1"/>
  <c r="H5" i="12"/>
  <c r="I5" i="12" s="1"/>
  <c r="H32" i="12"/>
  <c r="I32" i="12" s="1"/>
  <c r="K32" i="12" s="1"/>
  <c r="H9" i="43"/>
  <c r="I9" i="43" s="1"/>
  <c r="K9" i="43" s="1"/>
  <c r="H29" i="43"/>
  <c r="I29" i="43" s="1"/>
  <c r="H19" i="43"/>
  <c r="I19" i="43" s="1"/>
  <c r="H42" i="43"/>
  <c r="I42" i="43" s="1"/>
  <c r="K42" i="43" s="1"/>
  <c r="H10" i="43"/>
  <c r="I10" i="43" s="1"/>
  <c r="H5" i="43"/>
  <c r="H18" i="43"/>
  <c r="I18" i="43" s="1"/>
  <c r="H17" i="43"/>
  <c r="I17" i="43" s="1"/>
  <c r="K17" i="43" s="1"/>
  <c r="H14" i="43"/>
  <c r="I14" i="43" s="1"/>
  <c r="H36" i="43"/>
  <c r="I36" i="43" s="1"/>
  <c r="H27" i="43"/>
  <c r="I27" i="43" s="1"/>
  <c r="H12" i="43"/>
  <c r="I12" i="43" s="1"/>
  <c r="H28" i="43"/>
  <c r="I28" i="43" s="1"/>
  <c r="H11" i="43"/>
  <c r="I11" i="43" s="1"/>
  <c r="K11" i="43" s="1"/>
  <c r="H33" i="43"/>
  <c r="I33" i="43" s="1"/>
  <c r="H30" i="43"/>
  <c r="I30" i="43" s="1"/>
  <c r="K30" i="43" s="1"/>
  <c r="H7" i="43"/>
  <c r="I7" i="43" s="1"/>
  <c r="K7" i="43" s="1"/>
  <c r="H23" i="43"/>
  <c r="I23" i="43" s="1"/>
  <c r="K23" i="43" s="1"/>
  <c r="H13" i="23"/>
  <c r="I13" i="23" s="1"/>
  <c r="H35" i="34"/>
  <c r="I35" i="34" s="1"/>
  <c r="H32" i="34"/>
  <c r="I32" i="34" s="1"/>
  <c r="H26" i="34"/>
  <c r="I26" i="34" s="1"/>
  <c r="H33" i="15"/>
  <c r="I33" i="15" s="1"/>
  <c r="K33" i="15" s="1"/>
  <c r="H36" i="15"/>
  <c r="I36" i="15" s="1"/>
  <c r="K36" i="15" s="1"/>
  <c r="H25" i="23"/>
  <c r="I25" i="23" s="1"/>
  <c r="H30" i="23"/>
  <c r="I30" i="23" s="1"/>
  <c r="K30" i="23" s="1"/>
  <c r="H17" i="34"/>
  <c r="I17" i="34" s="1"/>
  <c r="H29" i="34"/>
  <c r="I29" i="34" s="1"/>
  <c r="H23" i="34"/>
  <c r="I23" i="34" s="1"/>
  <c r="H24" i="34"/>
  <c r="I24" i="34" s="1"/>
  <c r="K24" i="34" s="1"/>
  <c r="H20" i="34"/>
  <c r="I20" i="34" s="1"/>
  <c r="H17" i="15"/>
  <c r="I17" i="15" s="1"/>
  <c r="K17" i="15" s="1"/>
  <c r="H39" i="15"/>
  <c r="I39" i="15" s="1"/>
  <c r="H37" i="15"/>
  <c r="I37" i="15" s="1"/>
  <c r="K37" i="15" s="1"/>
  <c r="H18" i="15"/>
  <c r="I18" i="15" s="1"/>
  <c r="H5" i="15"/>
  <c r="H43" i="23"/>
  <c r="I43" i="23" s="1"/>
  <c r="K43" i="23" s="1"/>
  <c r="H35" i="23"/>
  <c r="I35" i="23" s="1"/>
  <c r="K35" i="23" s="1"/>
  <c r="H8" i="23"/>
  <c r="I8" i="23" s="1"/>
  <c r="K8" i="23" s="1"/>
  <c r="H40" i="23"/>
  <c r="I40" i="23" s="1"/>
  <c r="K40" i="23" s="1"/>
  <c r="H28" i="23"/>
  <c r="I28" i="23" s="1"/>
  <c r="K28" i="23" s="1"/>
  <c r="H33" i="34"/>
  <c r="I33" i="34" s="1"/>
  <c r="K33" i="34" s="1"/>
  <c r="H11" i="34"/>
  <c r="I11" i="34" s="1"/>
  <c r="H9" i="34"/>
  <c r="I9" i="34" s="1"/>
  <c r="K9" i="34" s="1"/>
  <c r="H7" i="34"/>
  <c r="I7" i="34" s="1"/>
  <c r="H39" i="34"/>
  <c r="I39" i="34" s="1"/>
  <c r="K39" i="34" s="1"/>
  <c r="H5" i="34"/>
  <c r="H36" i="34"/>
  <c r="I36" i="34" s="1"/>
  <c r="K36" i="34" s="1"/>
  <c r="H40" i="34"/>
  <c r="I40" i="34" s="1"/>
  <c r="H42" i="34"/>
  <c r="I42" i="34" s="1"/>
  <c r="H10" i="34"/>
  <c r="I10" i="34" s="1"/>
  <c r="H13" i="15"/>
  <c r="I13" i="15" s="1"/>
  <c r="H31" i="15"/>
  <c r="I31" i="15" s="1"/>
  <c r="H25" i="15"/>
  <c r="I25" i="15" s="1"/>
  <c r="K25" i="15" s="1"/>
  <c r="H21" i="15"/>
  <c r="I21" i="15" s="1"/>
  <c r="H30" i="15"/>
  <c r="I30" i="15" s="1"/>
  <c r="K30" i="15" s="1"/>
  <c r="H14" i="15"/>
  <c r="I14" i="15" s="1"/>
  <c r="H26" i="15"/>
  <c r="I26" i="15" s="1"/>
  <c r="H20" i="15"/>
  <c r="I20" i="15" s="1"/>
  <c r="H32" i="15"/>
  <c r="I32" i="15" s="1"/>
  <c r="K32" i="15" s="1"/>
  <c r="H27" i="23"/>
  <c r="I27" i="23" s="1"/>
  <c r="K27" i="23" s="1"/>
  <c r="H23" i="23"/>
  <c r="I23" i="23" s="1"/>
  <c r="K23" i="23" s="1"/>
  <c r="H17" i="23"/>
  <c r="I17" i="23" s="1"/>
  <c r="K17" i="23" s="1"/>
  <c r="H19" i="23"/>
  <c r="I19" i="23" s="1"/>
  <c r="K19" i="23" s="1"/>
  <c r="H29" i="23"/>
  <c r="I29" i="23" s="1"/>
  <c r="K29" i="23" s="1"/>
  <c r="H38" i="23"/>
  <c r="I38" i="23" s="1"/>
  <c r="H18" i="23"/>
  <c r="I18" i="23" s="1"/>
  <c r="K18" i="23" s="1"/>
  <c r="H14" i="23"/>
  <c r="I14" i="23" s="1"/>
  <c r="K14" i="23" s="1"/>
  <c r="H10" i="23"/>
  <c r="I10" i="23" s="1"/>
  <c r="H12" i="23"/>
  <c r="I12" i="23" s="1"/>
  <c r="K12" i="23" s="1"/>
  <c r="H19" i="34"/>
  <c r="I19" i="34" s="1"/>
  <c r="H21" i="34"/>
  <c r="I21" i="34" s="1"/>
  <c r="K21" i="34" s="1"/>
  <c r="H37" i="34"/>
  <c r="I37" i="34" s="1"/>
  <c r="K37" i="34" s="1"/>
  <c r="H25" i="34"/>
  <c r="I25" i="34" s="1"/>
  <c r="K25" i="34" s="1"/>
  <c r="H43" i="34"/>
  <c r="I43" i="34" s="1"/>
  <c r="H13" i="34"/>
  <c r="I13" i="34" s="1"/>
  <c r="K13" i="34" s="1"/>
  <c r="H41" i="34"/>
  <c r="I41" i="34" s="1"/>
  <c r="K41" i="34" s="1"/>
  <c r="H15" i="34"/>
  <c r="I15" i="34" s="1"/>
  <c r="H31" i="34"/>
  <c r="I31" i="34" s="1"/>
  <c r="K31" i="34" s="1"/>
  <c r="H12" i="34"/>
  <c r="I12" i="34" s="1"/>
  <c r="K12" i="34" s="1"/>
  <c r="H38" i="34"/>
  <c r="I38" i="34" s="1"/>
  <c r="K38" i="34" s="1"/>
  <c r="H22" i="34"/>
  <c r="I22" i="34" s="1"/>
  <c r="K22" i="34" s="1"/>
  <c r="H6" i="34"/>
  <c r="I6" i="34" s="1"/>
  <c r="K6" i="34" s="1"/>
  <c r="H16" i="34"/>
  <c r="I16" i="34" s="1"/>
  <c r="K16" i="34" s="1"/>
  <c r="H14" i="34"/>
  <c r="I14" i="34" s="1"/>
  <c r="K14" i="34" s="1"/>
  <c r="H30" i="34"/>
  <c r="I30" i="34" s="1"/>
  <c r="K30" i="34" s="1"/>
  <c r="H8" i="34"/>
  <c r="I8" i="34" s="1"/>
  <c r="H34" i="34"/>
  <c r="I34" i="34" s="1"/>
  <c r="K34" i="34" s="1"/>
  <c r="H9" i="15"/>
  <c r="I9" i="15" s="1"/>
  <c r="K9" i="15" s="1"/>
  <c r="H19" i="15"/>
  <c r="I19" i="15" s="1"/>
  <c r="K19" i="15" s="1"/>
  <c r="H15" i="15"/>
  <c r="I15" i="15" s="1"/>
  <c r="K15" i="15" s="1"/>
  <c r="H41" i="15"/>
  <c r="I41" i="15" s="1"/>
  <c r="K41" i="15" s="1"/>
  <c r="H35" i="15"/>
  <c r="I35" i="15" s="1"/>
  <c r="K35" i="15" s="1"/>
  <c r="H7" i="15"/>
  <c r="I7" i="15" s="1"/>
  <c r="K7" i="15" s="1"/>
  <c r="H29" i="15"/>
  <c r="I29" i="15" s="1"/>
  <c r="H11" i="15"/>
  <c r="I11" i="15" s="1"/>
  <c r="K11" i="15" s="1"/>
  <c r="H27" i="15"/>
  <c r="I27" i="15" s="1"/>
  <c r="K27" i="15" s="1"/>
  <c r="H43" i="15"/>
  <c r="I43" i="15" s="1"/>
  <c r="K43" i="15" s="1"/>
  <c r="H6" i="15"/>
  <c r="I6" i="15" s="1"/>
  <c r="K6" i="15" s="1"/>
  <c r="H22" i="15"/>
  <c r="I22" i="15" s="1"/>
  <c r="K22" i="15" s="1"/>
  <c r="H34" i="15"/>
  <c r="I34" i="15" s="1"/>
  <c r="K34" i="15" s="1"/>
  <c r="H42" i="15"/>
  <c r="I42" i="15" s="1"/>
  <c r="K42" i="15" s="1"/>
  <c r="H10" i="15"/>
  <c r="I10" i="15" s="1"/>
  <c r="H28" i="15"/>
  <c r="I28" i="15" s="1"/>
  <c r="K28" i="15" s="1"/>
  <c r="H12" i="15"/>
  <c r="I12" i="15" s="1"/>
  <c r="K12" i="15" s="1"/>
  <c r="H40" i="15"/>
  <c r="I40" i="15" s="1"/>
  <c r="K40" i="15" s="1"/>
  <c r="H24" i="15"/>
  <c r="I24" i="15" s="1"/>
  <c r="K24" i="15" s="1"/>
  <c r="H41" i="23"/>
  <c r="I41" i="23" s="1"/>
  <c r="K41" i="23" s="1"/>
  <c r="H7" i="23"/>
  <c r="I7" i="23" s="1"/>
  <c r="H9" i="23"/>
  <c r="I9" i="23" s="1"/>
  <c r="K9" i="23" s="1"/>
  <c r="H11" i="23"/>
  <c r="I11" i="23" s="1"/>
  <c r="H39" i="23"/>
  <c r="I39" i="23" s="1"/>
  <c r="K39" i="23" s="1"/>
  <c r="H31" i="23"/>
  <c r="I31" i="23" s="1"/>
  <c r="K31" i="23" s="1"/>
  <c r="H15" i="23"/>
  <c r="I15" i="23" s="1"/>
  <c r="K15" i="23" s="1"/>
  <c r="H33" i="23"/>
  <c r="I33" i="23" s="1"/>
  <c r="H21" i="23"/>
  <c r="I21" i="23" s="1"/>
  <c r="K21" i="23" s="1"/>
  <c r="H37" i="23"/>
  <c r="I37" i="23" s="1"/>
  <c r="K37" i="23" s="1"/>
  <c r="H24" i="23"/>
  <c r="I24" i="23" s="1"/>
  <c r="K24" i="23" s="1"/>
  <c r="H16" i="23"/>
  <c r="I16" i="23" s="1"/>
  <c r="H34" i="23"/>
  <c r="I34" i="23" s="1"/>
  <c r="K34" i="23" s="1"/>
  <c r="H6" i="23"/>
  <c r="I6" i="23" s="1"/>
  <c r="H26" i="23"/>
  <c r="I26" i="23" s="1"/>
  <c r="K26" i="23" s="1"/>
  <c r="H42" i="23"/>
  <c r="I42" i="23" s="1"/>
  <c r="H22" i="23"/>
  <c r="I22" i="23" s="1"/>
  <c r="K22" i="23" s="1"/>
  <c r="H36" i="23"/>
  <c r="I36" i="23" s="1"/>
  <c r="K27" i="51"/>
  <c r="K30" i="51"/>
  <c r="K23" i="51"/>
  <c r="K43" i="51"/>
  <c r="K29" i="51"/>
  <c r="K20" i="51"/>
  <c r="K41" i="51"/>
  <c r="K16" i="51"/>
  <c r="K42" i="51"/>
  <c r="K33" i="51"/>
  <c r="K32" i="51"/>
  <c r="K17" i="51"/>
  <c r="K37" i="51"/>
  <c r="K38" i="51"/>
  <c r="K15" i="51"/>
  <c r="K31" i="51"/>
  <c r="K6" i="51"/>
  <c r="K26" i="51"/>
  <c r="K10" i="51"/>
  <c r="K40" i="51"/>
  <c r="K11" i="51"/>
  <c r="K8" i="51"/>
  <c r="K25" i="51"/>
  <c r="K28" i="51"/>
  <c r="K19" i="51"/>
  <c r="K18" i="51"/>
  <c r="K35" i="51"/>
  <c r="H12" i="13"/>
  <c r="I12" i="13" s="1"/>
  <c r="H20" i="13"/>
  <c r="I20" i="13" s="1"/>
  <c r="H28" i="13"/>
  <c r="I28" i="13" s="1"/>
  <c r="H36" i="13"/>
  <c r="I36" i="13" s="1"/>
  <c r="H8" i="13"/>
  <c r="I8" i="13" s="1"/>
  <c r="H16" i="13"/>
  <c r="I16" i="13" s="1"/>
  <c r="H24" i="13"/>
  <c r="I24" i="13" s="1"/>
  <c r="H32" i="13"/>
  <c r="I32" i="13" s="1"/>
  <c r="H40" i="13"/>
  <c r="I40" i="13" s="1"/>
  <c r="H14" i="13"/>
  <c r="I14" i="13" s="1"/>
  <c r="H30" i="13"/>
  <c r="I30" i="13" s="1"/>
  <c r="H6" i="13"/>
  <c r="I6" i="13" s="1"/>
  <c r="H22" i="13"/>
  <c r="I22" i="13" s="1"/>
  <c r="H38" i="13"/>
  <c r="I38" i="13" s="1"/>
  <c r="H18" i="13"/>
  <c r="I18" i="13" s="1"/>
  <c r="H26" i="13"/>
  <c r="I26" i="13" s="1"/>
  <c r="H42" i="13"/>
  <c r="I42" i="13" s="1"/>
  <c r="H10" i="13"/>
  <c r="I10" i="13" s="1"/>
  <c r="H34" i="13"/>
  <c r="I34" i="13" s="1"/>
  <c r="H41" i="13"/>
  <c r="I41" i="13" s="1"/>
  <c r="H31" i="13"/>
  <c r="I31" i="13" s="1"/>
  <c r="H25" i="13"/>
  <c r="I25" i="13" s="1"/>
  <c r="H15" i="13"/>
  <c r="I15" i="13" s="1"/>
  <c r="H9" i="13"/>
  <c r="I9" i="13" s="1"/>
  <c r="H43" i="13"/>
  <c r="I43" i="13" s="1"/>
  <c r="H39" i="13"/>
  <c r="I39" i="13" s="1"/>
  <c r="H35" i="13"/>
  <c r="I35" i="13" s="1"/>
  <c r="H37" i="13"/>
  <c r="I37" i="13" s="1"/>
  <c r="H33" i="13"/>
  <c r="I33" i="13" s="1"/>
  <c r="H29" i="13"/>
  <c r="I29" i="13" s="1"/>
  <c r="H11" i="13"/>
  <c r="I11" i="13" s="1"/>
  <c r="H7" i="13"/>
  <c r="I7" i="13" s="1"/>
  <c r="H21" i="13"/>
  <c r="I21" i="13" s="1"/>
  <c r="H13" i="13"/>
  <c r="I13" i="13" s="1"/>
  <c r="H27" i="13"/>
  <c r="I27" i="13" s="1"/>
  <c r="H19" i="13"/>
  <c r="I19" i="13" s="1"/>
  <c r="H17" i="13"/>
  <c r="I17" i="13" s="1"/>
  <c r="H23" i="13"/>
  <c r="I23" i="13" s="1"/>
  <c r="H5" i="13"/>
  <c r="H5" i="16"/>
  <c r="H12" i="16"/>
  <c r="I12" i="16" s="1"/>
  <c r="H20" i="16"/>
  <c r="I20" i="16" s="1"/>
  <c r="H28" i="16"/>
  <c r="I28" i="16" s="1"/>
  <c r="H36" i="16"/>
  <c r="I36" i="16" s="1"/>
  <c r="H8" i="16"/>
  <c r="I8" i="16" s="1"/>
  <c r="H16" i="16"/>
  <c r="I16" i="16" s="1"/>
  <c r="H24" i="16"/>
  <c r="I24" i="16" s="1"/>
  <c r="H32" i="16"/>
  <c r="I32" i="16" s="1"/>
  <c r="H40" i="16"/>
  <c r="I40" i="16" s="1"/>
  <c r="H14" i="16"/>
  <c r="I14" i="16" s="1"/>
  <c r="H30" i="16"/>
  <c r="I30" i="16" s="1"/>
  <c r="H6" i="16"/>
  <c r="I6" i="16" s="1"/>
  <c r="H22" i="16"/>
  <c r="I22" i="16" s="1"/>
  <c r="H38" i="16"/>
  <c r="I38" i="16" s="1"/>
  <c r="H34" i="16"/>
  <c r="I34" i="16" s="1"/>
  <c r="H10" i="16"/>
  <c r="I10" i="16" s="1"/>
  <c r="H42" i="16"/>
  <c r="I42" i="16" s="1"/>
  <c r="H26" i="16"/>
  <c r="I26" i="16" s="1"/>
  <c r="H18" i="16"/>
  <c r="I18" i="16" s="1"/>
  <c r="H43" i="16"/>
  <c r="I43" i="16" s="1"/>
  <c r="H35" i="16"/>
  <c r="I35" i="16" s="1"/>
  <c r="H27" i="16"/>
  <c r="I27" i="16" s="1"/>
  <c r="H19" i="16"/>
  <c r="I19" i="16" s="1"/>
  <c r="H11" i="16"/>
  <c r="I11" i="16" s="1"/>
  <c r="H31" i="16"/>
  <c r="I31" i="16" s="1"/>
  <c r="H17" i="16"/>
  <c r="I17" i="16" s="1"/>
  <c r="H13" i="16"/>
  <c r="I13" i="16" s="1"/>
  <c r="H33" i="16"/>
  <c r="I33" i="16" s="1"/>
  <c r="H29" i="16"/>
  <c r="I29" i="16" s="1"/>
  <c r="H15" i="16"/>
  <c r="I15" i="16" s="1"/>
  <c r="H37" i="16"/>
  <c r="I37" i="16" s="1"/>
  <c r="H23" i="16"/>
  <c r="I23" i="16" s="1"/>
  <c r="H9" i="16"/>
  <c r="I9" i="16" s="1"/>
  <c r="H21" i="16"/>
  <c r="I21" i="16" s="1"/>
  <c r="H7" i="16"/>
  <c r="I7" i="16" s="1"/>
  <c r="H41" i="16"/>
  <c r="I41" i="16" s="1"/>
  <c r="H25" i="16"/>
  <c r="I25" i="16" s="1"/>
  <c r="H39" i="16"/>
  <c r="I39" i="16" s="1"/>
  <c r="H12" i="27"/>
  <c r="I12" i="27" s="1"/>
  <c r="H20" i="27"/>
  <c r="I20" i="27" s="1"/>
  <c r="H28" i="27"/>
  <c r="I28" i="27" s="1"/>
  <c r="H36" i="27"/>
  <c r="I36" i="27" s="1"/>
  <c r="H10" i="27"/>
  <c r="I10" i="27" s="1"/>
  <c r="H22" i="27"/>
  <c r="I22" i="27" s="1"/>
  <c r="H32" i="27"/>
  <c r="I32" i="27" s="1"/>
  <c r="H42" i="27"/>
  <c r="I42" i="27" s="1"/>
  <c r="H6" i="27"/>
  <c r="I6" i="27" s="1"/>
  <c r="H16" i="27"/>
  <c r="I16" i="27" s="1"/>
  <c r="H26" i="27"/>
  <c r="I26" i="27" s="1"/>
  <c r="H38" i="27"/>
  <c r="I38" i="27" s="1"/>
  <c r="H24" i="27"/>
  <c r="I24" i="27" s="1"/>
  <c r="H14" i="27"/>
  <c r="I14" i="27" s="1"/>
  <c r="H34" i="27"/>
  <c r="I34" i="27" s="1"/>
  <c r="H30" i="27"/>
  <c r="I30" i="27" s="1"/>
  <c r="H8" i="27"/>
  <c r="I8" i="27" s="1"/>
  <c r="H18" i="27"/>
  <c r="I18" i="27" s="1"/>
  <c r="H40" i="27"/>
  <c r="I40" i="27" s="1"/>
  <c r="H39" i="27"/>
  <c r="I39" i="27" s="1"/>
  <c r="H31" i="27"/>
  <c r="I31" i="27" s="1"/>
  <c r="H23" i="27"/>
  <c r="I23" i="27" s="1"/>
  <c r="H15" i="27"/>
  <c r="I15" i="27" s="1"/>
  <c r="H7" i="27"/>
  <c r="I7" i="27" s="1"/>
  <c r="H37" i="27"/>
  <c r="I37" i="27" s="1"/>
  <c r="H33" i="27"/>
  <c r="I33" i="27" s="1"/>
  <c r="H19" i="27"/>
  <c r="I19" i="27" s="1"/>
  <c r="H35" i="27"/>
  <c r="I35" i="27" s="1"/>
  <c r="H21" i="27"/>
  <c r="I21" i="27" s="1"/>
  <c r="H17" i="27"/>
  <c r="I17" i="27" s="1"/>
  <c r="H25" i="27"/>
  <c r="I25" i="27" s="1"/>
  <c r="H11" i="27"/>
  <c r="I11" i="27" s="1"/>
  <c r="H9" i="27"/>
  <c r="I9" i="27" s="1"/>
  <c r="H43" i="27"/>
  <c r="I43" i="27" s="1"/>
  <c r="H29" i="27"/>
  <c r="I29" i="27" s="1"/>
  <c r="H41" i="27"/>
  <c r="I41" i="27" s="1"/>
  <c r="H13" i="27"/>
  <c r="I13" i="27" s="1"/>
  <c r="H27" i="27"/>
  <c r="I27" i="27" s="1"/>
  <c r="H5" i="27"/>
  <c r="I5" i="25"/>
  <c r="K7" i="25"/>
  <c r="K23" i="25"/>
  <c r="K39" i="25"/>
  <c r="K11" i="25"/>
  <c r="K29" i="25"/>
  <c r="K13" i="25"/>
  <c r="K17" i="25"/>
  <c r="K6" i="25"/>
  <c r="K34" i="25"/>
  <c r="K14" i="25"/>
  <c r="K32" i="25"/>
  <c r="K38" i="25"/>
  <c r="K10" i="25"/>
  <c r="K30" i="25"/>
  <c r="K8" i="25"/>
  <c r="K28" i="25"/>
  <c r="K12" i="25"/>
  <c r="K23" i="22"/>
  <c r="K27" i="22"/>
  <c r="K7" i="22"/>
  <c r="K17" i="22"/>
  <c r="K35" i="22"/>
  <c r="K19" i="22"/>
  <c r="K13" i="22"/>
  <c r="K29" i="22"/>
  <c r="K16" i="22"/>
  <c r="K32" i="22"/>
  <c r="K20" i="22"/>
  <c r="K28" i="22"/>
  <c r="K38" i="22"/>
  <c r="K6" i="22"/>
  <c r="K18" i="22"/>
  <c r="K35" i="12"/>
  <c r="K27" i="12"/>
  <c r="K10" i="12"/>
  <c r="K28" i="12"/>
  <c r="K40" i="12"/>
  <c r="K22" i="40"/>
  <c r="K19" i="40"/>
  <c r="K41" i="40"/>
  <c r="K27" i="40"/>
  <c r="K6" i="40"/>
  <c r="K34" i="40"/>
  <c r="K25" i="40"/>
  <c r="K12" i="40"/>
  <c r="K42" i="40"/>
  <c r="K21" i="40"/>
  <c r="K43" i="40"/>
  <c r="K26" i="40"/>
  <c r="K7" i="40"/>
  <c r="K23" i="40"/>
  <c r="K39" i="40"/>
  <c r="K16" i="40"/>
  <c r="K32" i="40"/>
  <c r="K15" i="30"/>
  <c r="K39" i="30"/>
  <c r="K32" i="30"/>
  <c r="K24" i="30"/>
  <c r="K12" i="30"/>
  <c r="K16" i="30"/>
  <c r="K14" i="42"/>
  <c r="K30" i="42"/>
  <c r="K22" i="42"/>
  <c r="K36" i="42"/>
  <c r="K12" i="42"/>
  <c r="K42" i="42"/>
  <c r="K29" i="42"/>
  <c r="K34" i="42"/>
  <c r="K23" i="42"/>
  <c r="K6" i="42"/>
  <c r="K28" i="42"/>
  <c r="K31" i="42"/>
  <c r="K8" i="42"/>
  <c r="K24" i="42"/>
  <c r="K40" i="42"/>
  <c r="K17" i="42"/>
  <c r="K33" i="42"/>
  <c r="K20" i="39"/>
  <c r="K42" i="39"/>
  <c r="K30" i="39"/>
  <c r="K12" i="39"/>
  <c r="K23" i="39"/>
  <c r="K34" i="39"/>
  <c r="K22" i="39"/>
  <c r="K13" i="39"/>
  <c r="K26" i="39"/>
  <c r="K7" i="39"/>
  <c r="K29" i="39"/>
  <c r="K8" i="39"/>
  <c r="K24" i="39"/>
  <c r="K40" i="39"/>
  <c r="K17" i="39"/>
  <c r="K33" i="39"/>
  <c r="K6" i="39"/>
  <c r="K30" i="36"/>
  <c r="K10" i="36"/>
  <c r="K11" i="36"/>
  <c r="K33" i="36"/>
  <c r="K36" i="36"/>
  <c r="K15" i="36"/>
  <c r="K31" i="36"/>
  <c r="K24" i="36"/>
  <c r="I5" i="33"/>
  <c r="K24" i="33"/>
  <c r="K12" i="33"/>
  <c r="K18" i="33"/>
  <c r="K8" i="33"/>
  <c r="K16" i="33"/>
  <c r="K32" i="33"/>
  <c r="K10" i="33"/>
  <c r="K14" i="33"/>
  <c r="K29" i="33"/>
  <c r="K17" i="33"/>
  <c r="K33" i="33"/>
  <c r="K9" i="33"/>
  <c r="K37" i="33"/>
  <c r="K7" i="33"/>
  <c r="K25" i="33"/>
  <c r="K27" i="33"/>
  <c r="K43" i="33"/>
  <c r="K10" i="52"/>
  <c r="K27" i="52"/>
  <c r="K42" i="52"/>
  <c r="K29" i="52"/>
  <c r="K35" i="52"/>
  <c r="K13" i="52"/>
  <c r="K28" i="52"/>
  <c r="K16" i="52"/>
  <c r="K19" i="52"/>
  <c r="K11" i="52"/>
  <c r="K21" i="52"/>
  <c r="K8" i="43"/>
  <c r="K26" i="43"/>
  <c r="K25" i="43"/>
  <c r="K41" i="43"/>
  <c r="K20" i="43"/>
  <c r="K6" i="43"/>
  <c r="K12" i="31"/>
  <c r="K30" i="31"/>
  <c r="K14" i="31"/>
  <c r="K9" i="31"/>
  <c r="K11" i="31"/>
  <c r="K15" i="31"/>
  <c r="K35" i="31"/>
  <c r="K25" i="31"/>
  <c r="K7" i="31"/>
  <c r="K39" i="31"/>
  <c r="K16" i="31"/>
  <c r="K28" i="31"/>
  <c r="K32" i="31"/>
  <c r="K15" i="41"/>
  <c r="K26" i="41"/>
  <c r="K29" i="41"/>
  <c r="K34" i="41"/>
  <c r="K18" i="41"/>
  <c r="K36" i="41"/>
  <c r="K27" i="41"/>
  <c r="K14" i="41"/>
  <c r="I5" i="41"/>
  <c r="K31" i="41"/>
  <c r="K20" i="41"/>
  <c r="K42" i="41"/>
  <c r="K23" i="41"/>
  <c r="K8" i="41"/>
  <c r="K24" i="41"/>
  <c r="K40" i="41"/>
  <c r="K17" i="41"/>
  <c r="K33" i="41"/>
  <c r="K6" i="41"/>
  <c r="K21" i="35"/>
  <c r="K17" i="35"/>
  <c r="I5" i="35"/>
  <c r="K40" i="35"/>
  <c r="K38" i="35"/>
  <c r="K6" i="35"/>
  <c r="K12" i="35"/>
  <c r="K8" i="35"/>
  <c r="K11" i="35"/>
  <c r="K29" i="35"/>
  <c r="K13" i="35"/>
  <c r="K41" i="35"/>
  <c r="K15" i="35"/>
  <c r="K31" i="35"/>
  <c r="K43" i="35"/>
  <c r="K36" i="35"/>
  <c r="K32" i="35"/>
  <c r="K16" i="35"/>
  <c r="K25" i="32"/>
  <c r="K39" i="32"/>
  <c r="K41" i="32"/>
  <c r="K43" i="32"/>
  <c r="K23" i="32"/>
  <c r="K17" i="32"/>
  <c r="K35" i="32"/>
  <c r="K21" i="32"/>
  <c r="K14" i="32"/>
  <c r="K40" i="32"/>
  <c r="K28" i="32"/>
  <c r="K38" i="32"/>
  <c r="K30" i="32"/>
  <c r="H44" i="32"/>
  <c r="I5" i="32"/>
  <c r="K22" i="32"/>
  <c r="K42" i="32"/>
  <c r="K26" i="32"/>
  <c r="K10" i="32"/>
  <c r="K25" i="23"/>
  <c r="K13" i="23"/>
  <c r="K38" i="23"/>
  <c r="K10" i="23"/>
  <c r="K9" i="29"/>
  <c r="K37" i="29"/>
  <c r="K39" i="29"/>
  <c r="K15" i="29"/>
  <c r="K33" i="29"/>
  <c r="K17" i="29"/>
  <c r="K11" i="29"/>
  <c r="K27" i="29"/>
  <c r="K43" i="29"/>
  <c r="K16" i="29"/>
  <c r="K26" i="29"/>
  <c r="K10" i="29"/>
  <c r="K22" i="29"/>
  <c r="K24" i="29"/>
  <c r="K18" i="29"/>
  <c r="K36" i="29"/>
  <c r="K20" i="29"/>
  <c r="I5" i="50"/>
  <c r="K19" i="50"/>
  <c r="K40" i="50"/>
  <c r="K26" i="50"/>
  <c r="K43" i="50"/>
  <c r="K34" i="50"/>
  <c r="K21" i="50"/>
  <c r="K36" i="50"/>
  <c r="K27" i="50"/>
  <c r="K10" i="50"/>
  <c r="K32" i="50"/>
  <c r="K13" i="50"/>
  <c r="K35" i="50"/>
  <c r="K22" i="50"/>
  <c r="K38" i="50"/>
  <c r="K15" i="50"/>
  <c r="K31" i="50"/>
  <c r="K6" i="50"/>
  <c r="K16" i="50"/>
  <c r="K17" i="21"/>
  <c r="K21" i="21"/>
  <c r="I5" i="21"/>
  <c r="K13" i="21"/>
  <c r="K25" i="21"/>
  <c r="K43" i="21"/>
  <c r="K27" i="21"/>
  <c r="K11" i="21"/>
  <c r="K31" i="21"/>
  <c r="K15" i="21"/>
  <c r="K40" i="21"/>
  <c r="K32" i="21"/>
  <c r="K24" i="21"/>
  <c r="K16" i="21"/>
  <c r="K8" i="21"/>
  <c r="K30" i="21"/>
  <c r="K22" i="21"/>
  <c r="K14" i="21"/>
  <c r="K6" i="21"/>
  <c r="K40" i="19"/>
  <c r="K24" i="19"/>
  <c r="K8" i="19"/>
  <c r="K35" i="19"/>
  <c r="K25" i="19"/>
  <c r="K43" i="19"/>
  <c r="K13" i="19"/>
  <c r="K41" i="19"/>
  <c r="K15" i="19"/>
  <c r="K31" i="19"/>
  <c r="K14" i="19"/>
  <c r="K38" i="19"/>
  <c r="K30" i="19"/>
  <c r="K18" i="19"/>
  <c r="K26" i="19"/>
  <c r="K36" i="19"/>
  <c r="K20" i="19"/>
  <c r="K12" i="38"/>
  <c r="K10" i="38"/>
  <c r="I5" i="38"/>
  <c r="K14" i="38"/>
  <c r="K15" i="38"/>
  <c r="K20" i="38"/>
  <c r="K7" i="38"/>
  <c r="K37" i="38"/>
  <c r="K11" i="38"/>
  <c r="K8" i="38"/>
  <c r="K17" i="38"/>
  <c r="K33" i="38"/>
  <c r="K6" i="38"/>
  <c r="K29" i="26"/>
  <c r="K25" i="26"/>
  <c r="K35" i="26"/>
  <c r="K13" i="26"/>
  <c r="K11" i="26"/>
  <c r="K19" i="26"/>
  <c r="K41" i="26"/>
  <c r="K7" i="26"/>
  <c r="K39" i="26"/>
  <c r="K26" i="26"/>
  <c r="K22" i="26"/>
  <c r="K38" i="26"/>
  <c r="K18" i="26"/>
  <c r="K12" i="26"/>
  <c r="K32" i="26"/>
  <c r="K16" i="26"/>
  <c r="K17" i="24"/>
  <c r="K33" i="24"/>
  <c r="K15" i="24"/>
  <c r="K7" i="24"/>
  <c r="K25" i="24"/>
  <c r="K9" i="24"/>
  <c r="K37" i="24"/>
  <c r="K11" i="24"/>
  <c r="K27" i="24"/>
  <c r="K22" i="24"/>
  <c r="K14" i="24"/>
  <c r="K34" i="24"/>
  <c r="I5" i="24"/>
  <c r="K26" i="24"/>
  <c r="K42" i="24"/>
  <c r="K20" i="24"/>
  <c r="K40" i="24"/>
  <c r="K8" i="24"/>
  <c r="K17" i="28"/>
  <c r="K33" i="28"/>
  <c r="K15" i="28"/>
  <c r="K11" i="28"/>
  <c r="K39" i="28"/>
  <c r="K9" i="28"/>
  <c r="K27" i="28"/>
  <c r="K13" i="28"/>
  <c r="K29" i="28"/>
  <c r="K6" i="28"/>
  <c r="K34" i="28"/>
  <c r="K22" i="28"/>
  <c r="K26" i="28"/>
  <c r="I5" i="28"/>
  <c r="K30" i="28"/>
  <c r="K10" i="28"/>
  <c r="K32" i="28"/>
  <c r="K16" i="28"/>
  <c r="K22" i="37"/>
  <c r="K38" i="37"/>
  <c r="K34" i="37"/>
  <c r="K12" i="37"/>
  <c r="K26" i="37"/>
  <c r="K27" i="37"/>
  <c r="K18" i="37"/>
  <c r="K15" i="37"/>
  <c r="K14" i="37"/>
  <c r="I5" i="37"/>
  <c r="H44" i="37"/>
  <c r="K31" i="37"/>
  <c r="K20" i="37"/>
  <c r="K42" i="37"/>
  <c r="K23" i="37"/>
  <c r="K8" i="37"/>
  <c r="K24" i="37"/>
  <c r="K40" i="37"/>
  <c r="K17" i="37"/>
  <c r="K33" i="37"/>
  <c r="K6" i="37"/>
  <c r="K19" i="34"/>
  <c r="K43" i="34"/>
  <c r="K15" i="34"/>
  <c r="K8" i="34"/>
  <c r="K18" i="34"/>
  <c r="K29" i="15"/>
  <c r="K10" i="15"/>
  <c r="K8" i="15"/>
  <c r="K5" i="44"/>
  <c r="K35" i="20"/>
  <c r="K11" i="20"/>
  <c r="K29" i="20"/>
  <c r="K9" i="20"/>
  <c r="K27" i="20"/>
  <c r="K7" i="20"/>
  <c r="K23" i="20"/>
  <c r="K42" i="20"/>
  <c r="K38" i="20"/>
  <c r="K6" i="20"/>
  <c r="K14" i="20"/>
  <c r="K32" i="20"/>
  <c r="K16" i="20"/>
  <c r="K36" i="20"/>
  <c r="K20" i="20"/>
  <c r="I5" i="17"/>
  <c r="H44" i="17"/>
  <c r="K32" i="17"/>
  <c r="K16" i="17"/>
  <c r="K15" i="17"/>
  <c r="K29" i="17"/>
  <c r="K11" i="17"/>
  <c r="K27" i="17"/>
  <c r="K23" i="17"/>
  <c r="K7" i="17"/>
  <c r="K9" i="17"/>
  <c r="K25" i="17"/>
  <c r="K38" i="17"/>
  <c r="K30" i="17"/>
  <c r="K10" i="17"/>
  <c r="K18" i="17"/>
  <c r="K28" i="17"/>
  <c r="K40" i="8"/>
  <c r="K8" i="8"/>
  <c r="K35" i="8"/>
  <c r="K37" i="8"/>
  <c r="K29" i="8"/>
  <c r="K21" i="8"/>
  <c r="K9" i="8"/>
  <c r="K25" i="8"/>
  <c r="K41" i="8"/>
  <c r="K17" i="8"/>
  <c r="K33" i="8"/>
  <c r="K42" i="8"/>
  <c r="K34" i="8"/>
  <c r="K18" i="8"/>
  <c r="K14" i="8"/>
  <c r="K22" i="8"/>
  <c r="K20" i="8"/>
  <c r="H32" i="48"/>
  <c r="I32" i="48" s="1"/>
  <c r="H22" i="48"/>
  <c r="I22" i="48" s="1"/>
  <c r="H12" i="48"/>
  <c r="I12" i="48" s="1"/>
  <c r="H6" i="48"/>
  <c r="I6" i="48" s="1"/>
  <c r="H41" i="48"/>
  <c r="I41" i="48" s="1"/>
  <c r="H29" i="48"/>
  <c r="I29" i="48" s="1"/>
  <c r="H13" i="48"/>
  <c r="I13" i="48" s="1"/>
  <c r="H38" i="48"/>
  <c r="I38" i="48" s="1"/>
  <c r="H24" i="48"/>
  <c r="I24" i="48" s="1"/>
  <c r="H8" i="48"/>
  <c r="I8" i="48" s="1"/>
  <c r="H39" i="48"/>
  <c r="I39" i="48" s="1"/>
  <c r="H23" i="48"/>
  <c r="I23" i="48" s="1"/>
  <c r="H9" i="48"/>
  <c r="I9" i="48" s="1"/>
  <c r="H36" i="48"/>
  <c r="I36" i="48" s="1"/>
  <c r="H20" i="48"/>
  <c r="I20" i="48" s="1"/>
  <c r="H31" i="48"/>
  <c r="I31" i="48" s="1"/>
  <c r="H40" i="48"/>
  <c r="I40" i="48" s="1"/>
  <c r="H14" i="48"/>
  <c r="I14" i="48" s="1"/>
  <c r="H17" i="48"/>
  <c r="I17" i="48" s="1"/>
  <c r="H28" i="48"/>
  <c r="I28" i="48" s="1"/>
  <c r="H33" i="48"/>
  <c r="I33" i="48" s="1"/>
  <c r="H16" i="48"/>
  <c r="I16" i="48" s="1"/>
  <c r="H7" i="48"/>
  <c r="I7" i="48" s="1"/>
  <c r="H30" i="48"/>
  <c r="I30" i="48" s="1"/>
  <c r="H21" i="48"/>
  <c r="I21" i="48" s="1"/>
  <c r="H43" i="48"/>
  <c r="I43" i="48" s="1"/>
  <c r="H35" i="48"/>
  <c r="I35" i="48" s="1"/>
  <c r="H27" i="48"/>
  <c r="I27" i="48" s="1"/>
  <c r="H19" i="48"/>
  <c r="I19" i="48" s="1"/>
  <c r="H11" i="48"/>
  <c r="I11" i="48" s="1"/>
  <c r="H42" i="48"/>
  <c r="I42" i="48" s="1"/>
  <c r="H34" i="48"/>
  <c r="I34" i="48" s="1"/>
  <c r="H26" i="48"/>
  <c r="I26" i="48" s="1"/>
  <c r="H18" i="48"/>
  <c r="I18" i="48" s="1"/>
  <c r="H10" i="48"/>
  <c r="I10" i="48" s="1"/>
  <c r="H37" i="48"/>
  <c r="I37" i="48" s="1"/>
  <c r="H25" i="48"/>
  <c r="I25" i="48" s="1"/>
  <c r="H15" i="48"/>
  <c r="I15" i="48" s="1"/>
  <c r="H5" i="48"/>
  <c r="H43" i="49"/>
  <c r="I43" i="49" s="1"/>
  <c r="H35" i="49"/>
  <c r="I35" i="49" s="1"/>
  <c r="H27" i="49"/>
  <c r="I27" i="49" s="1"/>
  <c r="H19" i="49"/>
  <c r="I19" i="49" s="1"/>
  <c r="H11" i="49"/>
  <c r="I11" i="49" s="1"/>
  <c r="H42" i="49"/>
  <c r="I42" i="49" s="1"/>
  <c r="H34" i="49"/>
  <c r="I34" i="49" s="1"/>
  <c r="H26" i="49"/>
  <c r="I26" i="49" s="1"/>
  <c r="H18" i="49"/>
  <c r="I18" i="49" s="1"/>
  <c r="H10" i="49"/>
  <c r="I10" i="49" s="1"/>
  <c r="H6" i="49"/>
  <c r="I6" i="49" s="1"/>
  <c r="H39" i="49"/>
  <c r="I39" i="49" s="1"/>
  <c r="H29" i="49"/>
  <c r="I29" i="49" s="1"/>
  <c r="H17" i="49"/>
  <c r="I17" i="49" s="1"/>
  <c r="H7" i="49"/>
  <c r="I7" i="49" s="1"/>
  <c r="H36" i="49"/>
  <c r="I36" i="49" s="1"/>
  <c r="H24" i="49"/>
  <c r="I24" i="49" s="1"/>
  <c r="H14" i="49"/>
  <c r="I14" i="49" s="1"/>
  <c r="H37" i="49"/>
  <c r="I37" i="49" s="1"/>
  <c r="H23" i="49"/>
  <c r="I23" i="49" s="1"/>
  <c r="H9" i="49"/>
  <c r="I9" i="49" s="1"/>
  <c r="H32" i="49"/>
  <c r="I32" i="49" s="1"/>
  <c r="H20" i="49"/>
  <c r="I20" i="49" s="1"/>
  <c r="H33" i="49"/>
  <c r="I33" i="49" s="1"/>
  <c r="H21" i="49"/>
  <c r="I21" i="49" s="1"/>
  <c r="H5" i="49"/>
  <c r="H30" i="49"/>
  <c r="I30" i="49" s="1"/>
  <c r="H16" i="49"/>
  <c r="I16" i="49" s="1"/>
  <c r="H41" i="49"/>
  <c r="I41" i="49" s="1"/>
  <c r="H13" i="49"/>
  <c r="I13" i="49" s="1"/>
  <c r="H22" i="49"/>
  <c r="I22" i="49" s="1"/>
  <c r="H25" i="49"/>
  <c r="I25" i="49" s="1"/>
  <c r="H38" i="49"/>
  <c r="I38" i="49" s="1"/>
  <c r="H8" i="49"/>
  <c r="I8" i="49" s="1"/>
  <c r="H15" i="49"/>
  <c r="I15" i="49" s="1"/>
  <c r="H28" i="49"/>
  <c r="I28" i="49" s="1"/>
  <c r="H31" i="49"/>
  <c r="I31" i="49" s="1"/>
  <c r="H12" i="49"/>
  <c r="I12" i="49" s="1"/>
  <c r="H40" i="49"/>
  <c r="I40" i="49" s="1"/>
  <c r="K21" i="25"/>
  <c r="K37" i="25"/>
  <c r="K19" i="25"/>
  <c r="K15" i="25"/>
  <c r="K43" i="25"/>
  <c r="K27" i="25"/>
  <c r="K9" i="25"/>
  <c r="K25" i="25"/>
  <c r="K41" i="25"/>
  <c r="K22" i="25"/>
  <c r="K42" i="25"/>
  <c r="K26" i="25"/>
  <c r="K16" i="25"/>
  <c r="K24" i="25"/>
  <c r="K40" i="25"/>
  <c r="K18" i="25"/>
  <c r="K36" i="25"/>
  <c r="K20" i="25"/>
  <c r="K9" i="22"/>
  <c r="K11" i="22"/>
  <c r="K39" i="22"/>
  <c r="K41" i="22"/>
  <c r="K43" i="22"/>
  <c r="K31" i="22"/>
  <c r="K15" i="22"/>
  <c r="K33" i="22"/>
  <c r="K21" i="22"/>
  <c r="K37" i="22"/>
  <c r="K24" i="22"/>
  <c r="K8" i="22"/>
  <c r="K36" i="22"/>
  <c r="I5" i="22"/>
  <c r="K12" i="22"/>
  <c r="K30" i="22"/>
  <c r="K14" i="22"/>
  <c r="K42" i="22"/>
  <c r="K26" i="22"/>
  <c r="K10" i="22"/>
  <c r="K13" i="12"/>
  <c r="K31" i="12"/>
  <c r="K15" i="12"/>
  <c r="K17" i="12"/>
  <c r="K33" i="12"/>
  <c r="K22" i="12"/>
  <c r="K14" i="12"/>
  <c r="K6" i="12"/>
  <c r="K26" i="12"/>
  <c r="K16" i="12"/>
  <c r="K35" i="40"/>
  <c r="K10" i="40"/>
  <c r="K38" i="40"/>
  <c r="K13" i="40"/>
  <c r="K30" i="40"/>
  <c r="K18" i="40"/>
  <c r="K20" i="40"/>
  <c r="K9" i="40"/>
  <c r="K37" i="40"/>
  <c r="K28" i="40"/>
  <c r="K11" i="40"/>
  <c r="K33" i="40"/>
  <c r="K14" i="40"/>
  <c r="K36" i="40"/>
  <c r="K31" i="40"/>
  <c r="K8" i="40"/>
  <c r="K24" i="40"/>
  <c r="K13" i="30"/>
  <c r="K43" i="30"/>
  <c r="K25" i="30"/>
  <c r="K40" i="30"/>
  <c r="K30" i="30"/>
  <c r="K28" i="30"/>
  <c r="K6" i="30"/>
  <c r="K18" i="30"/>
  <c r="K35" i="42"/>
  <c r="I5" i="42"/>
  <c r="K19" i="42"/>
  <c r="K10" i="42"/>
  <c r="K27" i="42"/>
  <c r="K7" i="42"/>
  <c r="K18" i="42"/>
  <c r="K38" i="42"/>
  <c r="K21" i="42"/>
  <c r="K43" i="42"/>
  <c r="K32" i="42"/>
  <c r="K9" i="42"/>
  <c r="K25" i="42"/>
  <c r="K41" i="42"/>
  <c r="K21" i="39"/>
  <c r="K37" i="39"/>
  <c r="K31" i="39"/>
  <c r="K11" i="39"/>
  <c r="K18" i="39"/>
  <c r="K15" i="39"/>
  <c r="K10" i="39"/>
  <c r="K38" i="39"/>
  <c r="K27" i="39"/>
  <c r="K14" i="39"/>
  <c r="K36" i="39"/>
  <c r="K19" i="39"/>
  <c r="K39" i="39"/>
  <c r="K16" i="39"/>
  <c r="K32" i="39"/>
  <c r="K9" i="39"/>
  <c r="K25" i="39"/>
  <c r="K41" i="39"/>
  <c r="K41" i="36"/>
  <c r="K27" i="36"/>
  <c r="K22" i="36"/>
  <c r="K34" i="36"/>
  <c r="K25" i="36"/>
  <c r="K12" i="36"/>
  <c r="K42" i="36"/>
  <c r="K43" i="36"/>
  <c r="K26" i="36"/>
  <c r="K7" i="36"/>
  <c r="K39" i="36"/>
  <c r="K16" i="36"/>
  <c r="K32" i="36"/>
  <c r="I5" i="36"/>
  <c r="K40" i="33"/>
  <c r="K34" i="33"/>
  <c r="K26" i="33"/>
  <c r="K28" i="33"/>
  <c r="K42" i="33"/>
  <c r="K20" i="33"/>
  <c r="K38" i="33"/>
  <c r="K22" i="33"/>
  <c r="K6" i="33"/>
  <c r="K15" i="33"/>
  <c r="K31" i="33"/>
  <c r="K13" i="33"/>
  <c r="K23" i="33"/>
  <c r="K41" i="33"/>
  <c r="K21" i="33"/>
  <c r="K39" i="33"/>
  <c r="K19" i="33"/>
  <c r="K35" i="33"/>
  <c r="K40" i="52"/>
  <c r="K12" i="52"/>
  <c r="K33" i="52"/>
  <c r="K9" i="52"/>
  <c r="K14" i="52"/>
  <c r="K7" i="52"/>
  <c r="K24" i="52"/>
  <c r="K43" i="52"/>
  <c r="K17" i="52"/>
  <c r="K41" i="52"/>
  <c r="K38" i="52"/>
  <c r="K8" i="52"/>
  <c r="K20" i="52"/>
  <c r="K32" i="52"/>
  <c r="K18" i="52"/>
  <c r="K29" i="43"/>
  <c r="K19" i="43"/>
  <c r="K10" i="43"/>
  <c r="I5" i="43"/>
  <c r="K18" i="43"/>
  <c r="K14" i="43"/>
  <c r="K36" i="43"/>
  <c r="K27" i="43"/>
  <c r="K12" i="43"/>
  <c r="K28" i="43"/>
  <c r="K33" i="43"/>
  <c r="K39" i="43"/>
  <c r="I5" i="31"/>
  <c r="K24" i="31"/>
  <c r="K38" i="31"/>
  <c r="K22" i="31"/>
  <c r="K6" i="31"/>
  <c r="K43" i="31"/>
  <c r="K19" i="31"/>
  <c r="K13" i="31"/>
  <c r="K41" i="31"/>
  <c r="K31" i="31"/>
  <c r="K29" i="31"/>
  <c r="K17" i="31"/>
  <c r="K33" i="31"/>
  <c r="K8" i="31"/>
  <c r="K36" i="31"/>
  <c r="K20" i="31"/>
  <c r="K10" i="31"/>
  <c r="K18" i="31"/>
  <c r="K43" i="41"/>
  <c r="K12" i="41"/>
  <c r="K38" i="41"/>
  <c r="K21" i="41"/>
  <c r="K7" i="41"/>
  <c r="K22" i="41"/>
  <c r="K11" i="41"/>
  <c r="K39" i="41"/>
  <c r="K28" i="41"/>
  <c r="K19" i="41"/>
  <c r="K10" i="41"/>
  <c r="K30" i="41"/>
  <c r="K16" i="41"/>
  <c r="K32" i="41"/>
  <c r="K9" i="41"/>
  <c r="K25" i="41"/>
  <c r="K41" i="41"/>
  <c r="K35" i="35"/>
  <c r="K37" i="35"/>
  <c r="K19" i="35"/>
  <c r="K26" i="35"/>
  <c r="K18" i="35"/>
  <c r="K22" i="35"/>
  <c r="K42" i="35"/>
  <c r="K28" i="35"/>
  <c r="K30" i="35"/>
  <c r="K33" i="35"/>
  <c r="K25" i="35"/>
  <c r="K9" i="35"/>
  <c r="K27" i="35"/>
  <c r="K7" i="35"/>
  <c r="K23" i="35"/>
  <c r="K39" i="35"/>
  <c r="K20" i="35"/>
  <c r="K10" i="35"/>
  <c r="K34" i="35"/>
  <c r="K24" i="35"/>
  <c r="K11" i="32"/>
  <c r="K27" i="32"/>
  <c r="K7" i="32"/>
  <c r="K9" i="32"/>
  <c r="K15" i="32"/>
  <c r="K33" i="32"/>
  <c r="K31" i="32"/>
  <c r="K13" i="32"/>
  <c r="K29" i="32"/>
  <c r="K36" i="32"/>
  <c r="K24" i="32"/>
  <c r="K6" i="32"/>
  <c r="K8" i="32"/>
  <c r="K20" i="32"/>
  <c r="K16" i="32"/>
  <c r="K32" i="32"/>
  <c r="K12" i="32"/>
  <c r="K34" i="32"/>
  <c r="K18" i="32"/>
  <c r="H12" i="14"/>
  <c r="I12" i="14" s="1"/>
  <c r="H20" i="14"/>
  <c r="I20" i="14" s="1"/>
  <c r="H28" i="14"/>
  <c r="I28" i="14" s="1"/>
  <c r="H36" i="14"/>
  <c r="I36" i="14" s="1"/>
  <c r="H8" i="14"/>
  <c r="I8" i="14" s="1"/>
  <c r="H16" i="14"/>
  <c r="I16" i="14" s="1"/>
  <c r="H24" i="14"/>
  <c r="I24" i="14" s="1"/>
  <c r="H32" i="14"/>
  <c r="I32" i="14" s="1"/>
  <c r="H40" i="14"/>
  <c r="I40" i="14" s="1"/>
  <c r="H6" i="14"/>
  <c r="I6" i="14" s="1"/>
  <c r="H22" i="14"/>
  <c r="I22" i="14" s="1"/>
  <c r="H38" i="14"/>
  <c r="I38" i="14" s="1"/>
  <c r="H14" i="14"/>
  <c r="I14" i="14" s="1"/>
  <c r="H30" i="14"/>
  <c r="I30" i="14" s="1"/>
  <c r="H26" i="14"/>
  <c r="I26" i="14" s="1"/>
  <c r="H34" i="14"/>
  <c r="I34" i="14" s="1"/>
  <c r="H18" i="14"/>
  <c r="I18" i="14" s="1"/>
  <c r="H42" i="14"/>
  <c r="I42" i="14" s="1"/>
  <c r="H10" i="14"/>
  <c r="I10" i="14" s="1"/>
  <c r="H35" i="14"/>
  <c r="I35" i="14" s="1"/>
  <c r="H29" i="14"/>
  <c r="I29" i="14" s="1"/>
  <c r="H19" i="14"/>
  <c r="I19" i="14" s="1"/>
  <c r="H13" i="14"/>
  <c r="I13" i="14" s="1"/>
  <c r="H25" i="14"/>
  <c r="I25" i="14" s="1"/>
  <c r="H21" i="14"/>
  <c r="I21" i="14" s="1"/>
  <c r="H17" i="14"/>
  <c r="I17" i="14" s="1"/>
  <c r="H31" i="14"/>
  <c r="I31" i="14" s="1"/>
  <c r="H27" i="14"/>
  <c r="I27" i="14" s="1"/>
  <c r="H23" i="14"/>
  <c r="I23" i="14" s="1"/>
  <c r="H37" i="14"/>
  <c r="I37" i="14" s="1"/>
  <c r="H11" i="14"/>
  <c r="I11" i="14" s="1"/>
  <c r="H43" i="14"/>
  <c r="I43" i="14" s="1"/>
  <c r="H9" i="14"/>
  <c r="I9" i="14" s="1"/>
  <c r="H41" i="14"/>
  <c r="I41" i="14" s="1"/>
  <c r="H33" i="14"/>
  <c r="I33" i="14" s="1"/>
  <c r="H15" i="14"/>
  <c r="I15" i="14" s="1"/>
  <c r="H7" i="14"/>
  <c r="I7" i="14" s="1"/>
  <c r="H39" i="14"/>
  <c r="I39" i="14" s="1"/>
  <c r="H5" i="14"/>
  <c r="K7" i="23"/>
  <c r="K11" i="23"/>
  <c r="K33" i="23"/>
  <c r="K16" i="23"/>
  <c r="K6" i="23"/>
  <c r="K42" i="23"/>
  <c r="K36" i="23"/>
  <c r="K20" i="23"/>
  <c r="I5" i="29"/>
  <c r="K21" i="29"/>
  <c r="K23" i="29"/>
  <c r="K25" i="29"/>
  <c r="K41" i="29"/>
  <c r="K29" i="29"/>
  <c r="K13" i="29"/>
  <c r="K19" i="29"/>
  <c r="K35" i="29"/>
  <c r="K38" i="29"/>
  <c r="K6" i="29"/>
  <c r="K32" i="29"/>
  <c r="K42" i="29"/>
  <c r="K34" i="29"/>
  <c r="K14" i="29"/>
  <c r="K30" i="29"/>
  <c r="K8" i="29"/>
  <c r="K28" i="29"/>
  <c r="K12" i="29"/>
  <c r="K28" i="50"/>
  <c r="K12" i="50"/>
  <c r="K29" i="50"/>
  <c r="K17" i="50"/>
  <c r="K18" i="50"/>
  <c r="K9" i="50"/>
  <c r="K37" i="50"/>
  <c r="K24" i="50"/>
  <c r="K11" i="50"/>
  <c r="K41" i="50"/>
  <c r="K20" i="50"/>
  <c r="K25" i="50"/>
  <c r="K14" i="50"/>
  <c r="K30" i="50"/>
  <c r="K7" i="50"/>
  <c r="K23" i="50"/>
  <c r="K39" i="50"/>
  <c r="K33" i="50"/>
  <c r="H12" i="18"/>
  <c r="I12" i="18" s="1"/>
  <c r="H20" i="18"/>
  <c r="I20" i="18" s="1"/>
  <c r="H28" i="18"/>
  <c r="I28" i="18" s="1"/>
  <c r="H36" i="18"/>
  <c r="I36" i="18" s="1"/>
  <c r="H8" i="18"/>
  <c r="I8" i="18" s="1"/>
  <c r="H16" i="18"/>
  <c r="I16" i="18" s="1"/>
  <c r="H24" i="18"/>
  <c r="I24" i="18" s="1"/>
  <c r="H32" i="18"/>
  <c r="I32" i="18" s="1"/>
  <c r="H40" i="18"/>
  <c r="I40" i="18" s="1"/>
  <c r="H6" i="18"/>
  <c r="I6" i="18" s="1"/>
  <c r="H22" i="18"/>
  <c r="I22" i="18" s="1"/>
  <c r="H38" i="18"/>
  <c r="I38" i="18" s="1"/>
  <c r="H14" i="18"/>
  <c r="I14" i="18" s="1"/>
  <c r="H30" i="18"/>
  <c r="I30" i="18" s="1"/>
  <c r="H10" i="18"/>
  <c r="I10" i="18" s="1"/>
  <c r="H42" i="18"/>
  <c r="I42" i="18" s="1"/>
  <c r="H18" i="18"/>
  <c r="I18" i="18" s="1"/>
  <c r="H34" i="18"/>
  <c r="I34" i="18" s="1"/>
  <c r="H26" i="18"/>
  <c r="I26" i="18" s="1"/>
  <c r="H35" i="18"/>
  <c r="I35" i="18" s="1"/>
  <c r="H29" i="18"/>
  <c r="I29" i="18" s="1"/>
  <c r="H19" i="18"/>
  <c r="I19" i="18" s="1"/>
  <c r="H13" i="18"/>
  <c r="I13" i="18" s="1"/>
  <c r="H41" i="18"/>
  <c r="I41" i="18" s="1"/>
  <c r="H37" i="18"/>
  <c r="I37" i="18" s="1"/>
  <c r="H33" i="18"/>
  <c r="I33" i="18" s="1"/>
  <c r="H15" i="18"/>
  <c r="I15" i="18" s="1"/>
  <c r="H11" i="18"/>
  <c r="I11" i="18" s="1"/>
  <c r="H7" i="18"/>
  <c r="I7" i="18" s="1"/>
  <c r="H43" i="18"/>
  <c r="I43" i="18" s="1"/>
  <c r="H39" i="18"/>
  <c r="I39" i="18" s="1"/>
  <c r="H9" i="18"/>
  <c r="I9" i="18" s="1"/>
  <c r="H27" i="18"/>
  <c r="I27" i="18" s="1"/>
  <c r="H25" i="18"/>
  <c r="I25" i="18" s="1"/>
  <c r="H17" i="18"/>
  <c r="I17" i="18" s="1"/>
  <c r="H31" i="18"/>
  <c r="I31" i="18" s="1"/>
  <c r="H23" i="18"/>
  <c r="I23" i="18" s="1"/>
  <c r="H21" i="18"/>
  <c r="I21" i="18" s="1"/>
  <c r="H5" i="18"/>
  <c r="K33" i="21"/>
  <c r="K37" i="21"/>
  <c r="K29" i="21"/>
  <c r="K41" i="21"/>
  <c r="K9" i="21"/>
  <c r="K35" i="21"/>
  <c r="K19" i="21"/>
  <c r="K39" i="21"/>
  <c r="K23" i="21"/>
  <c r="K7" i="21"/>
  <c r="K36" i="21"/>
  <c r="K28" i="21"/>
  <c r="K20" i="21"/>
  <c r="K12" i="21"/>
  <c r="K42" i="21"/>
  <c r="K34" i="21"/>
  <c r="K26" i="21"/>
  <c r="K18" i="21"/>
  <c r="K10" i="21"/>
  <c r="I5" i="19"/>
  <c r="K32" i="19"/>
  <c r="K16" i="19"/>
  <c r="K21" i="19"/>
  <c r="K37" i="19"/>
  <c r="K11" i="19"/>
  <c r="K29" i="19"/>
  <c r="K9" i="19"/>
  <c r="K27" i="19"/>
  <c r="K7" i="19"/>
  <c r="K23" i="19"/>
  <c r="K39" i="19"/>
  <c r="K22" i="19"/>
  <c r="K6" i="19"/>
  <c r="K34" i="19"/>
  <c r="K42" i="19"/>
  <c r="K10" i="19"/>
  <c r="K28" i="19"/>
  <c r="K12" i="19"/>
  <c r="K19" i="38"/>
  <c r="K39" i="38"/>
  <c r="K29" i="38"/>
  <c r="K13" i="38"/>
  <c r="K26" i="38"/>
  <c r="K27" i="38"/>
  <c r="K36" i="38"/>
  <c r="K35" i="38"/>
  <c r="K34" i="38"/>
  <c r="K23" i="38"/>
  <c r="K18" i="38"/>
  <c r="K38" i="38"/>
  <c r="K21" i="38"/>
  <c r="K16" i="38"/>
  <c r="K32" i="38"/>
  <c r="K9" i="38"/>
  <c r="K41" i="38"/>
  <c r="K21" i="26"/>
  <c r="K31" i="26"/>
  <c r="K9" i="26"/>
  <c r="K43" i="26"/>
  <c r="K15" i="26"/>
  <c r="K37" i="26"/>
  <c r="K34" i="26"/>
  <c r="K17" i="26"/>
  <c r="K33" i="26"/>
  <c r="K20" i="26"/>
  <c r="K10" i="26"/>
  <c r="K36" i="26"/>
  <c r="I5" i="26"/>
  <c r="K28" i="26"/>
  <c r="K6" i="26"/>
  <c r="K40" i="26"/>
  <c r="K8" i="26"/>
  <c r="K31" i="24"/>
  <c r="K13" i="24"/>
  <c r="K29" i="24"/>
  <c r="K21" i="24"/>
  <c r="K39" i="24"/>
  <c r="K23" i="24"/>
  <c r="K41" i="24"/>
  <c r="K19" i="24"/>
  <c r="K35" i="24"/>
  <c r="K36" i="24"/>
  <c r="K6" i="24"/>
  <c r="K28" i="24"/>
  <c r="K38" i="24"/>
  <c r="K12" i="24"/>
  <c r="K10" i="24"/>
  <c r="K32" i="24"/>
  <c r="K16" i="24"/>
  <c r="K31" i="28"/>
  <c r="K19" i="28"/>
  <c r="K35" i="28"/>
  <c r="K7" i="28"/>
  <c r="K25" i="28"/>
  <c r="K43" i="28"/>
  <c r="K23" i="28"/>
  <c r="K41" i="28"/>
  <c r="K21" i="28"/>
  <c r="K37" i="28"/>
  <c r="K18" i="28"/>
  <c r="K28" i="28"/>
  <c r="K12" i="28"/>
  <c r="K36" i="28"/>
  <c r="K14" i="28"/>
  <c r="K42" i="28"/>
  <c r="K20" i="28"/>
  <c r="K24" i="28"/>
  <c r="K8" i="28"/>
  <c r="K21" i="37"/>
  <c r="K39" i="37"/>
  <c r="K29" i="37"/>
  <c r="K11" i="37"/>
  <c r="K7" i="37"/>
  <c r="K43" i="37"/>
  <c r="K36" i="37"/>
  <c r="K37" i="37"/>
  <c r="K28" i="37"/>
  <c r="K19" i="37"/>
  <c r="K10" i="37"/>
  <c r="K30" i="37"/>
  <c r="K13" i="37"/>
  <c r="K35" i="37"/>
  <c r="K16" i="37"/>
  <c r="K32" i="37"/>
  <c r="K9" i="37"/>
  <c r="K25" i="37"/>
  <c r="K41" i="37"/>
  <c r="K17" i="34"/>
  <c r="K35" i="34"/>
  <c r="K11" i="34"/>
  <c r="K29" i="34"/>
  <c r="K27" i="34"/>
  <c r="K7" i="34"/>
  <c r="K23" i="34"/>
  <c r="K32" i="34"/>
  <c r="I5" i="34"/>
  <c r="K28" i="34"/>
  <c r="K40" i="34"/>
  <c r="K20" i="34"/>
  <c r="K42" i="34"/>
  <c r="K26" i="34"/>
  <c r="K10" i="34"/>
  <c r="K13" i="15"/>
  <c r="K23" i="15"/>
  <c r="K31" i="15"/>
  <c r="K39" i="15"/>
  <c r="K21" i="15"/>
  <c r="K38" i="15"/>
  <c r="K14" i="15"/>
  <c r="K18" i="15"/>
  <c r="K26" i="15"/>
  <c r="K20" i="15"/>
  <c r="I5" i="15"/>
  <c r="K16" i="15"/>
  <c r="I5" i="20"/>
  <c r="K21" i="20"/>
  <c r="K37" i="20"/>
  <c r="K25" i="20"/>
  <c r="K43" i="20"/>
  <c r="K13" i="20"/>
  <c r="K41" i="20"/>
  <c r="K15" i="20"/>
  <c r="K31" i="20"/>
  <c r="K10" i="20"/>
  <c r="K18" i="20"/>
  <c r="K22" i="20"/>
  <c r="K30" i="20"/>
  <c r="K40" i="20"/>
  <c r="K24" i="20"/>
  <c r="K8" i="20"/>
  <c r="K28" i="20"/>
  <c r="K12" i="20"/>
  <c r="K40" i="17"/>
  <c r="K24" i="17"/>
  <c r="K8" i="17"/>
  <c r="K43" i="17"/>
  <c r="K31" i="17"/>
  <c r="K13" i="17"/>
  <c r="K19" i="17"/>
  <c r="K37" i="17"/>
  <c r="K21" i="17"/>
  <c r="K39" i="17"/>
  <c r="K17" i="17"/>
  <c r="K33" i="17"/>
  <c r="K6" i="17"/>
  <c r="K14" i="17"/>
  <c r="K22" i="17"/>
  <c r="K26" i="17"/>
  <c r="K34" i="17"/>
  <c r="K36" i="17"/>
  <c r="K20" i="17"/>
  <c r="I5" i="8"/>
  <c r="K32" i="8"/>
  <c r="K16" i="8"/>
  <c r="K13" i="8"/>
  <c r="K27" i="8"/>
  <c r="K19" i="8"/>
  <c r="K11" i="8"/>
  <c r="K43" i="8"/>
  <c r="K15" i="8"/>
  <c r="K31" i="8"/>
  <c r="K7" i="8"/>
  <c r="K23" i="8"/>
  <c r="K39" i="8"/>
  <c r="K10" i="8"/>
  <c r="K26" i="8"/>
  <c r="K30" i="8"/>
  <c r="K38" i="8"/>
  <c r="K28" i="8"/>
  <c r="K12" i="8"/>
  <c r="I44" i="26" l="1"/>
  <c r="H44" i="51"/>
  <c r="H44" i="31"/>
  <c r="H44" i="39"/>
  <c r="H44" i="28"/>
  <c r="H44" i="21"/>
  <c r="H44" i="25"/>
  <c r="H44" i="20"/>
  <c r="H44" i="26"/>
  <c r="H44" i="19"/>
  <c r="H44" i="8"/>
  <c r="H44" i="29"/>
  <c r="H44" i="36"/>
  <c r="H44" i="22"/>
  <c r="H44" i="41"/>
  <c r="H44" i="33"/>
  <c r="H44" i="42"/>
  <c r="H44" i="40"/>
  <c r="H44" i="24"/>
  <c r="I5" i="51"/>
  <c r="I44" i="51" s="1"/>
  <c r="H44" i="43"/>
  <c r="H44" i="50"/>
  <c r="K44" i="44"/>
  <c r="M44" i="44" s="1"/>
  <c r="O13" i="44" s="1"/>
  <c r="Q13" i="44" s="1"/>
  <c r="H44" i="38"/>
  <c r="H44" i="52"/>
  <c r="H44" i="35"/>
  <c r="H44" i="30"/>
  <c r="H44" i="12"/>
  <c r="H44" i="44"/>
  <c r="I44" i="44"/>
  <c r="H44" i="15"/>
  <c r="H44" i="34"/>
  <c r="H44" i="23"/>
  <c r="K5" i="20"/>
  <c r="K44" i="20" s="1"/>
  <c r="M44" i="20" s="1"/>
  <c r="I44" i="20"/>
  <c r="I5" i="18"/>
  <c r="H44" i="18"/>
  <c r="K23" i="18"/>
  <c r="K17" i="18"/>
  <c r="K27" i="18"/>
  <c r="K39" i="18"/>
  <c r="K7" i="18"/>
  <c r="K15" i="18"/>
  <c r="K37" i="18"/>
  <c r="K13" i="18"/>
  <c r="K29" i="18"/>
  <c r="K26" i="18"/>
  <c r="K18" i="18"/>
  <c r="K10" i="18"/>
  <c r="K14" i="18"/>
  <c r="K22" i="18"/>
  <c r="K40" i="18"/>
  <c r="K24" i="18"/>
  <c r="K8" i="18"/>
  <c r="K28" i="18"/>
  <c r="K12" i="18"/>
  <c r="K39" i="14"/>
  <c r="K15" i="14"/>
  <c r="K41" i="14"/>
  <c r="K43" i="14"/>
  <c r="K37" i="14"/>
  <c r="K27" i="14"/>
  <c r="K17" i="14"/>
  <c r="K25" i="14"/>
  <c r="K19" i="14"/>
  <c r="K35" i="14"/>
  <c r="K42" i="14"/>
  <c r="K34" i="14"/>
  <c r="K30" i="14"/>
  <c r="K38" i="14"/>
  <c r="K6" i="14"/>
  <c r="K32" i="14"/>
  <c r="K16" i="14"/>
  <c r="K36" i="14"/>
  <c r="K20" i="14"/>
  <c r="I44" i="43"/>
  <c r="K5" i="43"/>
  <c r="K44" i="43" s="1"/>
  <c r="M44" i="43" s="1"/>
  <c r="K5" i="36"/>
  <c r="K44" i="36" s="1"/>
  <c r="M44" i="36" s="1"/>
  <c r="I44" i="36"/>
  <c r="I44" i="42"/>
  <c r="K5" i="42"/>
  <c r="K44" i="42" s="1"/>
  <c r="M44" i="42" s="1"/>
  <c r="K5" i="30"/>
  <c r="K44" i="30" s="1"/>
  <c r="M44" i="30" s="1"/>
  <c r="I44" i="30"/>
  <c r="I44" i="12"/>
  <c r="K5" i="12"/>
  <c r="K44" i="12" s="1"/>
  <c r="M44" i="12" s="1"/>
  <c r="K5" i="22"/>
  <c r="K44" i="22" s="1"/>
  <c r="M44" i="22" s="1"/>
  <c r="I44" i="22"/>
  <c r="K40" i="49"/>
  <c r="K31" i="49"/>
  <c r="K15" i="49"/>
  <c r="K38" i="49"/>
  <c r="K22" i="49"/>
  <c r="K41" i="49"/>
  <c r="K30" i="49"/>
  <c r="K21" i="49"/>
  <c r="K20" i="49"/>
  <c r="K9" i="49"/>
  <c r="K37" i="49"/>
  <c r="K24" i="49"/>
  <c r="K7" i="49"/>
  <c r="K29" i="49"/>
  <c r="K6" i="49"/>
  <c r="K18" i="49"/>
  <c r="K34" i="49"/>
  <c r="K11" i="49"/>
  <c r="K27" i="49"/>
  <c r="K43" i="49"/>
  <c r="K15" i="48"/>
  <c r="K37" i="48"/>
  <c r="K18" i="48"/>
  <c r="K34" i="48"/>
  <c r="K11" i="48"/>
  <c r="K27" i="48"/>
  <c r="K43" i="48"/>
  <c r="K30" i="48"/>
  <c r="K16" i="48"/>
  <c r="K28" i="48"/>
  <c r="K14" i="48"/>
  <c r="K31" i="48"/>
  <c r="K36" i="48"/>
  <c r="K23" i="48"/>
  <c r="K8" i="48"/>
  <c r="K38" i="48"/>
  <c r="K29" i="48"/>
  <c r="K6" i="48"/>
  <c r="K22" i="48"/>
  <c r="O16" i="44"/>
  <c r="Q16" i="44" s="1"/>
  <c r="K5" i="37"/>
  <c r="K44" i="37" s="1"/>
  <c r="M44" i="37" s="1"/>
  <c r="I44" i="37"/>
  <c r="I44" i="24"/>
  <c r="K5" i="24"/>
  <c r="K44" i="24" s="1"/>
  <c r="M44" i="24" s="1"/>
  <c r="K5" i="38"/>
  <c r="K44" i="38" s="1"/>
  <c r="M44" i="38" s="1"/>
  <c r="I44" i="38"/>
  <c r="I44" i="21"/>
  <c r="K5" i="21"/>
  <c r="K44" i="21" s="1"/>
  <c r="M44" i="21" s="1"/>
  <c r="I44" i="40"/>
  <c r="K5" i="40"/>
  <c r="K44" i="40" s="1"/>
  <c r="M44" i="40" s="1"/>
  <c r="K27" i="27"/>
  <c r="K41" i="27"/>
  <c r="K43" i="27"/>
  <c r="K11" i="27"/>
  <c r="K17" i="27"/>
  <c r="K35" i="27"/>
  <c r="K33" i="27"/>
  <c r="K7" i="27"/>
  <c r="K23" i="27"/>
  <c r="K39" i="27"/>
  <c r="K18" i="27"/>
  <c r="K30" i="27"/>
  <c r="K14" i="27"/>
  <c r="K38" i="27"/>
  <c r="K16" i="27"/>
  <c r="K42" i="27"/>
  <c r="K22" i="27"/>
  <c r="K36" i="27"/>
  <c r="K20" i="27"/>
  <c r="K39" i="16"/>
  <c r="K41" i="16"/>
  <c r="K21" i="16"/>
  <c r="K23" i="16"/>
  <c r="K15" i="16"/>
  <c r="K33" i="16"/>
  <c r="K17" i="16"/>
  <c r="K11" i="16"/>
  <c r="K27" i="16"/>
  <c r="K43" i="16"/>
  <c r="K26" i="16"/>
  <c r="K10" i="16"/>
  <c r="K38" i="16"/>
  <c r="K6" i="16"/>
  <c r="K14" i="16"/>
  <c r="K32" i="16"/>
  <c r="K16" i="16"/>
  <c r="K36" i="16"/>
  <c r="K20" i="16"/>
  <c r="I5" i="16"/>
  <c r="H44" i="16"/>
  <c r="K23" i="13"/>
  <c r="K19" i="13"/>
  <c r="K13" i="13"/>
  <c r="K7" i="13"/>
  <c r="K29" i="13"/>
  <c r="K37" i="13"/>
  <c r="K39" i="13"/>
  <c r="K9" i="13"/>
  <c r="K25" i="13"/>
  <c r="K41" i="13"/>
  <c r="K10" i="13"/>
  <c r="K26" i="13"/>
  <c r="K38" i="13"/>
  <c r="K6" i="13"/>
  <c r="K14" i="13"/>
  <c r="K32" i="13"/>
  <c r="K16" i="13"/>
  <c r="K36" i="13"/>
  <c r="K20" i="13"/>
  <c r="I44" i="8"/>
  <c r="K5" i="8"/>
  <c r="K44" i="8" s="1"/>
  <c r="M44" i="8" s="1"/>
  <c r="K5" i="15"/>
  <c r="K44" i="15" s="1"/>
  <c r="M44" i="15" s="1"/>
  <c r="I44" i="15"/>
  <c r="K5" i="34"/>
  <c r="K44" i="34" s="1"/>
  <c r="M44" i="34" s="1"/>
  <c r="I44" i="34"/>
  <c r="K5" i="26"/>
  <c r="K44" i="26" s="1"/>
  <c r="M44" i="26" s="1"/>
  <c r="I44" i="19"/>
  <c r="K5" i="19"/>
  <c r="K44" i="19" s="1"/>
  <c r="M44" i="19" s="1"/>
  <c r="K21" i="18"/>
  <c r="K31" i="18"/>
  <c r="K25" i="18"/>
  <c r="K9" i="18"/>
  <c r="K43" i="18"/>
  <c r="K11" i="18"/>
  <c r="K33" i="18"/>
  <c r="K41" i="18"/>
  <c r="K19" i="18"/>
  <c r="K35" i="18"/>
  <c r="K34" i="18"/>
  <c r="K42" i="18"/>
  <c r="K30" i="18"/>
  <c r="K38" i="18"/>
  <c r="K6" i="18"/>
  <c r="K32" i="18"/>
  <c r="K16" i="18"/>
  <c r="K36" i="18"/>
  <c r="K20" i="18"/>
  <c r="I44" i="29"/>
  <c r="K5" i="29"/>
  <c r="K44" i="29" s="1"/>
  <c r="M44" i="29" s="1"/>
  <c r="H44" i="14"/>
  <c r="I5" i="14"/>
  <c r="K7" i="14"/>
  <c r="K33" i="14"/>
  <c r="K9" i="14"/>
  <c r="K11" i="14"/>
  <c r="K23" i="14"/>
  <c r="K31" i="14"/>
  <c r="K21" i="14"/>
  <c r="K13" i="14"/>
  <c r="K29" i="14"/>
  <c r="K10" i="14"/>
  <c r="K18" i="14"/>
  <c r="K26" i="14"/>
  <c r="K14" i="14"/>
  <c r="K22" i="14"/>
  <c r="K40" i="14"/>
  <c r="K24" i="14"/>
  <c r="K8" i="14"/>
  <c r="K28" i="14"/>
  <c r="K12" i="14"/>
  <c r="I44" i="31"/>
  <c r="K5" i="31"/>
  <c r="K44" i="31" s="1"/>
  <c r="M44" i="31" s="1"/>
  <c r="I44" i="52"/>
  <c r="K5" i="52"/>
  <c r="K44" i="52" s="1"/>
  <c r="M44" i="52" s="1"/>
  <c r="I44" i="39"/>
  <c r="K5" i="39"/>
  <c r="K44" i="39" s="1"/>
  <c r="M44" i="39" s="1"/>
  <c r="K12" i="49"/>
  <c r="K28" i="49"/>
  <c r="K8" i="49"/>
  <c r="K25" i="49"/>
  <c r="K13" i="49"/>
  <c r="K16" i="49"/>
  <c r="H44" i="49"/>
  <c r="I5" i="49"/>
  <c r="K33" i="49"/>
  <c r="K32" i="49"/>
  <c r="K23" i="49"/>
  <c r="K14" i="49"/>
  <c r="K36" i="49"/>
  <c r="K17" i="49"/>
  <c r="K39" i="49"/>
  <c r="K10" i="49"/>
  <c r="K26" i="49"/>
  <c r="K42" i="49"/>
  <c r="K19" i="49"/>
  <c r="K35" i="49"/>
  <c r="I5" i="48"/>
  <c r="H44" i="48"/>
  <c r="K25" i="48"/>
  <c r="K10" i="48"/>
  <c r="K26" i="48"/>
  <c r="K42" i="48"/>
  <c r="K19" i="48"/>
  <c r="K35" i="48"/>
  <c r="K21" i="48"/>
  <c r="K7" i="48"/>
  <c r="K33" i="48"/>
  <c r="K17" i="48"/>
  <c r="K40" i="48"/>
  <c r="K20" i="48"/>
  <c r="K9" i="48"/>
  <c r="K39" i="48"/>
  <c r="K24" i="48"/>
  <c r="K13" i="48"/>
  <c r="K41" i="48"/>
  <c r="K12" i="48"/>
  <c r="K32" i="48"/>
  <c r="I44" i="17"/>
  <c r="K5" i="17"/>
  <c r="K44" i="17" s="1"/>
  <c r="M44" i="17" s="1"/>
  <c r="K5" i="28"/>
  <c r="K44" i="28" s="1"/>
  <c r="M44" i="28" s="1"/>
  <c r="I44" i="28"/>
  <c r="K5" i="50"/>
  <c r="K44" i="50" s="1"/>
  <c r="M44" i="50" s="1"/>
  <c r="I44" i="50"/>
  <c r="I44" i="23"/>
  <c r="K5" i="23"/>
  <c r="K44" i="23" s="1"/>
  <c r="M44" i="23" s="1"/>
  <c r="I44" i="32"/>
  <c r="K5" i="32"/>
  <c r="K44" i="32" s="1"/>
  <c r="M44" i="32" s="1"/>
  <c r="K5" i="35"/>
  <c r="K44" i="35" s="1"/>
  <c r="M44" i="35" s="1"/>
  <c r="I44" i="35"/>
  <c r="I44" i="41"/>
  <c r="K5" i="41"/>
  <c r="K44" i="41" s="1"/>
  <c r="M44" i="41" s="1"/>
  <c r="I44" i="33"/>
  <c r="K5" i="33"/>
  <c r="K44" i="33" s="1"/>
  <c r="M44" i="33" s="1"/>
  <c r="K5" i="25"/>
  <c r="K44" i="25" s="1"/>
  <c r="M44" i="25" s="1"/>
  <c r="I44" i="25"/>
  <c r="I5" i="27"/>
  <c r="H44" i="27"/>
  <c r="K13" i="27"/>
  <c r="K29" i="27"/>
  <c r="K9" i="27"/>
  <c r="K25" i="27"/>
  <c r="K21" i="27"/>
  <c r="K19" i="27"/>
  <c r="K37" i="27"/>
  <c r="K15" i="27"/>
  <c r="K31" i="27"/>
  <c r="K40" i="27"/>
  <c r="K8" i="27"/>
  <c r="K34" i="27"/>
  <c r="K24" i="27"/>
  <c r="K26" i="27"/>
  <c r="K6" i="27"/>
  <c r="K32" i="27"/>
  <c r="K10" i="27"/>
  <c r="K28" i="27"/>
  <c r="K12" i="27"/>
  <c r="K25" i="16"/>
  <c r="K7" i="16"/>
  <c r="K9" i="16"/>
  <c r="K37" i="16"/>
  <c r="K29" i="16"/>
  <c r="K13" i="16"/>
  <c r="K31" i="16"/>
  <c r="K19" i="16"/>
  <c r="K35" i="16"/>
  <c r="K18" i="16"/>
  <c r="K42" i="16"/>
  <c r="K34" i="16"/>
  <c r="K22" i="16"/>
  <c r="K30" i="16"/>
  <c r="K40" i="16"/>
  <c r="K24" i="16"/>
  <c r="K8" i="16"/>
  <c r="K28" i="16"/>
  <c r="K12" i="16"/>
  <c r="H44" i="13"/>
  <c r="I5" i="13"/>
  <c r="K17" i="13"/>
  <c r="K27" i="13"/>
  <c r="K21" i="13"/>
  <c r="K11" i="13"/>
  <c r="K33" i="13"/>
  <c r="K35" i="13"/>
  <c r="K43" i="13"/>
  <c r="K15" i="13"/>
  <c r="K31" i="13"/>
  <c r="K34" i="13"/>
  <c r="K42" i="13"/>
  <c r="K18" i="13"/>
  <c r="K22" i="13"/>
  <c r="K30" i="13"/>
  <c r="K40" i="13"/>
  <c r="K24" i="13"/>
  <c r="K8" i="13"/>
  <c r="K28" i="13"/>
  <c r="K12" i="13"/>
  <c r="K5" i="51" l="1"/>
  <c r="K44" i="51" s="1"/>
  <c r="M44" i="51" s="1"/>
  <c r="O15" i="44"/>
  <c r="Q15" i="44" s="1"/>
  <c r="O19" i="44"/>
  <c r="Q19" i="44" s="1"/>
  <c r="O33" i="44"/>
  <c r="Q33" i="44" s="1"/>
  <c r="O30" i="44"/>
  <c r="Q30" i="44" s="1"/>
  <c r="O17" i="44"/>
  <c r="Q17" i="44" s="1"/>
  <c r="O10" i="44"/>
  <c r="Q10" i="44" s="1"/>
  <c r="O39" i="44"/>
  <c r="Q39" i="44" s="1"/>
  <c r="O27" i="44"/>
  <c r="Q27" i="44" s="1"/>
  <c r="O5" i="44"/>
  <c r="Q5" i="44" s="1"/>
  <c r="O37" i="44"/>
  <c r="Q37" i="44" s="1"/>
  <c r="O34" i="44"/>
  <c r="Q34" i="44" s="1"/>
  <c r="O41" i="44"/>
  <c r="Q41" i="44" s="1"/>
  <c r="O18" i="44"/>
  <c r="Q18" i="44" s="1"/>
  <c r="O36" i="44"/>
  <c r="Q36" i="44" s="1"/>
  <c r="O22" i="44"/>
  <c r="Q22" i="44" s="1"/>
  <c r="O23" i="44"/>
  <c r="Q23" i="44" s="1"/>
  <c r="O35" i="44"/>
  <c r="Q35" i="44" s="1"/>
  <c r="O6" i="44"/>
  <c r="Q6" i="44" s="1"/>
  <c r="O25" i="44"/>
  <c r="Q25" i="44" s="1"/>
  <c r="O40" i="44"/>
  <c r="Q40" i="44" s="1"/>
  <c r="O8" i="44"/>
  <c r="Q8" i="44" s="1"/>
  <c r="O32" i="44"/>
  <c r="Q32" i="44" s="1"/>
  <c r="O43" i="44"/>
  <c r="Q43" i="44" s="1"/>
  <c r="O42" i="44"/>
  <c r="Q42" i="44" s="1"/>
  <c r="O24" i="44"/>
  <c r="Q24" i="44" s="1"/>
  <c r="O28" i="44"/>
  <c r="Q28" i="44" s="1"/>
  <c r="O7" i="44"/>
  <c r="Q7" i="44" s="1"/>
  <c r="O9" i="44"/>
  <c r="Q9" i="44" s="1"/>
  <c r="O31" i="44"/>
  <c r="Q31" i="44" s="1"/>
  <c r="O38" i="44"/>
  <c r="Q38" i="44" s="1"/>
  <c r="O29" i="44"/>
  <c r="Q29" i="44" s="1"/>
  <c r="O20" i="44"/>
  <c r="Q20" i="44" s="1"/>
  <c r="O14" i="44"/>
  <c r="Q14" i="44" s="1"/>
  <c r="O12" i="44"/>
  <c r="Q12" i="44" s="1"/>
  <c r="O21" i="44"/>
  <c r="Q21" i="44" s="1"/>
  <c r="O26" i="44"/>
  <c r="Q26" i="44" s="1"/>
  <c r="O11" i="44"/>
  <c r="Q11" i="44" s="1"/>
  <c r="J13" i="46"/>
  <c r="K5" i="13"/>
  <c r="K44" i="13" s="1"/>
  <c r="M44" i="13" s="1"/>
  <c r="I44" i="13"/>
  <c r="O40" i="25"/>
  <c r="Q40" i="25" s="1"/>
  <c r="O37" i="25"/>
  <c r="Q37" i="25" s="1"/>
  <c r="O24" i="25"/>
  <c r="Q24" i="25" s="1"/>
  <c r="O18" i="25"/>
  <c r="Q18" i="25" s="1"/>
  <c r="O33" i="25"/>
  <c r="Q33" i="25" s="1"/>
  <c r="O20" i="25"/>
  <c r="Q20" i="25" s="1"/>
  <c r="O38" i="25"/>
  <c r="Q38" i="25" s="1"/>
  <c r="O13" i="25"/>
  <c r="Q13" i="25" s="1"/>
  <c r="O22" i="25"/>
  <c r="Q22" i="25" s="1"/>
  <c r="O39" i="25"/>
  <c r="Q39" i="25" s="1"/>
  <c r="O28" i="25"/>
  <c r="Q28" i="25" s="1"/>
  <c r="O7" i="25"/>
  <c r="Q7" i="25" s="1"/>
  <c r="O25" i="25"/>
  <c r="Q25" i="25" s="1"/>
  <c r="O8" i="25"/>
  <c r="Q8" i="25" s="1"/>
  <c r="O9" i="25"/>
  <c r="Q9" i="25" s="1"/>
  <c r="O31" i="25"/>
  <c r="Q31" i="25" s="1"/>
  <c r="O16" i="25"/>
  <c r="Q16" i="25" s="1"/>
  <c r="O26" i="25"/>
  <c r="Q26" i="25" s="1"/>
  <c r="O10" i="25"/>
  <c r="Q10" i="25" s="1"/>
  <c r="O19" i="25"/>
  <c r="Q19" i="25" s="1"/>
  <c r="O34" i="25"/>
  <c r="Q34" i="25" s="1"/>
  <c r="O43" i="25"/>
  <c r="Q43" i="25" s="1"/>
  <c r="O17" i="25"/>
  <c r="Q17" i="25" s="1"/>
  <c r="O14" i="25"/>
  <c r="Q14" i="25" s="1"/>
  <c r="O29" i="25"/>
  <c r="Q29" i="25" s="1"/>
  <c r="O41" i="25"/>
  <c r="Q41" i="25" s="1"/>
  <c r="O11" i="25"/>
  <c r="Q11" i="25" s="1"/>
  <c r="O32" i="25"/>
  <c r="Q32" i="25" s="1"/>
  <c r="O30" i="25"/>
  <c r="Q30" i="25" s="1"/>
  <c r="O27" i="25"/>
  <c r="Q27" i="25" s="1"/>
  <c r="O23" i="25"/>
  <c r="Q23" i="25" s="1"/>
  <c r="O6" i="25"/>
  <c r="Q6" i="25" s="1"/>
  <c r="O36" i="25"/>
  <c r="Q36" i="25" s="1"/>
  <c r="O12" i="25"/>
  <c r="Q12" i="25" s="1"/>
  <c r="O35" i="25"/>
  <c r="Q35" i="25" s="1"/>
  <c r="O42" i="25"/>
  <c r="Q42" i="25" s="1"/>
  <c r="O15" i="25"/>
  <c r="Q15" i="25" s="1"/>
  <c r="O21" i="25"/>
  <c r="Q21" i="25" s="1"/>
  <c r="O5" i="25"/>
  <c r="O10" i="33"/>
  <c r="Q10" i="33" s="1"/>
  <c r="O29" i="33"/>
  <c r="Q29" i="33" s="1"/>
  <c r="O27" i="33"/>
  <c r="Q27" i="33" s="1"/>
  <c r="O15" i="33"/>
  <c r="Q15" i="33" s="1"/>
  <c r="O23" i="33"/>
  <c r="Q23" i="33" s="1"/>
  <c r="O37" i="33"/>
  <c r="Q37" i="33" s="1"/>
  <c r="O35" i="33"/>
  <c r="Q35" i="33" s="1"/>
  <c r="O6" i="33"/>
  <c r="Q6" i="33" s="1"/>
  <c r="O38" i="33"/>
  <c r="Q38" i="33" s="1"/>
  <c r="O12" i="33"/>
  <c r="Q12" i="33" s="1"/>
  <c r="O18" i="33"/>
  <c r="Q18" i="33" s="1"/>
  <c r="O25" i="33"/>
  <c r="Q25" i="33" s="1"/>
  <c r="O16" i="33"/>
  <c r="Q16" i="33" s="1"/>
  <c r="O26" i="33"/>
  <c r="Q26" i="33" s="1"/>
  <c r="O40" i="33"/>
  <c r="Q40" i="33" s="1"/>
  <c r="O41" i="33"/>
  <c r="Q41" i="33" s="1"/>
  <c r="O39" i="33"/>
  <c r="Q39" i="33" s="1"/>
  <c r="O34" i="33"/>
  <c r="Q34" i="33" s="1"/>
  <c r="O28" i="33"/>
  <c r="Q28" i="33" s="1"/>
  <c r="O43" i="33"/>
  <c r="Q43" i="33" s="1"/>
  <c r="O17" i="33"/>
  <c r="Q17" i="33" s="1"/>
  <c r="O32" i="33"/>
  <c r="Q32" i="33" s="1"/>
  <c r="O20" i="33"/>
  <c r="Q20" i="33" s="1"/>
  <c r="O11" i="33"/>
  <c r="Q11" i="33" s="1"/>
  <c r="O13" i="33"/>
  <c r="Q13" i="33" s="1"/>
  <c r="O42" i="33"/>
  <c r="Q42" i="33" s="1"/>
  <c r="O36" i="33"/>
  <c r="Q36" i="33" s="1"/>
  <c r="O31" i="33"/>
  <c r="Q31" i="33" s="1"/>
  <c r="O14" i="33"/>
  <c r="Q14" i="33" s="1"/>
  <c r="O19" i="33"/>
  <c r="Q19" i="33" s="1"/>
  <c r="O7" i="33"/>
  <c r="Q7" i="33" s="1"/>
  <c r="O21" i="33"/>
  <c r="Q21" i="33" s="1"/>
  <c r="O30" i="33"/>
  <c r="Q30" i="33" s="1"/>
  <c r="O33" i="33"/>
  <c r="Q33" i="33" s="1"/>
  <c r="O9" i="33"/>
  <c r="Q9" i="33" s="1"/>
  <c r="O5" i="33"/>
  <c r="O8" i="33"/>
  <c r="Q8" i="33" s="1"/>
  <c r="O24" i="33"/>
  <c r="Q24" i="33" s="1"/>
  <c r="O22" i="33"/>
  <c r="Q22" i="33" s="1"/>
  <c r="O30" i="23"/>
  <c r="Q30" i="23" s="1"/>
  <c r="O28" i="23"/>
  <c r="Q28" i="23" s="1"/>
  <c r="O34" i="23"/>
  <c r="Q34" i="23" s="1"/>
  <c r="O26" i="23"/>
  <c r="Q26" i="23" s="1"/>
  <c r="O6" i="23"/>
  <c r="Q6" i="23" s="1"/>
  <c r="O39" i="23"/>
  <c r="Q39" i="23" s="1"/>
  <c r="O8" i="23"/>
  <c r="Q8" i="23" s="1"/>
  <c r="O13" i="23"/>
  <c r="Q13" i="23" s="1"/>
  <c r="O15" i="23"/>
  <c r="Q15" i="23" s="1"/>
  <c r="O5" i="23"/>
  <c r="O36" i="23"/>
  <c r="Q36" i="23" s="1"/>
  <c r="O16" i="23"/>
  <c r="Q16" i="23" s="1"/>
  <c r="O41" i="23"/>
  <c r="Q41" i="23" s="1"/>
  <c r="O9" i="23"/>
  <c r="Q9" i="23" s="1"/>
  <c r="O12" i="23"/>
  <c r="Q12" i="23" s="1"/>
  <c r="O22" i="23"/>
  <c r="Q22" i="23" s="1"/>
  <c r="O11" i="23"/>
  <c r="Q11" i="23" s="1"/>
  <c r="O17" i="23"/>
  <c r="Q17" i="23" s="1"/>
  <c r="O31" i="23"/>
  <c r="Q31" i="23" s="1"/>
  <c r="O27" i="23"/>
  <c r="Q27" i="23" s="1"/>
  <c r="O7" i="23"/>
  <c r="Q7" i="23" s="1"/>
  <c r="O32" i="23"/>
  <c r="Q32" i="23" s="1"/>
  <c r="O21" i="23"/>
  <c r="Q21" i="23" s="1"/>
  <c r="O40" i="23"/>
  <c r="Q40" i="23" s="1"/>
  <c r="O33" i="23"/>
  <c r="Q33" i="23" s="1"/>
  <c r="O24" i="23"/>
  <c r="Q24" i="23" s="1"/>
  <c r="O29" i="23"/>
  <c r="Q29" i="23" s="1"/>
  <c r="O19" i="23"/>
  <c r="Q19" i="23" s="1"/>
  <c r="O37" i="23"/>
  <c r="Q37" i="23" s="1"/>
  <c r="O35" i="23"/>
  <c r="Q35" i="23" s="1"/>
  <c r="O43" i="23"/>
  <c r="Q43" i="23" s="1"/>
  <c r="O10" i="23"/>
  <c r="Q10" i="23" s="1"/>
  <c r="O38" i="23"/>
  <c r="Q38" i="23" s="1"/>
  <c r="O42" i="23"/>
  <c r="Q42" i="23" s="1"/>
  <c r="O23" i="23"/>
  <c r="Q23" i="23" s="1"/>
  <c r="O18" i="23"/>
  <c r="Q18" i="23" s="1"/>
  <c r="O25" i="23"/>
  <c r="Q25" i="23" s="1"/>
  <c r="O20" i="23"/>
  <c r="Q20" i="23" s="1"/>
  <c r="O14" i="23"/>
  <c r="Q14" i="23" s="1"/>
  <c r="O29" i="50"/>
  <c r="Q29" i="50" s="1"/>
  <c r="O10" i="50"/>
  <c r="Q10" i="50" s="1"/>
  <c r="O27" i="50"/>
  <c r="Q27" i="50" s="1"/>
  <c r="O25" i="50"/>
  <c r="Q25" i="50" s="1"/>
  <c r="O23" i="50"/>
  <c r="Q23" i="50" s="1"/>
  <c r="O34" i="50"/>
  <c r="Q34" i="50" s="1"/>
  <c r="O30" i="50"/>
  <c r="Q30" i="50" s="1"/>
  <c r="O22" i="50"/>
  <c r="Q22" i="50" s="1"/>
  <c r="O38" i="50"/>
  <c r="Q38" i="50" s="1"/>
  <c r="O6" i="50"/>
  <c r="Q6" i="50" s="1"/>
  <c r="O21" i="50"/>
  <c r="Q21" i="50" s="1"/>
  <c r="O32" i="50"/>
  <c r="Q32" i="50" s="1"/>
  <c r="O36" i="50"/>
  <c r="Q36" i="50" s="1"/>
  <c r="O15" i="50"/>
  <c r="Q15" i="50" s="1"/>
  <c r="O43" i="50"/>
  <c r="Q43" i="50" s="1"/>
  <c r="O14" i="50"/>
  <c r="Q14" i="50" s="1"/>
  <c r="O12" i="50"/>
  <c r="Q12" i="50" s="1"/>
  <c r="O33" i="50"/>
  <c r="Q33" i="50" s="1"/>
  <c r="O19" i="50"/>
  <c r="Q19" i="50" s="1"/>
  <c r="O35" i="50"/>
  <c r="Q35" i="50" s="1"/>
  <c r="O31" i="50"/>
  <c r="Q31" i="50" s="1"/>
  <c r="O26" i="50"/>
  <c r="Q26" i="50" s="1"/>
  <c r="O13" i="50"/>
  <c r="Q13" i="50" s="1"/>
  <c r="O37" i="50"/>
  <c r="Q37" i="50" s="1"/>
  <c r="O28" i="50"/>
  <c r="Q28" i="50" s="1"/>
  <c r="O18" i="50"/>
  <c r="Q18" i="50" s="1"/>
  <c r="O41" i="50"/>
  <c r="Q41" i="50" s="1"/>
  <c r="O7" i="50"/>
  <c r="Q7" i="50" s="1"/>
  <c r="O42" i="50"/>
  <c r="Q42" i="50" s="1"/>
  <c r="O16" i="50"/>
  <c r="Q16" i="50" s="1"/>
  <c r="O20" i="50"/>
  <c r="Q20" i="50" s="1"/>
  <c r="O17" i="50"/>
  <c r="Q17" i="50" s="1"/>
  <c r="O24" i="50"/>
  <c r="Q24" i="50" s="1"/>
  <c r="O40" i="50"/>
  <c r="Q40" i="50" s="1"/>
  <c r="O39" i="50"/>
  <c r="Q39" i="50" s="1"/>
  <c r="O11" i="50"/>
  <c r="Q11" i="50" s="1"/>
  <c r="O9" i="50"/>
  <c r="Q9" i="50" s="1"/>
  <c r="O8" i="50"/>
  <c r="Q8" i="50" s="1"/>
  <c r="O5" i="50"/>
  <c r="I44" i="48"/>
  <c r="K5" i="48"/>
  <c r="K44" i="48" s="1"/>
  <c r="M44" i="48" s="1"/>
  <c r="O25" i="39"/>
  <c r="Q25" i="39" s="1"/>
  <c r="O17" i="39"/>
  <c r="Q17" i="39" s="1"/>
  <c r="O29" i="39"/>
  <c r="Q29" i="39" s="1"/>
  <c r="O31" i="39"/>
  <c r="Q31" i="39" s="1"/>
  <c r="O43" i="39"/>
  <c r="Q43" i="39" s="1"/>
  <c r="O35" i="39"/>
  <c r="Q35" i="39" s="1"/>
  <c r="O30" i="39"/>
  <c r="Q30" i="39" s="1"/>
  <c r="O12" i="39"/>
  <c r="Q12" i="39" s="1"/>
  <c r="O20" i="39"/>
  <c r="Q20" i="39" s="1"/>
  <c r="O7" i="39"/>
  <c r="Q7" i="39" s="1"/>
  <c r="O14" i="39"/>
  <c r="Q14" i="39" s="1"/>
  <c r="O40" i="39"/>
  <c r="Q40" i="39" s="1"/>
  <c r="O18" i="39"/>
  <c r="Q18" i="39" s="1"/>
  <c r="O34" i="39"/>
  <c r="Q34" i="39" s="1"/>
  <c r="O38" i="39"/>
  <c r="Q38" i="39" s="1"/>
  <c r="O15" i="39"/>
  <c r="Q15" i="39" s="1"/>
  <c r="O28" i="39"/>
  <c r="Q28" i="39" s="1"/>
  <c r="O27" i="39"/>
  <c r="Q27" i="39" s="1"/>
  <c r="O26" i="39"/>
  <c r="Q26" i="39" s="1"/>
  <c r="O23" i="39"/>
  <c r="Q23" i="39" s="1"/>
  <c r="O36" i="39"/>
  <c r="Q36" i="39" s="1"/>
  <c r="O41" i="39"/>
  <c r="Q41" i="39" s="1"/>
  <c r="O37" i="39"/>
  <c r="Q37" i="39" s="1"/>
  <c r="O32" i="39"/>
  <c r="Q32" i="39" s="1"/>
  <c r="O42" i="39"/>
  <c r="Q42" i="39" s="1"/>
  <c r="O21" i="39"/>
  <c r="Q21" i="39" s="1"/>
  <c r="O33" i="39"/>
  <c r="Q33" i="39" s="1"/>
  <c r="O8" i="39"/>
  <c r="Q8" i="39" s="1"/>
  <c r="O11" i="39"/>
  <c r="Q11" i="39" s="1"/>
  <c r="O13" i="39"/>
  <c r="Q13" i="39" s="1"/>
  <c r="O19" i="39"/>
  <c r="Q19" i="39" s="1"/>
  <c r="O10" i="39"/>
  <c r="Q10" i="39" s="1"/>
  <c r="O24" i="39"/>
  <c r="Q24" i="39" s="1"/>
  <c r="O39" i="39"/>
  <c r="Q39" i="39" s="1"/>
  <c r="O22" i="39"/>
  <c r="Q22" i="39" s="1"/>
  <c r="O6" i="39"/>
  <c r="Q6" i="39" s="1"/>
  <c r="O9" i="39"/>
  <c r="Q9" i="39" s="1"/>
  <c r="O16" i="39"/>
  <c r="Q16" i="39" s="1"/>
  <c r="O5" i="39"/>
  <c r="O14" i="31"/>
  <c r="Q14" i="31" s="1"/>
  <c r="O33" i="31"/>
  <c r="Q33" i="31" s="1"/>
  <c r="O12" i="31"/>
  <c r="Q12" i="31" s="1"/>
  <c r="O10" i="31"/>
  <c r="Q10" i="31" s="1"/>
  <c r="O38" i="31"/>
  <c r="Q38" i="31" s="1"/>
  <c r="O32" i="31"/>
  <c r="Q32" i="31" s="1"/>
  <c r="O8" i="31"/>
  <c r="Q8" i="31" s="1"/>
  <c r="O25" i="31"/>
  <c r="Q25" i="31" s="1"/>
  <c r="O26" i="31"/>
  <c r="Q26" i="31" s="1"/>
  <c r="O13" i="31"/>
  <c r="Q13" i="31" s="1"/>
  <c r="O39" i="31"/>
  <c r="Q39" i="31" s="1"/>
  <c r="O11" i="31"/>
  <c r="Q11" i="31" s="1"/>
  <c r="O23" i="31"/>
  <c r="Q23" i="31" s="1"/>
  <c r="O41" i="31"/>
  <c r="Q41" i="31" s="1"/>
  <c r="O16" i="31"/>
  <c r="Q16" i="31" s="1"/>
  <c r="O31" i="31"/>
  <c r="Q31" i="31" s="1"/>
  <c r="O37" i="31"/>
  <c r="Q37" i="31" s="1"/>
  <c r="O22" i="31"/>
  <c r="Q22" i="31" s="1"/>
  <c r="O40" i="31"/>
  <c r="Q40" i="31" s="1"/>
  <c r="O34" i="31"/>
  <c r="Q34" i="31" s="1"/>
  <c r="O15" i="31"/>
  <c r="Q15" i="31" s="1"/>
  <c r="O9" i="31"/>
  <c r="Q9" i="31" s="1"/>
  <c r="O35" i="31"/>
  <c r="Q35" i="31" s="1"/>
  <c r="O36" i="31"/>
  <c r="Q36" i="31" s="1"/>
  <c r="O42" i="31"/>
  <c r="Q42" i="31" s="1"/>
  <c r="O19" i="31"/>
  <c r="Q19" i="31" s="1"/>
  <c r="O18" i="31"/>
  <c r="Q18" i="31" s="1"/>
  <c r="O27" i="31"/>
  <c r="Q27" i="31" s="1"/>
  <c r="O29" i="31"/>
  <c r="Q29" i="31" s="1"/>
  <c r="O21" i="31"/>
  <c r="Q21" i="31" s="1"/>
  <c r="O24" i="31"/>
  <c r="Q24" i="31" s="1"/>
  <c r="O20" i="31"/>
  <c r="Q20" i="31" s="1"/>
  <c r="O7" i="31"/>
  <c r="Q7" i="31" s="1"/>
  <c r="O30" i="31"/>
  <c r="Q30" i="31" s="1"/>
  <c r="O43" i="31"/>
  <c r="Q43" i="31" s="1"/>
  <c r="O28" i="31"/>
  <c r="Q28" i="31" s="1"/>
  <c r="O17" i="31"/>
  <c r="Q17" i="31" s="1"/>
  <c r="O6" i="31"/>
  <c r="Q6" i="31" s="1"/>
  <c r="O5" i="31"/>
  <c r="I44" i="14"/>
  <c r="K5" i="14"/>
  <c r="K44" i="14" s="1"/>
  <c r="M44" i="14" s="1"/>
  <c r="O10" i="19"/>
  <c r="Q10" i="19" s="1"/>
  <c r="O13" i="19"/>
  <c r="Q13" i="19" s="1"/>
  <c r="O34" i="19"/>
  <c r="Q34" i="19" s="1"/>
  <c r="O23" i="19"/>
  <c r="Q23" i="19" s="1"/>
  <c r="O43" i="19"/>
  <c r="Q43" i="19" s="1"/>
  <c r="O28" i="19"/>
  <c r="Q28" i="19" s="1"/>
  <c r="O25" i="19"/>
  <c r="Q25" i="19" s="1"/>
  <c r="O31" i="19"/>
  <c r="Q31" i="19" s="1"/>
  <c r="O29" i="19"/>
  <c r="Q29" i="19" s="1"/>
  <c r="O19" i="19"/>
  <c r="Q19" i="19" s="1"/>
  <c r="O42" i="19"/>
  <c r="Q42" i="19" s="1"/>
  <c r="O12" i="19"/>
  <c r="Q12" i="19" s="1"/>
  <c r="O36" i="19"/>
  <c r="Q36" i="19" s="1"/>
  <c r="O30" i="19"/>
  <c r="Q30" i="19" s="1"/>
  <c r="O15" i="19"/>
  <c r="Q15" i="19" s="1"/>
  <c r="O41" i="19"/>
  <c r="Q41" i="19" s="1"/>
  <c r="O21" i="19"/>
  <c r="Q21" i="19" s="1"/>
  <c r="O27" i="19"/>
  <c r="Q27" i="19" s="1"/>
  <c r="O24" i="19"/>
  <c r="Q24" i="19" s="1"/>
  <c r="O17" i="19"/>
  <c r="Q17" i="19" s="1"/>
  <c r="O7" i="19"/>
  <c r="Q7" i="19" s="1"/>
  <c r="O33" i="19"/>
  <c r="Q33" i="19" s="1"/>
  <c r="O16" i="19"/>
  <c r="Q16" i="19" s="1"/>
  <c r="O32" i="19"/>
  <c r="Q32" i="19" s="1"/>
  <c r="O20" i="19"/>
  <c r="Q20" i="19" s="1"/>
  <c r="O8" i="19"/>
  <c r="Q8" i="19" s="1"/>
  <c r="O39" i="19"/>
  <c r="Q39" i="19" s="1"/>
  <c r="O14" i="19"/>
  <c r="Q14" i="19" s="1"/>
  <c r="O40" i="19"/>
  <c r="Q40" i="19" s="1"/>
  <c r="O37" i="19"/>
  <c r="Q37" i="19" s="1"/>
  <c r="O11" i="19"/>
  <c r="Q11" i="19" s="1"/>
  <c r="O9" i="19"/>
  <c r="Q9" i="19" s="1"/>
  <c r="O26" i="19"/>
  <c r="Q26" i="19" s="1"/>
  <c r="O35" i="19"/>
  <c r="Q35" i="19" s="1"/>
  <c r="O6" i="19"/>
  <c r="Q6" i="19" s="1"/>
  <c r="O38" i="19"/>
  <c r="Q38" i="19" s="1"/>
  <c r="O18" i="19"/>
  <c r="Q18" i="19" s="1"/>
  <c r="O22" i="19"/>
  <c r="Q22" i="19" s="1"/>
  <c r="O5" i="19"/>
  <c r="O25" i="34"/>
  <c r="Q25" i="34" s="1"/>
  <c r="O15" i="34"/>
  <c r="Q15" i="34" s="1"/>
  <c r="O28" i="34"/>
  <c r="Q28" i="34" s="1"/>
  <c r="O39" i="34"/>
  <c r="Q39" i="34" s="1"/>
  <c r="O7" i="34"/>
  <c r="Q7" i="34" s="1"/>
  <c r="O23" i="34"/>
  <c r="Q23" i="34" s="1"/>
  <c r="O40" i="34"/>
  <c r="Q40" i="34" s="1"/>
  <c r="O43" i="34"/>
  <c r="Q43" i="34" s="1"/>
  <c r="O27" i="34"/>
  <c r="Q27" i="34" s="1"/>
  <c r="O42" i="34"/>
  <c r="Q42" i="34" s="1"/>
  <c r="O31" i="34"/>
  <c r="Q31" i="34" s="1"/>
  <c r="O33" i="34"/>
  <c r="Q33" i="34" s="1"/>
  <c r="O14" i="34"/>
  <c r="Q14" i="34" s="1"/>
  <c r="O20" i="34"/>
  <c r="Q20" i="34" s="1"/>
  <c r="O9" i="34"/>
  <c r="Q9" i="34" s="1"/>
  <c r="O6" i="34"/>
  <c r="Q6" i="34" s="1"/>
  <c r="O18" i="34"/>
  <c r="Q18" i="34" s="1"/>
  <c r="O36" i="34"/>
  <c r="Q36" i="34" s="1"/>
  <c r="O19" i="34"/>
  <c r="Q19" i="34" s="1"/>
  <c r="O8" i="34"/>
  <c r="Q8" i="34" s="1"/>
  <c r="O17" i="34"/>
  <c r="Q17" i="34" s="1"/>
  <c r="O22" i="34"/>
  <c r="Q22" i="34" s="1"/>
  <c r="O38" i="34"/>
  <c r="Q38" i="34" s="1"/>
  <c r="O41" i="34"/>
  <c r="Q41" i="34" s="1"/>
  <c r="O34" i="34"/>
  <c r="Q34" i="34" s="1"/>
  <c r="O12" i="34"/>
  <c r="Q12" i="34" s="1"/>
  <c r="O35" i="34"/>
  <c r="Q35" i="34" s="1"/>
  <c r="O37" i="34"/>
  <c r="Q37" i="34" s="1"/>
  <c r="O32" i="34"/>
  <c r="Q32" i="34" s="1"/>
  <c r="O11" i="34"/>
  <c r="Q11" i="34" s="1"/>
  <c r="O29" i="34"/>
  <c r="Q29" i="34" s="1"/>
  <c r="O21" i="34"/>
  <c r="Q21" i="34" s="1"/>
  <c r="O30" i="34"/>
  <c r="Q30" i="34" s="1"/>
  <c r="O5" i="34"/>
  <c r="O10" i="34"/>
  <c r="Q10" i="34" s="1"/>
  <c r="O26" i="34"/>
  <c r="Q26" i="34" s="1"/>
  <c r="O13" i="34"/>
  <c r="Q13" i="34" s="1"/>
  <c r="O24" i="34"/>
  <c r="Q24" i="34" s="1"/>
  <c r="O16" i="34"/>
  <c r="Q16" i="34" s="1"/>
  <c r="O17" i="8"/>
  <c r="Q17" i="8" s="1"/>
  <c r="O39" i="8"/>
  <c r="Q39" i="8" s="1"/>
  <c r="O25" i="8"/>
  <c r="Q25" i="8" s="1"/>
  <c r="O19" i="8"/>
  <c r="Q19" i="8" s="1"/>
  <c r="O37" i="8"/>
  <c r="Q37" i="8" s="1"/>
  <c r="O21" i="8"/>
  <c r="Q21" i="8" s="1"/>
  <c r="O8" i="8"/>
  <c r="Q8" i="8" s="1"/>
  <c r="O35" i="8"/>
  <c r="Q35" i="8" s="1"/>
  <c r="O28" i="8"/>
  <c r="Q28" i="8" s="1"/>
  <c r="O42" i="8"/>
  <c r="Q42" i="8" s="1"/>
  <c r="O13" i="8"/>
  <c r="Q13" i="8" s="1"/>
  <c r="O9" i="8"/>
  <c r="Q9" i="8" s="1"/>
  <c r="O14" i="8"/>
  <c r="Q14" i="8" s="1"/>
  <c r="O36" i="8"/>
  <c r="Q36" i="8" s="1"/>
  <c r="O32" i="8"/>
  <c r="Q32" i="8" s="1"/>
  <c r="O5" i="8"/>
  <c r="O6" i="8"/>
  <c r="Q6" i="8" s="1"/>
  <c r="O38" i="8"/>
  <c r="Q38" i="8" s="1"/>
  <c r="O7" i="8"/>
  <c r="Q7" i="8" s="1"/>
  <c r="O26" i="8"/>
  <c r="Q26" i="8" s="1"/>
  <c r="O18" i="8"/>
  <c r="Q18" i="8" s="1"/>
  <c r="O41" i="8"/>
  <c r="Q41" i="8" s="1"/>
  <c r="O31" i="8"/>
  <c r="Q31" i="8" s="1"/>
  <c r="O29" i="8"/>
  <c r="Q29" i="8" s="1"/>
  <c r="O10" i="8"/>
  <c r="Q10" i="8" s="1"/>
  <c r="O30" i="8"/>
  <c r="Q30" i="8" s="1"/>
  <c r="O12" i="8"/>
  <c r="Q12" i="8" s="1"/>
  <c r="O20" i="8"/>
  <c r="Q20" i="8" s="1"/>
  <c r="O27" i="8"/>
  <c r="Q27" i="8" s="1"/>
  <c r="O34" i="8"/>
  <c r="Q34" i="8" s="1"/>
  <c r="O23" i="8"/>
  <c r="Q23" i="8" s="1"/>
  <c r="O43" i="8"/>
  <c r="Q43" i="8" s="1"/>
  <c r="O33" i="8"/>
  <c r="Q33" i="8" s="1"/>
  <c r="O24" i="8"/>
  <c r="Q24" i="8" s="1"/>
  <c r="O16" i="8"/>
  <c r="Q16" i="8" s="1"/>
  <c r="O15" i="8"/>
  <c r="Q15" i="8" s="1"/>
  <c r="O40" i="8"/>
  <c r="Q40" i="8" s="1"/>
  <c r="O11" i="8"/>
  <c r="Q11" i="8" s="1"/>
  <c r="O22" i="8"/>
  <c r="Q22" i="8" s="1"/>
  <c r="O23" i="51"/>
  <c r="Q23" i="51" s="1"/>
  <c r="O13" i="51"/>
  <c r="Q13" i="51" s="1"/>
  <c r="O17" i="51"/>
  <c r="Q17" i="51" s="1"/>
  <c r="O27" i="51"/>
  <c r="Q27" i="51" s="1"/>
  <c r="O20" i="51"/>
  <c r="Q20" i="51" s="1"/>
  <c r="O9" i="51"/>
  <c r="Q9" i="51" s="1"/>
  <c r="O36" i="51"/>
  <c r="Q36" i="51" s="1"/>
  <c r="O28" i="51"/>
  <c r="Q28" i="51" s="1"/>
  <c r="O12" i="51"/>
  <c r="Q12" i="51" s="1"/>
  <c r="O14" i="51"/>
  <c r="Q14" i="51" s="1"/>
  <c r="O34" i="51"/>
  <c r="Q34" i="51" s="1"/>
  <c r="O42" i="51"/>
  <c r="Q42" i="51" s="1"/>
  <c r="O32" i="51"/>
  <c r="Q32" i="51" s="1"/>
  <c r="O43" i="51"/>
  <c r="Q43" i="51" s="1"/>
  <c r="O26" i="51"/>
  <c r="Q26" i="51" s="1"/>
  <c r="O25" i="51"/>
  <c r="Q25" i="51" s="1"/>
  <c r="O11" i="51"/>
  <c r="Q11" i="51" s="1"/>
  <c r="O18" i="51"/>
  <c r="Q18" i="51" s="1"/>
  <c r="O40" i="51"/>
  <c r="Q40" i="51" s="1"/>
  <c r="O37" i="51"/>
  <c r="Q37" i="51" s="1"/>
  <c r="O15" i="51"/>
  <c r="Q15" i="51" s="1"/>
  <c r="O8" i="51"/>
  <c r="Q8" i="51" s="1"/>
  <c r="O41" i="51"/>
  <c r="Q41" i="51" s="1"/>
  <c r="O29" i="51"/>
  <c r="Q29" i="51" s="1"/>
  <c r="O38" i="51"/>
  <c r="Q38" i="51" s="1"/>
  <c r="O30" i="51"/>
  <c r="Q30" i="51" s="1"/>
  <c r="O24" i="51"/>
  <c r="Q24" i="51" s="1"/>
  <c r="O6" i="51"/>
  <c r="Q6" i="51" s="1"/>
  <c r="O19" i="51"/>
  <c r="Q19" i="51" s="1"/>
  <c r="O22" i="51"/>
  <c r="Q22" i="51" s="1"/>
  <c r="O7" i="51"/>
  <c r="Q7" i="51" s="1"/>
  <c r="O35" i="51"/>
  <c r="Q35" i="51" s="1"/>
  <c r="O10" i="51"/>
  <c r="Q10" i="51" s="1"/>
  <c r="O33" i="51"/>
  <c r="Q33" i="51" s="1"/>
  <c r="O39" i="51"/>
  <c r="Q39" i="51" s="1"/>
  <c r="O16" i="51"/>
  <c r="Q16" i="51" s="1"/>
  <c r="O31" i="51"/>
  <c r="Q31" i="51" s="1"/>
  <c r="O5" i="51"/>
  <c r="O21" i="51"/>
  <c r="Q21" i="51" s="1"/>
  <c r="O43" i="21"/>
  <c r="Q43" i="21" s="1"/>
  <c r="O28" i="21"/>
  <c r="Q28" i="21" s="1"/>
  <c r="O17" i="21"/>
  <c r="Q17" i="21" s="1"/>
  <c r="O27" i="21"/>
  <c r="Q27" i="21" s="1"/>
  <c r="O37" i="21"/>
  <c r="Q37" i="21" s="1"/>
  <c r="O30" i="21"/>
  <c r="Q30" i="21" s="1"/>
  <c r="O32" i="21"/>
  <c r="Q32" i="21" s="1"/>
  <c r="O35" i="21"/>
  <c r="Q35" i="21" s="1"/>
  <c r="O22" i="21"/>
  <c r="Q22" i="21" s="1"/>
  <c r="O20" i="21"/>
  <c r="Q20" i="21" s="1"/>
  <c r="O6" i="21"/>
  <c r="Q6" i="21" s="1"/>
  <c r="O10" i="21"/>
  <c r="Q10" i="21" s="1"/>
  <c r="O15" i="21"/>
  <c r="Q15" i="21" s="1"/>
  <c r="O39" i="21"/>
  <c r="Q39" i="21" s="1"/>
  <c r="O12" i="21"/>
  <c r="Q12" i="21" s="1"/>
  <c r="O40" i="21"/>
  <c r="Q40" i="21" s="1"/>
  <c r="O23" i="21"/>
  <c r="Q23" i="21" s="1"/>
  <c r="O9" i="21"/>
  <c r="Q9" i="21" s="1"/>
  <c r="O38" i="21"/>
  <c r="Q38" i="21" s="1"/>
  <c r="O31" i="21"/>
  <c r="Q31" i="21" s="1"/>
  <c r="O25" i="21"/>
  <c r="Q25" i="21" s="1"/>
  <c r="O36" i="21"/>
  <c r="Q36" i="21" s="1"/>
  <c r="O42" i="21"/>
  <c r="Q42" i="21" s="1"/>
  <c r="O41" i="21"/>
  <c r="Q41" i="21" s="1"/>
  <c r="O29" i="21"/>
  <c r="Q29" i="21" s="1"/>
  <c r="O7" i="21"/>
  <c r="Q7" i="21" s="1"/>
  <c r="O11" i="21"/>
  <c r="Q11" i="21" s="1"/>
  <c r="O18" i="21"/>
  <c r="Q18" i="21" s="1"/>
  <c r="O21" i="21"/>
  <c r="Q21" i="21" s="1"/>
  <c r="O33" i="21"/>
  <c r="Q33" i="21" s="1"/>
  <c r="O26" i="21"/>
  <c r="Q26" i="21" s="1"/>
  <c r="O24" i="21"/>
  <c r="Q24" i="21" s="1"/>
  <c r="O8" i="21"/>
  <c r="Q8" i="21" s="1"/>
  <c r="O13" i="21"/>
  <c r="Q13" i="21" s="1"/>
  <c r="O16" i="21"/>
  <c r="Q16" i="21" s="1"/>
  <c r="O14" i="21"/>
  <c r="Q14" i="21" s="1"/>
  <c r="O34" i="21"/>
  <c r="Q34" i="21" s="1"/>
  <c r="O19" i="21"/>
  <c r="Q19" i="21" s="1"/>
  <c r="O5" i="21"/>
  <c r="O40" i="38"/>
  <c r="Q40" i="38" s="1"/>
  <c r="O20" i="38"/>
  <c r="Q20" i="38" s="1"/>
  <c r="O23" i="38"/>
  <c r="Q23" i="38" s="1"/>
  <c r="O18" i="38"/>
  <c r="Q18" i="38" s="1"/>
  <c r="O36" i="38"/>
  <c r="Q36" i="38" s="1"/>
  <c r="O43" i="38"/>
  <c r="Q43" i="38" s="1"/>
  <c r="O28" i="38"/>
  <c r="Q28" i="38" s="1"/>
  <c r="O7" i="38"/>
  <c r="Q7" i="38" s="1"/>
  <c r="O33" i="38"/>
  <c r="Q33" i="38" s="1"/>
  <c r="O24" i="38"/>
  <c r="Q24" i="38" s="1"/>
  <c r="O15" i="38"/>
  <c r="Q15" i="38" s="1"/>
  <c r="O10" i="38"/>
  <c r="Q10" i="38" s="1"/>
  <c r="O35" i="38"/>
  <c r="Q35" i="38" s="1"/>
  <c r="O34" i="38"/>
  <c r="Q34" i="38" s="1"/>
  <c r="O16" i="38"/>
  <c r="Q16" i="38" s="1"/>
  <c r="O17" i="38"/>
  <c r="Q17" i="38" s="1"/>
  <c r="O13" i="38"/>
  <c r="Q13" i="38" s="1"/>
  <c r="O42" i="38"/>
  <c r="Q42" i="38" s="1"/>
  <c r="O8" i="38"/>
  <c r="Q8" i="38" s="1"/>
  <c r="O31" i="38"/>
  <c r="Q31" i="38" s="1"/>
  <c r="O22" i="38"/>
  <c r="Q22" i="38" s="1"/>
  <c r="O19" i="38"/>
  <c r="Q19" i="38" s="1"/>
  <c r="O39" i="38"/>
  <c r="Q39" i="38" s="1"/>
  <c r="O25" i="38"/>
  <c r="Q25" i="38" s="1"/>
  <c r="O6" i="38"/>
  <c r="Q6" i="38" s="1"/>
  <c r="O9" i="38"/>
  <c r="Q9" i="38" s="1"/>
  <c r="O27" i="38"/>
  <c r="Q27" i="38" s="1"/>
  <c r="O29" i="38"/>
  <c r="Q29" i="38" s="1"/>
  <c r="O14" i="38"/>
  <c r="Q14" i="38" s="1"/>
  <c r="O41" i="38"/>
  <c r="Q41" i="38" s="1"/>
  <c r="O11" i="38"/>
  <c r="Q11" i="38" s="1"/>
  <c r="O12" i="38"/>
  <c r="Q12" i="38" s="1"/>
  <c r="O5" i="38"/>
  <c r="O21" i="38"/>
  <c r="Q21" i="38" s="1"/>
  <c r="O26" i="38"/>
  <c r="Q26" i="38" s="1"/>
  <c r="O37" i="38"/>
  <c r="Q37" i="38" s="1"/>
  <c r="O32" i="38"/>
  <c r="Q32" i="38" s="1"/>
  <c r="O38" i="38"/>
  <c r="Q38" i="38" s="1"/>
  <c r="O30" i="38"/>
  <c r="Q30" i="38" s="1"/>
  <c r="O40" i="24"/>
  <c r="Q40" i="24" s="1"/>
  <c r="O29" i="24"/>
  <c r="Q29" i="24" s="1"/>
  <c r="O22" i="24"/>
  <c r="Q22" i="24" s="1"/>
  <c r="O34" i="24"/>
  <c r="Q34" i="24" s="1"/>
  <c r="O42" i="24"/>
  <c r="Q42" i="24" s="1"/>
  <c r="O41" i="24"/>
  <c r="Q41" i="24" s="1"/>
  <c r="O11" i="24"/>
  <c r="Q11" i="24" s="1"/>
  <c r="O18" i="24"/>
  <c r="Q18" i="24" s="1"/>
  <c r="O28" i="24"/>
  <c r="Q28" i="24" s="1"/>
  <c r="O39" i="24"/>
  <c r="Q39" i="24" s="1"/>
  <c r="O36" i="24"/>
  <c r="Q36" i="24" s="1"/>
  <c r="O12" i="24"/>
  <c r="Q12" i="24" s="1"/>
  <c r="O43" i="24"/>
  <c r="Q43" i="24" s="1"/>
  <c r="O20" i="24"/>
  <c r="Q20" i="24" s="1"/>
  <c r="O16" i="24"/>
  <c r="Q16" i="24" s="1"/>
  <c r="O26" i="24"/>
  <c r="Q26" i="24" s="1"/>
  <c r="O7" i="24"/>
  <c r="Q7" i="24" s="1"/>
  <c r="O33" i="24"/>
  <c r="Q33" i="24" s="1"/>
  <c r="O14" i="24"/>
  <c r="Q14" i="24" s="1"/>
  <c r="O15" i="24"/>
  <c r="Q15" i="24" s="1"/>
  <c r="O23" i="24"/>
  <c r="Q23" i="24" s="1"/>
  <c r="O38" i="24"/>
  <c r="Q38" i="24" s="1"/>
  <c r="O10" i="24"/>
  <c r="Q10" i="24" s="1"/>
  <c r="O37" i="24"/>
  <c r="Q37" i="24" s="1"/>
  <c r="O32" i="24"/>
  <c r="Q32" i="24" s="1"/>
  <c r="O30" i="24"/>
  <c r="Q30" i="24" s="1"/>
  <c r="O6" i="24"/>
  <c r="Q6" i="24" s="1"/>
  <c r="O9" i="24"/>
  <c r="Q9" i="24" s="1"/>
  <c r="O19" i="24"/>
  <c r="Q19" i="24" s="1"/>
  <c r="O27" i="24"/>
  <c r="Q27" i="24" s="1"/>
  <c r="O8" i="24"/>
  <c r="Q8" i="24" s="1"/>
  <c r="O35" i="24"/>
  <c r="Q35" i="24" s="1"/>
  <c r="O25" i="24"/>
  <c r="Q25" i="24" s="1"/>
  <c r="O31" i="24"/>
  <c r="Q31" i="24" s="1"/>
  <c r="O21" i="24"/>
  <c r="Q21" i="24" s="1"/>
  <c r="O24" i="24"/>
  <c r="Q24" i="24" s="1"/>
  <c r="O17" i="24"/>
  <c r="Q17" i="24" s="1"/>
  <c r="O13" i="24"/>
  <c r="Q13" i="24" s="1"/>
  <c r="O5" i="24"/>
  <c r="O15" i="37"/>
  <c r="Q15" i="37" s="1"/>
  <c r="O29" i="37"/>
  <c r="Q29" i="37" s="1"/>
  <c r="O40" i="37"/>
  <c r="Q40" i="37" s="1"/>
  <c r="O18" i="37"/>
  <c r="Q18" i="37" s="1"/>
  <c r="O13" i="37"/>
  <c r="Q13" i="37" s="1"/>
  <c r="O9" i="37"/>
  <c r="Q9" i="37" s="1"/>
  <c r="O39" i="37"/>
  <c r="Q39" i="37" s="1"/>
  <c r="O25" i="37"/>
  <c r="Q25" i="37" s="1"/>
  <c r="O12" i="37"/>
  <c r="Q12" i="37" s="1"/>
  <c r="O37" i="37"/>
  <c r="Q37" i="37" s="1"/>
  <c r="O6" i="37"/>
  <c r="Q6" i="37" s="1"/>
  <c r="O27" i="37"/>
  <c r="Q27" i="37" s="1"/>
  <c r="O26" i="37"/>
  <c r="Q26" i="37" s="1"/>
  <c r="O42" i="37"/>
  <c r="Q42" i="37" s="1"/>
  <c r="O24" i="37"/>
  <c r="Q24" i="37" s="1"/>
  <c r="O22" i="37"/>
  <c r="Q22" i="37" s="1"/>
  <c r="O16" i="37"/>
  <c r="Q16" i="37" s="1"/>
  <c r="O32" i="37"/>
  <c r="Q32" i="37" s="1"/>
  <c r="O35" i="37"/>
  <c r="Q35" i="37" s="1"/>
  <c r="O41" i="37"/>
  <c r="Q41" i="37" s="1"/>
  <c r="O14" i="37"/>
  <c r="Q14" i="37" s="1"/>
  <c r="O23" i="37"/>
  <c r="Q23" i="37" s="1"/>
  <c r="O8" i="37"/>
  <c r="Q8" i="37" s="1"/>
  <c r="O20" i="37"/>
  <c r="Q20" i="37" s="1"/>
  <c r="O31" i="37"/>
  <c r="Q31" i="37" s="1"/>
  <c r="O10" i="37"/>
  <c r="Q10" i="37" s="1"/>
  <c r="O36" i="37"/>
  <c r="Q36" i="37" s="1"/>
  <c r="O17" i="37"/>
  <c r="Q17" i="37" s="1"/>
  <c r="O19" i="37"/>
  <c r="Q19" i="37" s="1"/>
  <c r="O43" i="37"/>
  <c r="Q43" i="37" s="1"/>
  <c r="O28" i="37"/>
  <c r="Q28" i="37" s="1"/>
  <c r="O7" i="37"/>
  <c r="Q7" i="37" s="1"/>
  <c r="O34" i="37"/>
  <c r="Q34" i="37" s="1"/>
  <c r="O11" i="37"/>
  <c r="Q11" i="37" s="1"/>
  <c r="O21" i="37"/>
  <c r="Q21" i="37" s="1"/>
  <c r="O38" i="37"/>
  <c r="Q38" i="37" s="1"/>
  <c r="O33" i="37"/>
  <c r="Q33" i="37" s="1"/>
  <c r="O30" i="37"/>
  <c r="Q30" i="37" s="1"/>
  <c r="O5" i="37"/>
  <c r="O34" i="22"/>
  <c r="Q34" i="22" s="1"/>
  <c r="O26" i="22"/>
  <c r="Q26" i="22" s="1"/>
  <c r="O25" i="22"/>
  <c r="Q25" i="22" s="1"/>
  <c r="O24" i="22"/>
  <c r="Q24" i="22" s="1"/>
  <c r="O36" i="22"/>
  <c r="Q36" i="22" s="1"/>
  <c r="O29" i="22"/>
  <c r="Q29" i="22" s="1"/>
  <c r="O41" i="22"/>
  <c r="Q41" i="22" s="1"/>
  <c r="O21" i="22"/>
  <c r="Q21" i="22" s="1"/>
  <c r="O9" i="22"/>
  <c r="Q9" i="22" s="1"/>
  <c r="O6" i="22"/>
  <c r="Q6" i="22" s="1"/>
  <c r="O32" i="22"/>
  <c r="Q32" i="22" s="1"/>
  <c r="O30" i="22"/>
  <c r="Q30" i="22" s="1"/>
  <c r="O11" i="22"/>
  <c r="Q11" i="22" s="1"/>
  <c r="O35" i="22"/>
  <c r="Q35" i="22" s="1"/>
  <c r="O38" i="22"/>
  <c r="Q38" i="22" s="1"/>
  <c r="O43" i="22"/>
  <c r="Q43" i="22" s="1"/>
  <c r="O13" i="22"/>
  <c r="Q13" i="22" s="1"/>
  <c r="O16" i="22"/>
  <c r="Q16" i="22" s="1"/>
  <c r="O18" i="22"/>
  <c r="Q18" i="22" s="1"/>
  <c r="O40" i="22"/>
  <c r="Q40" i="22" s="1"/>
  <c r="O39" i="22"/>
  <c r="Q39" i="22" s="1"/>
  <c r="O27" i="22"/>
  <c r="Q27" i="22" s="1"/>
  <c r="O12" i="22"/>
  <c r="Q12" i="22" s="1"/>
  <c r="O28" i="22"/>
  <c r="Q28" i="22" s="1"/>
  <c r="O17" i="22"/>
  <c r="Q17" i="22" s="1"/>
  <c r="O20" i="22"/>
  <c r="Q20" i="22" s="1"/>
  <c r="O31" i="22"/>
  <c r="Q31" i="22" s="1"/>
  <c r="O37" i="22"/>
  <c r="Q37" i="22" s="1"/>
  <c r="O14" i="22"/>
  <c r="Q14" i="22" s="1"/>
  <c r="O15" i="22"/>
  <c r="Q15" i="22" s="1"/>
  <c r="O8" i="22"/>
  <c r="Q8" i="22" s="1"/>
  <c r="O42" i="22"/>
  <c r="Q42" i="22" s="1"/>
  <c r="O22" i="22"/>
  <c r="Q22" i="22" s="1"/>
  <c r="O33" i="22"/>
  <c r="Q33" i="22" s="1"/>
  <c r="O19" i="22"/>
  <c r="Q19" i="22" s="1"/>
  <c r="O10" i="22"/>
  <c r="Q10" i="22" s="1"/>
  <c r="O7" i="22"/>
  <c r="Q7" i="22" s="1"/>
  <c r="O23" i="22"/>
  <c r="Q23" i="22" s="1"/>
  <c r="O5" i="22"/>
  <c r="O34" i="12"/>
  <c r="Q34" i="12" s="1"/>
  <c r="O22" i="12"/>
  <c r="Q22" i="12" s="1"/>
  <c r="O26" i="12"/>
  <c r="Q26" i="12" s="1"/>
  <c r="O11" i="12"/>
  <c r="Q11" i="12" s="1"/>
  <c r="O27" i="12"/>
  <c r="Q27" i="12" s="1"/>
  <c r="O10" i="12"/>
  <c r="Q10" i="12" s="1"/>
  <c r="O23" i="12"/>
  <c r="Q23" i="12" s="1"/>
  <c r="O43" i="12"/>
  <c r="Q43" i="12" s="1"/>
  <c r="O21" i="12"/>
  <c r="Q21" i="12" s="1"/>
  <c r="O18" i="12"/>
  <c r="Q18" i="12" s="1"/>
  <c r="O17" i="12"/>
  <c r="Q17" i="12" s="1"/>
  <c r="O41" i="12"/>
  <c r="Q41" i="12" s="1"/>
  <c r="O40" i="12"/>
  <c r="Q40" i="12" s="1"/>
  <c r="O14" i="12"/>
  <c r="Q14" i="12" s="1"/>
  <c r="O16" i="12"/>
  <c r="Q16" i="12" s="1"/>
  <c r="O25" i="12"/>
  <c r="Q25" i="12" s="1"/>
  <c r="O8" i="12"/>
  <c r="Q8" i="12" s="1"/>
  <c r="O6" i="12"/>
  <c r="Q6" i="12" s="1"/>
  <c r="O24" i="12"/>
  <c r="Q24" i="12" s="1"/>
  <c r="O7" i="12"/>
  <c r="Q7" i="12" s="1"/>
  <c r="O13" i="12"/>
  <c r="Q13" i="12" s="1"/>
  <c r="O28" i="12"/>
  <c r="Q28" i="12" s="1"/>
  <c r="O15" i="12"/>
  <c r="Q15" i="12" s="1"/>
  <c r="O29" i="12"/>
  <c r="Q29" i="12" s="1"/>
  <c r="O38" i="12"/>
  <c r="Q38" i="12" s="1"/>
  <c r="O9" i="12"/>
  <c r="Q9" i="12" s="1"/>
  <c r="O42" i="12"/>
  <c r="Q42" i="12" s="1"/>
  <c r="O36" i="12"/>
  <c r="Q36" i="12" s="1"/>
  <c r="O31" i="12"/>
  <c r="Q31" i="12" s="1"/>
  <c r="O19" i="12"/>
  <c r="Q19" i="12" s="1"/>
  <c r="O44" i="12"/>
  <c r="O5" i="12"/>
  <c r="Q5" i="12" s="1"/>
  <c r="O12" i="12"/>
  <c r="Q12" i="12" s="1"/>
  <c r="O37" i="12"/>
  <c r="Q37" i="12" s="1"/>
  <c r="O32" i="12"/>
  <c r="Q32" i="12" s="1"/>
  <c r="O39" i="12"/>
  <c r="Q39" i="12" s="1"/>
  <c r="O33" i="12"/>
  <c r="Q33" i="12" s="1"/>
  <c r="O30" i="12"/>
  <c r="Q30" i="12" s="1"/>
  <c r="O20" i="12"/>
  <c r="Q20" i="12" s="1"/>
  <c r="O35" i="12"/>
  <c r="Q35" i="12" s="1"/>
  <c r="O40" i="30"/>
  <c r="Q40" i="30" s="1"/>
  <c r="O30" i="30"/>
  <c r="Q30" i="30" s="1"/>
  <c r="O28" i="30"/>
  <c r="Q28" i="30" s="1"/>
  <c r="O35" i="30"/>
  <c r="Q35" i="30" s="1"/>
  <c r="O16" i="30"/>
  <c r="Q16" i="30" s="1"/>
  <c r="O15" i="30"/>
  <c r="Q15" i="30" s="1"/>
  <c r="O14" i="30"/>
  <c r="Q14" i="30" s="1"/>
  <c r="O23" i="30"/>
  <c r="Q23" i="30" s="1"/>
  <c r="O19" i="30"/>
  <c r="Q19" i="30" s="1"/>
  <c r="O27" i="30"/>
  <c r="Q27" i="30" s="1"/>
  <c r="O26" i="30"/>
  <c r="Q26" i="30" s="1"/>
  <c r="O12" i="30"/>
  <c r="Q12" i="30" s="1"/>
  <c r="O37" i="30"/>
  <c r="Q37" i="30" s="1"/>
  <c r="O11" i="30"/>
  <c r="Q11" i="30" s="1"/>
  <c r="O7" i="30"/>
  <c r="Q7" i="30" s="1"/>
  <c r="O43" i="30"/>
  <c r="Q43" i="30" s="1"/>
  <c r="O29" i="30"/>
  <c r="Q29" i="30" s="1"/>
  <c r="O32" i="30"/>
  <c r="Q32" i="30" s="1"/>
  <c r="O9" i="30"/>
  <c r="Q9" i="30" s="1"/>
  <c r="O39" i="30"/>
  <c r="Q39" i="30" s="1"/>
  <c r="O13" i="30"/>
  <c r="Q13" i="30" s="1"/>
  <c r="O33" i="30"/>
  <c r="Q33" i="30" s="1"/>
  <c r="O42" i="30"/>
  <c r="Q42" i="30" s="1"/>
  <c r="O41" i="30"/>
  <c r="Q41" i="30" s="1"/>
  <c r="O8" i="30"/>
  <c r="Q8" i="30" s="1"/>
  <c r="O25" i="30"/>
  <c r="Q25" i="30" s="1"/>
  <c r="O34" i="30"/>
  <c r="Q34" i="30" s="1"/>
  <c r="O20" i="30"/>
  <c r="Q20" i="30" s="1"/>
  <c r="O21" i="30"/>
  <c r="Q21" i="30" s="1"/>
  <c r="O17" i="30"/>
  <c r="Q17" i="30" s="1"/>
  <c r="O18" i="30"/>
  <c r="Q18" i="30" s="1"/>
  <c r="O10" i="30"/>
  <c r="Q10" i="30" s="1"/>
  <c r="O24" i="30"/>
  <c r="Q24" i="30" s="1"/>
  <c r="O6" i="30"/>
  <c r="Q6" i="30" s="1"/>
  <c r="O38" i="30"/>
  <c r="Q38" i="30" s="1"/>
  <c r="O36" i="30"/>
  <c r="Q36" i="30" s="1"/>
  <c r="O22" i="30"/>
  <c r="Q22" i="30" s="1"/>
  <c r="O31" i="30"/>
  <c r="Q31" i="30" s="1"/>
  <c r="O5" i="30"/>
  <c r="O30" i="42"/>
  <c r="Q30" i="42" s="1"/>
  <c r="O26" i="42"/>
  <c r="Q26" i="42" s="1"/>
  <c r="O15" i="42"/>
  <c r="Q15" i="42" s="1"/>
  <c r="O40" i="42"/>
  <c r="Q40" i="42" s="1"/>
  <c r="O23" i="42"/>
  <c r="Q23" i="42" s="1"/>
  <c r="O34" i="42"/>
  <c r="Q34" i="42" s="1"/>
  <c r="O19" i="42"/>
  <c r="Q19" i="42" s="1"/>
  <c r="O29" i="42"/>
  <c r="Q29" i="42" s="1"/>
  <c r="O11" i="42"/>
  <c r="Q11" i="42" s="1"/>
  <c r="O14" i="42"/>
  <c r="Q14" i="42" s="1"/>
  <c r="O16" i="42"/>
  <c r="Q16" i="42" s="1"/>
  <c r="O31" i="42"/>
  <c r="Q31" i="42" s="1"/>
  <c r="O27" i="42"/>
  <c r="Q27" i="42" s="1"/>
  <c r="O25" i="42"/>
  <c r="Q25" i="42" s="1"/>
  <c r="O24" i="42"/>
  <c r="Q24" i="42" s="1"/>
  <c r="O41" i="42"/>
  <c r="Q41" i="42" s="1"/>
  <c r="O32" i="42"/>
  <c r="Q32" i="42" s="1"/>
  <c r="O17" i="42"/>
  <c r="Q17" i="42" s="1"/>
  <c r="O9" i="42"/>
  <c r="Q9" i="42" s="1"/>
  <c r="O35" i="42"/>
  <c r="Q35" i="42" s="1"/>
  <c r="O18" i="42"/>
  <c r="Q18" i="42" s="1"/>
  <c r="O6" i="42"/>
  <c r="Q6" i="42" s="1"/>
  <c r="O20" i="42"/>
  <c r="Q20" i="42" s="1"/>
  <c r="O28" i="42"/>
  <c r="Q28" i="42" s="1"/>
  <c r="O8" i="42"/>
  <c r="Q8" i="42" s="1"/>
  <c r="O42" i="42"/>
  <c r="Q42" i="42" s="1"/>
  <c r="O39" i="42"/>
  <c r="Q39" i="42" s="1"/>
  <c r="O7" i="42"/>
  <c r="Q7" i="42" s="1"/>
  <c r="O13" i="42"/>
  <c r="Q13" i="42" s="1"/>
  <c r="O12" i="42"/>
  <c r="Q12" i="42" s="1"/>
  <c r="O38" i="42"/>
  <c r="Q38" i="42" s="1"/>
  <c r="O37" i="42"/>
  <c r="Q37" i="42" s="1"/>
  <c r="O43" i="42"/>
  <c r="Q43" i="42" s="1"/>
  <c r="O22" i="42"/>
  <c r="Q22" i="42" s="1"/>
  <c r="O33" i="42"/>
  <c r="Q33" i="42" s="1"/>
  <c r="O10" i="42"/>
  <c r="Q10" i="42" s="1"/>
  <c r="O21" i="42"/>
  <c r="Q21" i="42" s="1"/>
  <c r="O36" i="42"/>
  <c r="Q36" i="42" s="1"/>
  <c r="O5" i="42"/>
  <c r="O36" i="36"/>
  <c r="Q36" i="36" s="1"/>
  <c r="O24" i="36"/>
  <c r="Q24" i="36" s="1"/>
  <c r="O42" i="36"/>
  <c r="Q42" i="36" s="1"/>
  <c r="O16" i="36"/>
  <c r="Q16" i="36" s="1"/>
  <c r="O25" i="36"/>
  <c r="Q25" i="36" s="1"/>
  <c r="O21" i="36"/>
  <c r="Q21" i="36" s="1"/>
  <c r="O34" i="36"/>
  <c r="Q34" i="36" s="1"/>
  <c r="O11" i="36"/>
  <c r="Q11" i="36" s="1"/>
  <c r="O26" i="36"/>
  <c r="Q26" i="36" s="1"/>
  <c r="O33" i="36"/>
  <c r="Q33" i="36" s="1"/>
  <c r="O8" i="36"/>
  <c r="Q8" i="36" s="1"/>
  <c r="O23" i="36"/>
  <c r="Q23" i="36" s="1"/>
  <c r="O12" i="36"/>
  <c r="Q12" i="36" s="1"/>
  <c r="O13" i="36"/>
  <c r="Q13" i="36" s="1"/>
  <c r="O15" i="36"/>
  <c r="Q15" i="36" s="1"/>
  <c r="O39" i="36"/>
  <c r="Q39" i="36" s="1"/>
  <c r="O5" i="36"/>
  <c r="O27" i="36"/>
  <c r="Q27" i="36" s="1"/>
  <c r="O6" i="36"/>
  <c r="Q6" i="36" s="1"/>
  <c r="O17" i="36"/>
  <c r="Q17" i="36" s="1"/>
  <c r="O35" i="36"/>
  <c r="Q35" i="36" s="1"/>
  <c r="O28" i="36"/>
  <c r="Q28" i="36" s="1"/>
  <c r="O38" i="36"/>
  <c r="Q38" i="36" s="1"/>
  <c r="O40" i="36"/>
  <c r="Q40" i="36" s="1"/>
  <c r="O14" i="36"/>
  <c r="Q14" i="36" s="1"/>
  <c r="O9" i="36"/>
  <c r="Q9" i="36" s="1"/>
  <c r="O19" i="36"/>
  <c r="Q19" i="36" s="1"/>
  <c r="O31" i="36"/>
  <c r="Q31" i="36" s="1"/>
  <c r="O10" i="36"/>
  <c r="Q10" i="36" s="1"/>
  <c r="O20" i="36"/>
  <c r="Q20" i="36" s="1"/>
  <c r="O29" i="36"/>
  <c r="Q29" i="36" s="1"/>
  <c r="O32" i="36"/>
  <c r="Q32" i="36" s="1"/>
  <c r="O37" i="36"/>
  <c r="Q37" i="36" s="1"/>
  <c r="O18" i="36"/>
  <c r="Q18" i="36" s="1"/>
  <c r="O22" i="36"/>
  <c r="Q22" i="36" s="1"/>
  <c r="O41" i="36"/>
  <c r="Q41" i="36" s="1"/>
  <c r="O43" i="36"/>
  <c r="Q43" i="36" s="1"/>
  <c r="O7" i="36"/>
  <c r="Q7" i="36" s="1"/>
  <c r="O30" i="36"/>
  <c r="Q30" i="36" s="1"/>
  <c r="O15" i="43"/>
  <c r="Q15" i="43" s="1"/>
  <c r="O21" i="43"/>
  <c r="Q21" i="43" s="1"/>
  <c r="O28" i="43"/>
  <c r="Q28" i="43" s="1"/>
  <c r="O25" i="43"/>
  <c r="Q25" i="43" s="1"/>
  <c r="O27" i="43"/>
  <c r="Q27" i="43" s="1"/>
  <c r="O23" i="43"/>
  <c r="Q23" i="43" s="1"/>
  <c r="O42" i="43"/>
  <c r="Q42" i="43" s="1"/>
  <c r="O11" i="43"/>
  <c r="Q11" i="43" s="1"/>
  <c r="O29" i="43"/>
  <c r="Q29" i="43" s="1"/>
  <c r="O8" i="43"/>
  <c r="Q8" i="43" s="1"/>
  <c r="O5" i="43"/>
  <c r="O38" i="43"/>
  <c r="Q38" i="43" s="1"/>
  <c r="O31" i="43"/>
  <c r="Q31" i="43" s="1"/>
  <c r="O10" i="43"/>
  <c r="Q10" i="43" s="1"/>
  <c r="O26" i="43"/>
  <c r="Q26" i="43" s="1"/>
  <c r="O33" i="43"/>
  <c r="Q33" i="43" s="1"/>
  <c r="O7" i="43"/>
  <c r="Q7" i="43" s="1"/>
  <c r="O12" i="43"/>
  <c r="Q12" i="43" s="1"/>
  <c r="O14" i="43"/>
  <c r="Q14" i="43" s="1"/>
  <c r="O37" i="43"/>
  <c r="Q37" i="43" s="1"/>
  <c r="O6" i="43"/>
  <c r="Q6" i="43" s="1"/>
  <c r="O20" i="43"/>
  <c r="Q20" i="43" s="1"/>
  <c r="O19" i="43"/>
  <c r="Q19" i="43" s="1"/>
  <c r="O13" i="43"/>
  <c r="Q13" i="43" s="1"/>
  <c r="O18" i="43"/>
  <c r="Q18" i="43" s="1"/>
  <c r="O34" i="43"/>
  <c r="Q34" i="43" s="1"/>
  <c r="O39" i="43"/>
  <c r="Q39" i="43" s="1"/>
  <c r="O30" i="43"/>
  <c r="Q30" i="43" s="1"/>
  <c r="O16" i="43"/>
  <c r="Q16" i="43" s="1"/>
  <c r="O32" i="43"/>
  <c r="Q32" i="43" s="1"/>
  <c r="O35" i="43"/>
  <c r="Q35" i="43" s="1"/>
  <c r="O9" i="43"/>
  <c r="Q9" i="43" s="1"/>
  <c r="O41" i="43"/>
  <c r="Q41" i="43" s="1"/>
  <c r="O24" i="43"/>
  <c r="Q24" i="43" s="1"/>
  <c r="O36" i="43"/>
  <c r="Q36" i="43" s="1"/>
  <c r="O22" i="43"/>
  <c r="Q22" i="43" s="1"/>
  <c r="O43" i="43"/>
  <c r="Q43" i="43" s="1"/>
  <c r="O40" i="43"/>
  <c r="Q40" i="43" s="1"/>
  <c r="O17" i="43"/>
  <c r="Q17" i="43" s="1"/>
  <c r="O34" i="20"/>
  <c r="Q34" i="20" s="1"/>
  <c r="O10" i="20"/>
  <c r="Q10" i="20" s="1"/>
  <c r="O20" i="20"/>
  <c r="Q20" i="20" s="1"/>
  <c r="O16" i="20"/>
  <c r="Q16" i="20" s="1"/>
  <c r="O19" i="20"/>
  <c r="Q19" i="20" s="1"/>
  <c r="O9" i="20"/>
  <c r="Q9" i="20" s="1"/>
  <c r="O22" i="20"/>
  <c r="Q22" i="20" s="1"/>
  <c r="O8" i="20"/>
  <c r="Q8" i="20" s="1"/>
  <c r="O21" i="20"/>
  <c r="Q21" i="20" s="1"/>
  <c r="O38" i="20"/>
  <c r="Q38" i="20" s="1"/>
  <c r="O32" i="20"/>
  <c r="Q32" i="20" s="1"/>
  <c r="O39" i="20"/>
  <c r="Q39" i="20" s="1"/>
  <c r="O14" i="20"/>
  <c r="Q14" i="20" s="1"/>
  <c r="O15" i="20"/>
  <c r="Q15" i="20" s="1"/>
  <c r="O35" i="20"/>
  <c r="Q35" i="20" s="1"/>
  <c r="O13" i="20"/>
  <c r="Q13" i="20" s="1"/>
  <c r="O25" i="20"/>
  <c r="Q25" i="20" s="1"/>
  <c r="O6" i="20"/>
  <c r="Q6" i="20" s="1"/>
  <c r="O30" i="20"/>
  <c r="Q30" i="20" s="1"/>
  <c r="O17" i="20"/>
  <c r="Q17" i="20" s="1"/>
  <c r="O37" i="20"/>
  <c r="Q37" i="20" s="1"/>
  <c r="O31" i="20"/>
  <c r="Q31" i="20" s="1"/>
  <c r="O7" i="20"/>
  <c r="Q7" i="20" s="1"/>
  <c r="O18" i="20"/>
  <c r="Q18" i="20" s="1"/>
  <c r="O41" i="20"/>
  <c r="Q41" i="20" s="1"/>
  <c r="O12" i="20"/>
  <c r="Q12" i="20" s="1"/>
  <c r="O24" i="20"/>
  <c r="Q24" i="20" s="1"/>
  <c r="O36" i="20"/>
  <c r="Q36" i="20" s="1"/>
  <c r="O42" i="20"/>
  <c r="Q42" i="20" s="1"/>
  <c r="O23" i="20"/>
  <c r="Q23" i="20" s="1"/>
  <c r="O29" i="20"/>
  <c r="Q29" i="20" s="1"/>
  <c r="O40" i="20"/>
  <c r="Q40" i="20" s="1"/>
  <c r="O43" i="20"/>
  <c r="Q43" i="20" s="1"/>
  <c r="O26" i="20"/>
  <c r="Q26" i="20" s="1"/>
  <c r="O11" i="20"/>
  <c r="Q11" i="20" s="1"/>
  <c r="O27" i="20"/>
  <c r="Q27" i="20" s="1"/>
  <c r="O28" i="20"/>
  <c r="Q28" i="20" s="1"/>
  <c r="O33" i="20"/>
  <c r="Q33" i="20" s="1"/>
  <c r="O5" i="20"/>
  <c r="I44" i="27"/>
  <c r="K5" i="27"/>
  <c r="K44" i="27" s="1"/>
  <c r="M44" i="27" s="1"/>
  <c r="O12" i="41"/>
  <c r="Q12" i="41" s="1"/>
  <c r="O37" i="41"/>
  <c r="Q37" i="41" s="1"/>
  <c r="O43" i="41"/>
  <c r="Q43" i="41" s="1"/>
  <c r="O14" i="41"/>
  <c r="Q14" i="41" s="1"/>
  <c r="O35" i="41"/>
  <c r="Q35" i="41" s="1"/>
  <c r="O13" i="41"/>
  <c r="Q13" i="41" s="1"/>
  <c r="O22" i="41"/>
  <c r="Q22" i="41" s="1"/>
  <c r="O38" i="41"/>
  <c r="Q38" i="41" s="1"/>
  <c r="O25" i="41"/>
  <c r="Q25" i="41" s="1"/>
  <c r="O5" i="41"/>
  <c r="O10" i="41"/>
  <c r="Q10" i="41" s="1"/>
  <c r="O16" i="41"/>
  <c r="Q16" i="41" s="1"/>
  <c r="O26" i="41"/>
  <c r="Q26" i="41" s="1"/>
  <c r="O36" i="41"/>
  <c r="Q36" i="41" s="1"/>
  <c r="O40" i="41"/>
  <c r="Q40" i="41" s="1"/>
  <c r="O21" i="41"/>
  <c r="Q21" i="41" s="1"/>
  <c r="O30" i="41"/>
  <c r="Q30" i="41" s="1"/>
  <c r="O29" i="41"/>
  <c r="Q29" i="41" s="1"/>
  <c r="O28" i="41"/>
  <c r="Q28" i="41" s="1"/>
  <c r="O15" i="41"/>
  <c r="Q15" i="41" s="1"/>
  <c r="O6" i="41"/>
  <c r="Q6" i="41" s="1"/>
  <c r="O11" i="41"/>
  <c r="Q11" i="41" s="1"/>
  <c r="O24" i="41"/>
  <c r="Q24" i="41" s="1"/>
  <c r="O33" i="41"/>
  <c r="Q33" i="41" s="1"/>
  <c r="O32" i="41"/>
  <c r="Q32" i="41" s="1"/>
  <c r="O7" i="41"/>
  <c r="Q7" i="41" s="1"/>
  <c r="O39" i="41"/>
  <c r="Q39" i="41" s="1"/>
  <c r="O27" i="41"/>
  <c r="Q27" i="41" s="1"/>
  <c r="O8" i="41"/>
  <c r="Q8" i="41" s="1"/>
  <c r="O17" i="41"/>
  <c r="Q17" i="41" s="1"/>
  <c r="O23" i="41"/>
  <c r="Q23" i="41" s="1"/>
  <c r="O20" i="41"/>
  <c r="Q20" i="41" s="1"/>
  <c r="O42" i="41"/>
  <c r="Q42" i="41" s="1"/>
  <c r="O41" i="41"/>
  <c r="Q41" i="41" s="1"/>
  <c r="O19" i="41"/>
  <c r="Q19" i="41" s="1"/>
  <c r="O9" i="41"/>
  <c r="Q9" i="41" s="1"/>
  <c r="O34" i="41"/>
  <c r="Q34" i="41" s="1"/>
  <c r="O18" i="41"/>
  <c r="Q18" i="41" s="1"/>
  <c r="O31" i="41"/>
  <c r="Q31" i="41" s="1"/>
  <c r="O16" i="35"/>
  <c r="Q16" i="35" s="1"/>
  <c r="O33" i="35"/>
  <c r="Q33" i="35" s="1"/>
  <c r="O26" i="35"/>
  <c r="Q26" i="35" s="1"/>
  <c r="O28" i="35"/>
  <c r="Q28" i="35" s="1"/>
  <c r="O36" i="35"/>
  <c r="Q36" i="35" s="1"/>
  <c r="O41" i="35"/>
  <c r="Q41" i="35" s="1"/>
  <c r="O39" i="35"/>
  <c r="Q39" i="35" s="1"/>
  <c r="O18" i="35"/>
  <c r="Q18" i="35" s="1"/>
  <c r="O30" i="35"/>
  <c r="Q30" i="35" s="1"/>
  <c r="O23" i="35"/>
  <c r="Q23" i="35" s="1"/>
  <c r="O10" i="35"/>
  <c r="Q10" i="35" s="1"/>
  <c r="O13" i="35"/>
  <c r="Q13" i="35" s="1"/>
  <c r="O22" i="35"/>
  <c r="Q22" i="35" s="1"/>
  <c r="O37" i="35"/>
  <c r="Q37" i="35" s="1"/>
  <c r="O42" i="35"/>
  <c r="Q42" i="35" s="1"/>
  <c r="O5" i="35"/>
  <c r="O40" i="35"/>
  <c r="Q40" i="35" s="1"/>
  <c r="O19" i="35"/>
  <c r="Q19" i="35" s="1"/>
  <c r="O9" i="35"/>
  <c r="Q9" i="35" s="1"/>
  <c r="O43" i="35"/>
  <c r="Q43" i="35" s="1"/>
  <c r="O29" i="35"/>
  <c r="Q29" i="35" s="1"/>
  <c r="O6" i="35"/>
  <c r="Q6" i="35" s="1"/>
  <c r="O34" i="35"/>
  <c r="Q34" i="35" s="1"/>
  <c r="O17" i="35"/>
  <c r="Q17" i="35" s="1"/>
  <c r="O11" i="35"/>
  <c r="Q11" i="35" s="1"/>
  <c r="O21" i="35"/>
  <c r="Q21" i="35" s="1"/>
  <c r="O38" i="35"/>
  <c r="Q38" i="35" s="1"/>
  <c r="O24" i="35"/>
  <c r="Q24" i="35" s="1"/>
  <c r="O25" i="35"/>
  <c r="Q25" i="35" s="1"/>
  <c r="O20" i="35"/>
  <c r="Q20" i="35" s="1"/>
  <c r="O31" i="35"/>
  <c r="Q31" i="35" s="1"/>
  <c r="O12" i="35"/>
  <c r="Q12" i="35" s="1"/>
  <c r="O8" i="35"/>
  <c r="Q8" i="35" s="1"/>
  <c r="O35" i="35"/>
  <c r="Q35" i="35" s="1"/>
  <c r="O7" i="35"/>
  <c r="Q7" i="35" s="1"/>
  <c r="O14" i="35"/>
  <c r="Q14" i="35" s="1"/>
  <c r="O32" i="35"/>
  <c r="Q32" i="35" s="1"/>
  <c r="O15" i="35"/>
  <c r="Q15" i="35" s="1"/>
  <c r="O27" i="35"/>
  <c r="Q27" i="35" s="1"/>
  <c r="O27" i="32"/>
  <c r="Q27" i="32" s="1"/>
  <c r="O23" i="32"/>
  <c r="Q23" i="32" s="1"/>
  <c r="O21" i="32"/>
  <c r="Q21" i="32" s="1"/>
  <c r="O20" i="32"/>
  <c r="Q20" i="32" s="1"/>
  <c r="O12" i="32"/>
  <c r="Q12" i="32" s="1"/>
  <c r="O7" i="32"/>
  <c r="Q7" i="32" s="1"/>
  <c r="O11" i="32"/>
  <c r="Q11" i="32" s="1"/>
  <c r="O42" i="32"/>
  <c r="Q42" i="32" s="1"/>
  <c r="O5" i="32"/>
  <c r="O29" i="32"/>
  <c r="Q29" i="32" s="1"/>
  <c r="O35" i="32"/>
  <c r="Q35" i="32" s="1"/>
  <c r="O43" i="32"/>
  <c r="Q43" i="32" s="1"/>
  <c r="O24" i="32"/>
  <c r="Q24" i="32" s="1"/>
  <c r="O16" i="32"/>
  <c r="Q16" i="32" s="1"/>
  <c r="O9" i="32"/>
  <c r="Q9" i="32" s="1"/>
  <c r="O19" i="32"/>
  <c r="Q19" i="32" s="1"/>
  <c r="O15" i="32"/>
  <c r="Q15" i="32" s="1"/>
  <c r="O13" i="32"/>
  <c r="Q13" i="32" s="1"/>
  <c r="O30" i="32"/>
  <c r="Q30" i="32" s="1"/>
  <c r="O34" i="32"/>
  <c r="Q34" i="32" s="1"/>
  <c r="O41" i="32"/>
  <c r="Q41" i="32" s="1"/>
  <c r="O17" i="32"/>
  <c r="Q17" i="32" s="1"/>
  <c r="O14" i="32"/>
  <c r="Q14" i="32" s="1"/>
  <c r="O28" i="32"/>
  <c r="Q28" i="32" s="1"/>
  <c r="O40" i="32"/>
  <c r="Q40" i="32" s="1"/>
  <c r="O18" i="32"/>
  <c r="Q18" i="32" s="1"/>
  <c r="O39" i="32"/>
  <c r="Q39" i="32" s="1"/>
  <c r="O8" i="32"/>
  <c r="Q8" i="32" s="1"/>
  <c r="O31" i="32"/>
  <c r="Q31" i="32" s="1"/>
  <c r="O36" i="32"/>
  <c r="Q36" i="32" s="1"/>
  <c r="O37" i="32"/>
  <c r="Q37" i="32" s="1"/>
  <c r="O33" i="32"/>
  <c r="Q33" i="32" s="1"/>
  <c r="O10" i="32"/>
  <c r="Q10" i="32" s="1"/>
  <c r="O22" i="32"/>
  <c r="Q22" i="32" s="1"/>
  <c r="O32" i="32"/>
  <c r="Q32" i="32" s="1"/>
  <c r="O38" i="32"/>
  <c r="Q38" i="32" s="1"/>
  <c r="O25" i="32"/>
  <c r="Q25" i="32" s="1"/>
  <c r="O26" i="32"/>
  <c r="Q26" i="32" s="1"/>
  <c r="O6" i="32"/>
  <c r="Q6" i="32" s="1"/>
  <c r="O43" i="28"/>
  <c r="Q43" i="28" s="1"/>
  <c r="O30" i="28"/>
  <c r="Q30" i="28" s="1"/>
  <c r="O14" i="28"/>
  <c r="Q14" i="28" s="1"/>
  <c r="O31" i="28"/>
  <c r="Q31" i="28" s="1"/>
  <c r="O26" i="28"/>
  <c r="Q26" i="28" s="1"/>
  <c r="O38" i="28"/>
  <c r="Q38" i="28" s="1"/>
  <c r="O19" i="28"/>
  <c r="Q19" i="28" s="1"/>
  <c r="O12" i="28"/>
  <c r="Q12" i="28" s="1"/>
  <c r="O22" i="28"/>
  <c r="Q22" i="28" s="1"/>
  <c r="O9" i="28"/>
  <c r="Q9" i="28" s="1"/>
  <c r="O23" i="28"/>
  <c r="Q23" i="28" s="1"/>
  <c r="O40" i="28"/>
  <c r="Q40" i="28" s="1"/>
  <c r="O8" i="28"/>
  <c r="Q8" i="28" s="1"/>
  <c r="O36" i="28"/>
  <c r="Q36" i="28" s="1"/>
  <c r="O17" i="28"/>
  <c r="Q17" i="28" s="1"/>
  <c r="O11" i="28"/>
  <c r="Q11" i="28" s="1"/>
  <c r="O21" i="28"/>
  <c r="Q21" i="28" s="1"/>
  <c r="O42" i="28"/>
  <c r="Q42" i="28" s="1"/>
  <c r="O10" i="28"/>
  <c r="Q10" i="28" s="1"/>
  <c r="O28" i="28"/>
  <c r="Q28" i="28" s="1"/>
  <c r="O29" i="28"/>
  <c r="Q29" i="28" s="1"/>
  <c r="O7" i="28"/>
  <c r="Q7" i="28" s="1"/>
  <c r="O13" i="28"/>
  <c r="Q13" i="28" s="1"/>
  <c r="O25" i="28"/>
  <c r="Q25" i="28" s="1"/>
  <c r="O27" i="28"/>
  <c r="Q27" i="28" s="1"/>
  <c r="O32" i="28"/>
  <c r="Q32" i="28" s="1"/>
  <c r="O34" i="28"/>
  <c r="Q34" i="28" s="1"/>
  <c r="O41" i="28"/>
  <c r="Q41" i="28" s="1"/>
  <c r="O24" i="28"/>
  <c r="Q24" i="28" s="1"/>
  <c r="O39" i="28"/>
  <c r="Q39" i="28" s="1"/>
  <c r="O18" i="28"/>
  <c r="Q18" i="28" s="1"/>
  <c r="O16" i="28"/>
  <c r="Q16" i="28" s="1"/>
  <c r="O33" i="28"/>
  <c r="Q33" i="28" s="1"/>
  <c r="O20" i="28"/>
  <c r="Q20" i="28" s="1"/>
  <c r="O37" i="28"/>
  <c r="Q37" i="28" s="1"/>
  <c r="O15" i="28"/>
  <c r="Q15" i="28" s="1"/>
  <c r="O6" i="28"/>
  <c r="Q6" i="28" s="1"/>
  <c r="O35" i="28"/>
  <c r="Q35" i="28" s="1"/>
  <c r="O5" i="28"/>
  <c r="O9" i="17"/>
  <c r="Q9" i="17" s="1"/>
  <c r="O33" i="17"/>
  <c r="Q33" i="17" s="1"/>
  <c r="O23" i="17"/>
  <c r="Q23" i="17" s="1"/>
  <c r="O34" i="17"/>
  <c r="Q34" i="17" s="1"/>
  <c r="O43" i="17"/>
  <c r="Q43" i="17" s="1"/>
  <c r="O22" i="17"/>
  <c r="Q22" i="17" s="1"/>
  <c r="O7" i="17"/>
  <c r="Q7" i="17" s="1"/>
  <c r="O27" i="17"/>
  <c r="Q27" i="17" s="1"/>
  <c r="O35" i="17"/>
  <c r="Q35" i="17" s="1"/>
  <c r="O42" i="17"/>
  <c r="Q42" i="17" s="1"/>
  <c r="O41" i="17"/>
  <c r="Q41" i="17" s="1"/>
  <c r="O15" i="17"/>
  <c r="Q15" i="17" s="1"/>
  <c r="O18" i="17"/>
  <c r="Q18" i="17" s="1"/>
  <c r="O39" i="17"/>
  <c r="Q39" i="17" s="1"/>
  <c r="O21" i="17"/>
  <c r="Q21" i="17" s="1"/>
  <c r="O6" i="17"/>
  <c r="Q6" i="17" s="1"/>
  <c r="O40" i="17"/>
  <c r="Q40" i="17" s="1"/>
  <c r="O37" i="17"/>
  <c r="Q37" i="17" s="1"/>
  <c r="O30" i="17"/>
  <c r="Q30" i="17" s="1"/>
  <c r="O25" i="17"/>
  <c r="Q25" i="17" s="1"/>
  <c r="O13" i="17"/>
  <c r="Q13" i="17" s="1"/>
  <c r="O14" i="17"/>
  <c r="Q14" i="17" s="1"/>
  <c r="O11" i="17"/>
  <c r="Q11" i="17" s="1"/>
  <c r="O19" i="17"/>
  <c r="Q19" i="17" s="1"/>
  <c r="O28" i="17"/>
  <c r="Q28" i="17" s="1"/>
  <c r="O20" i="17"/>
  <c r="Q20" i="17" s="1"/>
  <c r="O26" i="17"/>
  <c r="Q26" i="17" s="1"/>
  <c r="O29" i="17"/>
  <c r="Q29" i="17" s="1"/>
  <c r="O38" i="17"/>
  <c r="Q38" i="17" s="1"/>
  <c r="O17" i="17"/>
  <c r="Q17" i="17" s="1"/>
  <c r="O16" i="17"/>
  <c r="Q16" i="17" s="1"/>
  <c r="O32" i="17"/>
  <c r="Q32" i="17" s="1"/>
  <c r="O24" i="17"/>
  <c r="Q24" i="17" s="1"/>
  <c r="O8" i="17"/>
  <c r="Q8" i="17" s="1"/>
  <c r="O31" i="17"/>
  <c r="Q31" i="17" s="1"/>
  <c r="O36" i="17"/>
  <c r="Q36" i="17" s="1"/>
  <c r="O10" i="17"/>
  <c r="Q10" i="17" s="1"/>
  <c r="O12" i="17"/>
  <c r="Q12" i="17" s="1"/>
  <c r="O5" i="17"/>
  <c r="I44" i="49"/>
  <c r="K5" i="49"/>
  <c r="K44" i="49" s="1"/>
  <c r="M44" i="49" s="1"/>
  <c r="O41" i="52"/>
  <c r="Q41" i="52" s="1"/>
  <c r="O13" i="52"/>
  <c r="Q13" i="52" s="1"/>
  <c r="O9" i="52"/>
  <c r="Q9" i="52" s="1"/>
  <c r="O26" i="52"/>
  <c r="Q26" i="52" s="1"/>
  <c r="O28" i="52"/>
  <c r="Q28" i="52" s="1"/>
  <c r="O35" i="52"/>
  <c r="Q35" i="52" s="1"/>
  <c r="O17" i="52"/>
  <c r="Q17" i="52" s="1"/>
  <c r="O40" i="52"/>
  <c r="Q40" i="52" s="1"/>
  <c r="O19" i="52"/>
  <c r="Q19" i="52" s="1"/>
  <c r="O42" i="52"/>
  <c r="Q42" i="52" s="1"/>
  <c r="O16" i="52"/>
  <c r="Q16" i="52" s="1"/>
  <c r="O6" i="52"/>
  <c r="Q6" i="52" s="1"/>
  <c r="O32" i="52"/>
  <c r="Q32" i="52" s="1"/>
  <c r="O22" i="52"/>
  <c r="Q22" i="52" s="1"/>
  <c r="O31" i="52"/>
  <c r="Q31" i="52" s="1"/>
  <c r="O14" i="52"/>
  <c r="Q14" i="52" s="1"/>
  <c r="O7" i="52"/>
  <c r="Q7" i="52" s="1"/>
  <c r="O21" i="52"/>
  <c r="Q21" i="52" s="1"/>
  <c r="O29" i="52"/>
  <c r="Q29" i="52" s="1"/>
  <c r="O10" i="52"/>
  <c r="Q10" i="52" s="1"/>
  <c r="O8" i="52"/>
  <c r="Q8" i="52" s="1"/>
  <c r="O37" i="52"/>
  <c r="Q37" i="52" s="1"/>
  <c r="O27" i="52"/>
  <c r="Q27" i="52" s="1"/>
  <c r="O39" i="52"/>
  <c r="Q39" i="52" s="1"/>
  <c r="O12" i="52"/>
  <c r="Q12" i="52" s="1"/>
  <c r="O15" i="52"/>
  <c r="Q15" i="52" s="1"/>
  <c r="O11" i="52"/>
  <c r="Q11" i="52" s="1"/>
  <c r="O20" i="52"/>
  <c r="Q20" i="52" s="1"/>
  <c r="O5" i="52"/>
  <c r="O38" i="52"/>
  <c r="Q38" i="52" s="1"/>
  <c r="O18" i="52"/>
  <c r="Q18" i="52" s="1"/>
  <c r="O33" i="52"/>
  <c r="Q33" i="52" s="1"/>
  <c r="O36" i="52"/>
  <c r="Q36" i="52" s="1"/>
  <c r="O34" i="52"/>
  <c r="Q34" i="52" s="1"/>
  <c r="O43" i="52"/>
  <c r="Q43" i="52" s="1"/>
  <c r="O25" i="52"/>
  <c r="Q25" i="52" s="1"/>
  <c r="O30" i="52"/>
  <c r="Q30" i="52" s="1"/>
  <c r="O23" i="52"/>
  <c r="Q23" i="52" s="1"/>
  <c r="O24" i="52"/>
  <c r="Q24" i="52" s="1"/>
  <c r="O10" i="29"/>
  <c r="Q10" i="29" s="1"/>
  <c r="O7" i="29"/>
  <c r="Q7" i="29" s="1"/>
  <c r="O9" i="29"/>
  <c r="Q9" i="29" s="1"/>
  <c r="O24" i="29"/>
  <c r="Q24" i="29" s="1"/>
  <c r="O25" i="29"/>
  <c r="Q25" i="29" s="1"/>
  <c r="O6" i="29"/>
  <c r="Q6" i="29" s="1"/>
  <c r="O17" i="29"/>
  <c r="Q17" i="29" s="1"/>
  <c r="O30" i="29"/>
  <c r="Q30" i="29" s="1"/>
  <c r="O22" i="29"/>
  <c r="Q22" i="29" s="1"/>
  <c r="O34" i="29"/>
  <c r="Q34" i="29" s="1"/>
  <c r="O33" i="29"/>
  <c r="Q33" i="29" s="1"/>
  <c r="O13" i="29"/>
  <c r="Q13" i="29" s="1"/>
  <c r="O37" i="29"/>
  <c r="Q37" i="29" s="1"/>
  <c r="O40" i="29"/>
  <c r="Q40" i="29" s="1"/>
  <c r="O43" i="29"/>
  <c r="Q43" i="29" s="1"/>
  <c r="O20" i="29"/>
  <c r="Q20" i="29" s="1"/>
  <c r="O8" i="29"/>
  <c r="Q8" i="29" s="1"/>
  <c r="O42" i="29"/>
  <c r="Q42" i="29" s="1"/>
  <c r="O36" i="29"/>
  <c r="Q36" i="29" s="1"/>
  <c r="O31" i="29"/>
  <c r="Q31" i="29" s="1"/>
  <c r="O15" i="29"/>
  <c r="Q15" i="29" s="1"/>
  <c r="O18" i="29"/>
  <c r="Q18" i="29" s="1"/>
  <c r="O38" i="29"/>
  <c r="Q38" i="29" s="1"/>
  <c r="O19" i="29"/>
  <c r="Q19" i="29" s="1"/>
  <c r="O41" i="29"/>
  <c r="Q41" i="29" s="1"/>
  <c r="O28" i="29"/>
  <c r="Q28" i="29" s="1"/>
  <c r="O32" i="29"/>
  <c r="Q32" i="29" s="1"/>
  <c r="O11" i="29"/>
  <c r="Q11" i="29" s="1"/>
  <c r="O23" i="29"/>
  <c r="Q23" i="29" s="1"/>
  <c r="O26" i="29"/>
  <c r="Q26" i="29" s="1"/>
  <c r="O27" i="29"/>
  <c r="Q27" i="29" s="1"/>
  <c r="O12" i="29"/>
  <c r="Q12" i="29" s="1"/>
  <c r="O39" i="29"/>
  <c r="Q39" i="29" s="1"/>
  <c r="O14" i="29"/>
  <c r="Q14" i="29" s="1"/>
  <c r="O16" i="29"/>
  <c r="Q16" i="29" s="1"/>
  <c r="O21" i="29"/>
  <c r="Q21" i="29" s="1"/>
  <c r="O35" i="29"/>
  <c r="Q35" i="29" s="1"/>
  <c r="O29" i="29"/>
  <c r="Q29" i="29" s="1"/>
  <c r="O5" i="29"/>
  <c r="O27" i="26"/>
  <c r="Q27" i="26" s="1"/>
  <c r="O39" i="26"/>
  <c r="Q39" i="26" s="1"/>
  <c r="O6" i="26"/>
  <c r="Q6" i="26" s="1"/>
  <c r="O42" i="26"/>
  <c r="Q42" i="26" s="1"/>
  <c r="O43" i="26"/>
  <c r="Q43" i="26" s="1"/>
  <c r="O33" i="26"/>
  <c r="Q33" i="26" s="1"/>
  <c r="O11" i="26"/>
  <c r="Q11" i="26" s="1"/>
  <c r="O31" i="26"/>
  <c r="Q31" i="26" s="1"/>
  <c r="O24" i="26"/>
  <c r="Q24" i="26" s="1"/>
  <c r="O9" i="26"/>
  <c r="Q9" i="26" s="1"/>
  <c r="O8" i="26"/>
  <c r="Q8" i="26" s="1"/>
  <c r="O32" i="26"/>
  <c r="Q32" i="26" s="1"/>
  <c r="O13" i="26"/>
  <c r="Q13" i="26" s="1"/>
  <c r="O19" i="26"/>
  <c r="Q19" i="26" s="1"/>
  <c r="O10" i="26"/>
  <c r="Q10" i="26" s="1"/>
  <c r="O38" i="26"/>
  <c r="Q38" i="26" s="1"/>
  <c r="O20" i="26"/>
  <c r="Q20" i="26" s="1"/>
  <c r="O40" i="26"/>
  <c r="Q40" i="26" s="1"/>
  <c r="O37" i="26"/>
  <c r="Q37" i="26" s="1"/>
  <c r="O25" i="26"/>
  <c r="Q25" i="26" s="1"/>
  <c r="O21" i="26"/>
  <c r="Q21" i="26" s="1"/>
  <c r="O16" i="26"/>
  <c r="Q16" i="26" s="1"/>
  <c r="O22" i="26"/>
  <c r="Q22" i="26" s="1"/>
  <c r="O36" i="26"/>
  <c r="Q36" i="26" s="1"/>
  <c r="O7" i="26"/>
  <c r="Q7" i="26" s="1"/>
  <c r="O23" i="26"/>
  <c r="Q23" i="26" s="1"/>
  <c r="O18" i="26"/>
  <c r="Q18" i="26" s="1"/>
  <c r="O17" i="26"/>
  <c r="Q17" i="26" s="1"/>
  <c r="O26" i="26"/>
  <c r="Q26" i="26" s="1"/>
  <c r="O41" i="26"/>
  <c r="Q41" i="26" s="1"/>
  <c r="O14" i="26"/>
  <c r="Q14" i="26" s="1"/>
  <c r="O15" i="26"/>
  <c r="Q15" i="26" s="1"/>
  <c r="O12" i="26"/>
  <c r="Q12" i="26" s="1"/>
  <c r="O28" i="26"/>
  <c r="Q28" i="26" s="1"/>
  <c r="O35" i="26"/>
  <c r="Q35" i="26" s="1"/>
  <c r="O34" i="26"/>
  <c r="Q34" i="26" s="1"/>
  <c r="O29" i="26"/>
  <c r="Q29" i="26" s="1"/>
  <c r="O30" i="26"/>
  <c r="Q30" i="26" s="1"/>
  <c r="O5" i="26"/>
  <c r="O16" i="15"/>
  <c r="Q16" i="15" s="1"/>
  <c r="O28" i="15"/>
  <c r="Q28" i="15" s="1"/>
  <c r="O13" i="15"/>
  <c r="Q13" i="15" s="1"/>
  <c r="O40" i="15"/>
  <c r="Q40" i="15" s="1"/>
  <c r="O17" i="15"/>
  <c r="Q17" i="15" s="1"/>
  <c r="O9" i="15"/>
  <c r="Q9" i="15" s="1"/>
  <c r="O43" i="15"/>
  <c r="Q43" i="15" s="1"/>
  <c r="O12" i="15"/>
  <c r="Q12" i="15" s="1"/>
  <c r="O20" i="15"/>
  <c r="Q20" i="15" s="1"/>
  <c r="O23" i="15"/>
  <c r="Q23" i="15" s="1"/>
  <c r="O36" i="15"/>
  <c r="Q36" i="15" s="1"/>
  <c r="O10" i="15"/>
  <c r="Q10" i="15" s="1"/>
  <c r="O6" i="15"/>
  <c r="Q6" i="15" s="1"/>
  <c r="O37" i="15"/>
  <c r="Q37" i="15" s="1"/>
  <c r="O27" i="15"/>
  <c r="Q27" i="15" s="1"/>
  <c r="O33" i="15"/>
  <c r="Q33" i="15" s="1"/>
  <c r="O7" i="15"/>
  <c r="Q7" i="15" s="1"/>
  <c r="O18" i="15"/>
  <c r="Q18" i="15" s="1"/>
  <c r="O25" i="15"/>
  <c r="Q25" i="15" s="1"/>
  <c r="O30" i="15"/>
  <c r="Q30" i="15" s="1"/>
  <c r="O35" i="15"/>
  <c r="Q35" i="15" s="1"/>
  <c r="O41" i="15"/>
  <c r="Q41" i="15" s="1"/>
  <c r="O8" i="15"/>
  <c r="Q8" i="15" s="1"/>
  <c r="O5" i="15"/>
  <c r="O31" i="15"/>
  <c r="Q31" i="15" s="1"/>
  <c r="O19" i="15"/>
  <c r="Q19" i="15" s="1"/>
  <c r="O15" i="15"/>
  <c r="Q15" i="15" s="1"/>
  <c r="O39" i="15"/>
  <c r="Q39" i="15" s="1"/>
  <c r="O29" i="15"/>
  <c r="Q29" i="15" s="1"/>
  <c r="O22" i="15"/>
  <c r="Q22" i="15" s="1"/>
  <c r="O21" i="15"/>
  <c r="Q21" i="15" s="1"/>
  <c r="O26" i="15"/>
  <c r="Q26" i="15" s="1"/>
  <c r="O38" i="15"/>
  <c r="Q38" i="15" s="1"/>
  <c r="O32" i="15"/>
  <c r="Q32" i="15" s="1"/>
  <c r="O14" i="15"/>
  <c r="Q14" i="15" s="1"/>
  <c r="O34" i="15"/>
  <c r="Q34" i="15" s="1"/>
  <c r="O11" i="15"/>
  <c r="Q11" i="15" s="1"/>
  <c r="O24" i="15"/>
  <c r="Q24" i="15" s="1"/>
  <c r="O42" i="15"/>
  <c r="Q42" i="15" s="1"/>
  <c r="K5" i="16"/>
  <c r="K44" i="16" s="1"/>
  <c r="M44" i="16" s="1"/>
  <c r="I44" i="16"/>
  <c r="O33" i="40"/>
  <c r="Q33" i="40" s="1"/>
  <c r="O37" i="40"/>
  <c r="Q37" i="40" s="1"/>
  <c r="O14" i="40"/>
  <c r="Q14" i="40" s="1"/>
  <c r="O35" i="40"/>
  <c r="Q35" i="40" s="1"/>
  <c r="O24" i="40"/>
  <c r="Q24" i="40" s="1"/>
  <c r="O25" i="40"/>
  <c r="Q25" i="40" s="1"/>
  <c r="O38" i="40"/>
  <c r="Q38" i="40" s="1"/>
  <c r="O20" i="40"/>
  <c r="Q20" i="40" s="1"/>
  <c r="O6" i="40"/>
  <c r="Q6" i="40" s="1"/>
  <c r="O19" i="40"/>
  <c r="Q19" i="40" s="1"/>
  <c r="O8" i="40"/>
  <c r="Q8" i="40" s="1"/>
  <c r="O27" i="40"/>
  <c r="Q27" i="40" s="1"/>
  <c r="O26" i="40"/>
  <c r="Q26" i="40" s="1"/>
  <c r="O28" i="40"/>
  <c r="Q28" i="40" s="1"/>
  <c r="O36" i="40"/>
  <c r="Q36" i="40" s="1"/>
  <c r="O17" i="40"/>
  <c r="Q17" i="40" s="1"/>
  <c r="O18" i="40"/>
  <c r="Q18" i="40" s="1"/>
  <c r="O40" i="40"/>
  <c r="Q40" i="40" s="1"/>
  <c r="O34" i="40"/>
  <c r="Q34" i="40" s="1"/>
  <c r="O11" i="40"/>
  <c r="Q11" i="40" s="1"/>
  <c r="O31" i="40"/>
  <c r="Q31" i="40" s="1"/>
  <c r="O30" i="40"/>
  <c r="Q30" i="40" s="1"/>
  <c r="O32" i="40"/>
  <c r="Q32" i="40" s="1"/>
  <c r="O13" i="40"/>
  <c r="Q13" i="40" s="1"/>
  <c r="O10" i="40"/>
  <c r="Q10" i="40" s="1"/>
  <c r="O41" i="40"/>
  <c r="Q41" i="40" s="1"/>
  <c r="O9" i="40"/>
  <c r="Q9" i="40" s="1"/>
  <c r="O39" i="40"/>
  <c r="Q39" i="40" s="1"/>
  <c r="O29" i="40"/>
  <c r="Q29" i="40" s="1"/>
  <c r="O21" i="40"/>
  <c r="Q21" i="40" s="1"/>
  <c r="O43" i="40"/>
  <c r="Q43" i="40" s="1"/>
  <c r="O12" i="40"/>
  <c r="Q12" i="40" s="1"/>
  <c r="O7" i="40"/>
  <c r="Q7" i="40" s="1"/>
  <c r="O22" i="40"/>
  <c r="Q22" i="40" s="1"/>
  <c r="O42" i="40"/>
  <c r="Q42" i="40" s="1"/>
  <c r="O15" i="40"/>
  <c r="Q15" i="40" s="1"/>
  <c r="O16" i="40"/>
  <c r="Q16" i="40" s="1"/>
  <c r="O23" i="40"/>
  <c r="Q23" i="40" s="1"/>
  <c r="O5" i="40"/>
  <c r="I44" i="18"/>
  <c r="K5" i="18"/>
  <c r="K44" i="18" s="1"/>
  <c r="M44" i="18" s="1"/>
  <c r="O44" i="44" l="1"/>
  <c r="O44" i="15"/>
  <c r="Q5" i="15"/>
  <c r="O44" i="26"/>
  <c r="Q5" i="26"/>
  <c r="O44" i="52"/>
  <c r="Q5" i="52"/>
  <c r="O25" i="49"/>
  <c r="Q25" i="49" s="1"/>
  <c r="O24" i="49"/>
  <c r="Q24" i="49" s="1"/>
  <c r="O40" i="49"/>
  <c r="Q40" i="49" s="1"/>
  <c r="O31" i="49"/>
  <c r="Q31" i="49" s="1"/>
  <c r="O39" i="49"/>
  <c r="Q39" i="49" s="1"/>
  <c r="O37" i="49"/>
  <c r="Q37" i="49" s="1"/>
  <c r="O8" i="49"/>
  <c r="Q8" i="49" s="1"/>
  <c r="O26" i="49"/>
  <c r="Q26" i="49" s="1"/>
  <c r="O34" i="49"/>
  <c r="Q34" i="49" s="1"/>
  <c r="O32" i="49"/>
  <c r="Q32" i="49" s="1"/>
  <c r="O35" i="49"/>
  <c r="Q35" i="49" s="1"/>
  <c r="O36" i="49"/>
  <c r="Q36" i="49" s="1"/>
  <c r="O11" i="49"/>
  <c r="Q11" i="49" s="1"/>
  <c r="O43" i="49"/>
  <c r="Q43" i="49" s="1"/>
  <c r="O41" i="49"/>
  <c r="Q41" i="49" s="1"/>
  <c r="O15" i="49"/>
  <c r="Q15" i="49" s="1"/>
  <c r="O18" i="49"/>
  <c r="Q18" i="49" s="1"/>
  <c r="O23" i="49"/>
  <c r="Q23" i="49" s="1"/>
  <c r="O27" i="49"/>
  <c r="Q27" i="49" s="1"/>
  <c r="O38" i="49"/>
  <c r="Q38" i="49" s="1"/>
  <c r="O29" i="49"/>
  <c r="Q29" i="49" s="1"/>
  <c r="O13" i="49"/>
  <c r="Q13" i="49" s="1"/>
  <c r="O28" i="49"/>
  <c r="Q28" i="49" s="1"/>
  <c r="O7" i="49"/>
  <c r="Q7" i="49" s="1"/>
  <c r="O12" i="49"/>
  <c r="Q12" i="49" s="1"/>
  <c r="O14" i="49"/>
  <c r="Q14" i="49" s="1"/>
  <c r="O42" i="49"/>
  <c r="Q42" i="49" s="1"/>
  <c r="O16" i="49"/>
  <c r="Q16" i="49" s="1"/>
  <c r="O22" i="49"/>
  <c r="Q22" i="49" s="1"/>
  <c r="O21" i="49"/>
  <c r="Q21" i="49" s="1"/>
  <c r="O9" i="49"/>
  <c r="Q9" i="49" s="1"/>
  <c r="O17" i="49"/>
  <c r="Q17" i="49" s="1"/>
  <c r="O6" i="49"/>
  <c r="Q6" i="49" s="1"/>
  <c r="O20" i="49"/>
  <c r="Q20" i="49" s="1"/>
  <c r="O19" i="49"/>
  <c r="Q19" i="49" s="1"/>
  <c r="O10" i="49"/>
  <c r="Q10" i="49" s="1"/>
  <c r="O30" i="49"/>
  <c r="Q30" i="49" s="1"/>
  <c r="O33" i="49"/>
  <c r="Q33" i="49" s="1"/>
  <c r="O5" i="49"/>
  <c r="O44" i="17"/>
  <c r="Q5" i="17"/>
  <c r="O44" i="32"/>
  <c r="Q5" i="32"/>
  <c r="O44" i="35"/>
  <c r="Q5" i="35"/>
  <c r="O10" i="27"/>
  <c r="Q10" i="27" s="1"/>
  <c r="O39" i="27"/>
  <c r="Q39" i="27" s="1"/>
  <c r="O9" i="27"/>
  <c r="Q9" i="27" s="1"/>
  <c r="O30" i="27"/>
  <c r="Q30" i="27" s="1"/>
  <c r="O11" i="27"/>
  <c r="Q11" i="27" s="1"/>
  <c r="O12" i="27"/>
  <c r="Q12" i="27" s="1"/>
  <c r="O21" i="27"/>
  <c r="Q21" i="27" s="1"/>
  <c r="O32" i="27"/>
  <c r="Q32" i="27" s="1"/>
  <c r="O28" i="27"/>
  <c r="Q28" i="27" s="1"/>
  <c r="O38" i="27"/>
  <c r="Q38" i="27" s="1"/>
  <c r="O36" i="27"/>
  <c r="Q36" i="27" s="1"/>
  <c r="O25" i="27"/>
  <c r="Q25" i="27" s="1"/>
  <c r="O29" i="27"/>
  <c r="Q29" i="27" s="1"/>
  <c r="O33" i="27"/>
  <c r="Q33" i="27" s="1"/>
  <c r="O5" i="27"/>
  <c r="O34" i="27"/>
  <c r="Q34" i="27" s="1"/>
  <c r="O24" i="27"/>
  <c r="Q24" i="27" s="1"/>
  <c r="O17" i="27"/>
  <c r="Q17" i="27" s="1"/>
  <c r="O27" i="27"/>
  <c r="Q27" i="27" s="1"/>
  <c r="O7" i="27"/>
  <c r="Q7" i="27" s="1"/>
  <c r="O15" i="27"/>
  <c r="Q15" i="27" s="1"/>
  <c r="O31" i="27"/>
  <c r="Q31" i="27" s="1"/>
  <c r="O19" i="27"/>
  <c r="Q19" i="27" s="1"/>
  <c r="O18" i="27"/>
  <c r="Q18" i="27" s="1"/>
  <c r="O16" i="27"/>
  <c r="Q16" i="27" s="1"/>
  <c r="O20" i="27"/>
  <c r="Q20" i="27" s="1"/>
  <c r="O6" i="27"/>
  <c r="Q6" i="27" s="1"/>
  <c r="O14" i="27"/>
  <c r="Q14" i="27" s="1"/>
  <c r="O13" i="27"/>
  <c r="Q13" i="27" s="1"/>
  <c r="O22" i="27"/>
  <c r="Q22" i="27" s="1"/>
  <c r="O8" i="27"/>
  <c r="Q8" i="27" s="1"/>
  <c r="O40" i="27"/>
  <c r="Q40" i="27" s="1"/>
  <c r="O43" i="27"/>
  <c r="Q43" i="27" s="1"/>
  <c r="O26" i="27"/>
  <c r="Q26" i="27" s="1"/>
  <c r="O41" i="27"/>
  <c r="Q41" i="27" s="1"/>
  <c r="O23" i="27"/>
  <c r="Q23" i="27" s="1"/>
  <c r="O35" i="27"/>
  <c r="Q35" i="27" s="1"/>
  <c r="O42" i="27"/>
  <c r="Q42" i="27" s="1"/>
  <c r="O37" i="27"/>
  <c r="Q37" i="27" s="1"/>
  <c r="Q5" i="20"/>
  <c r="O44" i="20"/>
  <c r="O44" i="36"/>
  <c r="Q5" i="36"/>
  <c r="Q5" i="30"/>
  <c r="O44" i="30"/>
  <c r="Q5" i="37"/>
  <c r="O44" i="37"/>
  <c r="Q5" i="38"/>
  <c r="O44" i="38"/>
  <c r="O44" i="8"/>
  <c r="Q5" i="8"/>
  <c r="Q5" i="39"/>
  <c r="O44" i="39"/>
  <c r="O42" i="48"/>
  <c r="Q42" i="48" s="1"/>
  <c r="O43" i="48"/>
  <c r="Q43" i="48" s="1"/>
  <c r="O34" i="48"/>
  <c r="Q34" i="48" s="1"/>
  <c r="O10" i="48"/>
  <c r="Q10" i="48" s="1"/>
  <c r="O11" i="48"/>
  <c r="Q11" i="48" s="1"/>
  <c r="O16" i="48"/>
  <c r="Q16" i="48" s="1"/>
  <c r="O18" i="48"/>
  <c r="Q18" i="48" s="1"/>
  <c r="O31" i="48"/>
  <c r="Q31" i="48" s="1"/>
  <c r="O26" i="48"/>
  <c r="Q26" i="48" s="1"/>
  <c r="O9" i="48"/>
  <c r="Q9" i="48" s="1"/>
  <c r="O15" i="48"/>
  <c r="Q15" i="48" s="1"/>
  <c r="O39" i="48"/>
  <c r="Q39" i="48" s="1"/>
  <c r="O28" i="48"/>
  <c r="Q28" i="48" s="1"/>
  <c r="O41" i="48"/>
  <c r="Q41" i="48" s="1"/>
  <c r="O23" i="48"/>
  <c r="Q23" i="48" s="1"/>
  <c r="O19" i="48"/>
  <c r="Q19" i="48" s="1"/>
  <c r="O20" i="48"/>
  <c r="Q20" i="48" s="1"/>
  <c r="O33" i="48"/>
  <c r="Q33" i="48" s="1"/>
  <c r="O8" i="48"/>
  <c r="Q8" i="48" s="1"/>
  <c r="O25" i="48"/>
  <c r="Q25" i="48" s="1"/>
  <c r="O13" i="48"/>
  <c r="Q13" i="48" s="1"/>
  <c r="O38" i="48"/>
  <c r="Q38" i="48" s="1"/>
  <c r="O40" i="48"/>
  <c r="Q40" i="48" s="1"/>
  <c r="O37" i="48"/>
  <c r="Q37" i="48" s="1"/>
  <c r="O22" i="48"/>
  <c r="Q22" i="48" s="1"/>
  <c r="O17" i="48"/>
  <c r="Q17" i="48" s="1"/>
  <c r="O27" i="48"/>
  <c r="Q27" i="48" s="1"/>
  <c r="O30" i="48"/>
  <c r="Q30" i="48" s="1"/>
  <c r="O29" i="48"/>
  <c r="Q29" i="48" s="1"/>
  <c r="O14" i="48"/>
  <c r="Q14" i="48" s="1"/>
  <c r="O32" i="48"/>
  <c r="Q32" i="48" s="1"/>
  <c r="O12" i="48"/>
  <c r="Q12" i="48" s="1"/>
  <c r="O35" i="48"/>
  <c r="Q35" i="48" s="1"/>
  <c r="O5" i="48"/>
  <c r="O24" i="48"/>
  <c r="Q24" i="48" s="1"/>
  <c r="O36" i="48"/>
  <c r="Q36" i="48" s="1"/>
  <c r="O21" i="48"/>
  <c r="Q21" i="48" s="1"/>
  <c r="O6" i="48"/>
  <c r="Q6" i="48" s="1"/>
  <c r="O7" i="48"/>
  <c r="Q7" i="48" s="1"/>
  <c r="Q5" i="50"/>
  <c r="O44" i="50"/>
  <c r="O44" i="23"/>
  <c r="Q5" i="23"/>
  <c r="O11" i="13"/>
  <c r="Q11" i="13" s="1"/>
  <c r="O21" i="13"/>
  <c r="Q21" i="13" s="1"/>
  <c r="O36" i="13"/>
  <c r="Q36" i="13" s="1"/>
  <c r="O5" i="13"/>
  <c r="O25" i="13"/>
  <c r="Q25" i="13" s="1"/>
  <c r="O40" i="13"/>
  <c r="Q40" i="13" s="1"/>
  <c r="O39" i="13"/>
  <c r="Q39" i="13" s="1"/>
  <c r="O43" i="13"/>
  <c r="Q43" i="13" s="1"/>
  <c r="O16" i="13"/>
  <c r="Q16" i="13" s="1"/>
  <c r="O42" i="13"/>
  <c r="Q42" i="13" s="1"/>
  <c r="O35" i="13"/>
  <c r="Q35" i="13" s="1"/>
  <c r="O24" i="13"/>
  <c r="Q24" i="13" s="1"/>
  <c r="O7" i="13"/>
  <c r="Q7" i="13" s="1"/>
  <c r="O41" i="13"/>
  <c r="Q41" i="13" s="1"/>
  <c r="O18" i="13"/>
  <c r="Q18" i="13" s="1"/>
  <c r="O34" i="13"/>
  <c r="Q34" i="13" s="1"/>
  <c r="O30" i="13"/>
  <c r="Q30" i="13" s="1"/>
  <c r="O14" i="13"/>
  <c r="Q14" i="13" s="1"/>
  <c r="O20" i="13"/>
  <c r="Q20" i="13" s="1"/>
  <c r="O29" i="13"/>
  <c r="Q29" i="13" s="1"/>
  <c r="O13" i="13"/>
  <c r="Q13" i="13" s="1"/>
  <c r="O23" i="13"/>
  <c r="Q23" i="13" s="1"/>
  <c r="O26" i="13"/>
  <c r="Q26" i="13" s="1"/>
  <c r="O8" i="13"/>
  <c r="Q8" i="13" s="1"/>
  <c r="O15" i="13"/>
  <c r="Q15" i="13" s="1"/>
  <c r="O27" i="13"/>
  <c r="Q27" i="13" s="1"/>
  <c r="O37" i="13"/>
  <c r="Q37" i="13" s="1"/>
  <c r="O6" i="13"/>
  <c r="Q6" i="13" s="1"/>
  <c r="O38" i="13"/>
  <c r="Q38" i="13" s="1"/>
  <c r="O22" i="13"/>
  <c r="Q22" i="13" s="1"/>
  <c r="O9" i="13"/>
  <c r="Q9" i="13" s="1"/>
  <c r="O32" i="13"/>
  <c r="Q32" i="13" s="1"/>
  <c r="O33" i="13"/>
  <c r="Q33" i="13" s="1"/>
  <c r="O28" i="13"/>
  <c r="Q28" i="13" s="1"/>
  <c r="O31" i="13"/>
  <c r="Q31" i="13" s="1"/>
  <c r="O12" i="13"/>
  <c r="Q12" i="13" s="1"/>
  <c r="O17" i="13"/>
  <c r="Q17" i="13" s="1"/>
  <c r="O19" i="13"/>
  <c r="Q19" i="13" s="1"/>
  <c r="O10" i="13"/>
  <c r="Q10" i="13" s="1"/>
  <c r="O8" i="16"/>
  <c r="Q8" i="16" s="1"/>
  <c r="O24" i="16"/>
  <c r="Q24" i="16" s="1"/>
  <c r="O7" i="16"/>
  <c r="Q7" i="16" s="1"/>
  <c r="O25" i="16"/>
  <c r="Q25" i="16" s="1"/>
  <c r="O30" i="16"/>
  <c r="Q30" i="16" s="1"/>
  <c r="O36" i="16"/>
  <c r="Q36" i="16" s="1"/>
  <c r="O40" i="16"/>
  <c r="Q40" i="16" s="1"/>
  <c r="O29" i="16"/>
  <c r="Q29" i="16" s="1"/>
  <c r="O41" i="16"/>
  <c r="Q41" i="16" s="1"/>
  <c r="O27" i="16"/>
  <c r="Q27" i="16" s="1"/>
  <c r="O43" i="16"/>
  <c r="Q43" i="16" s="1"/>
  <c r="O17" i="16"/>
  <c r="Q17" i="16" s="1"/>
  <c r="O28" i="16"/>
  <c r="Q28" i="16" s="1"/>
  <c r="O11" i="16"/>
  <c r="Q11" i="16" s="1"/>
  <c r="O12" i="16"/>
  <c r="Q12" i="16" s="1"/>
  <c r="O35" i="16"/>
  <c r="Q35" i="16" s="1"/>
  <c r="O26" i="16"/>
  <c r="Q26" i="16" s="1"/>
  <c r="O21" i="16"/>
  <c r="Q21" i="16" s="1"/>
  <c r="O6" i="16"/>
  <c r="Q6" i="16" s="1"/>
  <c r="O39" i="16"/>
  <c r="Q39" i="16" s="1"/>
  <c r="O18" i="16"/>
  <c r="Q18" i="16" s="1"/>
  <c r="O10" i="16"/>
  <c r="Q10" i="16" s="1"/>
  <c r="O33" i="16"/>
  <c r="Q33" i="16" s="1"/>
  <c r="O14" i="16"/>
  <c r="Q14" i="16" s="1"/>
  <c r="O32" i="16"/>
  <c r="Q32" i="16" s="1"/>
  <c r="O34" i="16"/>
  <c r="Q34" i="16" s="1"/>
  <c r="O38" i="16"/>
  <c r="Q38" i="16" s="1"/>
  <c r="O31" i="16"/>
  <c r="Q31" i="16" s="1"/>
  <c r="O42" i="16"/>
  <c r="Q42" i="16" s="1"/>
  <c r="O16" i="16"/>
  <c r="Q16" i="16" s="1"/>
  <c r="O22" i="16"/>
  <c r="Q22" i="16" s="1"/>
  <c r="O15" i="16"/>
  <c r="Q15" i="16" s="1"/>
  <c r="O23" i="16"/>
  <c r="Q23" i="16" s="1"/>
  <c r="O20" i="16"/>
  <c r="Q20" i="16" s="1"/>
  <c r="O37" i="16"/>
  <c r="Q37" i="16" s="1"/>
  <c r="O19" i="16"/>
  <c r="Q19" i="16" s="1"/>
  <c r="O13" i="16"/>
  <c r="Q13" i="16" s="1"/>
  <c r="O9" i="16"/>
  <c r="Q9" i="16" s="1"/>
  <c r="O5" i="16"/>
  <c r="O20" i="18"/>
  <c r="Q20" i="18" s="1"/>
  <c r="O10" i="18"/>
  <c r="Q10" i="18" s="1"/>
  <c r="O33" i="18"/>
  <c r="Q33" i="18" s="1"/>
  <c r="O23" i="18"/>
  <c r="Q23" i="18" s="1"/>
  <c r="O16" i="18"/>
  <c r="Q16" i="18" s="1"/>
  <c r="O6" i="18"/>
  <c r="Q6" i="18" s="1"/>
  <c r="O7" i="18"/>
  <c r="Q7" i="18" s="1"/>
  <c r="O12" i="18"/>
  <c r="Q12" i="18" s="1"/>
  <c r="O8" i="18"/>
  <c r="Q8" i="18" s="1"/>
  <c r="O19" i="18"/>
  <c r="Q19" i="18" s="1"/>
  <c r="O26" i="18"/>
  <c r="Q26" i="18" s="1"/>
  <c r="O17" i="18"/>
  <c r="Q17" i="18" s="1"/>
  <c r="O32" i="18"/>
  <c r="Q32" i="18" s="1"/>
  <c r="O24" i="18"/>
  <c r="Q24" i="18" s="1"/>
  <c r="O11" i="18"/>
  <c r="Q11" i="18" s="1"/>
  <c r="O34" i="18"/>
  <c r="Q34" i="18" s="1"/>
  <c r="O31" i="18"/>
  <c r="Q31" i="18" s="1"/>
  <c r="O42" i="18"/>
  <c r="Q42" i="18" s="1"/>
  <c r="O30" i="18"/>
  <c r="Q30" i="18" s="1"/>
  <c r="O29" i="18"/>
  <c r="Q29" i="18" s="1"/>
  <c r="O9" i="18"/>
  <c r="Q9" i="18" s="1"/>
  <c r="O15" i="18"/>
  <c r="Q15" i="18" s="1"/>
  <c r="O18" i="18"/>
  <c r="Q18" i="18" s="1"/>
  <c r="O27" i="18"/>
  <c r="Q27" i="18" s="1"/>
  <c r="O41" i="18"/>
  <c r="Q41" i="18" s="1"/>
  <c r="O39" i="18"/>
  <c r="Q39" i="18" s="1"/>
  <c r="O37" i="18"/>
  <c r="Q37" i="18" s="1"/>
  <c r="O28" i="18"/>
  <c r="Q28" i="18" s="1"/>
  <c r="O35" i="18"/>
  <c r="Q35" i="18" s="1"/>
  <c r="O5" i="18"/>
  <c r="O43" i="18"/>
  <c r="Q43" i="18" s="1"/>
  <c r="O36" i="18"/>
  <c r="Q36" i="18" s="1"/>
  <c r="O38" i="18"/>
  <c r="Q38" i="18" s="1"/>
  <c r="O13" i="18"/>
  <c r="Q13" i="18" s="1"/>
  <c r="O25" i="18"/>
  <c r="Q25" i="18" s="1"/>
  <c r="O21" i="18"/>
  <c r="Q21" i="18" s="1"/>
  <c r="O22" i="18"/>
  <c r="Q22" i="18" s="1"/>
  <c r="O14" i="18"/>
  <c r="Q14" i="18" s="1"/>
  <c r="O40" i="18"/>
  <c r="Q40" i="18" s="1"/>
  <c r="R5" i="44" a="1"/>
  <c r="Q44" i="44"/>
  <c r="Q5" i="40"/>
  <c r="O44" i="40"/>
  <c r="O44" i="29"/>
  <c r="Q5" i="29"/>
  <c r="O44" i="28"/>
  <c r="Q5" i="28"/>
  <c r="Q5" i="41"/>
  <c r="O44" i="41"/>
  <c r="Q5" i="43"/>
  <c r="O44" i="43"/>
  <c r="O44" i="42"/>
  <c r="Q5" i="42"/>
  <c r="Q44" i="12"/>
  <c r="R5" i="12" a="1"/>
  <c r="O44" i="22"/>
  <c r="Q5" i="22"/>
  <c r="O44" i="24"/>
  <c r="Q5" i="24"/>
  <c r="Q5" i="21"/>
  <c r="O44" i="21"/>
  <c r="O44" i="51"/>
  <c r="Q5" i="51"/>
  <c r="O44" i="34"/>
  <c r="Q5" i="34"/>
  <c r="Q5" i="19"/>
  <c r="O44" i="19"/>
  <c r="O23" i="14"/>
  <c r="Q23" i="14" s="1"/>
  <c r="O27" i="14"/>
  <c r="Q27" i="14" s="1"/>
  <c r="O42" i="14"/>
  <c r="Q42" i="14" s="1"/>
  <c r="O11" i="14"/>
  <c r="Q11" i="14" s="1"/>
  <c r="O38" i="14"/>
  <c r="Q38" i="14" s="1"/>
  <c r="O15" i="14"/>
  <c r="Q15" i="14" s="1"/>
  <c r="O18" i="14"/>
  <c r="Q18" i="14" s="1"/>
  <c r="O7" i="14"/>
  <c r="Q7" i="14" s="1"/>
  <c r="O20" i="14"/>
  <c r="Q20" i="14" s="1"/>
  <c r="O31" i="14"/>
  <c r="Q31" i="14" s="1"/>
  <c r="O29" i="14"/>
  <c r="Q29" i="14" s="1"/>
  <c r="O35" i="14"/>
  <c r="Q35" i="14" s="1"/>
  <c r="O8" i="14"/>
  <c r="Q8" i="14" s="1"/>
  <c r="O13" i="14"/>
  <c r="Q13" i="14" s="1"/>
  <c r="O41" i="14"/>
  <c r="Q41" i="14" s="1"/>
  <c r="O14" i="14"/>
  <c r="Q14" i="14" s="1"/>
  <c r="O37" i="14"/>
  <c r="Q37" i="14" s="1"/>
  <c r="O24" i="14"/>
  <c r="Q24" i="14" s="1"/>
  <c r="O6" i="14"/>
  <c r="Q6" i="14" s="1"/>
  <c r="O25" i="14"/>
  <c r="Q25" i="14" s="1"/>
  <c r="O28" i="14"/>
  <c r="Q28" i="14" s="1"/>
  <c r="O40" i="14"/>
  <c r="Q40" i="14" s="1"/>
  <c r="O17" i="14"/>
  <c r="Q17" i="14" s="1"/>
  <c r="O43" i="14"/>
  <c r="Q43" i="14" s="1"/>
  <c r="O32" i="14"/>
  <c r="Q32" i="14" s="1"/>
  <c r="O10" i="14"/>
  <c r="Q10" i="14" s="1"/>
  <c r="O9" i="14"/>
  <c r="Q9" i="14" s="1"/>
  <c r="O26" i="14"/>
  <c r="Q26" i="14" s="1"/>
  <c r="O21" i="14"/>
  <c r="Q21" i="14" s="1"/>
  <c r="O12" i="14"/>
  <c r="Q12" i="14" s="1"/>
  <c r="O33" i="14"/>
  <c r="Q33" i="14" s="1"/>
  <c r="O22" i="14"/>
  <c r="Q22" i="14" s="1"/>
  <c r="O34" i="14"/>
  <c r="Q34" i="14" s="1"/>
  <c r="O19" i="14"/>
  <c r="Q19" i="14" s="1"/>
  <c r="O30" i="14"/>
  <c r="Q30" i="14" s="1"/>
  <c r="O39" i="14"/>
  <c r="Q39" i="14" s="1"/>
  <c r="O36" i="14"/>
  <c r="Q36" i="14" s="1"/>
  <c r="O16" i="14"/>
  <c r="Q16" i="14" s="1"/>
  <c r="O5" i="14"/>
  <c r="Q5" i="31"/>
  <c r="O44" i="31"/>
  <c r="O44" i="33"/>
  <c r="Q5" i="33"/>
  <c r="O44" i="25"/>
  <c r="Q5" i="25"/>
  <c r="R5" i="31" l="1" a="1"/>
  <c r="Q44" i="31"/>
  <c r="R5" i="34" a="1"/>
  <c r="Q44" i="34"/>
  <c r="Q44" i="51"/>
  <c r="R5" i="51" a="1"/>
  <c r="R5" i="24" a="1"/>
  <c r="Q44" i="24"/>
  <c r="Q44" i="22"/>
  <c r="R5" i="22" a="1"/>
  <c r="R10" i="12"/>
  <c r="S10" i="12" s="1"/>
  <c r="R18" i="12"/>
  <c r="S18" i="12" s="1"/>
  <c r="R26" i="12"/>
  <c r="S26" i="12" s="1"/>
  <c r="R34" i="12"/>
  <c r="S34" i="12" s="1"/>
  <c r="R42" i="12"/>
  <c r="S42" i="12" s="1"/>
  <c r="R6" i="12"/>
  <c r="S6" i="12" s="1"/>
  <c r="R14" i="12"/>
  <c r="S14" i="12" s="1"/>
  <c r="R22" i="12"/>
  <c r="S22" i="12" s="1"/>
  <c r="R30" i="12"/>
  <c r="S30" i="12" s="1"/>
  <c r="R38" i="12"/>
  <c r="S38" i="12" s="1"/>
  <c r="R12" i="12"/>
  <c r="S12" i="12" s="1"/>
  <c r="R28" i="12"/>
  <c r="S28" i="12" s="1"/>
  <c r="R5" i="12"/>
  <c r="R20" i="12"/>
  <c r="S20" i="12" s="1"/>
  <c r="R36" i="12"/>
  <c r="S36" i="12" s="1"/>
  <c r="R16" i="12"/>
  <c r="S16" i="12" s="1"/>
  <c r="R24" i="12"/>
  <c r="S24" i="12" s="1"/>
  <c r="R40" i="12"/>
  <c r="S40" i="12" s="1"/>
  <c r="R8" i="12"/>
  <c r="S8" i="12" s="1"/>
  <c r="R32" i="12"/>
  <c r="S32" i="12" s="1"/>
  <c r="R43" i="12"/>
  <c r="S43" i="12" s="1"/>
  <c r="R35" i="12"/>
  <c r="S35" i="12" s="1"/>
  <c r="R27" i="12"/>
  <c r="S27" i="12" s="1"/>
  <c r="R19" i="12"/>
  <c r="S19" i="12" s="1"/>
  <c r="R11" i="12"/>
  <c r="S11" i="12" s="1"/>
  <c r="R33" i="12"/>
  <c r="S33" i="12" s="1"/>
  <c r="R23" i="12"/>
  <c r="S23" i="12" s="1"/>
  <c r="R13" i="12"/>
  <c r="S13" i="12" s="1"/>
  <c r="R39" i="12"/>
  <c r="S39" i="12" s="1"/>
  <c r="R29" i="12"/>
  <c r="S29" i="12" s="1"/>
  <c r="R17" i="12"/>
  <c r="S17" i="12" s="1"/>
  <c r="R41" i="12"/>
  <c r="S41" i="12" s="1"/>
  <c r="R21" i="12"/>
  <c r="S21" i="12" s="1"/>
  <c r="R37" i="12"/>
  <c r="S37" i="12" s="1"/>
  <c r="R15" i="12"/>
  <c r="S15" i="12" s="1"/>
  <c r="R31" i="12"/>
  <c r="S31" i="12" s="1"/>
  <c r="R9" i="12"/>
  <c r="S9" i="12" s="1"/>
  <c r="R25" i="12"/>
  <c r="S25" i="12" s="1"/>
  <c r="R7" i="12"/>
  <c r="S7" i="12" s="1"/>
  <c r="R5" i="42" a="1"/>
  <c r="Q44" i="42"/>
  <c r="Q44" i="28"/>
  <c r="R5" i="28" a="1"/>
  <c r="R5" i="29" a="1"/>
  <c r="Q44" i="29"/>
  <c r="R5" i="50" a="1"/>
  <c r="Q44" i="50"/>
  <c r="O44" i="48"/>
  <c r="Q5" i="48"/>
  <c r="R5" i="8" a="1"/>
  <c r="Q44" i="8"/>
  <c r="Q44" i="36"/>
  <c r="R5" i="36" a="1"/>
  <c r="Q5" i="27"/>
  <c r="O44" i="27"/>
  <c r="Q44" i="52"/>
  <c r="R5" i="52" a="1"/>
  <c r="R5" i="26" a="1"/>
  <c r="Q44" i="26"/>
  <c r="Q44" i="15"/>
  <c r="R5" i="15" a="1"/>
  <c r="R5" i="25" a="1"/>
  <c r="Q44" i="25"/>
  <c r="Q44" i="33"/>
  <c r="R5" i="33" a="1"/>
  <c r="O44" i="14"/>
  <c r="Q5" i="14"/>
  <c r="R5" i="19" a="1"/>
  <c r="Q44" i="19"/>
  <c r="R5" i="21" a="1"/>
  <c r="Q44" i="21"/>
  <c r="R5" i="43" a="1"/>
  <c r="Q44" i="43"/>
  <c r="R5" i="41" a="1"/>
  <c r="Q44" i="41"/>
  <c r="R5" i="40" a="1"/>
  <c r="Q44" i="40"/>
  <c r="R41" i="44"/>
  <c r="S41" i="44" s="1"/>
  <c r="R33" i="44"/>
  <c r="S33" i="44" s="1"/>
  <c r="R25" i="44"/>
  <c r="S25" i="44" s="1"/>
  <c r="R17" i="44"/>
  <c r="S17" i="44" s="1"/>
  <c r="R9" i="44"/>
  <c r="S9" i="44" s="1"/>
  <c r="R40" i="44"/>
  <c r="S40" i="44" s="1"/>
  <c r="R32" i="44"/>
  <c r="S32" i="44" s="1"/>
  <c r="R24" i="44"/>
  <c r="S24" i="44" s="1"/>
  <c r="R16" i="44"/>
  <c r="S16" i="44" s="1"/>
  <c r="R8" i="44"/>
  <c r="S8" i="44" s="1"/>
  <c r="R6" i="44"/>
  <c r="S6" i="44" s="1"/>
  <c r="R39" i="44"/>
  <c r="S39" i="44" s="1"/>
  <c r="R29" i="44"/>
  <c r="S29" i="44" s="1"/>
  <c r="R19" i="44"/>
  <c r="S19" i="44" s="1"/>
  <c r="R7" i="44"/>
  <c r="S7" i="44" s="1"/>
  <c r="R36" i="44"/>
  <c r="S36" i="44" s="1"/>
  <c r="R26" i="44"/>
  <c r="S26" i="44" s="1"/>
  <c r="R14" i="44"/>
  <c r="S14" i="44" s="1"/>
  <c r="R43" i="44"/>
  <c r="S43" i="44" s="1"/>
  <c r="R27" i="44"/>
  <c r="S27" i="44" s="1"/>
  <c r="R13" i="44"/>
  <c r="S13" i="44" s="1"/>
  <c r="R38" i="44"/>
  <c r="S38" i="44" s="1"/>
  <c r="R22" i="44"/>
  <c r="S22" i="44" s="1"/>
  <c r="R10" i="44"/>
  <c r="S10" i="44" s="1"/>
  <c r="R35" i="44"/>
  <c r="S35" i="44" s="1"/>
  <c r="R21" i="44"/>
  <c r="S21" i="44" s="1"/>
  <c r="R5" i="44"/>
  <c r="R30" i="44"/>
  <c r="S30" i="44" s="1"/>
  <c r="R18" i="44"/>
  <c r="S18" i="44" s="1"/>
  <c r="R15" i="44"/>
  <c r="S15" i="44" s="1"/>
  <c r="R28" i="44"/>
  <c r="S28" i="44" s="1"/>
  <c r="R31" i="44"/>
  <c r="S31" i="44" s="1"/>
  <c r="R42" i="44"/>
  <c r="S42" i="44" s="1"/>
  <c r="R12" i="44"/>
  <c r="S12" i="44" s="1"/>
  <c r="R37" i="44"/>
  <c r="S37" i="44" s="1"/>
  <c r="R20" i="44"/>
  <c r="S20" i="44" s="1"/>
  <c r="R11" i="44"/>
  <c r="S11" i="44" s="1"/>
  <c r="R23" i="44"/>
  <c r="S23" i="44" s="1"/>
  <c r="R34" i="44"/>
  <c r="S34" i="44" s="1"/>
  <c r="Q5" i="18"/>
  <c r="O44" i="18"/>
  <c r="O44" i="16"/>
  <c r="Q5" i="16"/>
  <c r="O44" i="13"/>
  <c r="Q5" i="13"/>
  <c r="Q44" i="23"/>
  <c r="R5" i="23" a="1"/>
  <c r="R5" i="39" a="1"/>
  <c r="Q44" i="39"/>
  <c r="Q44" i="38"/>
  <c r="R5" i="38" a="1"/>
  <c r="R5" i="37" a="1"/>
  <c r="Q44" i="37"/>
  <c r="R5" i="30" a="1"/>
  <c r="Q44" i="30"/>
  <c r="R5" i="20" a="1"/>
  <c r="Q44" i="20"/>
  <c r="R5" i="35" a="1"/>
  <c r="Q44" i="35"/>
  <c r="R5" i="32" a="1"/>
  <c r="Q44" i="32"/>
  <c r="R5" i="17" a="1"/>
  <c r="Q44" i="17"/>
  <c r="O44" i="49"/>
  <c r="Q5" i="49"/>
  <c r="Q44" i="49" l="1"/>
  <c r="R5" i="49" a="1"/>
  <c r="R37" i="38"/>
  <c r="S37" i="38" s="1"/>
  <c r="R29" i="38"/>
  <c r="S29" i="38" s="1"/>
  <c r="R21" i="38"/>
  <c r="S21" i="38" s="1"/>
  <c r="R13" i="38"/>
  <c r="S13" i="38" s="1"/>
  <c r="R5" i="38"/>
  <c r="R36" i="38"/>
  <c r="S36" i="38" s="1"/>
  <c r="R28" i="38"/>
  <c r="S28" i="38" s="1"/>
  <c r="R20" i="38"/>
  <c r="S20" i="38" s="1"/>
  <c r="R12" i="38"/>
  <c r="S12" i="38" s="1"/>
  <c r="R41" i="38"/>
  <c r="S41" i="38" s="1"/>
  <c r="R31" i="38"/>
  <c r="S31" i="38" s="1"/>
  <c r="R19" i="38"/>
  <c r="S19" i="38" s="1"/>
  <c r="R9" i="38"/>
  <c r="S9" i="38" s="1"/>
  <c r="R38" i="38"/>
  <c r="S38" i="38" s="1"/>
  <c r="R26" i="38"/>
  <c r="S26" i="38" s="1"/>
  <c r="R16" i="38"/>
  <c r="S16" i="38" s="1"/>
  <c r="R6" i="38"/>
  <c r="S6" i="38" s="1"/>
  <c r="R33" i="38"/>
  <c r="S33" i="38" s="1"/>
  <c r="R17" i="38"/>
  <c r="S17" i="38" s="1"/>
  <c r="R42" i="38"/>
  <c r="S42" i="38" s="1"/>
  <c r="R30" i="38"/>
  <c r="S30" i="38" s="1"/>
  <c r="R14" i="38"/>
  <c r="S14" i="38" s="1"/>
  <c r="R35" i="38"/>
  <c r="S35" i="38" s="1"/>
  <c r="R15" i="38"/>
  <c r="S15" i="38" s="1"/>
  <c r="R34" i="38"/>
  <c r="S34" i="38" s="1"/>
  <c r="R18" i="38"/>
  <c r="S18" i="38" s="1"/>
  <c r="R43" i="38"/>
  <c r="S43" i="38" s="1"/>
  <c r="R25" i="38"/>
  <c r="S25" i="38" s="1"/>
  <c r="R7" i="38"/>
  <c r="S7" i="38" s="1"/>
  <c r="R24" i="38"/>
  <c r="S24" i="38" s="1"/>
  <c r="R8" i="38"/>
  <c r="S8" i="38" s="1"/>
  <c r="R11" i="38"/>
  <c r="S11" i="38" s="1"/>
  <c r="R10" i="38"/>
  <c r="S10" i="38" s="1"/>
  <c r="R27" i="38"/>
  <c r="S27" i="38" s="1"/>
  <c r="R32" i="38"/>
  <c r="S32" i="38" s="1"/>
  <c r="R39" i="38"/>
  <c r="S39" i="38" s="1"/>
  <c r="R40" i="38"/>
  <c r="S40" i="38" s="1"/>
  <c r="R22" i="38"/>
  <c r="S22" i="38" s="1"/>
  <c r="R23" i="38"/>
  <c r="S23" i="38" s="1"/>
  <c r="R18" i="23"/>
  <c r="S18" i="23" s="1"/>
  <c r="R34" i="23"/>
  <c r="S34" i="23" s="1"/>
  <c r="R16" i="23"/>
  <c r="S16" i="23" s="1"/>
  <c r="R28" i="23"/>
  <c r="S28" i="23" s="1"/>
  <c r="R24" i="23"/>
  <c r="S24" i="23" s="1"/>
  <c r="R36" i="23"/>
  <c r="S36" i="23" s="1"/>
  <c r="R8" i="23"/>
  <c r="S8" i="23" s="1"/>
  <c r="R39" i="23"/>
  <c r="S39" i="23" s="1"/>
  <c r="R31" i="23"/>
  <c r="S31" i="23" s="1"/>
  <c r="R23" i="23"/>
  <c r="S23" i="23" s="1"/>
  <c r="R15" i="23"/>
  <c r="S15" i="23" s="1"/>
  <c r="R35" i="23"/>
  <c r="S35" i="23" s="1"/>
  <c r="R25" i="23"/>
  <c r="S25" i="23" s="1"/>
  <c r="R13" i="23"/>
  <c r="S13" i="23" s="1"/>
  <c r="R41" i="23"/>
  <c r="S41" i="23" s="1"/>
  <c r="R29" i="23"/>
  <c r="S29" i="23" s="1"/>
  <c r="R19" i="23"/>
  <c r="S19" i="23" s="1"/>
  <c r="R9" i="23"/>
  <c r="S9" i="23" s="1"/>
  <c r="R33" i="23"/>
  <c r="S33" i="23" s="1"/>
  <c r="R11" i="23"/>
  <c r="S11" i="23" s="1"/>
  <c r="R27" i="23"/>
  <c r="S27" i="23" s="1"/>
  <c r="R7" i="23"/>
  <c r="S7" i="23" s="1"/>
  <c r="R43" i="23"/>
  <c r="S43" i="23" s="1"/>
  <c r="R21" i="23"/>
  <c r="S21" i="23" s="1"/>
  <c r="R37" i="23"/>
  <c r="S37" i="23" s="1"/>
  <c r="R17" i="23"/>
  <c r="S17" i="23" s="1"/>
  <c r="R14" i="23"/>
  <c r="S14" i="23" s="1"/>
  <c r="R30" i="23"/>
  <c r="S30" i="23" s="1"/>
  <c r="R10" i="23"/>
  <c r="S10" i="23" s="1"/>
  <c r="R32" i="23"/>
  <c r="S32" i="23" s="1"/>
  <c r="R12" i="23"/>
  <c r="S12" i="23" s="1"/>
  <c r="R40" i="23"/>
  <c r="S40" i="23" s="1"/>
  <c r="R6" i="23"/>
  <c r="S6" i="23" s="1"/>
  <c r="R22" i="23"/>
  <c r="S22" i="23" s="1"/>
  <c r="R38" i="23"/>
  <c r="S38" i="23" s="1"/>
  <c r="R20" i="23"/>
  <c r="S20" i="23" s="1"/>
  <c r="R42" i="23"/>
  <c r="S42" i="23" s="1"/>
  <c r="R26" i="23"/>
  <c r="S26" i="23" s="1"/>
  <c r="R5" i="23"/>
  <c r="Q44" i="13"/>
  <c r="R5" i="13" a="1"/>
  <c r="R5" i="16" a="1"/>
  <c r="Q44" i="16"/>
  <c r="W34" i="44"/>
  <c r="U34" i="44"/>
  <c r="Y34" i="44"/>
  <c r="W11" i="44"/>
  <c r="Y11" i="44"/>
  <c r="U11" i="44"/>
  <c r="Y37" i="44"/>
  <c r="U37" i="44"/>
  <c r="W37" i="44"/>
  <c r="W42" i="44"/>
  <c r="Y42" i="44"/>
  <c r="U42" i="44"/>
  <c r="Y28" i="44"/>
  <c r="U28" i="44"/>
  <c r="W28" i="44"/>
  <c r="W18" i="44"/>
  <c r="Y18" i="44"/>
  <c r="U18" i="44"/>
  <c r="R44" i="44"/>
  <c r="S5" i="44"/>
  <c r="Y35" i="44"/>
  <c r="U35" i="44"/>
  <c r="W35" i="44"/>
  <c r="U22" i="44"/>
  <c r="Y22" i="44"/>
  <c r="W22" i="44"/>
  <c r="W13" i="44"/>
  <c r="U13" i="44"/>
  <c r="Y13" i="44"/>
  <c r="Y43" i="44"/>
  <c r="U43" i="44"/>
  <c r="W43" i="44"/>
  <c r="W26" i="44"/>
  <c r="Y26" i="44"/>
  <c r="U26" i="44"/>
  <c r="Y7" i="44"/>
  <c r="W7" i="44"/>
  <c r="U7" i="44"/>
  <c r="Y29" i="44"/>
  <c r="U29" i="44"/>
  <c r="W29" i="44"/>
  <c r="W6" i="44"/>
  <c r="Y6" i="44"/>
  <c r="U6" i="44"/>
  <c r="W16" i="44"/>
  <c r="Y16" i="44"/>
  <c r="U16" i="44"/>
  <c r="Y32" i="44"/>
  <c r="U32" i="44"/>
  <c r="W32" i="44"/>
  <c r="W9" i="44"/>
  <c r="U9" i="44"/>
  <c r="Y9" i="44"/>
  <c r="W25" i="44"/>
  <c r="Y25" i="44"/>
  <c r="U25" i="44"/>
  <c r="W41" i="44"/>
  <c r="Y41" i="44"/>
  <c r="U41" i="44"/>
  <c r="R36" i="40"/>
  <c r="S36" i="40" s="1"/>
  <c r="R28" i="40"/>
  <c r="S28" i="40" s="1"/>
  <c r="R20" i="40"/>
  <c r="S20" i="40" s="1"/>
  <c r="R12" i="40"/>
  <c r="S12" i="40" s="1"/>
  <c r="R35" i="40"/>
  <c r="S35" i="40" s="1"/>
  <c r="R25" i="40"/>
  <c r="S25" i="40" s="1"/>
  <c r="R15" i="40"/>
  <c r="S15" i="40" s="1"/>
  <c r="R42" i="40"/>
  <c r="S42" i="40" s="1"/>
  <c r="R32" i="40"/>
  <c r="S32" i="40" s="1"/>
  <c r="R22" i="40"/>
  <c r="S22" i="40" s="1"/>
  <c r="R10" i="40"/>
  <c r="S10" i="40" s="1"/>
  <c r="R39" i="40"/>
  <c r="S39" i="40" s="1"/>
  <c r="R23" i="40"/>
  <c r="S23" i="40" s="1"/>
  <c r="R9" i="40"/>
  <c r="S9" i="40" s="1"/>
  <c r="R34" i="40"/>
  <c r="S34" i="40" s="1"/>
  <c r="R18" i="40"/>
  <c r="S18" i="40" s="1"/>
  <c r="R43" i="40"/>
  <c r="S43" i="40" s="1"/>
  <c r="R31" i="40"/>
  <c r="S31" i="40" s="1"/>
  <c r="R17" i="40"/>
  <c r="S17" i="40" s="1"/>
  <c r="R40" i="40"/>
  <c r="S40" i="40" s="1"/>
  <c r="R26" i="40"/>
  <c r="S26" i="40" s="1"/>
  <c r="R14" i="40"/>
  <c r="S14" i="40" s="1"/>
  <c r="R27" i="40"/>
  <c r="S27" i="40" s="1"/>
  <c r="R38" i="40"/>
  <c r="S38" i="40" s="1"/>
  <c r="R8" i="40"/>
  <c r="S8" i="40" s="1"/>
  <c r="R41" i="40"/>
  <c r="S41" i="40" s="1"/>
  <c r="R11" i="40"/>
  <c r="S11" i="40" s="1"/>
  <c r="R24" i="40"/>
  <c r="S24" i="40" s="1"/>
  <c r="R19" i="40"/>
  <c r="S19" i="40" s="1"/>
  <c r="R30" i="40"/>
  <c r="S30" i="40" s="1"/>
  <c r="R7" i="40"/>
  <c r="S7" i="40" s="1"/>
  <c r="R16" i="40"/>
  <c r="S16" i="40" s="1"/>
  <c r="R33" i="40"/>
  <c r="S33" i="40" s="1"/>
  <c r="R37" i="40"/>
  <c r="S37" i="40" s="1"/>
  <c r="R21" i="40"/>
  <c r="S21" i="40" s="1"/>
  <c r="R5" i="40"/>
  <c r="R6" i="40"/>
  <c r="S6" i="40" s="1"/>
  <c r="R29" i="40"/>
  <c r="S29" i="40" s="1"/>
  <c r="R13" i="40"/>
  <c r="S13" i="40" s="1"/>
  <c r="R6" i="41"/>
  <c r="S6" i="41" s="1"/>
  <c r="R37" i="41"/>
  <c r="S37" i="41" s="1"/>
  <c r="R29" i="41"/>
  <c r="S29" i="41" s="1"/>
  <c r="R21" i="41"/>
  <c r="S21" i="41" s="1"/>
  <c r="R13" i="41"/>
  <c r="S13" i="41" s="1"/>
  <c r="R5" i="41"/>
  <c r="R36" i="41"/>
  <c r="S36" i="41" s="1"/>
  <c r="R28" i="41"/>
  <c r="S28" i="41" s="1"/>
  <c r="R20" i="41"/>
  <c r="S20" i="41" s="1"/>
  <c r="R12" i="41"/>
  <c r="S12" i="41" s="1"/>
  <c r="R43" i="41"/>
  <c r="S43" i="41" s="1"/>
  <c r="R33" i="41"/>
  <c r="S33" i="41" s="1"/>
  <c r="R23" i="41"/>
  <c r="S23" i="41" s="1"/>
  <c r="R11" i="41"/>
  <c r="S11" i="41" s="1"/>
  <c r="R40" i="41"/>
  <c r="S40" i="41" s="1"/>
  <c r="R30" i="41"/>
  <c r="S30" i="41" s="1"/>
  <c r="R18" i="41"/>
  <c r="S18" i="41" s="1"/>
  <c r="R8" i="41"/>
  <c r="S8" i="41" s="1"/>
  <c r="R41" i="41"/>
  <c r="S41" i="41" s="1"/>
  <c r="R27" i="41"/>
  <c r="S27" i="41" s="1"/>
  <c r="R15" i="41"/>
  <c r="S15" i="41" s="1"/>
  <c r="R38" i="41"/>
  <c r="S38" i="41" s="1"/>
  <c r="R24" i="41"/>
  <c r="S24" i="41" s="1"/>
  <c r="R10" i="41"/>
  <c r="S10" i="41" s="1"/>
  <c r="R35" i="41"/>
  <c r="S35" i="41" s="1"/>
  <c r="R19" i="41"/>
  <c r="S19" i="41" s="1"/>
  <c r="R7" i="41"/>
  <c r="S7" i="41" s="1"/>
  <c r="R32" i="41"/>
  <c r="S32" i="41" s="1"/>
  <c r="R16" i="41"/>
  <c r="S16" i="41" s="1"/>
  <c r="R17" i="41"/>
  <c r="S17" i="41" s="1"/>
  <c r="R26" i="41"/>
  <c r="S26" i="41" s="1"/>
  <c r="R31" i="41"/>
  <c r="S31" i="41" s="1"/>
  <c r="R42" i="41"/>
  <c r="S42" i="41" s="1"/>
  <c r="R14" i="41"/>
  <c r="S14" i="41" s="1"/>
  <c r="R39" i="41"/>
  <c r="S39" i="41" s="1"/>
  <c r="R22" i="41"/>
  <c r="S22" i="41" s="1"/>
  <c r="R9" i="41"/>
  <c r="S9" i="41" s="1"/>
  <c r="R25" i="41"/>
  <c r="S25" i="41" s="1"/>
  <c r="R34" i="41"/>
  <c r="S34" i="41" s="1"/>
  <c r="R25" i="43"/>
  <c r="S25" i="43" s="1"/>
  <c r="R36" i="43"/>
  <c r="S36" i="43" s="1"/>
  <c r="R14" i="43"/>
  <c r="S14" i="43" s="1"/>
  <c r="R6" i="43"/>
  <c r="S6" i="43" s="1"/>
  <c r="R39" i="43"/>
  <c r="S39" i="43" s="1"/>
  <c r="R13" i="43"/>
  <c r="S13" i="43" s="1"/>
  <c r="R24" i="43"/>
  <c r="S24" i="43" s="1"/>
  <c r="R8" i="43"/>
  <c r="S8" i="43" s="1"/>
  <c r="R40" i="43"/>
  <c r="S40" i="43" s="1"/>
  <c r="R29" i="43"/>
  <c r="S29" i="43" s="1"/>
  <c r="R22" i="43"/>
  <c r="S22" i="43" s="1"/>
  <c r="R30" i="43"/>
  <c r="S30" i="43" s="1"/>
  <c r="R15" i="43"/>
  <c r="S15" i="43" s="1"/>
  <c r="R12" i="43"/>
  <c r="S12" i="43" s="1"/>
  <c r="R43" i="43"/>
  <c r="S43" i="43" s="1"/>
  <c r="R27" i="43"/>
  <c r="S27" i="43" s="1"/>
  <c r="R11" i="43"/>
  <c r="S11" i="43" s="1"/>
  <c r="R34" i="43"/>
  <c r="S34" i="43" s="1"/>
  <c r="R18" i="43"/>
  <c r="S18" i="43" s="1"/>
  <c r="R41" i="43"/>
  <c r="S41" i="43" s="1"/>
  <c r="R21" i="43"/>
  <c r="S21" i="43" s="1"/>
  <c r="R38" i="43"/>
  <c r="S38" i="43" s="1"/>
  <c r="R16" i="43"/>
  <c r="S16" i="43" s="1"/>
  <c r="R23" i="43"/>
  <c r="S23" i="43" s="1"/>
  <c r="R32" i="43"/>
  <c r="S32" i="43" s="1"/>
  <c r="R33" i="43"/>
  <c r="S33" i="43" s="1"/>
  <c r="R5" i="43"/>
  <c r="R35" i="43"/>
  <c r="S35" i="43" s="1"/>
  <c r="R19" i="43"/>
  <c r="S19" i="43" s="1"/>
  <c r="R42" i="43"/>
  <c r="S42" i="43" s="1"/>
  <c r="R26" i="43"/>
  <c r="S26" i="43" s="1"/>
  <c r="R10" i="43"/>
  <c r="S10" i="43" s="1"/>
  <c r="R31" i="43"/>
  <c r="S31" i="43" s="1"/>
  <c r="R9" i="43"/>
  <c r="S9" i="43" s="1"/>
  <c r="R28" i="43"/>
  <c r="S28" i="43" s="1"/>
  <c r="R37" i="43"/>
  <c r="S37" i="43" s="1"/>
  <c r="R7" i="43"/>
  <c r="S7" i="43" s="1"/>
  <c r="R20" i="43"/>
  <c r="S20" i="43" s="1"/>
  <c r="R17" i="43"/>
  <c r="S17" i="43" s="1"/>
  <c r="R12" i="21"/>
  <c r="S12" i="21" s="1"/>
  <c r="R20" i="21"/>
  <c r="S20" i="21" s="1"/>
  <c r="R28" i="21"/>
  <c r="S28" i="21" s="1"/>
  <c r="R36" i="21"/>
  <c r="S36" i="21" s="1"/>
  <c r="R18" i="21"/>
  <c r="S18" i="21" s="1"/>
  <c r="R34" i="21"/>
  <c r="S34" i="21" s="1"/>
  <c r="R10" i="21"/>
  <c r="S10" i="21" s="1"/>
  <c r="R26" i="21"/>
  <c r="S26" i="21" s="1"/>
  <c r="R42" i="21"/>
  <c r="S42" i="21" s="1"/>
  <c r="R22" i="21"/>
  <c r="S22" i="21" s="1"/>
  <c r="R30" i="21"/>
  <c r="S30" i="21" s="1"/>
  <c r="R14" i="21"/>
  <c r="S14" i="21" s="1"/>
  <c r="R6" i="21"/>
  <c r="S6" i="21" s="1"/>
  <c r="R35" i="21"/>
  <c r="S35" i="21" s="1"/>
  <c r="R29" i="21"/>
  <c r="S29" i="21" s="1"/>
  <c r="R19" i="21"/>
  <c r="S19" i="21" s="1"/>
  <c r="R13" i="21"/>
  <c r="S13" i="21" s="1"/>
  <c r="R43" i="21"/>
  <c r="S43" i="21" s="1"/>
  <c r="R37" i="21"/>
  <c r="S37" i="21" s="1"/>
  <c r="R27" i="21"/>
  <c r="S27" i="21" s="1"/>
  <c r="R21" i="21"/>
  <c r="S21" i="21" s="1"/>
  <c r="R11" i="21"/>
  <c r="S11" i="21" s="1"/>
  <c r="R39" i="21"/>
  <c r="S39" i="21" s="1"/>
  <c r="R17" i="21"/>
  <c r="S17" i="21" s="1"/>
  <c r="R7" i="21"/>
  <c r="S7" i="21" s="1"/>
  <c r="R25" i="21"/>
  <c r="S25" i="21" s="1"/>
  <c r="R15" i="21"/>
  <c r="S15" i="21" s="1"/>
  <c r="R33" i="21"/>
  <c r="S33" i="21" s="1"/>
  <c r="R23" i="21"/>
  <c r="S23" i="21" s="1"/>
  <c r="R31" i="21"/>
  <c r="S31" i="21" s="1"/>
  <c r="R38" i="21"/>
  <c r="S38" i="21" s="1"/>
  <c r="R9" i="21"/>
  <c r="S9" i="21" s="1"/>
  <c r="R41" i="21"/>
  <c r="S41" i="21" s="1"/>
  <c r="R8" i="21"/>
  <c r="S8" i="21" s="1"/>
  <c r="R16" i="21"/>
  <c r="S16" i="21" s="1"/>
  <c r="R24" i="21"/>
  <c r="S24" i="21" s="1"/>
  <c r="R32" i="21"/>
  <c r="S32" i="21" s="1"/>
  <c r="R40" i="21"/>
  <c r="S40" i="21" s="1"/>
  <c r="R5" i="21"/>
  <c r="R20" i="19"/>
  <c r="S20" i="19" s="1"/>
  <c r="R36" i="19"/>
  <c r="S36" i="19" s="1"/>
  <c r="R12" i="19"/>
  <c r="S12" i="19" s="1"/>
  <c r="R28" i="19"/>
  <c r="S28" i="19" s="1"/>
  <c r="R8" i="19"/>
  <c r="S8" i="19" s="1"/>
  <c r="R40" i="19"/>
  <c r="S40" i="19" s="1"/>
  <c r="R16" i="19"/>
  <c r="S16" i="19" s="1"/>
  <c r="R32" i="19"/>
  <c r="S32" i="19" s="1"/>
  <c r="R24" i="19"/>
  <c r="S24" i="19" s="1"/>
  <c r="R37" i="19"/>
  <c r="S37" i="19" s="1"/>
  <c r="R29" i="19"/>
  <c r="S29" i="19" s="1"/>
  <c r="R21" i="19"/>
  <c r="S21" i="19" s="1"/>
  <c r="R13" i="19"/>
  <c r="S13" i="19" s="1"/>
  <c r="R7" i="19"/>
  <c r="S7" i="19" s="1"/>
  <c r="R39" i="19"/>
  <c r="S39" i="19" s="1"/>
  <c r="R27" i="19"/>
  <c r="S27" i="19" s="1"/>
  <c r="R17" i="19"/>
  <c r="S17" i="19" s="1"/>
  <c r="R43" i="19"/>
  <c r="S43" i="19" s="1"/>
  <c r="R33" i="19"/>
  <c r="S33" i="19" s="1"/>
  <c r="R23" i="19"/>
  <c r="S23" i="19" s="1"/>
  <c r="R11" i="19"/>
  <c r="S11" i="19" s="1"/>
  <c r="R35" i="19"/>
  <c r="S35" i="19" s="1"/>
  <c r="R15" i="19"/>
  <c r="S15" i="19" s="1"/>
  <c r="R31" i="19"/>
  <c r="S31" i="19" s="1"/>
  <c r="R9" i="19"/>
  <c r="S9" i="19" s="1"/>
  <c r="R25" i="19"/>
  <c r="S25" i="19" s="1"/>
  <c r="R41" i="19"/>
  <c r="S41" i="19" s="1"/>
  <c r="R19" i="19"/>
  <c r="S19" i="19" s="1"/>
  <c r="R10" i="19"/>
  <c r="S10" i="19" s="1"/>
  <c r="R18" i="19"/>
  <c r="S18" i="19" s="1"/>
  <c r="R26" i="19"/>
  <c r="S26" i="19" s="1"/>
  <c r="R34" i="19"/>
  <c r="S34" i="19" s="1"/>
  <c r="R42" i="19"/>
  <c r="S42" i="19" s="1"/>
  <c r="R6" i="19"/>
  <c r="S6" i="19" s="1"/>
  <c r="R14" i="19"/>
  <c r="S14" i="19" s="1"/>
  <c r="R22" i="19"/>
  <c r="S22" i="19" s="1"/>
  <c r="R30" i="19"/>
  <c r="S30" i="19" s="1"/>
  <c r="R38" i="19"/>
  <c r="S38" i="19" s="1"/>
  <c r="R5" i="19"/>
  <c r="R43" i="25"/>
  <c r="S43" i="25" s="1"/>
  <c r="R35" i="25"/>
  <c r="S35" i="25" s="1"/>
  <c r="R27" i="25"/>
  <c r="S27" i="25" s="1"/>
  <c r="R19" i="25"/>
  <c r="S19" i="25" s="1"/>
  <c r="R11" i="25"/>
  <c r="S11" i="25" s="1"/>
  <c r="R39" i="25"/>
  <c r="S39" i="25" s="1"/>
  <c r="R29" i="25"/>
  <c r="S29" i="25" s="1"/>
  <c r="R17" i="25"/>
  <c r="S17" i="25" s="1"/>
  <c r="R33" i="25"/>
  <c r="S33" i="25" s="1"/>
  <c r="R23" i="25"/>
  <c r="S23" i="25" s="1"/>
  <c r="R13" i="25"/>
  <c r="S13" i="25" s="1"/>
  <c r="R37" i="25"/>
  <c r="S37" i="25" s="1"/>
  <c r="R15" i="25"/>
  <c r="S15" i="25" s="1"/>
  <c r="R31" i="25"/>
  <c r="S31" i="25" s="1"/>
  <c r="R9" i="25"/>
  <c r="S9" i="25" s="1"/>
  <c r="R25" i="25"/>
  <c r="S25" i="25" s="1"/>
  <c r="R7" i="25"/>
  <c r="S7" i="25" s="1"/>
  <c r="R41" i="25"/>
  <c r="S41" i="25" s="1"/>
  <c r="R21" i="25"/>
  <c r="S21" i="25" s="1"/>
  <c r="R6" i="25"/>
  <c r="S6" i="25" s="1"/>
  <c r="R14" i="25"/>
  <c r="S14" i="25" s="1"/>
  <c r="R22" i="25"/>
  <c r="S22" i="25" s="1"/>
  <c r="R30" i="25"/>
  <c r="S30" i="25" s="1"/>
  <c r="R38" i="25"/>
  <c r="S38" i="25" s="1"/>
  <c r="R8" i="25"/>
  <c r="S8" i="25" s="1"/>
  <c r="R18" i="25"/>
  <c r="S18" i="25" s="1"/>
  <c r="R28" i="25"/>
  <c r="S28" i="25" s="1"/>
  <c r="R40" i="25"/>
  <c r="S40" i="25" s="1"/>
  <c r="R10" i="25"/>
  <c r="S10" i="25" s="1"/>
  <c r="R24" i="25"/>
  <c r="S24" i="25" s="1"/>
  <c r="R36" i="25"/>
  <c r="S36" i="25" s="1"/>
  <c r="R16" i="25"/>
  <c r="S16" i="25" s="1"/>
  <c r="R32" i="25"/>
  <c r="S32" i="25" s="1"/>
  <c r="R12" i="25"/>
  <c r="S12" i="25" s="1"/>
  <c r="R42" i="25"/>
  <c r="S42" i="25" s="1"/>
  <c r="R26" i="25"/>
  <c r="S26" i="25" s="1"/>
  <c r="R20" i="25"/>
  <c r="S20" i="25" s="1"/>
  <c r="R34" i="25"/>
  <c r="S34" i="25" s="1"/>
  <c r="R5" i="25"/>
  <c r="R10" i="26"/>
  <c r="S10" i="26" s="1"/>
  <c r="R18" i="26"/>
  <c r="S18" i="26" s="1"/>
  <c r="R26" i="26"/>
  <c r="S26" i="26" s="1"/>
  <c r="R34" i="26"/>
  <c r="S34" i="26" s="1"/>
  <c r="R42" i="26"/>
  <c r="S42" i="26" s="1"/>
  <c r="R12" i="26"/>
  <c r="S12" i="26" s="1"/>
  <c r="R22" i="26"/>
  <c r="S22" i="26" s="1"/>
  <c r="R32" i="26"/>
  <c r="S32" i="26" s="1"/>
  <c r="R6" i="26"/>
  <c r="S6" i="26" s="1"/>
  <c r="R16" i="26"/>
  <c r="S16" i="26" s="1"/>
  <c r="R28" i="26"/>
  <c r="S28" i="26" s="1"/>
  <c r="R38" i="26"/>
  <c r="S38" i="26" s="1"/>
  <c r="R5" i="26"/>
  <c r="R24" i="26"/>
  <c r="S24" i="26" s="1"/>
  <c r="R14" i="26"/>
  <c r="S14" i="26" s="1"/>
  <c r="R36" i="26"/>
  <c r="S36" i="26" s="1"/>
  <c r="R30" i="26"/>
  <c r="S30" i="26" s="1"/>
  <c r="R8" i="26"/>
  <c r="S8" i="26" s="1"/>
  <c r="R40" i="26"/>
  <c r="S40" i="26" s="1"/>
  <c r="R20" i="26"/>
  <c r="S20" i="26" s="1"/>
  <c r="R43" i="26"/>
  <c r="S43" i="26" s="1"/>
  <c r="R35" i="26"/>
  <c r="S35" i="26" s="1"/>
  <c r="R27" i="26"/>
  <c r="S27" i="26" s="1"/>
  <c r="R19" i="26"/>
  <c r="S19" i="26" s="1"/>
  <c r="R11" i="26"/>
  <c r="S11" i="26" s="1"/>
  <c r="R33" i="26"/>
  <c r="S33" i="26" s="1"/>
  <c r="R23" i="26"/>
  <c r="S23" i="26" s="1"/>
  <c r="R13" i="26"/>
  <c r="S13" i="26" s="1"/>
  <c r="R39" i="26"/>
  <c r="S39" i="26" s="1"/>
  <c r="R29" i="26"/>
  <c r="S29" i="26" s="1"/>
  <c r="R17" i="26"/>
  <c r="S17" i="26" s="1"/>
  <c r="R41" i="26"/>
  <c r="S41" i="26" s="1"/>
  <c r="R21" i="26"/>
  <c r="S21" i="26" s="1"/>
  <c r="R37" i="26"/>
  <c r="S37" i="26" s="1"/>
  <c r="R15" i="26"/>
  <c r="S15" i="26" s="1"/>
  <c r="R31" i="26"/>
  <c r="S31" i="26" s="1"/>
  <c r="R9" i="26"/>
  <c r="S9" i="26" s="1"/>
  <c r="R7" i="26"/>
  <c r="S7" i="26" s="1"/>
  <c r="R25" i="26"/>
  <c r="S25" i="26" s="1"/>
  <c r="R5" i="27" a="1"/>
  <c r="Q44" i="27"/>
  <c r="R7" i="8"/>
  <c r="S7" i="8" s="1"/>
  <c r="R6" i="8"/>
  <c r="S6" i="8" s="1"/>
  <c r="R9" i="8"/>
  <c r="S9" i="8" s="1"/>
  <c r="R12" i="8"/>
  <c r="S12" i="8" s="1"/>
  <c r="R14" i="8"/>
  <c r="S14" i="8" s="1"/>
  <c r="R17" i="8"/>
  <c r="S17" i="8" s="1"/>
  <c r="R20" i="8"/>
  <c r="S20" i="8" s="1"/>
  <c r="R22" i="8"/>
  <c r="S22" i="8" s="1"/>
  <c r="R25" i="8"/>
  <c r="S25" i="8" s="1"/>
  <c r="R28" i="8"/>
  <c r="S28" i="8" s="1"/>
  <c r="R30" i="8"/>
  <c r="S30" i="8" s="1"/>
  <c r="R33" i="8"/>
  <c r="S33" i="8" s="1"/>
  <c r="R36" i="8"/>
  <c r="S36" i="8" s="1"/>
  <c r="R38" i="8"/>
  <c r="S38" i="8" s="1"/>
  <c r="R41" i="8"/>
  <c r="S41" i="8" s="1"/>
  <c r="R5" i="8"/>
  <c r="R8" i="8"/>
  <c r="S8" i="8" s="1"/>
  <c r="R10" i="8"/>
  <c r="S10" i="8" s="1"/>
  <c r="R13" i="8"/>
  <c r="S13" i="8" s="1"/>
  <c r="R16" i="8"/>
  <c r="S16" i="8" s="1"/>
  <c r="R18" i="8"/>
  <c r="S18" i="8" s="1"/>
  <c r="R21" i="8"/>
  <c r="S21" i="8" s="1"/>
  <c r="R24" i="8"/>
  <c r="S24" i="8" s="1"/>
  <c r="R26" i="8"/>
  <c r="S26" i="8" s="1"/>
  <c r="R29" i="8"/>
  <c r="S29" i="8" s="1"/>
  <c r="R32" i="8"/>
  <c r="S32" i="8" s="1"/>
  <c r="R34" i="8"/>
  <c r="S34" i="8" s="1"/>
  <c r="R37" i="8"/>
  <c r="S37" i="8" s="1"/>
  <c r="R40" i="8"/>
  <c r="S40" i="8" s="1"/>
  <c r="R42" i="8"/>
  <c r="S42" i="8" s="1"/>
  <c r="R39" i="8"/>
  <c r="S39" i="8" s="1"/>
  <c r="R31" i="8"/>
  <c r="S31" i="8" s="1"/>
  <c r="R23" i="8"/>
  <c r="S23" i="8" s="1"/>
  <c r="R15" i="8"/>
  <c r="S15" i="8" s="1"/>
  <c r="R43" i="8"/>
  <c r="S43" i="8" s="1"/>
  <c r="R35" i="8"/>
  <c r="S35" i="8" s="1"/>
  <c r="R27" i="8"/>
  <c r="S27" i="8" s="1"/>
  <c r="R19" i="8"/>
  <c r="S19" i="8" s="1"/>
  <c r="R11" i="8"/>
  <c r="S11" i="8" s="1"/>
  <c r="R43" i="50"/>
  <c r="S43" i="50" s="1"/>
  <c r="R35" i="50"/>
  <c r="S35" i="50" s="1"/>
  <c r="R27" i="50"/>
  <c r="S27" i="50" s="1"/>
  <c r="R19" i="50"/>
  <c r="S19" i="50" s="1"/>
  <c r="R11" i="50"/>
  <c r="S11" i="50" s="1"/>
  <c r="R42" i="50"/>
  <c r="S42" i="50" s="1"/>
  <c r="R34" i="50"/>
  <c r="S34" i="50" s="1"/>
  <c r="R26" i="50"/>
  <c r="S26" i="50" s="1"/>
  <c r="R18" i="50"/>
  <c r="S18" i="50" s="1"/>
  <c r="R10" i="50"/>
  <c r="S10" i="50" s="1"/>
  <c r="R6" i="50"/>
  <c r="S6" i="50" s="1"/>
  <c r="R33" i="50"/>
  <c r="S33" i="50" s="1"/>
  <c r="R23" i="50"/>
  <c r="S23" i="50" s="1"/>
  <c r="R13" i="50"/>
  <c r="S13" i="50" s="1"/>
  <c r="R40" i="50"/>
  <c r="S40" i="50" s="1"/>
  <c r="R30" i="50"/>
  <c r="S30" i="50" s="1"/>
  <c r="R20" i="50"/>
  <c r="S20" i="50" s="1"/>
  <c r="R8" i="50"/>
  <c r="S8" i="50" s="1"/>
  <c r="R37" i="50"/>
  <c r="S37" i="50" s="1"/>
  <c r="R21" i="50"/>
  <c r="S21" i="50" s="1"/>
  <c r="R7" i="50"/>
  <c r="S7" i="50" s="1"/>
  <c r="R32" i="50"/>
  <c r="S32" i="50" s="1"/>
  <c r="R16" i="50"/>
  <c r="S16" i="50" s="1"/>
  <c r="R31" i="50"/>
  <c r="S31" i="50" s="1"/>
  <c r="R17" i="50"/>
  <c r="S17" i="50" s="1"/>
  <c r="R5" i="50"/>
  <c r="R28" i="50"/>
  <c r="S28" i="50" s="1"/>
  <c r="R25" i="50"/>
  <c r="S25" i="50" s="1"/>
  <c r="R39" i="50"/>
  <c r="S39" i="50" s="1"/>
  <c r="R22" i="50"/>
  <c r="S22" i="50" s="1"/>
  <c r="R29" i="50"/>
  <c r="S29" i="50" s="1"/>
  <c r="R41" i="50"/>
  <c r="S41" i="50" s="1"/>
  <c r="R15" i="50"/>
  <c r="S15" i="50" s="1"/>
  <c r="R14" i="50"/>
  <c r="S14" i="50" s="1"/>
  <c r="R36" i="50"/>
  <c r="S36" i="50" s="1"/>
  <c r="R9" i="50"/>
  <c r="S9" i="50" s="1"/>
  <c r="R38" i="50"/>
  <c r="S38" i="50" s="1"/>
  <c r="R12" i="50"/>
  <c r="S12" i="50" s="1"/>
  <c r="R24" i="50"/>
  <c r="S24" i="50" s="1"/>
  <c r="R36" i="29"/>
  <c r="S36" i="29" s="1"/>
  <c r="R16" i="29"/>
  <c r="S16" i="29" s="1"/>
  <c r="R41" i="29"/>
  <c r="S41" i="29" s="1"/>
  <c r="R33" i="29"/>
  <c r="S33" i="29" s="1"/>
  <c r="R25" i="29"/>
  <c r="S25" i="29" s="1"/>
  <c r="R17" i="29"/>
  <c r="S17" i="29" s="1"/>
  <c r="R9" i="29"/>
  <c r="S9" i="29" s="1"/>
  <c r="R39" i="29"/>
  <c r="S39" i="29" s="1"/>
  <c r="R29" i="29"/>
  <c r="S29" i="29" s="1"/>
  <c r="R19" i="29"/>
  <c r="S19" i="29" s="1"/>
  <c r="R35" i="29"/>
  <c r="S35" i="29" s="1"/>
  <c r="R23" i="29"/>
  <c r="S23" i="29" s="1"/>
  <c r="R13" i="29"/>
  <c r="S13" i="29" s="1"/>
  <c r="R37" i="29"/>
  <c r="S37" i="29" s="1"/>
  <c r="R15" i="29"/>
  <c r="S15" i="29" s="1"/>
  <c r="R31" i="29"/>
  <c r="S31" i="29" s="1"/>
  <c r="R11" i="29"/>
  <c r="S11" i="29" s="1"/>
  <c r="R27" i="29"/>
  <c r="S27" i="29" s="1"/>
  <c r="R7" i="29"/>
  <c r="S7" i="29" s="1"/>
  <c r="R43" i="29"/>
  <c r="S43" i="29" s="1"/>
  <c r="R21" i="29"/>
  <c r="S21" i="29" s="1"/>
  <c r="R6" i="29"/>
  <c r="S6" i="29" s="1"/>
  <c r="R14" i="29"/>
  <c r="S14" i="29" s="1"/>
  <c r="R22" i="29"/>
  <c r="S22" i="29" s="1"/>
  <c r="R30" i="29"/>
  <c r="S30" i="29" s="1"/>
  <c r="R38" i="29"/>
  <c r="S38" i="29" s="1"/>
  <c r="R8" i="29"/>
  <c r="S8" i="29" s="1"/>
  <c r="R18" i="29"/>
  <c r="S18" i="29" s="1"/>
  <c r="R28" i="29"/>
  <c r="S28" i="29" s="1"/>
  <c r="R40" i="29"/>
  <c r="S40" i="29" s="1"/>
  <c r="R12" i="29"/>
  <c r="S12" i="29" s="1"/>
  <c r="R24" i="29"/>
  <c r="S24" i="29" s="1"/>
  <c r="R34" i="29"/>
  <c r="S34" i="29" s="1"/>
  <c r="R20" i="29"/>
  <c r="S20" i="29" s="1"/>
  <c r="R42" i="29"/>
  <c r="S42" i="29" s="1"/>
  <c r="R10" i="29"/>
  <c r="S10" i="29" s="1"/>
  <c r="R32" i="29"/>
  <c r="S32" i="29" s="1"/>
  <c r="R26" i="29"/>
  <c r="S26" i="29" s="1"/>
  <c r="R5" i="29"/>
  <c r="R7" i="42"/>
  <c r="S7" i="42" s="1"/>
  <c r="R11" i="42"/>
  <c r="S11" i="42" s="1"/>
  <c r="R15" i="42"/>
  <c r="S15" i="42" s="1"/>
  <c r="R19" i="42"/>
  <c r="S19" i="42" s="1"/>
  <c r="R23" i="42"/>
  <c r="S23" i="42" s="1"/>
  <c r="R27" i="42"/>
  <c r="S27" i="42" s="1"/>
  <c r="R31" i="42"/>
  <c r="S31" i="42" s="1"/>
  <c r="R35" i="42"/>
  <c r="S35" i="42" s="1"/>
  <c r="R39" i="42"/>
  <c r="S39" i="42" s="1"/>
  <c r="R43" i="42"/>
  <c r="S43" i="42" s="1"/>
  <c r="R9" i="42"/>
  <c r="S9" i="42" s="1"/>
  <c r="R14" i="42"/>
  <c r="S14" i="42" s="1"/>
  <c r="R20" i="42"/>
  <c r="S20" i="42" s="1"/>
  <c r="R25" i="42"/>
  <c r="S25" i="42" s="1"/>
  <c r="R30" i="42"/>
  <c r="S30" i="42" s="1"/>
  <c r="R36" i="42"/>
  <c r="S36" i="42" s="1"/>
  <c r="R41" i="42"/>
  <c r="S41" i="42" s="1"/>
  <c r="R6" i="42"/>
  <c r="S6" i="42" s="1"/>
  <c r="R13" i="42"/>
  <c r="S13" i="42" s="1"/>
  <c r="R21" i="42"/>
  <c r="S21" i="42" s="1"/>
  <c r="R28" i="42"/>
  <c r="S28" i="42" s="1"/>
  <c r="R34" i="42"/>
  <c r="S34" i="42" s="1"/>
  <c r="R42" i="42"/>
  <c r="S42" i="42" s="1"/>
  <c r="R10" i="42"/>
  <c r="S10" i="42" s="1"/>
  <c r="R18" i="42"/>
  <c r="S18" i="42" s="1"/>
  <c r="R29" i="42"/>
  <c r="S29" i="42" s="1"/>
  <c r="R38" i="42"/>
  <c r="S38" i="42" s="1"/>
  <c r="R12" i="42"/>
  <c r="S12" i="42" s="1"/>
  <c r="R22" i="42"/>
  <c r="S22" i="42" s="1"/>
  <c r="R32" i="42"/>
  <c r="S32" i="42" s="1"/>
  <c r="R40" i="42"/>
  <c r="S40" i="42" s="1"/>
  <c r="R8" i="42"/>
  <c r="S8" i="42" s="1"/>
  <c r="R26" i="42"/>
  <c r="S26" i="42" s="1"/>
  <c r="R17" i="42"/>
  <c r="S17" i="42" s="1"/>
  <c r="R37" i="42"/>
  <c r="S37" i="42" s="1"/>
  <c r="R24" i="42"/>
  <c r="S24" i="42" s="1"/>
  <c r="R5" i="42"/>
  <c r="R33" i="42"/>
  <c r="S33" i="42" s="1"/>
  <c r="R16" i="42"/>
  <c r="S16" i="42" s="1"/>
  <c r="Y25" i="12"/>
  <c r="W25" i="12"/>
  <c r="U25" i="12"/>
  <c r="U31" i="12"/>
  <c r="W31" i="12"/>
  <c r="Y31" i="12"/>
  <c r="Y37" i="12"/>
  <c r="U37" i="12"/>
  <c r="W37" i="12"/>
  <c r="Y41" i="12"/>
  <c r="U41" i="12"/>
  <c r="W41" i="12"/>
  <c r="U29" i="12"/>
  <c r="W29" i="12"/>
  <c r="Y29" i="12"/>
  <c r="Y13" i="12"/>
  <c r="U13" i="12"/>
  <c r="W13" i="12"/>
  <c r="Y33" i="12"/>
  <c r="U33" i="12"/>
  <c r="W33" i="12"/>
  <c r="Y19" i="12"/>
  <c r="W19" i="12"/>
  <c r="U19" i="12"/>
  <c r="W35" i="12"/>
  <c r="Y35" i="12"/>
  <c r="U35" i="12"/>
  <c r="Y32" i="12"/>
  <c r="W32" i="12"/>
  <c r="U32" i="12"/>
  <c r="W40" i="12"/>
  <c r="U40" i="12"/>
  <c r="Y40" i="12"/>
  <c r="Y16" i="12"/>
  <c r="U16" i="12"/>
  <c r="W16" i="12"/>
  <c r="Y20" i="12"/>
  <c r="W20" i="12"/>
  <c r="U20" i="12"/>
  <c r="Y28" i="12"/>
  <c r="W28" i="12"/>
  <c r="U28" i="12"/>
  <c r="W38" i="12"/>
  <c r="U38" i="12"/>
  <c r="Y38" i="12"/>
  <c r="W22" i="12"/>
  <c r="U22" i="12"/>
  <c r="Y22" i="12"/>
  <c r="W6" i="12"/>
  <c r="Y6" i="12"/>
  <c r="U6" i="12"/>
  <c r="W34" i="12"/>
  <c r="Y34" i="12"/>
  <c r="U34" i="12"/>
  <c r="W18" i="12"/>
  <c r="U18" i="12"/>
  <c r="Y18" i="12"/>
  <c r="R10" i="22"/>
  <c r="S10" i="22" s="1"/>
  <c r="R18" i="22"/>
  <c r="S18" i="22" s="1"/>
  <c r="R26" i="22"/>
  <c r="S26" i="22" s="1"/>
  <c r="R34" i="22"/>
  <c r="S34" i="22" s="1"/>
  <c r="R42" i="22"/>
  <c r="S42" i="22" s="1"/>
  <c r="R12" i="22"/>
  <c r="S12" i="22" s="1"/>
  <c r="R22" i="22"/>
  <c r="S22" i="22" s="1"/>
  <c r="R32" i="22"/>
  <c r="S32" i="22" s="1"/>
  <c r="R6" i="22"/>
  <c r="S6" i="22" s="1"/>
  <c r="R16" i="22"/>
  <c r="S16" i="22" s="1"/>
  <c r="R28" i="22"/>
  <c r="S28" i="22" s="1"/>
  <c r="R38" i="22"/>
  <c r="S38" i="22" s="1"/>
  <c r="R14" i="22"/>
  <c r="S14" i="22" s="1"/>
  <c r="R36" i="22"/>
  <c r="S36" i="22" s="1"/>
  <c r="R5" i="22"/>
  <c r="R24" i="22"/>
  <c r="S24" i="22" s="1"/>
  <c r="R8" i="22"/>
  <c r="S8" i="22" s="1"/>
  <c r="R20" i="22"/>
  <c r="S20" i="22" s="1"/>
  <c r="R31" i="22"/>
  <c r="S31" i="22" s="1"/>
  <c r="R15" i="22"/>
  <c r="S15" i="22" s="1"/>
  <c r="R25" i="22"/>
  <c r="S25" i="22" s="1"/>
  <c r="R41" i="22"/>
  <c r="S41" i="22" s="1"/>
  <c r="R19" i="22"/>
  <c r="S19" i="22" s="1"/>
  <c r="R43" i="22"/>
  <c r="S43" i="22" s="1"/>
  <c r="R37" i="22"/>
  <c r="S37" i="22" s="1"/>
  <c r="R33" i="22"/>
  <c r="S33" i="22" s="1"/>
  <c r="R27" i="22"/>
  <c r="S27" i="22" s="1"/>
  <c r="R40" i="22"/>
  <c r="S40" i="22" s="1"/>
  <c r="R30" i="22"/>
  <c r="S30" i="22" s="1"/>
  <c r="R39" i="22"/>
  <c r="S39" i="22" s="1"/>
  <c r="R23" i="22"/>
  <c r="S23" i="22" s="1"/>
  <c r="R35" i="22"/>
  <c r="S35" i="22" s="1"/>
  <c r="R13" i="22"/>
  <c r="S13" i="22" s="1"/>
  <c r="R29" i="22"/>
  <c r="S29" i="22" s="1"/>
  <c r="R9" i="22"/>
  <c r="S9" i="22" s="1"/>
  <c r="R21" i="22"/>
  <c r="S21" i="22" s="1"/>
  <c r="R17" i="22"/>
  <c r="S17" i="22" s="1"/>
  <c r="R11" i="22"/>
  <c r="S11" i="22" s="1"/>
  <c r="R7" i="22"/>
  <c r="S7" i="22" s="1"/>
  <c r="R42" i="51"/>
  <c r="S42" i="51" s="1"/>
  <c r="R34" i="51"/>
  <c r="S34" i="51" s="1"/>
  <c r="R26" i="51"/>
  <c r="S26" i="51" s="1"/>
  <c r="R18" i="51"/>
  <c r="S18" i="51" s="1"/>
  <c r="R10" i="51"/>
  <c r="S10" i="51" s="1"/>
  <c r="R41" i="51"/>
  <c r="S41" i="51" s="1"/>
  <c r="R33" i="51"/>
  <c r="S33" i="51" s="1"/>
  <c r="R25" i="51"/>
  <c r="S25" i="51" s="1"/>
  <c r="R17" i="51"/>
  <c r="S17" i="51" s="1"/>
  <c r="R9" i="51"/>
  <c r="S9" i="51" s="1"/>
  <c r="R36" i="51"/>
  <c r="S36" i="51" s="1"/>
  <c r="R24" i="51"/>
  <c r="S24" i="51" s="1"/>
  <c r="R14" i="51"/>
  <c r="S14" i="51" s="1"/>
  <c r="R43" i="51"/>
  <c r="S43" i="51" s="1"/>
  <c r="R31" i="51"/>
  <c r="S31" i="51" s="1"/>
  <c r="R21" i="51"/>
  <c r="S21" i="51" s="1"/>
  <c r="R11" i="51"/>
  <c r="S11" i="51" s="1"/>
  <c r="R30" i="51"/>
  <c r="S30" i="51" s="1"/>
  <c r="R16" i="51"/>
  <c r="S16" i="51" s="1"/>
  <c r="R39" i="51"/>
  <c r="S39" i="51" s="1"/>
  <c r="R27" i="51"/>
  <c r="S27" i="51" s="1"/>
  <c r="R13" i="51"/>
  <c r="S13" i="51" s="1"/>
  <c r="R40" i="51"/>
  <c r="S40" i="51" s="1"/>
  <c r="R28" i="51"/>
  <c r="S28" i="51" s="1"/>
  <c r="R12" i="51"/>
  <c r="S12" i="51" s="1"/>
  <c r="R37" i="51"/>
  <c r="S37" i="51" s="1"/>
  <c r="R23" i="51"/>
  <c r="S23" i="51" s="1"/>
  <c r="R7" i="51"/>
  <c r="S7" i="51" s="1"/>
  <c r="R5" i="51"/>
  <c r="R32" i="51"/>
  <c r="S32" i="51" s="1"/>
  <c r="R15" i="51"/>
  <c r="S15" i="51" s="1"/>
  <c r="R29" i="51"/>
  <c r="S29" i="51" s="1"/>
  <c r="R19" i="51"/>
  <c r="S19" i="51" s="1"/>
  <c r="R22" i="51"/>
  <c r="S22" i="51" s="1"/>
  <c r="R6" i="51"/>
  <c r="S6" i="51" s="1"/>
  <c r="R20" i="51"/>
  <c r="S20" i="51" s="1"/>
  <c r="R38" i="51"/>
  <c r="S38" i="51" s="1"/>
  <c r="R8" i="51"/>
  <c r="S8" i="51" s="1"/>
  <c r="R35" i="51"/>
  <c r="S35" i="51" s="1"/>
  <c r="R20" i="17"/>
  <c r="S20" i="17" s="1"/>
  <c r="R36" i="17"/>
  <c r="S36" i="17" s="1"/>
  <c r="R32" i="17"/>
  <c r="S32" i="17" s="1"/>
  <c r="R8" i="17"/>
  <c r="S8" i="17" s="1"/>
  <c r="R40" i="17"/>
  <c r="S40" i="17" s="1"/>
  <c r="R24" i="17"/>
  <c r="S24" i="17" s="1"/>
  <c r="R16" i="17"/>
  <c r="S16" i="17" s="1"/>
  <c r="R43" i="17"/>
  <c r="S43" i="17" s="1"/>
  <c r="R35" i="17"/>
  <c r="S35" i="17" s="1"/>
  <c r="R27" i="17"/>
  <c r="S27" i="17" s="1"/>
  <c r="R19" i="17"/>
  <c r="S19" i="17" s="1"/>
  <c r="R11" i="17"/>
  <c r="S11" i="17" s="1"/>
  <c r="R41" i="17"/>
  <c r="S41" i="17" s="1"/>
  <c r="R31" i="17"/>
  <c r="S31" i="17" s="1"/>
  <c r="R21" i="17"/>
  <c r="S21" i="17" s="1"/>
  <c r="R9" i="17"/>
  <c r="S9" i="17" s="1"/>
  <c r="R37" i="17"/>
  <c r="S37" i="17" s="1"/>
  <c r="R25" i="17"/>
  <c r="S25" i="17" s="1"/>
  <c r="R15" i="17"/>
  <c r="S15" i="17" s="1"/>
  <c r="R7" i="17"/>
  <c r="S7" i="17" s="1"/>
  <c r="R39" i="17"/>
  <c r="S39" i="17" s="1"/>
  <c r="R17" i="17"/>
  <c r="S17" i="17" s="1"/>
  <c r="R33" i="17"/>
  <c r="S33" i="17" s="1"/>
  <c r="R13" i="17"/>
  <c r="S13" i="17" s="1"/>
  <c r="R29" i="17"/>
  <c r="S29" i="17" s="1"/>
  <c r="R23" i="17"/>
  <c r="S23" i="17" s="1"/>
  <c r="R18" i="17"/>
  <c r="S18" i="17" s="1"/>
  <c r="R34" i="17"/>
  <c r="S34" i="17" s="1"/>
  <c r="R6" i="17"/>
  <c r="S6" i="17" s="1"/>
  <c r="R22" i="17"/>
  <c r="S22" i="17" s="1"/>
  <c r="R38" i="17"/>
  <c r="S38" i="17" s="1"/>
  <c r="R28" i="17"/>
  <c r="S28" i="17" s="1"/>
  <c r="R10" i="17"/>
  <c r="S10" i="17" s="1"/>
  <c r="R26" i="17"/>
  <c r="S26" i="17" s="1"/>
  <c r="R42" i="17"/>
  <c r="S42" i="17" s="1"/>
  <c r="R14" i="17"/>
  <c r="S14" i="17" s="1"/>
  <c r="R30" i="17"/>
  <c r="S30" i="17" s="1"/>
  <c r="R12" i="17"/>
  <c r="S12" i="17" s="1"/>
  <c r="R5" i="17"/>
  <c r="R5" i="32"/>
  <c r="R12" i="32"/>
  <c r="S12" i="32" s="1"/>
  <c r="R20" i="32"/>
  <c r="S20" i="32" s="1"/>
  <c r="R28" i="32"/>
  <c r="S28" i="32" s="1"/>
  <c r="R36" i="32"/>
  <c r="S36" i="32" s="1"/>
  <c r="R10" i="32"/>
  <c r="S10" i="32" s="1"/>
  <c r="R22" i="32"/>
  <c r="S22" i="32" s="1"/>
  <c r="R32" i="32"/>
  <c r="S32" i="32" s="1"/>
  <c r="R42" i="32"/>
  <c r="S42" i="32" s="1"/>
  <c r="R16" i="32"/>
  <c r="S16" i="32" s="1"/>
  <c r="R30" i="32"/>
  <c r="S30" i="32" s="1"/>
  <c r="R6" i="32"/>
  <c r="S6" i="32" s="1"/>
  <c r="R24" i="32"/>
  <c r="S24" i="32" s="1"/>
  <c r="R40" i="32"/>
  <c r="S40" i="32" s="1"/>
  <c r="R14" i="32"/>
  <c r="S14" i="32" s="1"/>
  <c r="R34" i="32"/>
  <c r="S34" i="32" s="1"/>
  <c r="R8" i="32"/>
  <c r="S8" i="32" s="1"/>
  <c r="R26" i="32"/>
  <c r="S26" i="32" s="1"/>
  <c r="R18" i="32"/>
  <c r="S18" i="32" s="1"/>
  <c r="R38" i="32"/>
  <c r="S38" i="32" s="1"/>
  <c r="R39" i="32"/>
  <c r="S39" i="32" s="1"/>
  <c r="R31" i="32"/>
  <c r="S31" i="32" s="1"/>
  <c r="R23" i="32"/>
  <c r="S23" i="32" s="1"/>
  <c r="R15" i="32"/>
  <c r="S15" i="32" s="1"/>
  <c r="R41" i="32"/>
  <c r="S41" i="32" s="1"/>
  <c r="R29" i="32"/>
  <c r="S29" i="32" s="1"/>
  <c r="R19" i="32"/>
  <c r="S19" i="32" s="1"/>
  <c r="R9" i="32"/>
  <c r="S9" i="32" s="1"/>
  <c r="R35" i="32"/>
  <c r="S35" i="32" s="1"/>
  <c r="R25" i="32"/>
  <c r="S25" i="32" s="1"/>
  <c r="R13" i="32"/>
  <c r="S13" i="32" s="1"/>
  <c r="R27" i="32"/>
  <c r="S27" i="32" s="1"/>
  <c r="R7" i="32"/>
  <c r="S7" i="32" s="1"/>
  <c r="R43" i="32"/>
  <c r="S43" i="32" s="1"/>
  <c r="R21" i="32"/>
  <c r="S21" i="32" s="1"/>
  <c r="R37" i="32"/>
  <c r="S37" i="32" s="1"/>
  <c r="R17" i="32"/>
  <c r="S17" i="32" s="1"/>
  <c r="R11" i="32"/>
  <c r="S11" i="32" s="1"/>
  <c r="R33" i="32"/>
  <c r="S33" i="32" s="1"/>
  <c r="R41" i="35"/>
  <c r="S41" i="35" s="1"/>
  <c r="R33" i="35"/>
  <c r="S33" i="35" s="1"/>
  <c r="R25" i="35"/>
  <c r="S25" i="35" s="1"/>
  <c r="R17" i="35"/>
  <c r="S17" i="35" s="1"/>
  <c r="R9" i="35"/>
  <c r="S9" i="35" s="1"/>
  <c r="R37" i="35"/>
  <c r="S37" i="35" s="1"/>
  <c r="R29" i="35"/>
  <c r="S29" i="35" s="1"/>
  <c r="R21" i="35"/>
  <c r="S21" i="35" s="1"/>
  <c r="R13" i="35"/>
  <c r="S13" i="35" s="1"/>
  <c r="R7" i="35"/>
  <c r="S7" i="35" s="1"/>
  <c r="R43" i="35"/>
  <c r="S43" i="35" s="1"/>
  <c r="R27" i="35"/>
  <c r="S27" i="35" s="1"/>
  <c r="R11" i="35"/>
  <c r="S11" i="35" s="1"/>
  <c r="R22" i="35"/>
  <c r="S22" i="35" s="1"/>
  <c r="R35" i="35"/>
  <c r="S35" i="35" s="1"/>
  <c r="R19" i="35"/>
  <c r="S19" i="35" s="1"/>
  <c r="R23" i="35"/>
  <c r="S23" i="35" s="1"/>
  <c r="R15" i="35"/>
  <c r="S15" i="35" s="1"/>
  <c r="R39" i="35"/>
  <c r="S39" i="35" s="1"/>
  <c r="R31" i="35"/>
  <c r="S31" i="35" s="1"/>
  <c r="R8" i="35"/>
  <c r="S8" i="35" s="1"/>
  <c r="R16" i="35"/>
  <c r="S16" i="35" s="1"/>
  <c r="R24" i="35"/>
  <c r="S24" i="35" s="1"/>
  <c r="R32" i="35"/>
  <c r="S32" i="35" s="1"/>
  <c r="R40" i="35"/>
  <c r="S40" i="35" s="1"/>
  <c r="R6" i="35"/>
  <c r="S6" i="35" s="1"/>
  <c r="R18" i="35"/>
  <c r="S18" i="35" s="1"/>
  <c r="R28" i="35"/>
  <c r="S28" i="35" s="1"/>
  <c r="R38" i="35"/>
  <c r="S38" i="35" s="1"/>
  <c r="R12" i="35"/>
  <c r="S12" i="35" s="1"/>
  <c r="R26" i="35"/>
  <c r="S26" i="35" s="1"/>
  <c r="R42" i="35"/>
  <c r="S42" i="35" s="1"/>
  <c r="R10" i="35"/>
  <c r="S10" i="35" s="1"/>
  <c r="R30" i="35"/>
  <c r="S30" i="35" s="1"/>
  <c r="R20" i="35"/>
  <c r="S20" i="35" s="1"/>
  <c r="R36" i="35"/>
  <c r="S36" i="35" s="1"/>
  <c r="R34" i="35"/>
  <c r="S34" i="35" s="1"/>
  <c r="R14" i="35"/>
  <c r="S14" i="35" s="1"/>
  <c r="R5" i="35"/>
  <c r="R36" i="20"/>
  <c r="S36" i="20" s="1"/>
  <c r="R20" i="20"/>
  <c r="S20" i="20" s="1"/>
  <c r="R12" i="20"/>
  <c r="S12" i="20" s="1"/>
  <c r="R37" i="20"/>
  <c r="S37" i="20" s="1"/>
  <c r="R29" i="20"/>
  <c r="S29" i="20" s="1"/>
  <c r="R21" i="20"/>
  <c r="S21" i="20" s="1"/>
  <c r="R13" i="20"/>
  <c r="S13" i="20" s="1"/>
  <c r="R7" i="20"/>
  <c r="S7" i="20" s="1"/>
  <c r="R39" i="20"/>
  <c r="S39" i="20" s="1"/>
  <c r="R27" i="20"/>
  <c r="S27" i="20" s="1"/>
  <c r="R17" i="20"/>
  <c r="S17" i="20" s="1"/>
  <c r="R43" i="20"/>
  <c r="S43" i="20" s="1"/>
  <c r="R33" i="20"/>
  <c r="S33" i="20" s="1"/>
  <c r="R23" i="20"/>
  <c r="S23" i="20" s="1"/>
  <c r="R11" i="20"/>
  <c r="S11" i="20" s="1"/>
  <c r="R25" i="20"/>
  <c r="S25" i="20" s="1"/>
  <c r="R41" i="20"/>
  <c r="S41" i="20" s="1"/>
  <c r="R19" i="20"/>
  <c r="S19" i="20" s="1"/>
  <c r="R35" i="20"/>
  <c r="S35" i="20" s="1"/>
  <c r="R15" i="20"/>
  <c r="S15" i="20" s="1"/>
  <c r="R9" i="20"/>
  <c r="S9" i="20" s="1"/>
  <c r="R31" i="20"/>
  <c r="S31" i="20" s="1"/>
  <c r="R6" i="20"/>
  <c r="S6" i="20" s="1"/>
  <c r="R14" i="20"/>
  <c r="S14" i="20" s="1"/>
  <c r="R22" i="20"/>
  <c r="S22" i="20" s="1"/>
  <c r="R30" i="20"/>
  <c r="S30" i="20" s="1"/>
  <c r="R38" i="20"/>
  <c r="S38" i="20" s="1"/>
  <c r="R10" i="20"/>
  <c r="S10" i="20" s="1"/>
  <c r="R18" i="20"/>
  <c r="S18" i="20" s="1"/>
  <c r="R26" i="20"/>
  <c r="S26" i="20" s="1"/>
  <c r="R34" i="20"/>
  <c r="S34" i="20" s="1"/>
  <c r="R42" i="20"/>
  <c r="S42" i="20" s="1"/>
  <c r="R8" i="20"/>
  <c r="S8" i="20" s="1"/>
  <c r="R24" i="20"/>
  <c r="S24" i="20" s="1"/>
  <c r="R40" i="20"/>
  <c r="S40" i="20" s="1"/>
  <c r="R16" i="20"/>
  <c r="S16" i="20" s="1"/>
  <c r="R32" i="20"/>
  <c r="S32" i="20" s="1"/>
  <c r="R28" i="20"/>
  <c r="S28" i="20" s="1"/>
  <c r="R5" i="20"/>
  <c r="R5" i="30"/>
  <c r="S5" i="30" s="1"/>
  <c r="R12" i="30"/>
  <c r="S12" i="30" s="1"/>
  <c r="R20" i="30"/>
  <c r="S20" i="30" s="1"/>
  <c r="R28" i="30"/>
  <c r="S28" i="30" s="1"/>
  <c r="R36" i="30"/>
  <c r="S36" i="30" s="1"/>
  <c r="R6" i="30"/>
  <c r="S6" i="30" s="1"/>
  <c r="R16" i="30"/>
  <c r="S16" i="30" s="1"/>
  <c r="R26" i="30"/>
  <c r="S26" i="30" s="1"/>
  <c r="R38" i="30"/>
  <c r="S38" i="30" s="1"/>
  <c r="R8" i="30"/>
  <c r="S8" i="30" s="1"/>
  <c r="R22" i="30"/>
  <c r="S22" i="30" s="1"/>
  <c r="R34" i="30"/>
  <c r="S34" i="30" s="1"/>
  <c r="R14" i="30"/>
  <c r="S14" i="30" s="1"/>
  <c r="R30" i="30"/>
  <c r="S30" i="30" s="1"/>
  <c r="R42" i="30"/>
  <c r="S42" i="30" s="1"/>
  <c r="R24" i="30"/>
  <c r="S24" i="30" s="1"/>
  <c r="R10" i="30"/>
  <c r="S10" i="30" s="1"/>
  <c r="R40" i="30"/>
  <c r="S40" i="30" s="1"/>
  <c r="R32" i="30"/>
  <c r="S32" i="30" s="1"/>
  <c r="R18" i="30"/>
  <c r="S18" i="30" s="1"/>
  <c r="R41" i="30"/>
  <c r="S41" i="30" s="1"/>
  <c r="R33" i="30"/>
  <c r="S33" i="30" s="1"/>
  <c r="R25" i="30"/>
  <c r="S25" i="30" s="1"/>
  <c r="R17" i="30"/>
  <c r="S17" i="30" s="1"/>
  <c r="R9" i="30"/>
  <c r="S9" i="30" s="1"/>
  <c r="R39" i="30"/>
  <c r="S39" i="30" s="1"/>
  <c r="R29" i="30"/>
  <c r="S29" i="30" s="1"/>
  <c r="R19" i="30"/>
  <c r="S19" i="30" s="1"/>
  <c r="R7" i="30"/>
  <c r="R35" i="30"/>
  <c r="S35" i="30" s="1"/>
  <c r="R13" i="30"/>
  <c r="S13" i="30" s="1"/>
  <c r="R43" i="30"/>
  <c r="S43" i="30" s="1"/>
  <c r="R37" i="30"/>
  <c r="S37" i="30" s="1"/>
  <c r="R31" i="30"/>
  <c r="S31" i="30" s="1"/>
  <c r="R23" i="30"/>
  <c r="S23" i="30" s="1"/>
  <c r="R27" i="30"/>
  <c r="S27" i="30" s="1"/>
  <c r="R21" i="30"/>
  <c r="S21" i="30" s="1"/>
  <c r="R15" i="30"/>
  <c r="S15" i="30" s="1"/>
  <c r="R11" i="30"/>
  <c r="S11" i="30" s="1"/>
  <c r="R36" i="37"/>
  <c r="S36" i="37" s="1"/>
  <c r="R28" i="37"/>
  <c r="S28" i="37" s="1"/>
  <c r="R20" i="37"/>
  <c r="S20" i="37" s="1"/>
  <c r="R12" i="37"/>
  <c r="S12" i="37" s="1"/>
  <c r="R43" i="37"/>
  <c r="S43" i="37" s="1"/>
  <c r="R35" i="37"/>
  <c r="S35" i="37" s="1"/>
  <c r="R27" i="37"/>
  <c r="S27" i="37" s="1"/>
  <c r="R19" i="37"/>
  <c r="S19" i="37" s="1"/>
  <c r="R11" i="37"/>
  <c r="S11" i="37" s="1"/>
  <c r="R42" i="37"/>
  <c r="S42" i="37" s="1"/>
  <c r="R32" i="37"/>
  <c r="S32" i="37" s="1"/>
  <c r="R22" i="37"/>
  <c r="S22" i="37" s="1"/>
  <c r="R10" i="37"/>
  <c r="S10" i="37" s="1"/>
  <c r="R39" i="37"/>
  <c r="S39" i="37" s="1"/>
  <c r="R29" i="37"/>
  <c r="S29" i="37" s="1"/>
  <c r="R17" i="37"/>
  <c r="S17" i="37" s="1"/>
  <c r="R7" i="37"/>
  <c r="S7" i="37" s="1"/>
  <c r="R40" i="37"/>
  <c r="S40" i="37" s="1"/>
  <c r="R26" i="37"/>
  <c r="S26" i="37" s="1"/>
  <c r="R14" i="37"/>
  <c r="S14" i="37" s="1"/>
  <c r="R37" i="37"/>
  <c r="S37" i="37" s="1"/>
  <c r="R23" i="37"/>
  <c r="S23" i="37" s="1"/>
  <c r="R9" i="37"/>
  <c r="S9" i="37" s="1"/>
  <c r="R34" i="37"/>
  <c r="S34" i="37" s="1"/>
  <c r="R16" i="37"/>
  <c r="S16" i="37" s="1"/>
  <c r="R33" i="37"/>
  <c r="S33" i="37" s="1"/>
  <c r="R15" i="37"/>
  <c r="S15" i="37" s="1"/>
  <c r="R24" i="37"/>
  <c r="S24" i="37" s="1"/>
  <c r="R6" i="37"/>
  <c r="S6" i="37" s="1"/>
  <c r="R25" i="37"/>
  <c r="S25" i="37" s="1"/>
  <c r="R8" i="37"/>
  <c r="S8" i="37" s="1"/>
  <c r="R13" i="37"/>
  <c r="S13" i="37" s="1"/>
  <c r="R30" i="37"/>
  <c r="S30" i="37" s="1"/>
  <c r="R31" i="37"/>
  <c r="S31" i="37" s="1"/>
  <c r="R38" i="37"/>
  <c r="S38" i="37" s="1"/>
  <c r="R41" i="37"/>
  <c r="S41" i="37" s="1"/>
  <c r="R5" i="37"/>
  <c r="R21" i="37"/>
  <c r="S21" i="37" s="1"/>
  <c r="R18" i="37"/>
  <c r="S18" i="37" s="1"/>
  <c r="R37" i="39"/>
  <c r="S37" i="39" s="1"/>
  <c r="R29" i="39"/>
  <c r="S29" i="39" s="1"/>
  <c r="R21" i="39"/>
  <c r="S21" i="39" s="1"/>
  <c r="R13" i="39"/>
  <c r="S13" i="39" s="1"/>
  <c r="R5" i="39"/>
  <c r="R36" i="39"/>
  <c r="S36" i="39" s="1"/>
  <c r="R28" i="39"/>
  <c r="S28" i="39" s="1"/>
  <c r="R20" i="39"/>
  <c r="S20" i="39" s="1"/>
  <c r="R12" i="39"/>
  <c r="S12" i="39" s="1"/>
  <c r="R39" i="39"/>
  <c r="S39" i="39" s="1"/>
  <c r="R27" i="39"/>
  <c r="S27" i="39" s="1"/>
  <c r="R17" i="39"/>
  <c r="S17" i="39" s="1"/>
  <c r="R7" i="39"/>
  <c r="S7" i="39" s="1"/>
  <c r="R34" i="39"/>
  <c r="S34" i="39" s="1"/>
  <c r="R24" i="39"/>
  <c r="S24" i="39" s="1"/>
  <c r="R14" i="39"/>
  <c r="S14" i="39" s="1"/>
  <c r="R35" i="39"/>
  <c r="S35" i="39" s="1"/>
  <c r="R23" i="39"/>
  <c r="S23" i="39" s="1"/>
  <c r="R9" i="39"/>
  <c r="S9" i="39" s="1"/>
  <c r="R32" i="39"/>
  <c r="S32" i="39" s="1"/>
  <c r="R18" i="39"/>
  <c r="S18" i="39" s="1"/>
  <c r="R6" i="39"/>
  <c r="S6" i="39" s="1"/>
  <c r="R33" i="39"/>
  <c r="S33" i="39" s="1"/>
  <c r="R15" i="39"/>
  <c r="S15" i="39" s="1"/>
  <c r="R38" i="39"/>
  <c r="S38" i="39" s="1"/>
  <c r="R16" i="39"/>
  <c r="S16" i="39" s="1"/>
  <c r="R43" i="39"/>
  <c r="S43" i="39" s="1"/>
  <c r="R25" i="39"/>
  <c r="S25" i="39" s="1"/>
  <c r="R42" i="39"/>
  <c r="S42" i="39" s="1"/>
  <c r="R26" i="39"/>
  <c r="S26" i="39" s="1"/>
  <c r="R8" i="39"/>
  <c r="S8" i="39" s="1"/>
  <c r="R11" i="39"/>
  <c r="S11" i="39" s="1"/>
  <c r="R10" i="39"/>
  <c r="S10" i="39" s="1"/>
  <c r="R31" i="39"/>
  <c r="S31" i="39" s="1"/>
  <c r="R30" i="39"/>
  <c r="S30" i="39" s="1"/>
  <c r="R41" i="39"/>
  <c r="S41" i="39" s="1"/>
  <c r="R40" i="39"/>
  <c r="S40" i="39" s="1"/>
  <c r="R22" i="39"/>
  <c r="S22" i="39" s="1"/>
  <c r="R19" i="39"/>
  <c r="S19" i="39" s="1"/>
  <c r="R5" i="18" a="1"/>
  <c r="Q44" i="18"/>
  <c r="W23" i="44"/>
  <c r="U23" i="44"/>
  <c r="Y23" i="44"/>
  <c r="Y20" i="44"/>
  <c r="W20" i="44"/>
  <c r="U20" i="44"/>
  <c r="Y12" i="44"/>
  <c r="U12" i="44"/>
  <c r="W12" i="44"/>
  <c r="W31" i="44"/>
  <c r="U31" i="44"/>
  <c r="Y31" i="44"/>
  <c r="W15" i="44"/>
  <c r="Y15" i="44"/>
  <c r="U15" i="44"/>
  <c r="Y30" i="44"/>
  <c r="U30" i="44"/>
  <c r="W30" i="44"/>
  <c r="W21" i="44"/>
  <c r="U21" i="44"/>
  <c r="Y21" i="44"/>
  <c r="Y10" i="44"/>
  <c r="U10" i="44"/>
  <c r="W10" i="44"/>
  <c r="W38" i="44"/>
  <c r="U38" i="44"/>
  <c r="Y38" i="44"/>
  <c r="Y27" i="44"/>
  <c r="W27" i="44"/>
  <c r="U27" i="44"/>
  <c r="W14" i="44"/>
  <c r="U14" i="44"/>
  <c r="Y14" i="44"/>
  <c r="W36" i="44"/>
  <c r="U36" i="44"/>
  <c r="Y36" i="44"/>
  <c r="W19" i="44"/>
  <c r="Y19" i="44"/>
  <c r="U19" i="44"/>
  <c r="W39" i="44"/>
  <c r="U39" i="44"/>
  <c r="Y39" i="44"/>
  <c r="Y8" i="44"/>
  <c r="W8" i="44"/>
  <c r="U8" i="44"/>
  <c r="Y24" i="44"/>
  <c r="U24" i="44"/>
  <c r="W24" i="44"/>
  <c r="U40" i="44"/>
  <c r="W40" i="44"/>
  <c r="Y40" i="44"/>
  <c r="W17" i="44"/>
  <c r="Y17" i="44"/>
  <c r="U17" i="44"/>
  <c r="Y33" i="44"/>
  <c r="U33" i="44"/>
  <c r="W33" i="44"/>
  <c r="Q44" i="14"/>
  <c r="R5" i="14" a="1"/>
  <c r="R8" i="33"/>
  <c r="S8" i="33" s="1"/>
  <c r="R16" i="33"/>
  <c r="S16" i="33" s="1"/>
  <c r="R24" i="33"/>
  <c r="S24" i="33" s="1"/>
  <c r="R32" i="33"/>
  <c r="S32" i="33" s="1"/>
  <c r="R40" i="33"/>
  <c r="S40" i="33" s="1"/>
  <c r="R10" i="33"/>
  <c r="S10" i="33" s="1"/>
  <c r="R20" i="33"/>
  <c r="S20" i="33" s="1"/>
  <c r="R30" i="33"/>
  <c r="S30" i="33" s="1"/>
  <c r="R42" i="33"/>
  <c r="S42" i="33" s="1"/>
  <c r="R14" i="33"/>
  <c r="S14" i="33" s="1"/>
  <c r="R28" i="33"/>
  <c r="S28" i="33" s="1"/>
  <c r="R12" i="33"/>
  <c r="S12" i="33" s="1"/>
  <c r="R34" i="33"/>
  <c r="S34" i="33" s="1"/>
  <c r="R5" i="33"/>
  <c r="R22" i="33"/>
  <c r="S22" i="33" s="1"/>
  <c r="R38" i="33"/>
  <c r="S38" i="33" s="1"/>
  <c r="R18" i="33"/>
  <c r="S18" i="33" s="1"/>
  <c r="R36" i="33"/>
  <c r="S36" i="33" s="1"/>
  <c r="R26" i="33"/>
  <c r="S26" i="33" s="1"/>
  <c r="R6" i="33"/>
  <c r="S6" i="33" s="1"/>
  <c r="R39" i="33"/>
  <c r="S39" i="33" s="1"/>
  <c r="R31" i="33"/>
  <c r="S31" i="33" s="1"/>
  <c r="R23" i="33"/>
  <c r="S23" i="33" s="1"/>
  <c r="R15" i="33"/>
  <c r="S15" i="33" s="1"/>
  <c r="R7" i="33"/>
  <c r="S7" i="33" s="1"/>
  <c r="R41" i="33"/>
  <c r="S41" i="33" s="1"/>
  <c r="R29" i="33"/>
  <c r="S29" i="33" s="1"/>
  <c r="R19" i="33"/>
  <c r="S19" i="33" s="1"/>
  <c r="R9" i="33"/>
  <c r="S9" i="33" s="1"/>
  <c r="R35" i="33"/>
  <c r="S35" i="33" s="1"/>
  <c r="R25" i="33"/>
  <c r="S25" i="33" s="1"/>
  <c r="R13" i="33"/>
  <c r="S13" i="33" s="1"/>
  <c r="R37" i="33"/>
  <c r="S37" i="33" s="1"/>
  <c r="R17" i="33"/>
  <c r="S17" i="33" s="1"/>
  <c r="R33" i="33"/>
  <c r="S33" i="33" s="1"/>
  <c r="R11" i="33"/>
  <c r="S11" i="33" s="1"/>
  <c r="R27" i="33"/>
  <c r="S27" i="33" s="1"/>
  <c r="R21" i="33"/>
  <c r="S21" i="33" s="1"/>
  <c r="R43" i="33"/>
  <c r="S43" i="33" s="1"/>
  <c r="R10" i="15"/>
  <c r="S10" i="15" s="1"/>
  <c r="R18" i="15"/>
  <c r="S18" i="15" s="1"/>
  <c r="R26" i="15"/>
  <c r="S26" i="15" s="1"/>
  <c r="R34" i="15"/>
  <c r="S34" i="15" s="1"/>
  <c r="R42" i="15"/>
  <c r="S42" i="15" s="1"/>
  <c r="R6" i="15"/>
  <c r="S6" i="15" s="1"/>
  <c r="R14" i="15"/>
  <c r="S14" i="15" s="1"/>
  <c r="R22" i="15"/>
  <c r="S22" i="15" s="1"/>
  <c r="R30" i="15"/>
  <c r="S30" i="15" s="1"/>
  <c r="R38" i="15"/>
  <c r="S38" i="15" s="1"/>
  <c r="R5" i="15"/>
  <c r="R20" i="15"/>
  <c r="S20" i="15" s="1"/>
  <c r="R36" i="15"/>
  <c r="S36" i="15" s="1"/>
  <c r="R12" i="15"/>
  <c r="S12" i="15" s="1"/>
  <c r="R28" i="15"/>
  <c r="S28" i="15" s="1"/>
  <c r="R24" i="15"/>
  <c r="S24" i="15" s="1"/>
  <c r="R32" i="15"/>
  <c r="S32" i="15" s="1"/>
  <c r="R16" i="15"/>
  <c r="S16" i="15" s="1"/>
  <c r="R40" i="15"/>
  <c r="S40" i="15" s="1"/>
  <c r="R39" i="15"/>
  <c r="S39" i="15" s="1"/>
  <c r="R31" i="15"/>
  <c r="S31" i="15" s="1"/>
  <c r="R23" i="15"/>
  <c r="S23" i="15" s="1"/>
  <c r="R15" i="15"/>
  <c r="S15" i="15" s="1"/>
  <c r="R37" i="15"/>
  <c r="S37" i="15" s="1"/>
  <c r="R27" i="15"/>
  <c r="S27" i="15" s="1"/>
  <c r="R17" i="15"/>
  <c r="S17" i="15" s="1"/>
  <c r="R7" i="15"/>
  <c r="S7" i="15" s="1"/>
  <c r="R43" i="15"/>
  <c r="S43" i="15" s="1"/>
  <c r="R33" i="15"/>
  <c r="S33" i="15" s="1"/>
  <c r="R21" i="15"/>
  <c r="S21" i="15" s="1"/>
  <c r="R11" i="15"/>
  <c r="S11" i="15" s="1"/>
  <c r="R8" i="15"/>
  <c r="S8" i="15" s="1"/>
  <c r="R35" i="15"/>
  <c r="S35" i="15" s="1"/>
  <c r="R13" i="15"/>
  <c r="S13" i="15" s="1"/>
  <c r="R29" i="15"/>
  <c r="S29" i="15" s="1"/>
  <c r="R9" i="15"/>
  <c r="S9" i="15" s="1"/>
  <c r="R25" i="15"/>
  <c r="S25" i="15" s="1"/>
  <c r="R19" i="15"/>
  <c r="S19" i="15" s="1"/>
  <c r="R41" i="15"/>
  <c r="S41" i="15" s="1"/>
  <c r="R6" i="52"/>
  <c r="S6" i="52" s="1"/>
  <c r="R43" i="52"/>
  <c r="S43" i="52" s="1"/>
  <c r="R35" i="52"/>
  <c r="S35" i="52" s="1"/>
  <c r="R27" i="52"/>
  <c r="S27" i="52" s="1"/>
  <c r="R19" i="52"/>
  <c r="S19" i="52" s="1"/>
  <c r="R11" i="52"/>
  <c r="S11" i="52" s="1"/>
  <c r="R42" i="52"/>
  <c r="S42" i="52" s="1"/>
  <c r="R34" i="52"/>
  <c r="S34" i="52" s="1"/>
  <c r="R26" i="52"/>
  <c r="S26" i="52" s="1"/>
  <c r="R18" i="52"/>
  <c r="S18" i="52" s="1"/>
  <c r="R10" i="52"/>
  <c r="S10" i="52" s="1"/>
  <c r="R39" i="52"/>
  <c r="S39" i="52" s="1"/>
  <c r="R29" i="52"/>
  <c r="S29" i="52" s="1"/>
  <c r="R17" i="52"/>
  <c r="S17" i="52" s="1"/>
  <c r="R7" i="52"/>
  <c r="S7" i="52" s="1"/>
  <c r="R36" i="52"/>
  <c r="S36" i="52" s="1"/>
  <c r="R24" i="52"/>
  <c r="S24" i="52" s="1"/>
  <c r="R14" i="52"/>
  <c r="S14" i="52" s="1"/>
  <c r="R41" i="52"/>
  <c r="S41" i="52" s="1"/>
  <c r="R25" i="52"/>
  <c r="S25" i="52" s="1"/>
  <c r="R13" i="52"/>
  <c r="S13" i="52" s="1"/>
  <c r="R38" i="52"/>
  <c r="S38" i="52" s="1"/>
  <c r="R22" i="52"/>
  <c r="S22" i="52" s="1"/>
  <c r="R8" i="52"/>
  <c r="S8" i="52" s="1"/>
  <c r="R37" i="52"/>
  <c r="S37" i="52" s="1"/>
  <c r="R23" i="52"/>
  <c r="S23" i="52" s="1"/>
  <c r="R9" i="52"/>
  <c r="S9" i="52" s="1"/>
  <c r="R32" i="52"/>
  <c r="S32" i="52" s="1"/>
  <c r="R20" i="52"/>
  <c r="S20" i="52" s="1"/>
  <c r="R15" i="52"/>
  <c r="S15" i="52" s="1"/>
  <c r="R28" i="52"/>
  <c r="S28" i="52" s="1"/>
  <c r="R31" i="52"/>
  <c r="S31" i="52" s="1"/>
  <c r="R40" i="52"/>
  <c r="S40" i="52" s="1"/>
  <c r="R12" i="52"/>
  <c r="S12" i="52" s="1"/>
  <c r="R21" i="52"/>
  <c r="S21" i="52" s="1"/>
  <c r="R30" i="52"/>
  <c r="S30" i="52" s="1"/>
  <c r="R5" i="52"/>
  <c r="R33" i="52"/>
  <c r="S33" i="52" s="1"/>
  <c r="R16" i="52"/>
  <c r="S16" i="52" s="1"/>
  <c r="R34" i="36"/>
  <c r="S34" i="36" s="1"/>
  <c r="R24" i="36"/>
  <c r="S24" i="36" s="1"/>
  <c r="R14" i="36"/>
  <c r="S14" i="36" s="1"/>
  <c r="R41" i="36"/>
  <c r="S41" i="36" s="1"/>
  <c r="R31" i="36"/>
  <c r="S31" i="36" s="1"/>
  <c r="R21" i="36"/>
  <c r="S21" i="36" s="1"/>
  <c r="R9" i="36"/>
  <c r="S9" i="36" s="1"/>
  <c r="R38" i="36"/>
  <c r="S38" i="36" s="1"/>
  <c r="R22" i="36"/>
  <c r="S22" i="36" s="1"/>
  <c r="R8" i="36"/>
  <c r="S8" i="36" s="1"/>
  <c r="R33" i="36"/>
  <c r="S33" i="36" s="1"/>
  <c r="R17" i="36"/>
  <c r="S17" i="36" s="1"/>
  <c r="R32" i="36"/>
  <c r="S32" i="36" s="1"/>
  <c r="R16" i="36"/>
  <c r="S16" i="36" s="1"/>
  <c r="R37" i="36"/>
  <c r="S37" i="36" s="1"/>
  <c r="R15" i="36"/>
  <c r="S15" i="36" s="1"/>
  <c r="R42" i="36"/>
  <c r="S42" i="36" s="1"/>
  <c r="R26" i="36"/>
  <c r="S26" i="36" s="1"/>
  <c r="R6" i="36"/>
  <c r="S6" i="36" s="1"/>
  <c r="R25" i="36"/>
  <c r="S25" i="36" s="1"/>
  <c r="R7" i="36"/>
  <c r="S7" i="36" s="1"/>
  <c r="R10" i="36"/>
  <c r="S10" i="36" s="1"/>
  <c r="R13" i="36"/>
  <c r="S13" i="36" s="1"/>
  <c r="R30" i="36"/>
  <c r="S30" i="36" s="1"/>
  <c r="R29" i="36"/>
  <c r="S29" i="36" s="1"/>
  <c r="R40" i="36"/>
  <c r="S40" i="36" s="1"/>
  <c r="R39" i="36"/>
  <c r="S39" i="36" s="1"/>
  <c r="R23" i="36"/>
  <c r="S23" i="36" s="1"/>
  <c r="R18" i="36"/>
  <c r="S18" i="36" s="1"/>
  <c r="R36" i="36"/>
  <c r="S36" i="36" s="1"/>
  <c r="R20" i="36"/>
  <c r="S20" i="36" s="1"/>
  <c r="R43" i="36"/>
  <c r="S43" i="36" s="1"/>
  <c r="R27" i="36"/>
  <c r="S27" i="36" s="1"/>
  <c r="R11" i="36"/>
  <c r="S11" i="36" s="1"/>
  <c r="R28" i="36"/>
  <c r="S28" i="36" s="1"/>
  <c r="R12" i="36"/>
  <c r="S12" i="36" s="1"/>
  <c r="R35" i="36"/>
  <c r="S35" i="36" s="1"/>
  <c r="R19" i="36"/>
  <c r="S19" i="36" s="1"/>
  <c r="R5" i="36"/>
  <c r="Q44" i="48"/>
  <c r="R5" i="48" a="1"/>
  <c r="R10" i="28"/>
  <c r="S10" i="28" s="1"/>
  <c r="R18" i="28"/>
  <c r="S18" i="28" s="1"/>
  <c r="R26" i="28"/>
  <c r="S26" i="28" s="1"/>
  <c r="R34" i="28"/>
  <c r="S34" i="28" s="1"/>
  <c r="R42" i="28"/>
  <c r="S42" i="28" s="1"/>
  <c r="R8" i="28"/>
  <c r="S8" i="28" s="1"/>
  <c r="R20" i="28"/>
  <c r="S20" i="28" s="1"/>
  <c r="R30" i="28"/>
  <c r="S30" i="28" s="1"/>
  <c r="R40" i="28"/>
  <c r="S40" i="28" s="1"/>
  <c r="R5" i="28"/>
  <c r="R14" i="28"/>
  <c r="S14" i="28" s="1"/>
  <c r="R36" i="28"/>
  <c r="S36" i="28" s="1"/>
  <c r="R12" i="28"/>
  <c r="S12" i="28" s="1"/>
  <c r="R28" i="28"/>
  <c r="S28" i="28" s="1"/>
  <c r="R38" i="28"/>
  <c r="S38" i="28" s="1"/>
  <c r="R39" i="28"/>
  <c r="S39" i="28" s="1"/>
  <c r="R23" i="28"/>
  <c r="S23" i="28" s="1"/>
  <c r="R37" i="28"/>
  <c r="S37" i="28" s="1"/>
  <c r="R17" i="28"/>
  <c r="S17" i="28" s="1"/>
  <c r="R43" i="28"/>
  <c r="S43" i="28" s="1"/>
  <c r="R21" i="28"/>
  <c r="S21" i="28" s="1"/>
  <c r="R25" i="28"/>
  <c r="S25" i="28" s="1"/>
  <c r="R19" i="28"/>
  <c r="S19" i="28" s="1"/>
  <c r="R13" i="28"/>
  <c r="S13" i="28" s="1"/>
  <c r="R9" i="28"/>
  <c r="S9" i="28" s="1"/>
  <c r="R24" i="28"/>
  <c r="S24" i="28" s="1"/>
  <c r="R22" i="28"/>
  <c r="S22" i="28" s="1"/>
  <c r="R32" i="28"/>
  <c r="S32" i="28" s="1"/>
  <c r="R6" i="28"/>
  <c r="S6" i="28" s="1"/>
  <c r="R16" i="28"/>
  <c r="S16" i="28" s="1"/>
  <c r="R31" i="28"/>
  <c r="S31" i="28" s="1"/>
  <c r="R15" i="28"/>
  <c r="S15" i="28" s="1"/>
  <c r="R27" i="28"/>
  <c r="S27" i="28" s="1"/>
  <c r="R7" i="28"/>
  <c r="S7" i="28" s="1"/>
  <c r="R33" i="28"/>
  <c r="S33" i="28" s="1"/>
  <c r="R11" i="28"/>
  <c r="S11" i="28" s="1"/>
  <c r="R41" i="28"/>
  <c r="S41" i="28" s="1"/>
  <c r="R35" i="28"/>
  <c r="S35" i="28" s="1"/>
  <c r="R29" i="28"/>
  <c r="S29" i="28" s="1"/>
  <c r="W7" i="12"/>
  <c r="Y7" i="12"/>
  <c r="U7" i="12"/>
  <c r="Y9" i="12"/>
  <c r="W9" i="12"/>
  <c r="U9" i="12"/>
  <c r="W15" i="12"/>
  <c r="U15" i="12"/>
  <c r="Y15" i="12"/>
  <c r="Y21" i="12"/>
  <c r="W21" i="12"/>
  <c r="U21" i="12"/>
  <c r="U17" i="12"/>
  <c r="Y17" i="12"/>
  <c r="W17" i="12"/>
  <c r="U39" i="12"/>
  <c r="W39" i="12"/>
  <c r="Y39" i="12"/>
  <c r="Y23" i="12"/>
  <c r="U23" i="12"/>
  <c r="W23" i="12"/>
  <c r="Y11" i="12"/>
  <c r="W11" i="12"/>
  <c r="U11" i="12"/>
  <c r="U27" i="12"/>
  <c r="W27" i="12"/>
  <c r="Y27" i="12"/>
  <c r="U43" i="12"/>
  <c r="W43" i="12"/>
  <c r="Y43" i="12"/>
  <c r="W8" i="12"/>
  <c r="U8" i="12"/>
  <c r="Y8" i="12"/>
  <c r="W24" i="12"/>
  <c r="U24" i="12"/>
  <c r="Y24" i="12"/>
  <c r="U36" i="12"/>
  <c r="W36" i="12"/>
  <c r="Y36" i="12"/>
  <c r="R44" i="12"/>
  <c r="S5" i="12"/>
  <c r="W12" i="12"/>
  <c r="U12" i="12"/>
  <c r="Y12" i="12"/>
  <c r="Y30" i="12"/>
  <c r="W30" i="12"/>
  <c r="U30" i="12"/>
  <c r="Y14" i="12"/>
  <c r="W14" i="12"/>
  <c r="U14" i="12"/>
  <c r="W42" i="12"/>
  <c r="Y42" i="12"/>
  <c r="U42" i="12"/>
  <c r="Y26" i="12"/>
  <c r="U26" i="12"/>
  <c r="W26" i="12"/>
  <c r="Y10" i="12"/>
  <c r="W10" i="12"/>
  <c r="U10" i="12"/>
  <c r="R10" i="24"/>
  <c r="S10" i="24" s="1"/>
  <c r="R18" i="24"/>
  <c r="S18" i="24" s="1"/>
  <c r="R26" i="24"/>
  <c r="S26" i="24" s="1"/>
  <c r="R34" i="24"/>
  <c r="S34" i="24" s="1"/>
  <c r="R42" i="24"/>
  <c r="S42" i="24" s="1"/>
  <c r="R8" i="24"/>
  <c r="S8" i="24" s="1"/>
  <c r="R20" i="24"/>
  <c r="S20" i="24" s="1"/>
  <c r="R30" i="24"/>
  <c r="S30" i="24" s="1"/>
  <c r="R40" i="24"/>
  <c r="S40" i="24" s="1"/>
  <c r="R12" i="24"/>
  <c r="S12" i="24" s="1"/>
  <c r="R24" i="24"/>
  <c r="S24" i="24" s="1"/>
  <c r="R38" i="24"/>
  <c r="S38" i="24" s="1"/>
  <c r="R5" i="24"/>
  <c r="R16" i="24"/>
  <c r="S16" i="24" s="1"/>
  <c r="R32" i="24"/>
  <c r="S32" i="24" s="1"/>
  <c r="R14" i="24"/>
  <c r="S14" i="24" s="1"/>
  <c r="R28" i="24"/>
  <c r="S28" i="24" s="1"/>
  <c r="R6" i="24"/>
  <c r="S6" i="24" s="1"/>
  <c r="R36" i="24"/>
  <c r="S36" i="24" s="1"/>
  <c r="R22" i="24"/>
  <c r="S22" i="24" s="1"/>
  <c r="R41" i="24"/>
  <c r="S41" i="24" s="1"/>
  <c r="R33" i="24"/>
  <c r="S33" i="24" s="1"/>
  <c r="R25" i="24"/>
  <c r="S25" i="24" s="1"/>
  <c r="R17" i="24"/>
  <c r="S17" i="24" s="1"/>
  <c r="R9" i="24"/>
  <c r="S9" i="24" s="1"/>
  <c r="R37" i="24"/>
  <c r="S37" i="24" s="1"/>
  <c r="R27" i="24"/>
  <c r="S27" i="24" s="1"/>
  <c r="R15" i="24"/>
  <c r="S15" i="24" s="1"/>
  <c r="R7" i="24"/>
  <c r="S7" i="24" s="1"/>
  <c r="R43" i="24"/>
  <c r="S43" i="24" s="1"/>
  <c r="R31" i="24"/>
  <c r="S31" i="24" s="1"/>
  <c r="R21" i="24"/>
  <c r="S21" i="24" s="1"/>
  <c r="R11" i="24"/>
  <c r="S11" i="24" s="1"/>
  <c r="R23" i="24"/>
  <c r="S23" i="24" s="1"/>
  <c r="R39" i="24"/>
  <c r="S39" i="24" s="1"/>
  <c r="R19" i="24"/>
  <c r="S19" i="24" s="1"/>
  <c r="R35" i="24"/>
  <c r="S35" i="24" s="1"/>
  <c r="R13" i="24"/>
  <c r="S13" i="24" s="1"/>
  <c r="R29" i="24"/>
  <c r="S29" i="24" s="1"/>
  <c r="R43" i="34"/>
  <c r="S43" i="34" s="1"/>
  <c r="R33" i="34"/>
  <c r="S33" i="34" s="1"/>
  <c r="R23" i="34"/>
  <c r="S23" i="34" s="1"/>
  <c r="R11" i="34"/>
  <c r="S11" i="34" s="1"/>
  <c r="R25" i="34"/>
  <c r="S25" i="34" s="1"/>
  <c r="R41" i="34"/>
  <c r="S41" i="34" s="1"/>
  <c r="R19" i="34"/>
  <c r="S19" i="34" s="1"/>
  <c r="R35" i="34"/>
  <c r="S35" i="34" s="1"/>
  <c r="R15" i="34"/>
  <c r="S15" i="34" s="1"/>
  <c r="R31" i="34"/>
  <c r="S31" i="34" s="1"/>
  <c r="R9" i="34"/>
  <c r="S9" i="34" s="1"/>
  <c r="R5" i="34"/>
  <c r="S5" i="34" s="1"/>
  <c r="R20" i="34"/>
  <c r="S20" i="34" s="1"/>
  <c r="R36" i="34"/>
  <c r="S36" i="34" s="1"/>
  <c r="R18" i="34"/>
  <c r="S18" i="34" s="1"/>
  <c r="R40" i="34"/>
  <c r="S40" i="34" s="1"/>
  <c r="R26" i="34"/>
  <c r="S26" i="34" s="1"/>
  <c r="R22" i="34"/>
  <c r="S22" i="34" s="1"/>
  <c r="R10" i="34"/>
  <c r="S10" i="34" s="1"/>
  <c r="R24" i="34"/>
  <c r="S24" i="34" s="1"/>
  <c r="R34" i="34"/>
  <c r="S34" i="34" s="1"/>
  <c r="R37" i="34"/>
  <c r="S37" i="34" s="1"/>
  <c r="R21" i="34"/>
  <c r="S21" i="34" s="1"/>
  <c r="R39" i="34"/>
  <c r="S39" i="34" s="1"/>
  <c r="R17" i="34"/>
  <c r="S17" i="34" s="1"/>
  <c r="R12" i="34"/>
  <c r="S12" i="34" s="1"/>
  <c r="R28" i="34"/>
  <c r="S28" i="34" s="1"/>
  <c r="R8" i="34"/>
  <c r="S8" i="34" s="1"/>
  <c r="R30" i="34"/>
  <c r="S30" i="34" s="1"/>
  <c r="R14" i="34"/>
  <c r="S14" i="34" s="1"/>
  <c r="R42" i="34"/>
  <c r="S42" i="34" s="1"/>
  <c r="R38" i="34"/>
  <c r="S38" i="34" s="1"/>
  <c r="R32" i="34"/>
  <c r="S32" i="34" s="1"/>
  <c r="R6" i="34"/>
  <c r="S6" i="34" s="1"/>
  <c r="R16" i="34"/>
  <c r="S16" i="34" s="1"/>
  <c r="R29" i="34"/>
  <c r="S29" i="34" s="1"/>
  <c r="R13" i="34"/>
  <c r="S13" i="34" s="1"/>
  <c r="R27" i="34"/>
  <c r="S27" i="34" s="1"/>
  <c r="R7" i="34"/>
  <c r="R18" i="31"/>
  <c r="S18" i="31" s="1"/>
  <c r="R30" i="31"/>
  <c r="S30" i="31" s="1"/>
  <c r="R14" i="31"/>
  <c r="S14" i="31" s="1"/>
  <c r="R36" i="31"/>
  <c r="S36" i="31" s="1"/>
  <c r="R6" i="31"/>
  <c r="S6" i="31" s="1"/>
  <c r="R26" i="31"/>
  <c r="S26" i="31" s="1"/>
  <c r="R42" i="31"/>
  <c r="S42" i="31" s="1"/>
  <c r="R38" i="31"/>
  <c r="S38" i="31" s="1"/>
  <c r="R20" i="31"/>
  <c r="S20" i="31" s="1"/>
  <c r="R10" i="31"/>
  <c r="S10" i="31" s="1"/>
  <c r="R28" i="31"/>
  <c r="S28" i="31" s="1"/>
  <c r="R37" i="31"/>
  <c r="S37" i="31" s="1"/>
  <c r="R29" i="31"/>
  <c r="S29" i="31" s="1"/>
  <c r="R21" i="31"/>
  <c r="S21" i="31" s="1"/>
  <c r="R13" i="31"/>
  <c r="S13" i="31" s="1"/>
  <c r="R7" i="31"/>
  <c r="S7" i="31" s="1"/>
  <c r="R39" i="31"/>
  <c r="S39" i="31" s="1"/>
  <c r="R27" i="31"/>
  <c r="S27" i="31" s="1"/>
  <c r="R17" i="31"/>
  <c r="S17" i="31" s="1"/>
  <c r="R43" i="31"/>
  <c r="S43" i="31" s="1"/>
  <c r="R33" i="31"/>
  <c r="S33" i="31" s="1"/>
  <c r="R23" i="31"/>
  <c r="S23" i="31" s="1"/>
  <c r="R11" i="31"/>
  <c r="S11" i="31" s="1"/>
  <c r="R35" i="31"/>
  <c r="S35" i="31" s="1"/>
  <c r="R15" i="31"/>
  <c r="S15" i="31" s="1"/>
  <c r="R31" i="31"/>
  <c r="S31" i="31" s="1"/>
  <c r="R9" i="31"/>
  <c r="S9" i="31" s="1"/>
  <c r="R25" i="31"/>
  <c r="S25" i="31" s="1"/>
  <c r="R41" i="31"/>
  <c r="S41" i="31" s="1"/>
  <c r="R19" i="31"/>
  <c r="S19" i="31" s="1"/>
  <c r="R8" i="31"/>
  <c r="S8" i="31" s="1"/>
  <c r="R16" i="31"/>
  <c r="S16" i="31" s="1"/>
  <c r="R24" i="31"/>
  <c r="S24" i="31" s="1"/>
  <c r="R32" i="31"/>
  <c r="S32" i="31" s="1"/>
  <c r="R40" i="31"/>
  <c r="S40" i="31" s="1"/>
  <c r="R12" i="31"/>
  <c r="S12" i="31" s="1"/>
  <c r="R22" i="31"/>
  <c r="S22" i="31" s="1"/>
  <c r="R34" i="31"/>
  <c r="S34" i="31" s="1"/>
  <c r="R5" i="31"/>
  <c r="W34" i="31" l="1"/>
  <c r="Y34" i="31"/>
  <c r="U34" i="31"/>
  <c r="W12" i="31"/>
  <c r="U12" i="31"/>
  <c r="Y12" i="31"/>
  <c r="Y32" i="31"/>
  <c r="U32" i="31"/>
  <c r="W32" i="31"/>
  <c r="Y16" i="31"/>
  <c r="U16" i="31"/>
  <c r="W16" i="31"/>
  <c r="U19" i="31"/>
  <c r="W19" i="31"/>
  <c r="Y19" i="31"/>
  <c r="Y25" i="31"/>
  <c r="U25" i="31"/>
  <c r="W25" i="31"/>
  <c r="U31" i="31"/>
  <c r="Y31" i="31"/>
  <c r="W31" i="31"/>
  <c r="W35" i="31"/>
  <c r="U35" i="31"/>
  <c r="Y35" i="31"/>
  <c r="Y23" i="31"/>
  <c r="U23" i="31"/>
  <c r="W23" i="31"/>
  <c r="W43" i="31"/>
  <c r="U43" i="31"/>
  <c r="Y43" i="31"/>
  <c r="W27" i="31"/>
  <c r="Y27" i="31"/>
  <c r="U27" i="31"/>
  <c r="U7" i="31"/>
  <c r="W7" i="31"/>
  <c r="Y7" i="31"/>
  <c r="U21" i="31"/>
  <c r="Y21" i="31"/>
  <c r="W21" i="31"/>
  <c r="Y37" i="31"/>
  <c r="U37" i="31"/>
  <c r="W37" i="31"/>
  <c r="W10" i="31"/>
  <c r="U10" i="31"/>
  <c r="Y10" i="31"/>
  <c r="Y38" i="31"/>
  <c r="U38" i="31"/>
  <c r="W38" i="31"/>
  <c r="Y26" i="31"/>
  <c r="U26" i="31"/>
  <c r="W26" i="31"/>
  <c r="W36" i="31"/>
  <c r="Y36" i="31"/>
  <c r="U36" i="31"/>
  <c r="W30" i="31"/>
  <c r="U30" i="31"/>
  <c r="Y30" i="31"/>
  <c r="R44" i="34"/>
  <c r="S7" i="34"/>
  <c r="W13" i="34"/>
  <c r="Y13" i="34"/>
  <c r="U13" i="34"/>
  <c r="Y16" i="34"/>
  <c r="W16" i="34"/>
  <c r="U16" i="34"/>
  <c r="Y32" i="34"/>
  <c r="U32" i="34"/>
  <c r="W32" i="34"/>
  <c r="Y42" i="34"/>
  <c r="W42" i="34"/>
  <c r="U42" i="34"/>
  <c r="W30" i="34"/>
  <c r="U30" i="34"/>
  <c r="Y30" i="34"/>
  <c r="Y28" i="34"/>
  <c r="W28" i="34"/>
  <c r="U28" i="34"/>
  <c r="U17" i="34"/>
  <c r="Y17" i="34"/>
  <c r="W17" i="34"/>
  <c r="W21" i="34"/>
  <c r="Y21" i="34"/>
  <c r="U21" i="34"/>
  <c r="Y34" i="34"/>
  <c r="W34" i="34"/>
  <c r="U34" i="34"/>
  <c r="W10" i="34"/>
  <c r="U10" i="34"/>
  <c r="Y10" i="34"/>
  <c r="Y26" i="34"/>
  <c r="W26" i="34"/>
  <c r="U26" i="34"/>
  <c r="Y18" i="34"/>
  <c r="U18" i="34"/>
  <c r="W18" i="34"/>
  <c r="W20" i="34"/>
  <c r="Y20" i="34"/>
  <c r="U20" i="34"/>
  <c r="W9" i="34"/>
  <c r="Y9" i="34"/>
  <c r="U9" i="34"/>
  <c r="W15" i="34"/>
  <c r="Y15" i="34"/>
  <c r="U15" i="34"/>
  <c r="U19" i="34"/>
  <c r="Y19" i="34"/>
  <c r="W19" i="34"/>
  <c r="U25" i="34"/>
  <c r="Y25" i="34"/>
  <c r="W25" i="34"/>
  <c r="Y23" i="34"/>
  <c r="W23" i="34"/>
  <c r="U23" i="34"/>
  <c r="U43" i="34"/>
  <c r="W43" i="34"/>
  <c r="Y43" i="34"/>
  <c r="Y13" i="24"/>
  <c r="W13" i="24"/>
  <c r="U13" i="24"/>
  <c r="W19" i="24"/>
  <c r="Y19" i="24"/>
  <c r="U19" i="24"/>
  <c r="U23" i="24"/>
  <c r="Y23" i="24"/>
  <c r="W23" i="24"/>
  <c r="W21" i="24"/>
  <c r="U21" i="24"/>
  <c r="Y21" i="24"/>
  <c r="W43" i="24"/>
  <c r="Y43" i="24"/>
  <c r="U43" i="24"/>
  <c r="Y15" i="24"/>
  <c r="U15" i="24"/>
  <c r="W15" i="24"/>
  <c r="W37" i="24"/>
  <c r="U37" i="24"/>
  <c r="Y37" i="24"/>
  <c r="W17" i="24"/>
  <c r="U17" i="24"/>
  <c r="Y17" i="24"/>
  <c r="Y33" i="24"/>
  <c r="W33" i="24"/>
  <c r="U33" i="24"/>
  <c r="Y22" i="24"/>
  <c r="W22" i="24"/>
  <c r="U22" i="24"/>
  <c r="U6" i="24"/>
  <c r="Y6" i="24"/>
  <c r="W6" i="24"/>
  <c r="Y14" i="24"/>
  <c r="W14" i="24"/>
  <c r="U14" i="24"/>
  <c r="Y16" i="24"/>
  <c r="U16" i="24"/>
  <c r="W16" i="24"/>
  <c r="W38" i="24"/>
  <c r="U38" i="24"/>
  <c r="Y38" i="24"/>
  <c r="Y12" i="24"/>
  <c r="U12" i="24"/>
  <c r="W12" i="24"/>
  <c r="Y30" i="24"/>
  <c r="U30" i="24"/>
  <c r="W30" i="24"/>
  <c r="Y8" i="24"/>
  <c r="U8" i="24"/>
  <c r="W8" i="24"/>
  <c r="Y34" i="24"/>
  <c r="U34" i="24"/>
  <c r="W34" i="24"/>
  <c r="W18" i="24"/>
  <c r="Y18" i="24"/>
  <c r="U18" i="24"/>
  <c r="U5" i="12"/>
  <c r="U44" i="12" s="1"/>
  <c r="E8" i="7" s="1"/>
  <c r="S44" i="12"/>
  <c r="D8" i="7" s="1"/>
  <c r="W5" i="12"/>
  <c r="W44" i="12" s="1"/>
  <c r="F8" i="7" s="1"/>
  <c r="Y5" i="12"/>
  <c r="Y44" i="12" s="1"/>
  <c r="G8" i="7" s="1"/>
  <c r="Y35" i="28"/>
  <c r="U35" i="28"/>
  <c r="W35" i="28"/>
  <c r="W11" i="28"/>
  <c r="Y11" i="28"/>
  <c r="U11" i="28"/>
  <c r="W7" i="28"/>
  <c r="U7" i="28"/>
  <c r="Y7" i="28"/>
  <c r="U15" i="28"/>
  <c r="W15" i="28"/>
  <c r="Y15" i="28"/>
  <c r="Y16" i="28"/>
  <c r="U16" i="28"/>
  <c r="W16" i="28"/>
  <c r="Y32" i="28"/>
  <c r="W32" i="28"/>
  <c r="U32" i="28"/>
  <c r="Y24" i="28"/>
  <c r="U24" i="28"/>
  <c r="W24" i="28"/>
  <c r="Y13" i="28"/>
  <c r="U13" i="28"/>
  <c r="W13" i="28"/>
  <c r="U25" i="28"/>
  <c r="Y25" i="28"/>
  <c r="W25" i="28"/>
  <c r="Y43" i="28"/>
  <c r="W43" i="28"/>
  <c r="U43" i="28"/>
  <c r="U37" i="28"/>
  <c r="W37" i="28"/>
  <c r="Y37" i="28"/>
  <c r="Y39" i="28"/>
  <c r="U39" i="28"/>
  <c r="W39" i="28"/>
  <c r="W28" i="28"/>
  <c r="Y28" i="28"/>
  <c r="U28" i="28"/>
  <c r="W36" i="28"/>
  <c r="U36" i="28"/>
  <c r="Y36" i="28"/>
  <c r="R44" i="28"/>
  <c r="S5" i="28"/>
  <c r="W30" i="28"/>
  <c r="Y30" i="28"/>
  <c r="U30" i="28"/>
  <c r="W8" i="28"/>
  <c r="U8" i="28"/>
  <c r="Y8" i="28"/>
  <c r="W34" i="28"/>
  <c r="Y34" i="28"/>
  <c r="U34" i="28"/>
  <c r="Y18" i="28"/>
  <c r="W18" i="28"/>
  <c r="U18" i="28"/>
  <c r="R5" i="48"/>
  <c r="R32" i="48"/>
  <c r="S32" i="48" s="1"/>
  <c r="R16" i="48"/>
  <c r="S16" i="48" s="1"/>
  <c r="R39" i="48"/>
  <c r="S39" i="48" s="1"/>
  <c r="R23" i="48"/>
  <c r="S23" i="48" s="1"/>
  <c r="R26" i="48"/>
  <c r="S26" i="48" s="1"/>
  <c r="R43" i="48"/>
  <c r="S43" i="48" s="1"/>
  <c r="R21" i="48"/>
  <c r="S21" i="48" s="1"/>
  <c r="R38" i="48"/>
  <c r="S38" i="48" s="1"/>
  <c r="R10" i="48"/>
  <c r="S10" i="48" s="1"/>
  <c r="R19" i="48"/>
  <c r="S19" i="48" s="1"/>
  <c r="R34" i="48"/>
  <c r="S34" i="48" s="1"/>
  <c r="R37" i="48"/>
  <c r="S37" i="48" s="1"/>
  <c r="R30" i="48"/>
  <c r="S30" i="48" s="1"/>
  <c r="R29" i="48"/>
  <c r="S29" i="48" s="1"/>
  <c r="R20" i="48"/>
  <c r="S20" i="48" s="1"/>
  <c r="R42" i="48"/>
  <c r="S42" i="48" s="1"/>
  <c r="R7" i="48"/>
  <c r="S7" i="48" s="1"/>
  <c r="R27" i="48"/>
  <c r="S27" i="48" s="1"/>
  <c r="R6" i="48"/>
  <c r="S6" i="48" s="1"/>
  <c r="R40" i="48"/>
  <c r="S40" i="48" s="1"/>
  <c r="R24" i="48"/>
  <c r="S24" i="48" s="1"/>
  <c r="R8" i="48"/>
  <c r="S8" i="48" s="1"/>
  <c r="R31" i="48"/>
  <c r="S31" i="48" s="1"/>
  <c r="R36" i="48"/>
  <c r="S36" i="48" s="1"/>
  <c r="R14" i="48"/>
  <c r="S14" i="48" s="1"/>
  <c r="R33" i="48"/>
  <c r="S33" i="48" s="1"/>
  <c r="R13" i="48"/>
  <c r="S13" i="48" s="1"/>
  <c r="R22" i="48"/>
  <c r="S22" i="48" s="1"/>
  <c r="R35" i="48"/>
  <c r="S35" i="48" s="1"/>
  <c r="R9" i="48"/>
  <c r="S9" i="48" s="1"/>
  <c r="R18" i="48"/>
  <c r="S18" i="48" s="1"/>
  <c r="R17" i="48"/>
  <c r="S17" i="48" s="1"/>
  <c r="R12" i="48"/>
  <c r="S12" i="48" s="1"/>
  <c r="R15" i="48"/>
  <c r="S15" i="48" s="1"/>
  <c r="R25" i="48"/>
  <c r="S25" i="48" s="1"/>
  <c r="R41" i="48"/>
  <c r="S41" i="48" s="1"/>
  <c r="R28" i="48"/>
  <c r="S28" i="48" s="1"/>
  <c r="R11" i="48"/>
  <c r="S11" i="48" s="1"/>
  <c r="R44" i="36"/>
  <c r="S5" i="36"/>
  <c r="Y35" i="36"/>
  <c r="W35" i="36"/>
  <c r="U35" i="36"/>
  <c r="W28" i="36"/>
  <c r="U28" i="36"/>
  <c r="Y28" i="36"/>
  <c r="W27" i="36"/>
  <c r="Y27" i="36"/>
  <c r="U27" i="36"/>
  <c r="Y20" i="36"/>
  <c r="U20" i="36"/>
  <c r="W20" i="36"/>
  <c r="W18" i="36"/>
  <c r="Y18" i="36"/>
  <c r="U18" i="36"/>
  <c r="Y39" i="36"/>
  <c r="U39" i="36"/>
  <c r="W39" i="36"/>
  <c r="W29" i="36"/>
  <c r="U29" i="36"/>
  <c r="Y29" i="36"/>
  <c r="U13" i="36"/>
  <c r="W13" i="36"/>
  <c r="Y13" i="36"/>
  <c r="W7" i="36"/>
  <c r="Y7" i="36"/>
  <c r="U7" i="36"/>
  <c r="Y6" i="36"/>
  <c r="W6" i="36"/>
  <c r="U6" i="36"/>
  <c r="W42" i="36"/>
  <c r="U42" i="36"/>
  <c r="Y42" i="36"/>
  <c r="W37" i="36"/>
  <c r="U37" i="36"/>
  <c r="Y37" i="36"/>
  <c r="U32" i="36"/>
  <c r="W32" i="36"/>
  <c r="Y32" i="36"/>
  <c r="W33" i="36"/>
  <c r="U33" i="36"/>
  <c r="Y33" i="36"/>
  <c r="Y22" i="36"/>
  <c r="U22" i="36"/>
  <c r="W22" i="36"/>
  <c r="W9" i="36"/>
  <c r="Y9" i="36"/>
  <c r="U9" i="36"/>
  <c r="W31" i="36"/>
  <c r="Y31" i="36"/>
  <c r="U31" i="36"/>
  <c r="U14" i="36"/>
  <c r="Y14" i="36"/>
  <c r="W14" i="36"/>
  <c r="W34" i="36"/>
  <c r="U34" i="36"/>
  <c r="Y34" i="36"/>
  <c r="W33" i="52"/>
  <c r="Y33" i="52"/>
  <c r="U33" i="52"/>
  <c r="W30" i="52"/>
  <c r="Y30" i="52"/>
  <c r="U30" i="52"/>
  <c r="W12" i="52"/>
  <c r="U12" i="52"/>
  <c r="Y12" i="52"/>
  <c r="Y31" i="52"/>
  <c r="W31" i="52"/>
  <c r="U31" i="52"/>
  <c r="Y15" i="52"/>
  <c r="U15" i="52"/>
  <c r="W15" i="52"/>
  <c r="Y32" i="52"/>
  <c r="U32" i="52"/>
  <c r="W32" i="52"/>
  <c r="W23" i="52"/>
  <c r="Y23" i="52"/>
  <c r="U23" i="52"/>
  <c r="W8" i="52"/>
  <c r="Y8" i="52"/>
  <c r="U8" i="52"/>
  <c r="W38" i="52"/>
  <c r="Y38" i="52"/>
  <c r="U38" i="52"/>
  <c r="Y25" i="52"/>
  <c r="U25" i="52"/>
  <c r="W25" i="52"/>
  <c r="Y14" i="52"/>
  <c r="U14" i="52"/>
  <c r="W14" i="52"/>
  <c r="Y36" i="52"/>
  <c r="W36" i="52"/>
  <c r="U36" i="52"/>
  <c r="Y17" i="52"/>
  <c r="U17" i="52"/>
  <c r="W17" i="52"/>
  <c r="W39" i="52"/>
  <c r="U39" i="52"/>
  <c r="Y39" i="52"/>
  <c r="Y18" i="52"/>
  <c r="W18" i="52"/>
  <c r="U18" i="52"/>
  <c r="Y34" i="52"/>
  <c r="W34" i="52"/>
  <c r="U34" i="52"/>
  <c r="U11" i="52"/>
  <c r="Y11" i="52"/>
  <c r="W11" i="52"/>
  <c r="W27" i="52"/>
  <c r="U27" i="52"/>
  <c r="Y27" i="52"/>
  <c r="W43" i="52"/>
  <c r="U43" i="52"/>
  <c r="Y43" i="52"/>
  <c r="W41" i="15"/>
  <c r="Y41" i="15"/>
  <c r="U41" i="15"/>
  <c r="Y25" i="15"/>
  <c r="U25" i="15"/>
  <c r="W25" i="15"/>
  <c r="U29" i="15"/>
  <c r="W29" i="15"/>
  <c r="Y29" i="15"/>
  <c r="U35" i="15"/>
  <c r="Y35" i="15"/>
  <c r="W35" i="15"/>
  <c r="Y11" i="15"/>
  <c r="W11" i="15"/>
  <c r="U11" i="15"/>
  <c r="U33" i="15"/>
  <c r="W33" i="15"/>
  <c r="Y33" i="15"/>
  <c r="Y7" i="15"/>
  <c r="U7" i="15"/>
  <c r="W7" i="15"/>
  <c r="U27" i="15"/>
  <c r="Y27" i="15"/>
  <c r="W27" i="15"/>
  <c r="Y15" i="15"/>
  <c r="U15" i="15"/>
  <c r="W15" i="15"/>
  <c r="W31" i="15"/>
  <c r="Y31" i="15"/>
  <c r="U31" i="15"/>
  <c r="Y40" i="15"/>
  <c r="W40" i="15"/>
  <c r="U40" i="15"/>
  <c r="U32" i="15"/>
  <c r="Y32" i="15"/>
  <c r="W32" i="15"/>
  <c r="W28" i="15"/>
  <c r="U28" i="15"/>
  <c r="Y28" i="15"/>
  <c r="W36" i="15"/>
  <c r="U36" i="15"/>
  <c r="Y36" i="15"/>
  <c r="R44" i="15"/>
  <c r="S5" i="15"/>
  <c r="W30" i="15"/>
  <c r="Y30" i="15"/>
  <c r="U30" i="15"/>
  <c r="Y14" i="15"/>
  <c r="W14" i="15"/>
  <c r="U14" i="15"/>
  <c r="W42" i="15"/>
  <c r="Y42" i="15"/>
  <c r="U42" i="15"/>
  <c r="Y26" i="15"/>
  <c r="W26" i="15"/>
  <c r="U26" i="15"/>
  <c r="W10" i="15"/>
  <c r="Y10" i="15"/>
  <c r="U10" i="15"/>
  <c r="W21" i="33"/>
  <c r="Y21" i="33"/>
  <c r="U21" i="33"/>
  <c r="Y11" i="33"/>
  <c r="W11" i="33"/>
  <c r="U11" i="33"/>
  <c r="U17" i="33"/>
  <c r="W17" i="33"/>
  <c r="Y17" i="33"/>
  <c r="U13" i="33"/>
  <c r="Y13" i="33"/>
  <c r="W13" i="33"/>
  <c r="Y35" i="33"/>
  <c r="W35" i="33"/>
  <c r="U35" i="33"/>
  <c r="Y19" i="33"/>
  <c r="W19" i="33"/>
  <c r="U19" i="33"/>
  <c r="U41" i="33"/>
  <c r="W41" i="33"/>
  <c r="Y41" i="33"/>
  <c r="U15" i="33"/>
  <c r="W15" i="33"/>
  <c r="Y15" i="33"/>
  <c r="Y31" i="33"/>
  <c r="U31" i="33"/>
  <c r="W31" i="33"/>
  <c r="W6" i="33"/>
  <c r="U6" i="33"/>
  <c r="Y6" i="33"/>
  <c r="W36" i="33"/>
  <c r="Y36" i="33"/>
  <c r="U36" i="33"/>
  <c r="Y38" i="33"/>
  <c r="U38" i="33"/>
  <c r="W38" i="33"/>
  <c r="R44" i="33"/>
  <c r="S5" i="33"/>
  <c r="W12" i="33"/>
  <c r="U12" i="33"/>
  <c r="Y12" i="33"/>
  <c r="W14" i="33"/>
  <c r="U14" i="33"/>
  <c r="Y14" i="33"/>
  <c r="W30" i="33"/>
  <c r="Y30" i="33"/>
  <c r="U30" i="33"/>
  <c r="Y10" i="33"/>
  <c r="W10" i="33"/>
  <c r="U10" i="33"/>
  <c r="Y32" i="33"/>
  <c r="U32" i="33"/>
  <c r="W32" i="33"/>
  <c r="Y16" i="33"/>
  <c r="U16" i="33"/>
  <c r="W16" i="33"/>
  <c r="R6" i="14"/>
  <c r="S6" i="14" s="1"/>
  <c r="R14" i="14"/>
  <c r="S14" i="14" s="1"/>
  <c r="R22" i="14"/>
  <c r="S22" i="14" s="1"/>
  <c r="R30" i="14"/>
  <c r="S30" i="14" s="1"/>
  <c r="R38" i="14"/>
  <c r="S38" i="14" s="1"/>
  <c r="R10" i="14"/>
  <c r="S10" i="14" s="1"/>
  <c r="R18" i="14"/>
  <c r="S18" i="14" s="1"/>
  <c r="R26" i="14"/>
  <c r="S26" i="14" s="1"/>
  <c r="R34" i="14"/>
  <c r="S34" i="14" s="1"/>
  <c r="R42" i="14"/>
  <c r="S42" i="14" s="1"/>
  <c r="R16" i="14"/>
  <c r="S16" i="14" s="1"/>
  <c r="R32" i="14"/>
  <c r="S32" i="14" s="1"/>
  <c r="R8" i="14"/>
  <c r="S8" i="14" s="1"/>
  <c r="R24" i="14"/>
  <c r="S24" i="14" s="1"/>
  <c r="R40" i="14"/>
  <c r="S40" i="14" s="1"/>
  <c r="R5" i="14"/>
  <c r="R36" i="14"/>
  <c r="S36" i="14" s="1"/>
  <c r="R12" i="14"/>
  <c r="S12" i="14" s="1"/>
  <c r="R28" i="14"/>
  <c r="S28" i="14" s="1"/>
  <c r="R20" i="14"/>
  <c r="S20" i="14" s="1"/>
  <c r="R43" i="14"/>
  <c r="S43" i="14" s="1"/>
  <c r="R35" i="14"/>
  <c r="S35" i="14" s="1"/>
  <c r="R27" i="14"/>
  <c r="S27" i="14" s="1"/>
  <c r="R19" i="14"/>
  <c r="S19" i="14" s="1"/>
  <c r="R11" i="14"/>
  <c r="S11" i="14" s="1"/>
  <c r="R39" i="14"/>
  <c r="S39" i="14" s="1"/>
  <c r="R29" i="14"/>
  <c r="S29" i="14" s="1"/>
  <c r="R17" i="14"/>
  <c r="S17" i="14" s="1"/>
  <c r="R33" i="14"/>
  <c r="S33" i="14" s="1"/>
  <c r="R23" i="14"/>
  <c r="S23" i="14" s="1"/>
  <c r="R13" i="14"/>
  <c r="S13" i="14" s="1"/>
  <c r="R25" i="14"/>
  <c r="S25" i="14" s="1"/>
  <c r="R7" i="14"/>
  <c r="S7" i="14" s="1"/>
  <c r="R41" i="14"/>
  <c r="S41" i="14" s="1"/>
  <c r="R21" i="14"/>
  <c r="S21" i="14" s="1"/>
  <c r="R37" i="14"/>
  <c r="S37" i="14" s="1"/>
  <c r="R15" i="14"/>
  <c r="S15" i="14" s="1"/>
  <c r="R31" i="14"/>
  <c r="S31" i="14" s="1"/>
  <c r="R9" i="14"/>
  <c r="S9" i="14" s="1"/>
  <c r="R6" i="18"/>
  <c r="S6" i="18" s="1"/>
  <c r="R14" i="18"/>
  <c r="S14" i="18" s="1"/>
  <c r="R22" i="18"/>
  <c r="S22" i="18" s="1"/>
  <c r="R30" i="18"/>
  <c r="S30" i="18" s="1"/>
  <c r="R38" i="18"/>
  <c r="S38" i="18" s="1"/>
  <c r="R10" i="18"/>
  <c r="S10" i="18" s="1"/>
  <c r="R18" i="18"/>
  <c r="S18" i="18" s="1"/>
  <c r="R26" i="18"/>
  <c r="S26" i="18" s="1"/>
  <c r="R34" i="18"/>
  <c r="S34" i="18" s="1"/>
  <c r="R42" i="18"/>
  <c r="S42" i="18" s="1"/>
  <c r="R16" i="18"/>
  <c r="S16" i="18" s="1"/>
  <c r="R32" i="18"/>
  <c r="S32" i="18" s="1"/>
  <c r="R8" i="18"/>
  <c r="S8" i="18" s="1"/>
  <c r="R24" i="18"/>
  <c r="S24" i="18" s="1"/>
  <c r="R40" i="18"/>
  <c r="S40" i="18" s="1"/>
  <c r="R20" i="18"/>
  <c r="S20" i="18" s="1"/>
  <c r="R28" i="18"/>
  <c r="S28" i="18" s="1"/>
  <c r="R12" i="18"/>
  <c r="S12" i="18" s="1"/>
  <c r="R36" i="18"/>
  <c r="S36" i="18" s="1"/>
  <c r="R43" i="18"/>
  <c r="S43" i="18" s="1"/>
  <c r="R35" i="18"/>
  <c r="S35" i="18" s="1"/>
  <c r="R27" i="18"/>
  <c r="S27" i="18" s="1"/>
  <c r="R19" i="18"/>
  <c r="S19" i="18" s="1"/>
  <c r="R11" i="18"/>
  <c r="S11" i="18" s="1"/>
  <c r="R37" i="18"/>
  <c r="S37" i="18" s="1"/>
  <c r="R25" i="18"/>
  <c r="S25" i="18" s="1"/>
  <c r="R15" i="18"/>
  <c r="S15" i="18" s="1"/>
  <c r="R7" i="18"/>
  <c r="S7" i="18" s="1"/>
  <c r="R5" i="18"/>
  <c r="R31" i="18"/>
  <c r="S31" i="18" s="1"/>
  <c r="R9" i="18"/>
  <c r="S9" i="18" s="1"/>
  <c r="R39" i="18"/>
  <c r="S39" i="18" s="1"/>
  <c r="R33" i="18"/>
  <c r="S33" i="18" s="1"/>
  <c r="R29" i="18"/>
  <c r="S29" i="18" s="1"/>
  <c r="R41" i="18"/>
  <c r="S41" i="18" s="1"/>
  <c r="R21" i="18"/>
  <c r="S21" i="18" s="1"/>
  <c r="R23" i="18"/>
  <c r="S23" i="18" s="1"/>
  <c r="R17" i="18"/>
  <c r="S17" i="18" s="1"/>
  <c r="R13" i="18"/>
  <c r="S13" i="18" s="1"/>
  <c r="Y22" i="39"/>
  <c r="W22" i="39"/>
  <c r="U22" i="39"/>
  <c r="W41" i="39"/>
  <c r="Y41" i="39"/>
  <c r="U41" i="39"/>
  <c r="W31" i="39"/>
  <c r="U31" i="39"/>
  <c r="Y31" i="39"/>
  <c r="W11" i="39"/>
  <c r="U11" i="39"/>
  <c r="Y11" i="39"/>
  <c r="W26" i="39"/>
  <c r="U26" i="39"/>
  <c r="Y26" i="39"/>
  <c r="W25" i="39"/>
  <c r="U25" i="39"/>
  <c r="Y25" i="39"/>
  <c r="Y16" i="39"/>
  <c r="U16" i="39"/>
  <c r="W16" i="39"/>
  <c r="Y15" i="39"/>
  <c r="U15" i="39"/>
  <c r="W15" i="39"/>
  <c r="U6" i="39"/>
  <c r="W6" i="39"/>
  <c r="Y6" i="39"/>
  <c r="Y32" i="39"/>
  <c r="W32" i="39"/>
  <c r="U32" i="39"/>
  <c r="W23" i="39"/>
  <c r="U23" i="39"/>
  <c r="Y23" i="39"/>
  <c r="W14" i="39"/>
  <c r="U14" i="39"/>
  <c r="Y14" i="39"/>
  <c r="Y34" i="39"/>
  <c r="U34" i="39"/>
  <c r="W34" i="39"/>
  <c r="Y17" i="39"/>
  <c r="U17" i="39"/>
  <c r="W17" i="39"/>
  <c r="Y39" i="39"/>
  <c r="U39" i="39"/>
  <c r="W39" i="39"/>
  <c r="W20" i="39"/>
  <c r="U20" i="39"/>
  <c r="Y20" i="39"/>
  <c r="Y36" i="39"/>
  <c r="W36" i="39"/>
  <c r="U36" i="39"/>
  <c r="Y13" i="39"/>
  <c r="W13" i="39"/>
  <c r="U13" i="39"/>
  <c r="Y29" i="39"/>
  <c r="W29" i="39"/>
  <c r="U29" i="39"/>
  <c r="Y18" i="37"/>
  <c r="U18" i="37"/>
  <c r="W18" i="37"/>
  <c r="R44" i="37"/>
  <c r="S5" i="37"/>
  <c r="Y38" i="37"/>
  <c r="W38" i="37"/>
  <c r="U38" i="37"/>
  <c r="Y30" i="37"/>
  <c r="U30" i="37"/>
  <c r="W30" i="37"/>
  <c r="Y8" i="37"/>
  <c r="U8" i="37"/>
  <c r="W8" i="37"/>
  <c r="Y6" i="37"/>
  <c r="W6" i="37"/>
  <c r="U6" i="37"/>
  <c r="W15" i="37"/>
  <c r="Y15" i="37"/>
  <c r="U15" i="37"/>
  <c r="Y16" i="37"/>
  <c r="W16" i="37"/>
  <c r="U16" i="37"/>
  <c r="W9" i="37"/>
  <c r="U9" i="37"/>
  <c r="Y9" i="37"/>
  <c r="Y37" i="37"/>
  <c r="U37" i="37"/>
  <c r="W37" i="37"/>
  <c r="W26" i="37"/>
  <c r="Y26" i="37"/>
  <c r="U26" i="37"/>
  <c r="W7" i="37"/>
  <c r="Y7" i="37"/>
  <c r="U7" i="37"/>
  <c r="W29" i="37"/>
  <c r="U29" i="37"/>
  <c r="Y29" i="37"/>
  <c r="W10" i="37"/>
  <c r="U10" i="37"/>
  <c r="Y10" i="37"/>
  <c r="Y32" i="37"/>
  <c r="W32" i="37"/>
  <c r="U32" i="37"/>
  <c r="Y11" i="37"/>
  <c r="W11" i="37"/>
  <c r="U11" i="37"/>
  <c r="W27" i="37"/>
  <c r="U27" i="37"/>
  <c r="Y27" i="37"/>
  <c r="Y43" i="37"/>
  <c r="W43" i="37"/>
  <c r="U43" i="37"/>
  <c r="W20" i="37"/>
  <c r="Y20" i="37"/>
  <c r="U20" i="37"/>
  <c r="Y36" i="37"/>
  <c r="W36" i="37"/>
  <c r="U36" i="37"/>
  <c r="Y15" i="30"/>
  <c r="U15" i="30"/>
  <c r="W15" i="30"/>
  <c r="W27" i="30"/>
  <c r="Y27" i="30"/>
  <c r="U27" i="30"/>
  <c r="U31" i="30"/>
  <c r="W31" i="30"/>
  <c r="Y31" i="30"/>
  <c r="U43" i="30"/>
  <c r="W43" i="30"/>
  <c r="Y43" i="30"/>
  <c r="W35" i="30"/>
  <c r="Y35" i="30"/>
  <c r="U35" i="30"/>
  <c r="U19" i="30"/>
  <c r="Y19" i="30"/>
  <c r="W19" i="30"/>
  <c r="Y39" i="30"/>
  <c r="U39" i="30"/>
  <c r="W39" i="30"/>
  <c r="W17" i="30"/>
  <c r="Y17" i="30"/>
  <c r="U17" i="30"/>
  <c r="Y33" i="30"/>
  <c r="W33" i="30"/>
  <c r="U33" i="30"/>
  <c r="W18" i="30"/>
  <c r="U18" i="30"/>
  <c r="Y18" i="30"/>
  <c r="W40" i="30"/>
  <c r="Y40" i="30"/>
  <c r="U40" i="30"/>
  <c r="Y24" i="30"/>
  <c r="U24" i="30"/>
  <c r="W24" i="30"/>
  <c r="W30" i="30"/>
  <c r="Y30" i="30"/>
  <c r="U30" i="30"/>
  <c r="W34" i="30"/>
  <c r="Y34" i="30"/>
  <c r="U34" i="30"/>
  <c r="Y8" i="30"/>
  <c r="U8" i="30"/>
  <c r="W8" i="30"/>
  <c r="W26" i="30"/>
  <c r="Y26" i="30"/>
  <c r="U26" i="30"/>
  <c r="Y6" i="30"/>
  <c r="W6" i="30"/>
  <c r="U6" i="30"/>
  <c r="Y28" i="30"/>
  <c r="U28" i="30"/>
  <c r="W28" i="30"/>
  <c r="W12" i="30"/>
  <c r="U12" i="30"/>
  <c r="Y12" i="30"/>
  <c r="R44" i="20"/>
  <c r="S5" i="20"/>
  <c r="Y32" i="20"/>
  <c r="U32" i="20"/>
  <c r="W32" i="20"/>
  <c r="Y40" i="20"/>
  <c r="U40" i="20"/>
  <c r="W40" i="20"/>
  <c r="Y8" i="20"/>
  <c r="W8" i="20"/>
  <c r="U8" i="20"/>
  <c r="W34" i="20"/>
  <c r="Y34" i="20"/>
  <c r="U34" i="20"/>
  <c r="Y18" i="20"/>
  <c r="W18" i="20"/>
  <c r="U18" i="20"/>
  <c r="W38" i="20"/>
  <c r="U38" i="20"/>
  <c r="Y38" i="20"/>
  <c r="U22" i="20"/>
  <c r="Y22" i="20"/>
  <c r="W22" i="20"/>
  <c r="Y6" i="20"/>
  <c r="U6" i="20"/>
  <c r="W6" i="20"/>
  <c r="Y9" i="20"/>
  <c r="W9" i="20"/>
  <c r="U9" i="20"/>
  <c r="W35" i="20"/>
  <c r="Y35" i="20"/>
  <c r="U35" i="20"/>
  <c r="Y41" i="20"/>
  <c r="U41" i="20"/>
  <c r="W41" i="20"/>
  <c r="Y11" i="20"/>
  <c r="U11" i="20"/>
  <c r="W11" i="20"/>
  <c r="U33" i="20"/>
  <c r="Y33" i="20"/>
  <c r="W33" i="20"/>
  <c r="W17" i="20"/>
  <c r="U17" i="20"/>
  <c r="Y17" i="20"/>
  <c r="Y39" i="20"/>
  <c r="U39" i="20"/>
  <c r="W39" i="20"/>
  <c r="U13" i="20"/>
  <c r="Y13" i="20"/>
  <c r="W13" i="20"/>
  <c r="U29" i="20"/>
  <c r="W29" i="20"/>
  <c r="Y29" i="20"/>
  <c r="Y12" i="20"/>
  <c r="U12" i="20"/>
  <c r="W12" i="20"/>
  <c r="W36" i="20"/>
  <c r="Y36" i="20"/>
  <c r="U36" i="20"/>
  <c r="Y14" i="35"/>
  <c r="U14" i="35"/>
  <c r="W14" i="35"/>
  <c r="Y36" i="35"/>
  <c r="U36" i="35"/>
  <c r="W36" i="35"/>
  <c r="U30" i="35"/>
  <c r="W30" i="35"/>
  <c r="Y30" i="35"/>
  <c r="W42" i="35"/>
  <c r="U42" i="35"/>
  <c r="Y42" i="35"/>
  <c r="W12" i="35"/>
  <c r="U12" i="35"/>
  <c r="Y12" i="35"/>
  <c r="Y28" i="35"/>
  <c r="U28" i="35"/>
  <c r="W28" i="35"/>
  <c r="Y6" i="35"/>
  <c r="W6" i="35"/>
  <c r="U6" i="35"/>
  <c r="Y32" i="35"/>
  <c r="W32" i="35"/>
  <c r="U32" i="35"/>
  <c r="Y16" i="35"/>
  <c r="W16" i="35"/>
  <c r="U16" i="35"/>
  <c r="U31" i="35"/>
  <c r="Y31" i="35"/>
  <c r="W31" i="35"/>
  <c r="Y15" i="35"/>
  <c r="U15" i="35"/>
  <c r="W15" i="35"/>
  <c r="W19" i="35"/>
  <c r="Y19" i="35"/>
  <c r="U19" i="35"/>
  <c r="Y22" i="35"/>
  <c r="U22" i="35"/>
  <c r="W22" i="35"/>
  <c r="U27" i="35"/>
  <c r="W27" i="35"/>
  <c r="Y27" i="35"/>
  <c r="W7" i="35"/>
  <c r="Y7" i="35"/>
  <c r="U7" i="35"/>
  <c r="Y21" i="35"/>
  <c r="W21" i="35"/>
  <c r="U21" i="35"/>
  <c r="W37" i="35"/>
  <c r="Y37" i="35"/>
  <c r="U37" i="35"/>
  <c r="Y17" i="35"/>
  <c r="W17" i="35"/>
  <c r="U17" i="35"/>
  <c r="Y33" i="35"/>
  <c r="U33" i="35"/>
  <c r="W33" i="35"/>
  <c r="U33" i="32"/>
  <c r="W33" i="32"/>
  <c r="Y33" i="32"/>
  <c r="U17" i="32"/>
  <c r="W17" i="32"/>
  <c r="Y17" i="32"/>
  <c r="Y21" i="32"/>
  <c r="U21" i="32"/>
  <c r="W21" i="32"/>
  <c r="W7" i="32"/>
  <c r="Y7" i="32"/>
  <c r="U7" i="32"/>
  <c r="Y13" i="32"/>
  <c r="U13" i="32"/>
  <c r="W13" i="32"/>
  <c r="W35" i="32"/>
  <c r="Y35" i="32"/>
  <c r="U35" i="32"/>
  <c r="W19" i="32"/>
  <c r="Y19" i="32"/>
  <c r="U19" i="32"/>
  <c r="Y41" i="32"/>
  <c r="W41" i="32"/>
  <c r="U41" i="32"/>
  <c r="U23" i="32"/>
  <c r="Y23" i="32"/>
  <c r="W23" i="32"/>
  <c r="W39" i="32"/>
  <c r="Y39" i="32"/>
  <c r="U39" i="32"/>
  <c r="W18" i="32"/>
  <c r="U18" i="32"/>
  <c r="Y18" i="32"/>
  <c r="W8" i="32"/>
  <c r="U8" i="32"/>
  <c r="Y8" i="32"/>
  <c r="Y14" i="32"/>
  <c r="U14" i="32"/>
  <c r="W14" i="32"/>
  <c r="Y24" i="32"/>
  <c r="W24" i="32"/>
  <c r="U24" i="32"/>
  <c r="W30" i="32"/>
  <c r="U30" i="32"/>
  <c r="Y30" i="32"/>
  <c r="W42" i="32"/>
  <c r="U42" i="32"/>
  <c r="Y42" i="32"/>
  <c r="Y22" i="32"/>
  <c r="W22" i="32"/>
  <c r="U22" i="32"/>
  <c r="W36" i="32"/>
  <c r="U36" i="32"/>
  <c r="Y36" i="32"/>
  <c r="Y20" i="32"/>
  <c r="U20" i="32"/>
  <c r="W20" i="32"/>
  <c r="R44" i="32"/>
  <c r="S5" i="32"/>
  <c r="Y12" i="17"/>
  <c r="U12" i="17"/>
  <c r="W12" i="17"/>
  <c r="W14" i="17"/>
  <c r="Y14" i="17"/>
  <c r="U14" i="17"/>
  <c r="Y26" i="17"/>
  <c r="W26" i="17"/>
  <c r="U26" i="17"/>
  <c r="Y28" i="17"/>
  <c r="W28" i="17"/>
  <c r="U28" i="17"/>
  <c r="U22" i="17"/>
  <c r="Y22" i="17"/>
  <c r="W22" i="17"/>
  <c r="Y34" i="17"/>
  <c r="U34" i="17"/>
  <c r="W34" i="17"/>
  <c r="Y23" i="17"/>
  <c r="U23" i="17"/>
  <c r="W23" i="17"/>
  <c r="W13" i="17"/>
  <c r="Y13" i="17"/>
  <c r="U13" i="17"/>
  <c r="Y17" i="17"/>
  <c r="W17" i="17"/>
  <c r="U17" i="17"/>
  <c r="U7" i="17"/>
  <c r="W7" i="17"/>
  <c r="Y7" i="17"/>
  <c r="Y25" i="17"/>
  <c r="U25" i="17"/>
  <c r="W25" i="17"/>
  <c r="Y9" i="17"/>
  <c r="W9" i="17"/>
  <c r="U9" i="17"/>
  <c r="Y31" i="17"/>
  <c r="W31" i="17"/>
  <c r="U31" i="17"/>
  <c r="U11" i="17"/>
  <c r="Y11" i="17"/>
  <c r="W11" i="17"/>
  <c r="U27" i="17"/>
  <c r="W27" i="17"/>
  <c r="Y27" i="17"/>
  <c r="W43" i="17"/>
  <c r="Y43" i="17"/>
  <c r="U43" i="17"/>
  <c r="U24" i="17"/>
  <c r="W24" i="17"/>
  <c r="Y24" i="17"/>
  <c r="Y8" i="17"/>
  <c r="W8" i="17"/>
  <c r="U8" i="17"/>
  <c r="Y36" i="17"/>
  <c r="U36" i="17"/>
  <c r="W36" i="17"/>
  <c r="W35" i="51"/>
  <c r="U35" i="51"/>
  <c r="Y35" i="51"/>
  <c r="U38" i="51"/>
  <c r="W38" i="51"/>
  <c r="Y38" i="51"/>
  <c r="Y6" i="51"/>
  <c r="U6" i="51"/>
  <c r="W6" i="51"/>
  <c r="W19" i="51"/>
  <c r="Y19" i="51"/>
  <c r="U19" i="51"/>
  <c r="U15" i="51"/>
  <c r="Y15" i="51"/>
  <c r="W15" i="51"/>
  <c r="R44" i="51"/>
  <c r="S5" i="51"/>
  <c r="Y23" i="51"/>
  <c r="W23" i="51"/>
  <c r="U23" i="51"/>
  <c r="W12" i="51"/>
  <c r="U12" i="51"/>
  <c r="Y12" i="51"/>
  <c r="W40" i="51"/>
  <c r="U40" i="51"/>
  <c r="Y40" i="51"/>
  <c r="W27" i="51"/>
  <c r="U27" i="51"/>
  <c r="Y27" i="51"/>
  <c r="Y16" i="51"/>
  <c r="W16" i="51"/>
  <c r="U16" i="51"/>
  <c r="U11" i="51"/>
  <c r="W11" i="51"/>
  <c r="Y11" i="51"/>
  <c r="Y31" i="51"/>
  <c r="U31" i="51"/>
  <c r="W31" i="51"/>
  <c r="W14" i="51"/>
  <c r="U14" i="51"/>
  <c r="Y14" i="51"/>
  <c r="W36" i="51"/>
  <c r="Y36" i="51"/>
  <c r="U36" i="51"/>
  <c r="Y17" i="51"/>
  <c r="W17" i="51"/>
  <c r="U17" i="51"/>
  <c r="Y33" i="51"/>
  <c r="U33" i="51"/>
  <c r="W33" i="51"/>
  <c r="Y10" i="51"/>
  <c r="W10" i="51"/>
  <c r="U10" i="51"/>
  <c r="W26" i="51"/>
  <c r="Y26" i="51"/>
  <c r="U26" i="51"/>
  <c r="W42" i="51"/>
  <c r="U42" i="51"/>
  <c r="Y42" i="51"/>
  <c r="U11" i="22"/>
  <c r="Y11" i="22"/>
  <c r="W11" i="22"/>
  <c r="Y21" i="22"/>
  <c r="U21" i="22"/>
  <c r="W21" i="22"/>
  <c r="W29" i="22"/>
  <c r="U29" i="22"/>
  <c r="Y29" i="22"/>
  <c r="U35" i="22"/>
  <c r="Y35" i="22"/>
  <c r="W35" i="22"/>
  <c r="Y39" i="22"/>
  <c r="W39" i="22"/>
  <c r="U39" i="22"/>
  <c r="W40" i="22"/>
  <c r="U40" i="22"/>
  <c r="Y40" i="22"/>
  <c r="W33" i="22"/>
  <c r="Y33" i="22"/>
  <c r="U33" i="22"/>
  <c r="Y43" i="22"/>
  <c r="U43" i="22"/>
  <c r="W43" i="22"/>
  <c r="Y41" i="22"/>
  <c r="W41" i="22"/>
  <c r="U41" i="22"/>
  <c r="U15" i="22"/>
  <c r="Y15" i="22"/>
  <c r="W15" i="22"/>
  <c r="Y20" i="22"/>
  <c r="W20" i="22"/>
  <c r="U20" i="22"/>
  <c r="Y24" i="22"/>
  <c r="U24" i="22"/>
  <c r="W24" i="22"/>
  <c r="Y36" i="22"/>
  <c r="U36" i="22"/>
  <c r="W36" i="22"/>
  <c r="Y38" i="22"/>
  <c r="U38" i="22"/>
  <c r="W38" i="22"/>
  <c r="Y16" i="22"/>
  <c r="W16" i="22"/>
  <c r="U16" i="22"/>
  <c r="W32" i="22"/>
  <c r="Y32" i="22"/>
  <c r="U32" i="22"/>
  <c r="Y12" i="22"/>
  <c r="U12" i="22"/>
  <c r="W12" i="22"/>
  <c r="Y34" i="22"/>
  <c r="W34" i="22"/>
  <c r="U34" i="22"/>
  <c r="Y18" i="22"/>
  <c r="W18" i="22"/>
  <c r="U18" i="22"/>
  <c r="W33" i="42"/>
  <c r="Y33" i="42"/>
  <c r="U33" i="42"/>
  <c r="W24" i="42"/>
  <c r="Y24" i="42"/>
  <c r="U24" i="42"/>
  <c r="U17" i="42"/>
  <c r="Y17" i="42"/>
  <c r="W17" i="42"/>
  <c r="W8" i="42"/>
  <c r="U8" i="42"/>
  <c r="Y8" i="42"/>
  <c r="Y32" i="42"/>
  <c r="U32" i="42"/>
  <c r="W32" i="42"/>
  <c r="Y12" i="42"/>
  <c r="W12" i="42"/>
  <c r="U12" i="42"/>
  <c r="Y29" i="42"/>
  <c r="W29" i="42"/>
  <c r="U29" i="42"/>
  <c r="W10" i="42"/>
  <c r="U10" i="42"/>
  <c r="Y10" i="42"/>
  <c r="Y34" i="42"/>
  <c r="W34" i="42"/>
  <c r="U34" i="42"/>
  <c r="U21" i="42"/>
  <c r="W21" i="42"/>
  <c r="Y21" i="42"/>
  <c r="W6" i="42"/>
  <c r="U6" i="42"/>
  <c r="Y6" i="42"/>
  <c r="W36" i="42"/>
  <c r="U36" i="42"/>
  <c r="Y36" i="42"/>
  <c r="Y25" i="42"/>
  <c r="U25" i="42"/>
  <c r="W25" i="42"/>
  <c r="Y14" i="42"/>
  <c r="W14" i="42"/>
  <c r="U14" i="42"/>
  <c r="W43" i="42"/>
  <c r="Y43" i="42"/>
  <c r="U43" i="42"/>
  <c r="Y35" i="42"/>
  <c r="W35" i="42"/>
  <c r="U35" i="42"/>
  <c r="U27" i="42"/>
  <c r="W27" i="42"/>
  <c r="Y27" i="42"/>
  <c r="U19" i="42"/>
  <c r="Y19" i="42"/>
  <c r="W19" i="42"/>
  <c r="Y11" i="42"/>
  <c r="U11" i="42"/>
  <c r="W11" i="42"/>
  <c r="R44" i="29"/>
  <c r="S5" i="29"/>
  <c r="W32" i="29"/>
  <c r="U32" i="29"/>
  <c r="Y32" i="29"/>
  <c r="Y42" i="29"/>
  <c r="U42" i="29"/>
  <c r="W42" i="29"/>
  <c r="Y34" i="29"/>
  <c r="W34" i="29"/>
  <c r="U34" i="29"/>
  <c r="W12" i="29"/>
  <c r="U12" i="29"/>
  <c r="Y12" i="29"/>
  <c r="U28" i="29"/>
  <c r="W28" i="29"/>
  <c r="Y28" i="29"/>
  <c r="Y8" i="29"/>
  <c r="U8" i="29"/>
  <c r="W8" i="29"/>
  <c r="W30" i="29"/>
  <c r="U30" i="29"/>
  <c r="Y30" i="29"/>
  <c r="Y14" i="29"/>
  <c r="U14" i="29"/>
  <c r="W14" i="29"/>
  <c r="W21" i="29"/>
  <c r="U21" i="29"/>
  <c r="Y21" i="29"/>
  <c r="W7" i="29"/>
  <c r="Y7" i="29"/>
  <c r="U7" i="29"/>
  <c r="U11" i="29"/>
  <c r="Y11" i="29"/>
  <c r="W11" i="29"/>
  <c r="Y15" i="29"/>
  <c r="W15" i="29"/>
  <c r="U15" i="29"/>
  <c r="W13" i="29"/>
  <c r="Y13" i="29"/>
  <c r="U13" i="29"/>
  <c r="W35" i="29"/>
  <c r="U35" i="29"/>
  <c r="Y35" i="29"/>
  <c r="U29" i="29"/>
  <c r="W29" i="29"/>
  <c r="Y29" i="29"/>
  <c r="W9" i="29"/>
  <c r="U9" i="29"/>
  <c r="Y9" i="29"/>
  <c r="Y25" i="29"/>
  <c r="W25" i="29"/>
  <c r="U25" i="29"/>
  <c r="U41" i="29"/>
  <c r="W41" i="29"/>
  <c r="Y41" i="29"/>
  <c r="Y36" i="29"/>
  <c r="U36" i="29"/>
  <c r="W36" i="29"/>
  <c r="W12" i="50"/>
  <c r="U12" i="50"/>
  <c r="Y12" i="50"/>
  <c r="W9" i="50"/>
  <c r="Y9" i="50"/>
  <c r="U9" i="50"/>
  <c r="W14" i="50"/>
  <c r="U14" i="50"/>
  <c r="Y14" i="50"/>
  <c r="Y41" i="50"/>
  <c r="U41" i="50"/>
  <c r="W41" i="50"/>
  <c r="W22" i="50"/>
  <c r="Y22" i="50"/>
  <c r="U22" i="50"/>
  <c r="W25" i="50"/>
  <c r="Y25" i="50"/>
  <c r="U25" i="50"/>
  <c r="R44" i="50"/>
  <c r="S5" i="50"/>
  <c r="W31" i="50"/>
  <c r="Y31" i="50"/>
  <c r="U31" i="50"/>
  <c r="W32" i="50"/>
  <c r="Y32" i="50"/>
  <c r="U32" i="50"/>
  <c r="Y21" i="50"/>
  <c r="U21" i="50"/>
  <c r="W21" i="50"/>
  <c r="W8" i="50"/>
  <c r="U8" i="50"/>
  <c r="Y8" i="50"/>
  <c r="Y30" i="50"/>
  <c r="W30" i="50"/>
  <c r="U30" i="50"/>
  <c r="W13" i="50"/>
  <c r="Y13" i="50"/>
  <c r="U13" i="50"/>
  <c r="W33" i="50"/>
  <c r="U33" i="50"/>
  <c r="Y33" i="50"/>
  <c r="W10" i="50"/>
  <c r="Y10" i="50"/>
  <c r="U10" i="50"/>
  <c r="W26" i="50"/>
  <c r="Y26" i="50"/>
  <c r="U26" i="50"/>
  <c r="W42" i="50"/>
  <c r="U42" i="50"/>
  <c r="Y42" i="50"/>
  <c r="Y19" i="50"/>
  <c r="W19" i="50"/>
  <c r="U19" i="50"/>
  <c r="Y35" i="50"/>
  <c r="W35" i="50"/>
  <c r="U35" i="50"/>
  <c r="U11" i="8"/>
  <c r="Y11" i="8"/>
  <c r="W11" i="8"/>
  <c r="Y27" i="8"/>
  <c r="U27" i="8"/>
  <c r="W27" i="8"/>
  <c r="U43" i="8"/>
  <c r="W43" i="8"/>
  <c r="Y43" i="8"/>
  <c r="U23" i="8"/>
  <c r="Y23" i="8"/>
  <c r="W23" i="8"/>
  <c r="U39" i="8"/>
  <c r="Y39" i="8"/>
  <c r="W39" i="8"/>
  <c r="W40" i="8"/>
  <c r="U40" i="8"/>
  <c r="Y40" i="8"/>
  <c r="Y34" i="8"/>
  <c r="U34" i="8"/>
  <c r="W34" i="8"/>
  <c r="U29" i="8"/>
  <c r="W29" i="8"/>
  <c r="Y29" i="8"/>
  <c r="W24" i="8"/>
  <c r="U24" i="8"/>
  <c r="Y24" i="8"/>
  <c r="W18" i="8"/>
  <c r="Y18" i="8"/>
  <c r="U18" i="8"/>
  <c r="Y13" i="8"/>
  <c r="U13" i="8"/>
  <c r="W13" i="8"/>
  <c r="Y8" i="8"/>
  <c r="W8" i="8"/>
  <c r="U8" i="8"/>
  <c r="Y41" i="8"/>
  <c r="W41" i="8"/>
  <c r="U41" i="8"/>
  <c r="Y36" i="8"/>
  <c r="U36" i="8"/>
  <c r="W36" i="8"/>
  <c r="W30" i="8"/>
  <c r="U30" i="8"/>
  <c r="Y30" i="8"/>
  <c r="Y25" i="8"/>
  <c r="W25" i="8"/>
  <c r="U25" i="8"/>
  <c r="Y20" i="8"/>
  <c r="W20" i="8"/>
  <c r="U20" i="8"/>
  <c r="W14" i="8"/>
  <c r="U14" i="8"/>
  <c r="Y14" i="8"/>
  <c r="Y9" i="8"/>
  <c r="W9" i="8"/>
  <c r="U9" i="8"/>
  <c r="W7" i="8"/>
  <c r="U7" i="8"/>
  <c r="Y7" i="8"/>
  <c r="R6" i="27"/>
  <c r="S6" i="27" s="1"/>
  <c r="R14" i="27"/>
  <c r="S14" i="27" s="1"/>
  <c r="R22" i="27"/>
  <c r="S22" i="27" s="1"/>
  <c r="R30" i="27"/>
  <c r="S30" i="27" s="1"/>
  <c r="R38" i="27"/>
  <c r="S38" i="27" s="1"/>
  <c r="R10" i="27"/>
  <c r="S10" i="27" s="1"/>
  <c r="R20" i="27"/>
  <c r="S20" i="27" s="1"/>
  <c r="R32" i="27"/>
  <c r="S32" i="27" s="1"/>
  <c r="R42" i="27"/>
  <c r="S42" i="27" s="1"/>
  <c r="R5" i="27"/>
  <c r="R16" i="27"/>
  <c r="S16" i="27" s="1"/>
  <c r="R26" i="27"/>
  <c r="S26" i="27" s="1"/>
  <c r="R36" i="27"/>
  <c r="S36" i="27" s="1"/>
  <c r="R24" i="27"/>
  <c r="S24" i="27" s="1"/>
  <c r="R12" i="27"/>
  <c r="S12" i="27" s="1"/>
  <c r="R34" i="27"/>
  <c r="S34" i="27" s="1"/>
  <c r="R28" i="27"/>
  <c r="S28" i="27" s="1"/>
  <c r="R8" i="27"/>
  <c r="S8" i="27" s="1"/>
  <c r="R40" i="27"/>
  <c r="S40" i="27" s="1"/>
  <c r="R18" i="27"/>
  <c r="S18" i="27" s="1"/>
  <c r="R37" i="27"/>
  <c r="S37" i="27" s="1"/>
  <c r="R29" i="27"/>
  <c r="S29" i="27" s="1"/>
  <c r="R21" i="27"/>
  <c r="S21" i="27" s="1"/>
  <c r="R13" i="27"/>
  <c r="S13" i="27" s="1"/>
  <c r="R7" i="27"/>
  <c r="S7" i="27" s="1"/>
  <c r="R35" i="27"/>
  <c r="S35" i="27" s="1"/>
  <c r="R25" i="27"/>
  <c r="S25" i="27" s="1"/>
  <c r="R15" i="27"/>
  <c r="S15" i="27" s="1"/>
  <c r="R41" i="27"/>
  <c r="S41" i="27" s="1"/>
  <c r="R31" i="27"/>
  <c r="S31" i="27" s="1"/>
  <c r="R19" i="27"/>
  <c r="S19" i="27" s="1"/>
  <c r="R9" i="27"/>
  <c r="S9" i="27" s="1"/>
  <c r="R33" i="27"/>
  <c r="S33" i="27" s="1"/>
  <c r="R11" i="27"/>
  <c r="S11" i="27" s="1"/>
  <c r="R27" i="27"/>
  <c r="S27" i="27" s="1"/>
  <c r="R43" i="27"/>
  <c r="S43" i="27" s="1"/>
  <c r="R23" i="27"/>
  <c r="S23" i="27" s="1"/>
  <c r="R17" i="27"/>
  <c r="S17" i="27" s="1"/>
  <c r="R39" i="27"/>
  <c r="S39" i="27" s="1"/>
  <c r="Y7" i="26"/>
  <c r="W7" i="26"/>
  <c r="U7" i="26"/>
  <c r="W31" i="26"/>
  <c r="Y31" i="26"/>
  <c r="U31" i="26"/>
  <c r="Y37" i="26"/>
  <c r="U37" i="26"/>
  <c r="W37" i="26"/>
  <c r="W41" i="26"/>
  <c r="Y41" i="26"/>
  <c r="U41" i="26"/>
  <c r="W29" i="26"/>
  <c r="Y29" i="26"/>
  <c r="U29" i="26"/>
  <c r="W13" i="26"/>
  <c r="U13" i="26"/>
  <c r="Y13" i="26"/>
  <c r="U33" i="26"/>
  <c r="Y33" i="26"/>
  <c r="W33" i="26"/>
  <c r="U19" i="26"/>
  <c r="Y19" i="26"/>
  <c r="W19" i="26"/>
  <c r="Y35" i="26"/>
  <c r="U35" i="26"/>
  <c r="W35" i="26"/>
  <c r="W20" i="26"/>
  <c r="U20" i="26"/>
  <c r="Y20" i="26"/>
  <c r="W8" i="26"/>
  <c r="U8" i="26"/>
  <c r="Y8" i="26"/>
  <c r="W36" i="26"/>
  <c r="U36" i="26"/>
  <c r="Y36" i="26"/>
  <c r="Y24" i="26"/>
  <c r="U24" i="26"/>
  <c r="W24" i="26"/>
  <c r="Y38" i="26"/>
  <c r="U38" i="26"/>
  <c r="W38" i="26"/>
  <c r="W16" i="26"/>
  <c r="Y16" i="26"/>
  <c r="U16" i="26"/>
  <c r="W32" i="26"/>
  <c r="Y32" i="26"/>
  <c r="U32" i="26"/>
  <c r="Y12" i="26"/>
  <c r="U12" i="26"/>
  <c r="W12" i="26"/>
  <c r="W34" i="26"/>
  <c r="U34" i="26"/>
  <c r="Y34" i="26"/>
  <c r="Y18" i="26"/>
  <c r="U18" i="26"/>
  <c r="W18" i="26"/>
  <c r="R44" i="25"/>
  <c r="S5" i="25"/>
  <c r="Y20" i="25"/>
  <c r="U20" i="25"/>
  <c r="W20" i="25"/>
  <c r="U42" i="25"/>
  <c r="Y42" i="25"/>
  <c r="W42" i="25"/>
  <c r="Y32" i="25"/>
  <c r="U32" i="25"/>
  <c r="W32" i="25"/>
  <c r="W36" i="25"/>
  <c r="U36" i="25"/>
  <c r="Y36" i="25"/>
  <c r="W10" i="25"/>
  <c r="U10" i="25"/>
  <c r="Y10" i="25"/>
  <c r="W28" i="25"/>
  <c r="U28" i="25"/>
  <c r="Y28" i="25"/>
  <c r="Y8" i="25"/>
  <c r="W8" i="25"/>
  <c r="U8" i="25"/>
  <c r="W30" i="25"/>
  <c r="U30" i="25"/>
  <c r="Y30" i="25"/>
  <c r="W14" i="25"/>
  <c r="Y14" i="25"/>
  <c r="U14" i="25"/>
  <c r="Y21" i="25"/>
  <c r="U21" i="25"/>
  <c r="W21" i="25"/>
  <c r="Y7" i="25"/>
  <c r="U7" i="25"/>
  <c r="W7" i="25"/>
  <c r="W9" i="25"/>
  <c r="U9" i="25"/>
  <c r="Y9" i="25"/>
  <c r="Y15" i="25"/>
  <c r="W15" i="25"/>
  <c r="U15" i="25"/>
  <c r="W13" i="25"/>
  <c r="U13" i="25"/>
  <c r="Y13" i="25"/>
  <c r="U33" i="25"/>
  <c r="Y33" i="25"/>
  <c r="W33" i="25"/>
  <c r="Y29" i="25"/>
  <c r="U29" i="25"/>
  <c r="W29" i="25"/>
  <c r="Y11" i="25"/>
  <c r="W11" i="25"/>
  <c r="U11" i="25"/>
  <c r="U27" i="25"/>
  <c r="W27" i="25"/>
  <c r="Y27" i="25"/>
  <c r="U43" i="25"/>
  <c r="W43" i="25"/>
  <c r="Y43" i="25"/>
  <c r="W38" i="19"/>
  <c r="U38" i="19"/>
  <c r="Y38" i="19"/>
  <c r="W22" i="19"/>
  <c r="U22" i="19"/>
  <c r="Y22" i="19"/>
  <c r="W6" i="19"/>
  <c r="U6" i="19"/>
  <c r="Y6" i="19"/>
  <c r="W34" i="19"/>
  <c r="U34" i="19"/>
  <c r="Y34" i="19"/>
  <c r="W18" i="19"/>
  <c r="U18" i="19"/>
  <c r="Y18" i="19"/>
  <c r="Y19" i="19"/>
  <c r="W19" i="19"/>
  <c r="U19" i="19"/>
  <c r="Y25" i="19"/>
  <c r="U25" i="19"/>
  <c r="W25" i="19"/>
  <c r="W31" i="19"/>
  <c r="U31" i="19"/>
  <c r="Y31" i="19"/>
  <c r="Y35" i="19"/>
  <c r="W35" i="19"/>
  <c r="U35" i="19"/>
  <c r="U23" i="19"/>
  <c r="Y23" i="19"/>
  <c r="W23" i="19"/>
  <c r="Y43" i="19"/>
  <c r="U43" i="19"/>
  <c r="W43" i="19"/>
  <c r="U27" i="19"/>
  <c r="Y27" i="19"/>
  <c r="W27" i="19"/>
  <c r="W7" i="19"/>
  <c r="Y7" i="19"/>
  <c r="U7" i="19"/>
  <c r="Y21" i="19"/>
  <c r="W21" i="19"/>
  <c r="U21" i="19"/>
  <c r="W37" i="19"/>
  <c r="U37" i="19"/>
  <c r="Y37" i="19"/>
  <c r="W32" i="19"/>
  <c r="U32" i="19"/>
  <c r="Y32" i="19"/>
  <c r="Y40" i="19"/>
  <c r="W40" i="19"/>
  <c r="U40" i="19"/>
  <c r="U28" i="19"/>
  <c r="W28" i="19"/>
  <c r="Y28" i="19"/>
  <c r="W36" i="19"/>
  <c r="U36" i="19"/>
  <c r="Y36" i="19"/>
  <c r="R44" i="21"/>
  <c r="S5" i="21"/>
  <c r="Y32" i="21"/>
  <c r="W32" i="21"/>
  <c r="U32" i="21"/>
  <c r="W16" i="21"/>
  <c r="Y16" i="21"/>
  <c r="U16" i="21"/>
  <c r="Y41" i="21"/>
  <c r="W41" i="21"/>
  <c r="U41" i="21"/>
  <c r="W38" i="21"/>
  <c r="Y38" i="21"/>
  <c r="U38" i="21"/>
  <c r="U23" i="21"/>
  <c r="W23" i="21"/>
  <c r="Y23" i="21"/>
  <c r="Y15" i="21"/>
  <c r="W15" i="21"/>
  <c r="U15" i="21"/>
  <c r="W7" i="21"/>
  <c r="Y7" i="21"/>
  <c r="U7" i="21"/>
  <c r="Y39" i="21"/>
  <c r="W39" i="21"/>
  <c r="U39" i="21"/>
  <c r="U21" i="21"/>
  <c r="W21" i="21"/>
  <c r="Y21" i="21"/>
  <c r="W37" i="21"/>
  <c r="U37" i="21"/>
  <c r="Y37" i="21"/>
  <c r="W13" i="21"/>
  <c r="Y13" i="21"/>
  <c r="U13" i="21"/>
  <c r="Y29" i="21"/>
  <c r="W29" i="21"/>
  <c r="U29" i="21"/>
  <c r="Y6" i="21"/>
  <c r="W6" i="21"/>
  <c r="U6" i="21"/>
  <c r="W30" i="21"/>
  <c r="Y30" i="21"/>
  <c r="U30" i="21"/>
  <c r="Y42" i="21"/>
  <c r="W42" i="21"/>
  <c r="U42" i="21"/>
  <c r="W10" i="21"/>
  <c r="U10" i="21"/>
  <c r="Y10" i="21"/>
  <c r="W18" i="21"/>
  <c r="U18" i="21"/>
  <c r="Y18" i="21"/>
  <c r="Y28" i="21"/>
  <c r="U28" i="21"/>
  <c r="W28" i="21"/>
  <c r="Y12" i="21"/>
  <c r="U12" i="21"/>
  <c r="W12" i="21"/>
  <c r="Y20" i="43"/>
  <c r="U20" i="43"/>
  <c r="W20" i="43"/>
  <c r="Y37" i="43"/>
  <c r="W37" i="43"/>
  <c r="U37" i="43"/>
  <c r="Y9" i="43"/>
  <c r="U9" i="43"/>
  <c r="W9" i="43"/>
  <c r="W10" i="43"/>
  <c r="Y10" i="43"/>
  <c r="U10" i="43"/>
  <c r="Y42" i="43"/>
  <c r="W42" i="43"/>
  <c r="U42" i="43"/>
  <c r="W35" i="43"/>
  <c r="Y35" i="43"/>
  <c r="U35" i="43"/>
  <c r="Y33" i="43"/>
  <c r="W33" i="43"/>
  <c r="U33" i="43"/>
  <c r="W23" i="43"/>
  <c r="U23" i="43"/>
  <c r="Y23" i="43"/>
  <c r="W38" i="43"/>
  <c r="Y38" i="43"/>
  <c r="U38" i="43"/>
  <c r="Y41" i="43"/>
  <c r="U41" i="43"/>
  <c r="W41" i="43"/>
  <c r="U34" i="43"/>
  <c r="W34" i="43"/>
  <c r="Y34" i="43"/>
  <c r="Y27" i="43"/>
  <c r="U27" i="43"/>
  <c r="W27" i="43"/>
  <c r="U12" i="43"/>
  <c r="Y12" i="43"/>
  <c r="W12" i="43"/>
  <c r="W30" i="43"/>
  <c r="Y30" i="43"/>
  <c r="U30" i="43"/>
  <c r="W29" i="43"/>
  <c r="U29" i="43"/>
  <c r="Y29" i="43"/>
  <c r="W8" i="43"/>
  <c r="U8" i="43"/>
  <c r="Y8" i="43"/>
  <c r="W13" i="43"/>
  <c r="Y13" i="43"/>
  <c r="U13" i="43"/>
  <c r="W6" i="43"/>
  <c r="Y6" i="43"/>
  <c r="U6" i="43"/>
  <c r="Y36" i="43"/>
  <c r="U36" i="43"/>
  <c r="W36" i="43"/>
  <c r="Y34" i="41"/>
  <c r="U34" i="41"/>
  <c r="W34" i="41"/>
  <c r="W9" i="41"/>
  <c r="U9" i="41"/>
  <c r="Y9" i="41"/>
  <c r="Y39" i="41"/>
  <c r="W39" i="41"/>
  <c r="U39" i="41"/>
  <c r="W42" i="41"/>
  <c r="U42" i="41"/>
  <c r="Y42" i="41"/>
  <c r="W26" i="41"/>
  <c r="U26" i="41"/>
  <c r="Y26" i="41"/>
  <c r="Y16" i="41"/>
  <c r="W16" i="41"/>
  <c r="U16" i="41"/>
  <c r="Y7" i="41"/>
  <c r="U7" i="41"/>
  <c r="W7" i="41"/>
  <c r="W35" i="41"/>
  <c r="U35" i="41"/>
  <c r="Y35" i="41"/>
  <c r="U24" i="41"/>
  <c r="Y24" i="41"/>
  <c r="W24" i="41"/>
  <c r="Y15" i="41"/>
  <c r="U15" i="41"/>
  <c r="W15" i="41"/>
  <c r="W41" i="41"/>
  <c r="U41" i="41"/>
  <c r="Y41" i="41"/>
  <c r="W18" i="41"/>
  <c r="U18" i="41"/>
  <c r="Y18" i="41"/>
  <c r="W40" i="41"/>
  <c r="Y40" i="41"/>
  <c r="U40" i="41"/>
  <c r="Y23" i="41"/>
  <c r="W23" i="41"/>
  <c r="U23" i="41"/>
  <c r="Y43" i="41"/>
  <c r="W43" i="41"/>
  <c r="U43" i="41"/>
  <c r="Y20" i="41"/>
  <c r="U20" i="41"/>
  <c r="W20" i="41"/>
  <c r="W36" i="41"/>
  <c r="Y36" i="41"/>
  <c r="U36" i="41"/>
  <c r="U13" i="41"/>
  <c r="Y13" i="41"/>
  <c r="W13" i="41"/>
  <c r="W29" i="41"/>
  <c r="U29" i="41"/>
  <c r="Y29" i="41"/>
  <c r="W6" i="41"/>
  <c r="U6" i="41"/>
  <c r="Y6" i="41"/>
  <c r="Y29" i="40"/>
  <c r="W29" i="40"/>
  <c r="U29" i="40"/>
  <c r="R44" i="40"/>
  <c r="S5" i="40"/>
  <c r="W37" i="40"/>
  <c r="Y37" i="40"/>
  <c r="U37" i="40"/>
  <c r="Y16" i="40"/>
  <c r="U16" i="40"/>
  <c r="W16" i="40"/>
  <c r="Y30" i="40"/>
  <c r="U30" i="40"/>
  <c r="W30" i="40"/>
  <c r="Y24" i="40"/>
  <c r="W24" i="40"/>
  <c r="U24" i="40"/>
  <c r="Y41" i="40"/>
  <c r="W41" i="40"/>
  <c r="U41" i="40"/>
  <c r="W38" i="40"/>
  <c r="Y38" i="40"/>
  <c r="U38" i="40"/>
  <c r="W14" i="40"/>
  <c r="Y14" i="40"/>
  <c r="U14" i="40"/>
  <c r="Y40" i="40"/>
  <c r="U40" i="40"/>
  <c r="W40" i="40"/>
  <c r="U31" i="40"/>
  <c r="W31" i="40"/>
  <c r="Y31" i="40"/>
  <c r="Y18" i="40"/>
  <c r="U18" i="40"/>
  <c r="W18" i="40"/>
  <c r="W9" i="40"/>
  <c r="U9" i="40"/>
  <c r="Y9" i="40"/>
  <c r="Y39" i="40"/>
  <c r="W39" i="40"/>
  <c r="U39" i="40"/>
  <c r="U22" i="40"/>
  <c r="Y22" i="40"/>
  <c r="W22" i="40"/>
  <c r="Y42" i="40"/>
  <c r="U42" i="40"/>
  <c r="W42" i="40"/>
  <c r="Y25" i="40"/>
  <c r="U25" i="40"/>
  <c r="W25" i="40"/>
  <c r="W12" i="40"/>
  <c r="U12" i="40"/>
  <c r="Y12" i="40"/>
  <c r="W28" i="40"/>
  <c r="Y28" i="40"/>
  <c r="U28" i="40"/>
  <c r="R28" i="16"/>
  <c r="S28" i="16" s="1"/>
  <c r="R41" i="16"/>
  <c r="S41" i="16" s="1"/>
  <c r="R33" i="16"/>
  <c r="S33" i="16" s="1"/>
  <c r="R25" i="16"/>
  <c r="S25" i="16" s="1"/>
  <c r="R17" i="16"/>
  <c r="S17" i="16" s="1"/>
  <c r="R9" i="16"/>
  <c r="S9" i="16" s="1"/>
  <c r="R39" i="16"/>
  <c r="S39" i="16" s="1"/>
  <c r="R29" i="16"/>
  <c r="S29" i="16" s="1"/>
  <c r="R19" i="16"/>
  <c r="S19" i="16" s="1"/>
  <c r="R35" i="16"/>
  <c r="S35" i="16" s="1"/>
  <c r="R23" i="16"/>
  <c r="S23" i="16" s="1"/>
  <c r="R13" i="16"/>
  <c r="S13" i="16" s="1"/>
  <c r="R27" i="16"/>
  <c r="S27" i="16" s="1"/>
  <c r="R7" i="16"/>
  <c r="S7" i="16" s="1"/>
  <c r="R43" i="16"/>
  <c r="S43" i="16" s="1"/>
  <c r="R21" i="16"/>
  <c r="S21" i="16" s="1"/>
  <c r="R37" i="16"/>
  <c r="S37" i="16" s="1"/>
  <c r="R15" i="16"/>
  <c r="S15" i="16" s="1"/>
  <c r="R31" i="16"/>
  <c r="S31" i="16" s="1"/>
  <c r="R11" i="16"/>
  <c r="S11" i="16" s="1"/>
  <c r="R6" i="16"/>
  <c r="S6" i="16" s="1"/>
  <c r="R14" i="16"/>
  <c r="S14" i="16" s="1"/>
  <c r="R22" i="16"/>
  <c r="S22" i="16" s="1"/>
  <c r="R30" i="16"/>
  <c r="S30" i="16" s="1"/>
  <c r="R38" i="16"/>
  <c r="S38" i="16" s="1"/>
  <c r="R10" i="16"/>
  <c r="S10" i="16" s="1"/>
  <c r="R18" i="16"/>
  <c r="S18" i="16" s="1"/>
  <c r="R26" i="16"/>
  <c r="S26" i="16" s="1"/>
  <c r="R34" i="16"/>
  <c r="S34" i="16" s="1"/>
  <c r="R42" i="16"/>
  <c r="S42" i="16" s="1"/>
  <c r="R8" i="16"/>
  <c r="S8" i="16" s="1"/>
  <c r="R24" i="16"/>
  <c r="S24" i="16" s="1"/>
  <c r="R40" i="16"/>
  <c r="S40" i="16" s="1"/>
  <c r="R16" i="16"/>
  <c r="S16" i="16" s="1"/>
  <c r="R32" i="16"/>
  <c r="S32" i="16" s="1"/>
  <c r="R12" i="16"/>
  <c r="S12" i="16" s="1"/>
  <c r="R20" i="16"/>
  <c r="S20" i="16" s="1"/>
  <c r="R36" i="16"/>
  <c r="S36" i="16" s="1"/>
  <c r="R5" i="16"/>
  <c r="Y26" i="23"/>
  <c r="U26" i="23"/>
  <c r="W26" i="23"/>
  <c r="Y20" i="23"/>
  <c r="W20" i="23"/>
  <c r="U20" i="23"/>
  <c r="W22" i="23"/>
  <c r="Y22" i="23"/>
  <c r="U22" i="23"/>
  <c r="Y40" i="23"/>
  <c r="W40" i="23"/>
  <c r="U40" i="23"/>
  <c r="Y32" i="23"/>
  <c r="U32" i="23"/>
  <c r="W32" i="23"/>
  <c r="Y30" i="23"/>
  <c r="U30" i="23"/>
  <c r="W30" i="23"/>
  <c r="W17" i="23"/>
  <c r="U17" i="23"/>
  <c r="Y17" i="23"/>
  <c r="U21" i="23"/>
  <c r="Y21" i="23"/>
  <c r="W21" i="23"/>
  <c r="U7" i="23"/>
  <c r="W7" i="23"/>
  <c r="Y7" i="23"/>
  <c r="W11" i="23"/>
  <c r="Y11" i="23"/>
  <c r="U11" i="23"/>
  <c r="Y9" i="23"/>
  <c r="W9" i="23"/>
  <c r="U9" i="23"/>
  <c r="U29" i="23"/>
  <c r="Y29" i="23"/>
  <c r="W29" i="23"/>
  <c r="Y13" i="23"/>
  <c r="W13" i="23"/>
  <c r="U13" i="23"/>
  <c r="W35" i="23"/>
  <c r="U35" i="23"/>
  <c r="Y35" i="23"/>
  <c r="W23" i="23"/>
  <c r="U23" i="23"/>
  <c r="Y23" i="23"/>
  <c r="Y39" i="23"/>
  <c r="U39" i="23"/>
  <c r="W39" i="23"/>
  <c r="U36" i="23"/>
  <c r="Y36" i="23"/>
  <c r="W36" i="23"/>
  <c r="Y28" i="23"/>
  <c r="U28" i="23"/>
  <c r="W28" i="23"/>
  <c r="Y34" i="23"/>
  <c r="W34" i="23"/>
  <c r="U34" i="23"/>
  <c r="W23" i="38"/>
  <c r="U23" i="38"/>
  <c r="Y23" i="38"/>
  <c r="W40" i="38"/>
  <c r="U40" i="38"/>
  <c r="Y40" i="38"/>
  <c r="Y32" i="38"/>
  <c r="W32" i="38"/>
  <c r="U32" i="38"/>
  <c r="W10" i="38"/>
  <c r="U10" i="38"/>
  <c r="Y10" i="38"/>
  <c r="Y8" i="38"/>
  <c r="U8" i="38"/>
  <c r="W8" i="38"/>
  <c r="W7" i="38"/>
  <c r="Y7" i="38"/>
  <c r="U7" i="38"/>
  <c r="W43" i="38"/>
  <c r="Y43" i="38"/>
  <c r="U43" i="38"/>
  <c r="Y34" i="38"/>
  <c r="W34" i="38"/>
  <c r="U34" i="38"/>
  <c r="W35" i="38"/>
  <c r="U35" i="38"/>
  <c r="Y35" i="38"/>
  <c r="Y30" i="38"/>
  <c r="W30" i="38"/>
  <c r="U30" i="38"/>
  <c r="W17" i="38"/>
  <c r="Y17" i="38"/>
  <c r="U17" i="38"/>
  <c r="W6" i="38"/>
  <c r="U6" i="38"/>
  <c r="Y6" i="38"/>
  <c r="Y26" i="38"/>
  <c r="U26" i="38"/>
  <c r="W26" i="38"/>
  <c r="Y9" i="38"/>
  <c r="W9" i="38"/>
  <c r="U9" i="38"/>
  <c r="Y31" i="38"/>
  <c r="W31" i="38"/>
  <c r="U31" i="38"/>
  <c r="Y12" i="38"/>
  <c r="W12" i="38"/>
  <c r="U12" i="38"/>
  <c r="Y28" i="38"/>
  <c r="U28" i="38"/>
  <c r="W28" i="38"/>
  <c r="R44" i="38"/>
  <c r="S5" i="38"/>
  <c r="Y21" i="38"/>
  <c r="W21" i="38"/>
  <c r="U21" i="38"/>
  <c r="W37" i="38"/>
  <c r="U37" i="38"/>
  <c r="Y37" i="38"/>
  <c r="R44" i="31"/>
  <c r="S5" i="31"/>
  <c r="W22" i="31"/>
  <c r="Y22" i="31"/>
  <c r="U22" i="31"/>
  <c r="W40" i="31"/>
  <c r="U40" i="31"/>
  <c r="Y40" i="31"/>
  <c r="W24" i="31"/>
  <c r="U24" i="31"/>
  <c r="Y24" i="31"/>
  <c r="W8" i="31"/>
  <c r="U8" i="31"/>
  <c r="Y8" i="31"/>
  <c r="U41" i="31"/>
  <c r="Y41" i="31"/>
  <c r="W41" i="31"/>
  <c r="W9" i="31"/>
  <c r="U9" i="31"/>
  <c r="Y9" i="31"/>
  <c r="Y15" i="31"/>
  <c r="W15" i="31"/>
  <c r="U15" i="31"/>
  <c r="U11" i="31"/>
  <c r="W11" i="31"/>
  <c r="Y11" i="31"/>
  <c r="W33" i="31"/>
  <c r="Y33" i="31"/>
  <c r="U33" i="31"/>
  <c r="Y17" i="31"/>
  <c r="W17" i="31"/>
  <c r="U17" i="31"/>
  <c r="W39" i="31"/>
  <c r="Y39" i="31"/>
  <c r="U39" i="31"/>
  <c r="W13" i="31"/>
  <c r="Y13" i="31"/>
  <c r="U13" i="31"/>
  <c r="U29" i="31"/>
  <c r="Y29" i="31"/>
  <c r="W29" i="31"/>
  <c r="Y28" i="31"/>
  <c r="U28" i="31"/>
  <c r="W28" i="31"/>
  <c r="W20" i="31"/>
  <c r="U20" i="31"/>
  <c r="Y20" i="31"/>
  <c r="W42" i="31"/>
  <c r="Y42" i="31"/>
  <c r="U42" i="31"/>
  <c r="W6" i="31"/>
  <c r="Y6" i="31"/>
  <c r="U6" i="31"/>
  <c r="W14" i="31"/>
  <c r="Y14" i="31"/>
  <c r="U14" i="31"/>
  <c r="W18" i="31"/>
  <c r="U18" i="31"/>
  <c r="Y18" i="31"/>
  <c r="U27" i="34"/>
  <c r="Y27" i="34"/>
  <c r="W27" i="34"/>
  <c r="U29" i="34"/>
  <c r="Y29" i="34"/>
  <c r="W29" i="34"/>
  <c r="W6" i="34"/>
  <c r="Y6" i="34"/>
  <c r="U6" i="34"/>
  <c r="U38" i="34"/>
  <c r="W38" i="34"/>
  <c r="Y38" i="34"/>
  <c r="Y14" i="34"/>
  <c r="U14" i="34"/>
  <c r="W14" i="34"/>
  <c r="Y8" i="34"/>
  <c r="U8" i="34"/>
  <c r="W8" i="34"/>
  <c r="Y12" i="34"/>
  <c r="W12" i="34"/>
  <c r="U12" i="34"/>
  <c r="W39" i="34"/>
  <c r="U39" i="34"/>
  <c r="Y39" i="34"/>
  <c r="W37" i="34"/>
  <c r="U37" i="34"/>
  <c r="Y37" i="34"/>
  <c r="W24" i="34"/>
  <c r="Y24" i="34"/>
  <c r="U24" i="34"/>
  <c r="U22" i="34"/>
  <c r="W22" i="34"/>
  <c r="Y22" i="34"/>
  <c r="W40" i="34"/>
  <c r="U40" i="34"/>
  <c r="Y40" i="34"/>
  <c r="W36" i="34"/>
  <c r="Y36" i="34"/>
  <c r="U36" i="34"/>
  <c r="Y5" i="34"/>
  <c r="W5" i="34"/>
  <c r="U5" i="34"/>
  <c r="Y31" i="34"/>
  <c r="W31" i="34"/>
  <c r="U31" i="34"/>
  <c r="W35" i="34"/>
  <c r="Y35" i="34"/>
  <c r="U35" i="34"/>
  <c r="U41" i="34"/>
  <c r="Y41" i="34"/>
  <c r="W41" i="34"/>
  <c r="U11" i="34"/>
  <c r="Y11" i="34"/>
  <c r="W11" i="34"/>
  <c r="W33" i="34"/>
  <c r="Y33" i="34"/>
  <c r="U33" i="34"/>
  <c r="U29" i="24"/>
  <c r="W29" i="24"/>
  <c r="Y29" i="24"/>
  <c r="U35" i="24"/>
  <c r="Y35" i="24"/>
  <c r="W35" i="24"/>
  <c r="U39" i="24"/>
  <c r="Y39" i="24"/>
  <c r="W39" i="24"/>
  <c r="W11" i="24"/>
  <c r="Y11" i="24"/>
  <c r="U11" i="24"/>
  <c r="U31" i="24"/>
  <c r="W31" i="24"/>
  <c r="Y31" i="24"/>
  <c r="W7" i="24"/>
  <c r="Y7" i="24"/>
  <c r="U7" i="24"/>
  <c r="Y27" i="24"/>
  <c r="W27" i="24"/>
  <c r="U27" i="24"/>
  <c r="Y9" i="24"/>
  <c r="U9" i="24"/>
  <c r="W9" i="24"/>
  <c r="W25" i="24"/>
  <c r="Y25" i="24"/>
  <c r="U25" i="24"/>
  <c r="Y41" i="24"/>
  <c r="U41" i="24"/>
  <c r="W41" i="24"/>
  <c r="W36" i="24"/>
  <c r="U36" i="24"/>
  <c r="Y36" i="24"/>
  <c r="W28" i="24"/>
  <c r="U28" i="24"/>
  <c r="Y28" i="24"/>
  <c r="W32" i="24"/>
  <c r="U32" i="24"/>
  <c r="Y32" i="24"/>
  <c r="R44" i="24"/>
  <c r="S5" i="24"/>
  <c r="W24" i="24"/>
  <c r="Y24" i="24"/>
  <c r="U24" i="24"/>
  <c r="Y40" i="24"/>
  <c r="U40" i="24"/>
  <c r="W40" i="24"/>
  <c r="Y20" i="24"/>
  <c r="W20" i="24"/>
  <c r="U20" i="24"/>
  <c r="W42" i="24"/>
  <c r="U42" i="24"/>
  <c r="Y42" i="24"/>
  <c r="Y26" i="24"/>
  <c r="U26" i="24"/>
  <c r="W26" i="24"/>
  <c r="W10" i="24"/>
  <c r="Y10" i="24"/>
  <c r="U10" i="24"/>
  <c r="Y29" i="28"/>
  <c r="W29" i="28"/>
  <c r="U29" i="28"/>
  <c r="Y41" i="28"/>
  <c r="U41" i="28"/>
  <c r="W41" i="28"/>
  <c r="W33" i="28"/>
  <c r="Y33" i="28"/>
  <c r="U33" i="28"/>
  <c r="Y27" i="28"/>
  <c r="W27" i="28"/>
  <c r="U27" i="28"/>
  <c r="W31" i="28"/>
  <c r="Y31" i="28"/>
  <c r="U31" i="28"/>
  <c r="U6" i="28"/>
  <c r="Y6" i="28"/>
  <c r="W6" i="28"/>
  <c r="Y22" i="28"/>
  <c r="W22" i="28"/>
  <c r="U22" i="28"/>
  <c r="U9" i="28"/>
  <c r="Y9" i="28"/>
  <c r="W9" i="28"/>
  <c r="W19" i="28"/>
  <c r="Y19" i="28"/>
  <c r="U19" i="28"/>
  <c r="Y21" i="28"/>
  <c r="W21" i="28"/>
  <c r="U21" i="28"/>
  <c r="Y17" i="28"/>
  <c r="U17" i="28"/>
  <c r="W17" i="28"/>
  <c r="U23" i="28"/>
  <c r="W23" i="28"/>
  <c r="Y23" i="28"/>
  <c r="Y38" i="28"/>
  <c r="W38" i="28"/>
  <c r="U38" i="28"/>
  <c r="W12" i="28"/>
  <c r="U12" i="28"/>
  <c r="Y12" i="28"/>
  <c r="Y14" i="28"/>
  <c r="U14" i="28"/>
  <c r="W14" i="28"/>
  <c r="U40" i="28"/>
  <c r="W40" i="28"/>
  <c r="Y40" i="28"/>
  <c r="W20" i="28"/>
  <c r="Y20" i="28"/>
  <c r="U20" i="28"/>
  <c r="U42" i="28"/>
  <c r="W42" i="28"/>
  <c r="Y42" i="28"/>
  <c r="W26" i="28"/>
  <c r="Y26" i="28"/>
  <c r="U26" i="28"/>
  <c r="Y10" i="28"/>
  <c r="W10" i="28"/>
  <c r="U10" i="28"/>
  <c r="Y19" i="36"/>
  <c r="W19" i="36"/>
  <c r="U19" i="36"/>
  <c r="W12" i="36"/>
  <c r="U12" i="36"/>
  <c r="Y12" i="36"/>
  <c r="W11" i="36"/>
  <c r="U11" i="36"/>
  <c r="Y11" i="36"/>
  <c r="W43" i="36"/>
  <c r="U43" i="36"/>
  <c r="Y43" i="36"/>
  <c r="W36" i="36"/>
  <c r="Y36" i="36"/>
  <c r="U36" i="36"/>
  <c r="W23" i="36"/>
  <c r="U23" i="36"/>
  <c r="Y23" i="36"/>
  <c r="Y40" i="36"/>
  <c r="U40" i="36"/>
  <c r="W40" i="36"/>
  <c r="W30" i="36"/>
  <c r="Y30" i="36"/>
  <c r="U30" i="36"/>
  <c r="Y10" i="36"/>
  <c r="W10" i="36"/>
  <c r="U10" i="36"/>
  <c r="Y25" i="36"/>
  <c r="U25" i="36"/>
  <c r="W25" i="36"/>
  <c r="Y26" i="36"/>
  <c r="W26" i="36"/>
  <c r="U26" i="36"/>
  <c r="Y15" i="36"/>
  <c r="W15" i="36"/>
  <c r="U15" i="36"/>
  <c r="W16" i="36"/>
  <c r="Y16" i="36"/>
  <c r="U16" i="36"/>
  <c r="W17" i="36"/>
  <c r="U17" i="36"/>
  <c r="Y17" i="36"/>
  <c r="W8" i="36"/>
  <c r="U8" i="36"/>
  <c r="Y8" i="36"/>
  <c r="U38" i="36"/>
  <c r="W38" i="36"/>
  <c r="Y38" i="36"/>
  <c r="Y21" i="36"/>
  <c r="W21" i="36"/>
  <c r="U21" i="36"/>
  <c r="Y41" i="36"/>
  <c r="U41" i="36"/>
  <c r="W41" i="36"/>
  <c r="Y24" i="36"/>
  <c r="U24" i="36"/>
  <c r="W24" i="36"/>
  <c r="W16" i="52"/>
  <c r="Y16" i="52"/>
  <c r="U16" i="52"/>
  <c r="R44" i="52"/>
  <c r="S5" i="52"/>
  <c r="Y21" i="52"/>
  <c r="W21" i="52"/>
  <c r="U21" i="52"/>
  <c r="Y40" i="52"/>
  <c r="U40" i="52"/>
  <c r="W40" i="52"/>
  <c r="Y28" i="52"/>
  <c r="U28" i="52"/>
  <c r="W28" i="52"/>
  <c r="W20" i="52"/>
  <c r="U20" i="52"/>
  <c r="Y20" i="52"/>
  <c r="Y9" i="52"/>
  <c r="W9" i="52"/>
  <c r="U9" i="52"/>
  <c r="W37" i="52"/>
  <c r="Y37" i="52"/>
  <c r="U37" i="52"/>
  <c r="Y22" i="52"/>
  <c r="U22" i="52"/>
  <c r="W22" i="52"/>
  <c r="Y13" i="52"/>
  <c r="W13" i="52"/>
  <c r="U13" i="52"/>
  <c r="W41" i="52"/>
  <c r="Y41" i="52"/>
  <c r="U41" i="52"/>
  <c r="W24" i="52"/>
  <c r="Y24" i="52"/>
  <c r="U24" i="52"/>
  <c r="Y7" i="52"/>
  <c r="U7" i="52"/>
  <c r="W7" i="52"/>
  <c r="Y29" i="52"/>
  <c r="W29" i="52"/>
  <c r="U29" i="52"/>
  <c r="Y10" i="52"/>
  <c r="W10" i="52"/>
  <c r="U10" i="52"/>
  <c r="W26" i="52"/>
  <c r="Y26" i="52"/>
  <c r="U26" i="52"/>
  <c r="U42" i="52"/>
  <c r="W42" i="52"/>
  <c r="Y42" i="52"/>
  <c r="Y19" i="52"/>
  <c r="U19" i="52"/>
  <c r="W19" i="52"/>
  <c r="W35" i="52"/>
  <c r="Y35" i="52"/>
  <c r="U35" i="52"/>
  <c r="Y6" i="52"/>
  <c r="W6" i="52"/>
  <c r="U6" i="52"/>
  <c r="Y19" i="15"/>
  <c r="W19" i="15"/>
  <c r="U19" i="15"/>
  <c r="W9" i="15"/>
  <c r="U9" i="15"/>
  <c r="Y9" i="15"/>
  <c r="Y13" i="15"/>
  <c r="W13" i="15"/>
  <c r="U13" i="15"/>
  <c r="W8" i="15"/>
  <c r="U8" i="15"/>
  <c r="Y8" i="15"/>
  <c r="W21" i="15"/>
  <c r="U21" i="15"/>
  <c r="Y21" i="15"/>
  <c r="Y43" i="15"/>
  <c r="W43" i="15"/>
  <c r="U43" i="15"/>
  <c r="U17" i="15"/>
  <c r="Y17" i="15"/>
  <c r="W17" i="15"/>
  <c r="Y37" i="15"/>
  <c r="W37" i="15"/>
  <c r="U37" i="15"/>
  <c r="Y23" i="15"/>
  <c r="W23" i="15"/>
  <c r="U23" i="15"/>
  <c r="Y39" i="15"/>
  <c r="W39" i="15"/>
  <c r="U39" i="15"/>
  <c r="W16" i="15"/>
  <c r="Y16" i="15"/>
  <c r="U16" i="15"/>
  <c r="W24" i="15"/>
  <c r="Y24" i="15"/>
  <c r="U24" i="15"/>
  <c r="W12" i="15"/>
  <c r="Y12" i="15"/>
  <c r="U12" i="15"/>
  <c r="Y20" i="15"/>
  <c r="U20" i="15"/>
  <c r="W20" i="15"/>
  <c r="W38" i="15"/>
  <c r="U38" i="15"/>
  <c r="Y38" i="15"/>
  <c r="Y22" i="15"/>
  <c r="U22" i="15"/>
  <c r="W22" i="15"/>
  <c r="W6" i="15"/>
  <c r="U6" i="15"/>
  <c r="Y6" i="15"/>
  <c r="W34" i="15"/>
  <c r="U34" i="15"/>
  <c r="Y34" i="15"/>
  <c r="Y18" i="15"/>
  <c r="W18" i="15"/>
  <c r="U18" i="15"/>
  <c r="Y43" i="33"/>
  <c r="W43" i="33"/>
  <c r="U43" i="33"/>
  <c r="U27" i="33"/>
  <c r="W27" i="33"/>
  <c r="Y27" i="33"/>
  <c r="W33" i="33"/>
  <c r="U33" i="33"/>
  <c r="Y33" i="33"/>
  <c r="Y37" i="33"/>
  <c r="U37" i="33"/>
  <c r="W37" i="33"/>
  <c r="U25" i="33"/>
  <c r="Y25" i="33"/>
  <c r="W25" i="33"/>
  <c r="U9" i="33"/>
  <c r="W9" i="33"/>
  <c r="Y9" i="33"/>
  <c r="W29" i="33"/>
  <c r="Y29" i="33"/>
  <c r="U29" i="33"/>
  <c r="Y7" i="33"/>
  <c r="U7" i="33"/>
  <c r="W7" i="33"/>
  <c r="U23" i="33"/>
  <c r="Y23" i="33"/>
  <c r="W23" i="33"/>
  <c r="U39" i="33"/>
  <c r="W39" i="33"/>
  <c r="Y39" i="33"/>
  <c r="Y26" i="33"/>
  <c r="U26" i="33"/>
  <c r="W26" i="33"/>
  <c r="Y18" i="33"/>
  <c r="U18" i="33"/>
  <c r="W18" i="33"/>
  <c r="U22" i="33"/>
  <c r="W22" i="33"/>
  <c r="Y22" i="33"/>
  <c r="Y34" i="33"/>
  <c r="U34" i="33"/>
  <c r="W34" i="33"/>
  <c r="Y28" i="33"/>
  <c r="U28" i="33"/>
  <c r="W28" i="33"/>
  <c r="Y42" i="33"/>
  <c r="U42" i="33"/>
  <c r="W42" i="33"/>
  <c r="U20" i="33"/>
  <c r="Y20" i="33"/>
  <c r="W20" i="33"/>
  <c r="Y40" i="33"/>
  <c r="W40" i="33"/>
  <c r="U40" i="33"/>
  <c r="W24" i="33"/>
  <c r="U24" i="33"/>
  <c r="Y24" i="33"/>
  <c r="Y8" i="33"/>
  <c r="U8" i="33"/>
  <c r="W8" i="33"/>
  <c r="W19" i="39"/>
  <c r="Y19" i="39"/>
  <c r="U19" i="39"/>
  <c r="Y40" i="39"/>
  <c r="W40" i="39"/>
  <c r="U40" i="39"/>
  <c r="Y30" i="39"/>
  <c r="U30" i="39"/>
  <c r="W30" i="39"/>
  <c r="W10" i="39"/>
  <c r="Y10" i="39"/>
  <c r="U10" i="39"/>
  <c r="U8" i="39"/>
  <c r="Y8" i="39"/>
  <c r="W8" i="39"/>
  <c r="Y42" i="39"/>
  <c r="W42" i="39"/>
  <c r="U42" i="39"/>
  <c r="Y43" i="39"/>
  <c r="U43" i="39"/>
  <c r="W43" i="39"/>
  <c r="W38" i="39"/>
  <c r="U38" i="39"/>
  <c r="Y38" i="39"/>
  <c r="Y33" i="39"/>
  <c r="W33" i="39"/>
  <c r="U33" i="39"/>
  <c r="Y18" i="39"/>
  <c r="W18" i="39"/>
  <c r="U18" i="39"/>
  <c r="W9" i="39"/>
  <c r="U9" i="39"/>
  <c r="Y9" i="39"/>
  <c r="W35" i="39"/>
  <c r="U35" i="39"/>
  <c r="Y35" i="39"/>
  <c r="Y24" i="39"/>
  <c r="W24" i="39"/>
  <c r="U24" i="39"/>
  <c r="Y7" i="39"/>
  <c r="U7" i="39"/>
  <c r="W7" i="39"/>
  <c r="W27" i="39"/>
  <c r="U27" i="39"/>
  <c r="Y27" i="39"/>
  <c r="Y12" i="39"/>
  <c r="U12" i="39"/>
  <c r="W12" i="39"/>
  <c r="Y28" i="39"/>
  <c r="W28" i="39"/>
  <c r="U28" i="39"/>
  <c r="R44" i="39"/>
  <c r="S5" i="39"/>
  <c r="Y21" i="39"/>
  <c r="U21" i="39"/>
  <c r="W21" i="39"/>
  <c r="W37" i="39"/>
  <c r="U37" i="39"/>
  <c r="Y37" i="39"/>
  <c r="Y21" i="37"/>
  <c r="W21" i="37"/>
  <c r="U21" i="37"/>
  <c r="W41" i="37"/>
  <c r="Y41" i="37"/>
  <c r="U41" i="37"/>
  <c r="W31" i="37"/>
  <c r="U31" i="37"/>
  <c r="Y31" i="37"/>
  <c r="W13" i="37"/>
  <c r="U13" i="37"/>
  <c r="Y13" i="37"/>
  <c r="Y25" i="37"/>
  <c r="U25" i="37"/>
  <c r="W25" i="37"/>
  <c r="Y24" i="37"/>
  <c r="W24" i="37"/>
  <c r="U24" i="37"/>
  <c r="U33" i="37"/>
  <c r="Y33" i="37"/>
  <c r="W33" i="37"/>
  <c r="W34" i="37"/>
  <c r="U34" i="37"/>
  <c r="Y34" i="37"/>
  <c r="U23" i="37"/>
  <c r="W23" i="37"/>
  <c r="Y23" i="37"/>
  <c r="Y14" i="37"/>
  <c r="W14" i="37"/>
  <c r="U14" i="37"/>
  <c r="Y40" i="37"/>
  <c r="W40" i="37"/>
  <c r="U40" i="37"/>
  <c r="W17" i="37"/>
  <c r="U17" i="37"/>
  <c r="Y17" i="37"/>
  <c r="W39" i="37"/>
  <c r="U39" i="37"/>
  <c r="Y39" i="37"/>
  <c r="Y22" i="37"/>
  <c r="W22" i="37"/>
  <c r="U22" i="37"/>
  <c r="Y42" i="37"/>
  <c r="W42" i="37"/>
  <c r="U42" i="37"/>
  <c r="Y19" i="37"/>
  <c r="U19" i="37"/>
  <c r="W19" i="37"/>
  <c r="W35" i="37"/>
  <c r="Y35" i="37"/>
  <c r="U35" i="37"/>
  <c r="Y12" i="37"/>
  <c r="W12" i="37"/>
  <c r="U12" i="37"/>
  <c r="W28" i="37"/>
  <c r="U28" i="37"/>
  <c r="Y28" i="37"/>
  <c r="U11" i="30"/>
  <c r="W11" i="30"/>
  <c r="Y11" i="30"/>
  <c r="Y21" i="30"/>
  <c r="W21" i="30"/>
  <c r="U21" i="30"/>
  <c r="Y23" i="30"/>
  <c r="W23" i="30"/>
  <c r="U23" i="30"/>
  <c r="Y37" i="30"/>
  <c r="W37" i="30"/>
  <c r="U37" i="30"/>
  <c r="Y13" i="30"/>
  <c r="U13" i="30"/>
  <c r="W13" i="30"/>
  <c r="R44" i="30"/>
  <c r="S7" i="30"/>
  <c r="S44" i="30" s="1"/>
  <c r="D25" i="7" s="1"/>
  <c r="W29" i="30"/>
  <c r="Y29" i="30"/>
  <c r="U29" i="30"/>
  <c r="W9" i="30"/>
  <c r="Y9" i="30"/>
  <c r="U9" i="30"/>
  <c r="Y25" i="30"/>
  <c r="W25" i="30"/>
  <c r="U25" i="30"/>
  <c r="U41" i="30"/>
  <c r="W41" i="30"/>
  <c r="Y41" i="30"/>
  <c r="W32" i="30"/>
  <c r="U32" i="30"/>
  <c r="Y32" i="30"/>
  <c r="W10" i="30"/>
  <c r="U10" i="30"/>
  <c r="Y10" i="30"/>
  <c r="U42" i="30"/>
  <c r="Y42" i="30"/>
  <c r="W42" i="30"/>
  <c r="W14" i="30"/>
  <c r="U14" i="30"/>
  <c r="Y14" i="30"/>
  <c r="Y22" i="30"/>
  <c r="U22" i="30"/>
  <c r="W22" i="30"/>
  <c r="W38" i="30"/>
  <c r="Y38" i="30"/>
  <c r="U38" i="30"/>
  <c r="Y16" i="30"/>
  <c r="W16" i="30"/>
  <c r="U16" i="30"/>
  <c r="Y36" i="30"/>
  <c r="W36" i="30"/>
  <c r="U36" i="30"/>
  <c r="Y20" i="30"/>
  <c r="U20" i="30"/>
  <c r="W20" i="30"/>
  <c r="U5" i="30"/>
  <c r="Y5" i="30"/>
  <c r="W5" i="30"/>
  <c r="Y28" i="20"/>
  <c r="W28" i="20"/>
  <c r="U28" i="20"/>
  <c r="Y16" i="20"/>
  <c r="U16" i="20"/>
  <c r="W16" i="20"/>
  <c r="W24" i="20"/>
  <c r="U24" i="20"/>
  <c r="Y24" i="20"/>
  <c r="Y42" i="20"/>
  <c r="W42" i="20"/>
  <c r="U42" i="20"/>
  <c r="Y26" i="20"/>
  <c r="U26" i="20"/>
  <c r="W26" i="20"/>
  <c r="W10" i="20"/>
  <c r="Y10" i="20"/>
  <c r="U10" i="20"/>
  <c r="W30" i="20"/>
  <c r="Y30" i="20"/>
  <c r="U30" i="20"/>
  <c r="Y14" i="20"/>
  <c r="U14" i="20"/>
  <c r="W14" i="20"/>
  <c r="Y31" i="20"/>
  <c r="U31" i="20"/>
  <c r="W31" i="20"/>
  <c r="W15" i="20"/>
  <c r="Y15" i="20"/>
  <c r="U15" i="20"/>
  <c r="U19" i="20"/>
  <c r="Y19" i="20"/>
  <c r="W19" i="20"/>
  <c r="W25" i="20"/>
  <c r="U25" i="20"/>
  <c r="Y25" i="20"/>
  <c r="Y23" i="20"/>
  <c r="U23" i="20"/>
  <c r="W23" i="20"/>
  <c r="U43" i="20"/>
  <c r="Y43" i="20"/>
  <c r="W43" i="20"/>
  <c r="U27" i="20"/>
  <c r="W27" i="20"/>
  <c r="Y27" i="20"/>
  <c r="Y7" i="20"/>
  <c r="U7" i="20"/>
  <c r="W7" i="20"/>
  <c r="U21" i="20"/>
  <c r="Y21" i="20"/>
  <c r="W21" i="20"/>
  <c r="U37" i="20"/>
  <c r="W37" i="20"/>
  <c r="Y37" i="20"/>
  <c r="W20" i="20"/>
  <c r="U20" i="20"/>
  <c r="Y20" i="20"/>
  <c r="R44" i="35"/>
  <c r="S5" i="35"/>
  <c r="Y34" i="35"/>
  <c r="U34" i="35"/>
  <c r="W34" i="35"/>
  <c r="W20" i="35"/>
  <c r="U20" i="35"/>
  <c r="Y20" i="35"/>
  <c r="W10" i="35"/>
  <c r="Y10" i="35"/>
  <c r="U10" i="35"/>
  <c r="Y26" i="35"/>
  <c r="W26" i="35"/>
  <c r="U26" i="35"/>
  <c r="Y38" i="35"/>
  <c r="U38" i="35"/>
  <c r="W38" i="35"/>
  <c r="Y18" i="35"/>
  <c r="U18" i="35"/>
  <c r="W18" i="35"/>
  <c r="Y40" i="35"/>
  <c r="U40" i="35"/>
  <c r="W40" i="35"/>
  <c r="W24" i="35"/>
  <c r="U24" i="35"/>
  <c r="Y24" i="35"/>
  <c r="Y8" i="35"/>
  <c r="U8" i="35"/>
  <c r="W8" i="35"/>
  <c r="W39" i="35"/>
  <c r="Y39" i="35"/>
  <c r="U39" i="35"/>
  <c r="W23" i="35"/>
  <c r="Y23" i="35"/>
  <c r="U23" i="35"/>
  <c r="W35" i="35"/>
  <c r="U35" i="35"/>
  <c r="Y35" i="35"/>
  <c r="W11" i="35"/>
  <c r="U11" i="35"/>
  <c r="Y11" i="35"/>
  <c r="Y43" i="35"/>
  <c r="W43" i="35"/>
  <c r="U43" i="35"/>
  <c r="Y13" i="35"/>
  <c r="W13" i="35"/>
  <c r="U13" i="35"/>
  <c r="W29" i="35"/>
  <c r="Y29" i="35"/>
  <c r="U29" i="35"/>
  <c r="W9" i="35"/>
  <c r="U9" i="35"/>
  <c r="Y9" i="35"/>
  <c r="Y25" i="35"/>
  <c r="W25" i="35"/>
  <c r="U25" i="35"/>
  <c r="W41" i="35"/>
  <c r="Y41" i="35"/>
  <c r="U41" i="35"/>
  <c r="U11" i="32"/>
  <c r="Y11" i="32"/>
  <c r="W11" i="32"/>
  <c r="W37" i="32"/>
  <c r="Y37" i="32"/>
  <c r="U37" i="32"/>
  <c r="Y43" i="32"/>
  <c r="W43" i="32"/>
  <c r="U43" i="32"/>
  <c r="W27" i="32"/>
  <c r="Y27" i="32"/>
  <c r="U27" i="32"/>
  <c r="Y25" i="32"/>
  <c r="W25" i="32"/>
  <c r="U25" i="32"/>
  <c r="W9" i="32"/>
  <c r="Y9" i="32"/>
  <c r="U9" i="32"/>
  <c r="Y29" i="32"/>
  <c r="W29" i="32"/>
  <c r="U29" i="32"/>
  <c r="W15" i="32"/>
  <c r="Y15" i="32"/>
  <c r="U15" i="32"/>
  <c r="U31" i="32"/>
  <c r="W31" i="32"/>
  <c r="Y31" i="32"/>
  <c r="W38" i="32"/>
  <c r="Y38" i="32"/>
  <c r="U38" i="32"/>
  <c r="W26" i="32"/>
  <c r="U26" i="32"/>
  <c r="Y26" i="32"/>
  <c r="Y34" i="32"/>
  <c r="U34" i="32"/>
  <c r="W34" i="32"/>
  <c r="W40" i="32"/>
  <c r="Y40" i="32"/>
  <c r="U40" i="32"/>
  <c r="Y6" i="32"/>
  <c r="W6" i="32"/>
  <c r="U6" i="32"/>
  <c r="Y16" i="32"/>
  <c r="U16" i="32"/>
  <c r="W16" i="32"/>
  <c r="Y32" i="32"/>
  <c r="W32" i="32"/>
  <c r="U32" i="32"/>
  <c r="W10" i="32"/>
  <c r="U10" i="32"/>
  <c r="Y10" i="32"/>
  <c r="W28" i="32"/>
  <c r="Y28" i="32"/>
  <c r="U28" i="32"/>
  <c r="W12" i="32"/>
  <c r="U12" i="32"/>
  <c r="Y12" i="32"/>
  <c r="R44" i="17"/>
  <c r="S5" i="17"/>
  <c r="W30" i="17"/>
  <c r="U30" i="17"/>
  <c r="Y30" i="17"/>
  <c r="W42" i="17"/>
  <c r="Y42" i="17"/>
  <c r="U42" i="17"/>
  <c r="W10" i="17"/>
  <c r="U10" i="17"/>
  <c r="Y10" i="17"/>
  <c r="W38" i="17"/>
  <c r="Y38" i="17"/>
  <c r="U38" i="17"/>
  <c r="W6" i="17"/>
  <c r="U6" i="17"/>
  <c r="Y6" i="17"/>
  <c r="Y18" i="17"/>
  <c r="W18" i="17"/>
  <c r="U18" i="17"/>
  <c r="Y29" i="17"/>
  <c r="U29" i="17"/>
  <c r="W29" i="17"/>
  <c r="U33" i="17"/>
  <c r="Y33" i="17"/>
  <c r="W33" i="17"/>
  <c r="U39" i="17"/>
  <c r="W39" i="17"/>
  <c r="Y39" i="17"/>
  <c r="U15" i="17"/>
  <c r="W15" i="17"/>
  <c r="Y15" i="17"/>
  <c r="Y37" i="17"/>
  <c r="U37" i="17"/>
  <c r="W37" i="17"/>
  <c r="W21" i="17"/>
  <c r="Y21" i="17"/>
  <c r="U21" i="17"/>
  <c r="U41" i="17"/>
  <c r="W41" i="17"/>
  <c r="Y41" i="17"/>
  <c r="W19" i="17"/>
  <c r="U19" i="17"/>
  <c r="Y19" i="17"/>
  <c r="W35" i="17"/>
  <c r="U35" i="17"/>
  <c r="Y35" i="17"/>
  <c r="W16" i="17"/>
  <c r="Y16" i="17"/>
  <c r="U16" i="17"/>
  <c r="Y40" i="17"/>
  <c r="W40" i="17"/>
  <c r="U40" i="17"/>
  <c r="W32" i="17"/>
  <c r="U32" i="17"/>
  <c r="Y32" i="17"/>
  <c r="W20" i="17"/>
  <c r="U20" i="17"/>
  <c r="Y20" i="17"/>
  <c r="Y8" i="51"/>
  <c r="W8" i="51"/>
  <c r="U8" i="51"/>
  <c r="Y20" i="51"/>
  <c r="W20" i="51"/>
  <c r="U20" i="51"/>
  <c r="Y22" i="51"/>
  <c r="W22" i="51"/>
  <c r="U22" i="51"/>
  <c r="Y29" i="51"/>
  <c r="U29" i="51"/>
  <c r="W29" i="51"/>
  <c r="Y32" i="51"/>
  <c r="W32" i="51"/>
  <c r="U32" i="51"/>
  <c r="Y7" i="51"/>
  <c r="U7" i="51"/>
  <c r="W7" i="51"/>
  <c r="W37" i="51"/>
  <c r="U37" i="51"/>
  <c r="Y37" i="51"/>
  <c r="W28" i="51"/>
  <c r="U28" i="51"/>
  <c r="Y28" i="51"/>
  <c r="U13" i="51"/>
  <c r="W13" i="51"/>
  <c r="Y13" i="51"/>
  <c r="W39" i="51"/>
  <c r="Y39" i="51"/>
  <c r="U39" i="51"/>
  <c r="Y30" i="51"/>
  <c r="U30" i="51"/>
  <c r="W30" i="51"/>
  <c r="W21" i="51"/>
  <c r="Y21" i="51"/>
  <c r="U21" i="51"/>
  <c r="W43" i="51"/>
  <c r="Y43" i="51"/>
  <c r="U43" i="51"/>
  <c r="W24" i="51"/>
  <c r="Y24" i="51"/>
  <c r="U24" i="51"/>
  <c r="W9" i="51"/>
  <c r="U9" i="51"/>
  <c r="Y9" i="51"/>
  <c r="W25" i="51"/>
  <c r="Y25" i="51"/>
  <c r="U25" i="51"/>
  <c r="W41" i="51"/>
  <c r="Y41" i="51"/>
  <c r="U41" i="51"/>
  <c r="Y18" i="51"/>
  <c r="W18" i="51"/>
  <c r="U18" i="51"/>
  <c r="Y34" i="51"/>
  <c r="U34" i="51"/>
  <c r="W34" i="51"/>
  <c r="U7" i="22"/>
  <c r="W7" i="22"/>
  <c r="Y7" i="22"/>
  <c r="Y17" i="22"/>
  <c r="U17" i="22"/>
  <c r="W17" i="22"/>
  <c r="U9" i="22"/>
  <c r="W9" i="22"/>
  <c r="Y9" i="22"/>
  <c r="Y13" i="22"/>
  <c r="U13" i="22"/>
  <c r="W13" i="22"/>
  <c r="Y23" i="22"/>
  <c r="W23" i="22"/>
  <c r="U23" i="22"/>
  <c r="Y30" i="22"/>
  <c r="U30" i="22"/>
  <c r="W30" i="22"/>
  <c r="W27" i="22"/>
  <c r="Y27" i="22"/>
  <c r="U27" i="22"/>
  <c r="Y37" i="22"/>
  <c r="W37" i="22"/>
  <c r="U37" i="22"/>
  <c r="Y19" i="22"/>
  <c r="W19" i="22"/>
  <c r="U19" i="22"/>
  <c r="U25" i="22"/>
  <c r="Y25" i="22"/>
  <c r="W25" i="22"/>
  <c r="W31" i="22"/>
  <c r="Y31" i="22"/>
  <c r="U31" i="22"/>
  <c r="U8" i="22"/>
  <c r="Y8" i="22"/>
  <c r="W8" i="22"/>
  <c r="R44" i="22"/>
  <c r="S5" i="22"/>
  <c r="W14" i="22"/>
  <c r="Y14" i="22"/>
  <c r="U14" i="22"/>
  <c r="W28" i="22"/>
  <c r="Y28" i="22"/>
  <c r="U28" i="22"/>
  <c r="W6" i="22"/>
  <c r="Y6" i="22"/>
  <c r="U6" i="22"/>
  <c r="Y22" i="22"/>
  <c r="W22" i="22"/>
  <c r="U22" i="22"/>
  <c r="W42" i="22"/>
  <c r="U42" i="22"/>
  <c r="Y42" i="22"/>
  <c r="Y26" i="22"/>
  <c r="W26" i="22"/>
  <c r="U26" i="22"/>
  <c r="W10" i="22"/>
  <c r="Y10" i="22"/>
  <c r="U10" i="22"/>
  <c r="W16" i="42"/>
  <c r="U16" i="42"/>
  <c r="Y16" i="42"/>
  <c r="R44" i="42"/>
  <c r="S5" i="42"/>
  <c r="W37" i="42"/>
  <c r="U37" i="42"/>
  <c r="Y37" i="42"/>
  <c r="W26" i="42"/>
  <c r="Y26" i="42"/>
  <c r="U26" i="42"/>
  <c r="Y40" i="42"/>
  <c r="U40" i="42"/>
  <c r="W40" i="42"/>
  <c r="Y22" i="42"/>
  <c r="U22" i="42"/>
  <c r="W22" i="42"/>
  <c r="W38" i="42"/>
  <c r="Y38" i="42"/>
  <c r="U38" i="42"/>
  <c r="W18" i="42"/>
  <c r="Y18" i="42"/>
  <c r="U18" i="42"/>
  <c r="W42" i="42"/>
  <c r="U42" i="42"/>
  <c r="Y42" i="42"/>
  <c r="W28" i="42"/>
  <c r="U28" i="42"/>
  <c r="Y28" i="42"/>
  <c r="Y13" i="42"/>
  <c r="U13" i="42"/>
  <c r="W13" i="42"/>
  <c r="Y41" i="42"/>
  <c r="W41" i="42"/>
  <c r="U41" i="42"/>
  <c r="Y30" i="42"/>
  <c r="U30" i="42"/>
  <c r="W30" i="42"/>
  <c r="W20" i="42"/>
  <c r="U20" i="42"/>
  <c r="Y20" i="42"/>
  <c r="W9" i="42"/>
  <c r="Y9" i="42"/>
  <c r="U9" i="42"/>
  <c r="Y39" i="42"/>
  <c r="W39" i="42"/>
  <c r="U39" i="42"/>
  <c r="W31" i="42"/>
  <c r="Y31" i="42"/>
  <c r="U31" i="42"/>
  <c r="Y23" i="42"/>
  <c r="U23" i="42"/>
  <c r="W23" i="42"/>
  <c r="W15" i="42"/>
  <c r="U15" i="42"/>
  <c r="Y15" i="42"/>
  <c r="Y7" i="42"/>
  <c r="W7" i="42"/>
  <c r="U7" i="42"/>
  <c r="W26" i="29"/>
  <c r="U26" i="29"/>
  <c r="Y26" i="29"/>
  <c r="Y10" i="29"/>
  <c r="U10" i="29"/>
  <c r="W10" i="29"/>
  <c r="W20" i="29"/>
  <c r="U20" i="29"/>
  <c r="Y20" i="29"/>
  <c r="Y24" i="29"/>
  <c r="W24" i="29"/>
  <c r="U24" i="29"/>
  <c r="W40" i="29"/>
  <c r="U40" i="29"/>
  <c r="Y40" i="29"/>
  <c r="Y18" i="29"/>
  <c r="U18" i="29"/>
  <c r="W18" i="29"/>
  <c r="W38" i="29"/>
  <c r="Y38" i="29"/>
  <c r="U38" i="29"/>
  <c r="W22" i="29"/>
  <c r="Y22" i="29"/>
  <c r="U22" i="29"/>
  <c r="W6" i="29"/>
  <c r="U6" i="29"/>
  <c r="Y6" i="29"/>
  <c r="Y43" i="29"/>
  <c r="W43" i="29"/>
  <c r="U43" i="29"/>
  <c r="W27" i="29"/>
  <c r="Y27" i="29"/>
  <c r="U27" i="29"/>
  <c r="W31" i="29"/>
  <c r="U31" i="29"/>
  <c r="Y31" i="29"/>
  <c r="U37" i="29"/>
  <c r="Y37" i="29"/>
  <c r="W37" i="29"/>
  <c r="W23" i="29"/>
  <c r="U23" i="29"/>
  <c r="Y23" i="29"/>
  <c r="Y19" i="29"/>
  <c r="W19" i="29"/>
  <c r="U19" i="29"/>
  <c r="U39" i="29"/>
  <c r="Y39" i="29"/>
  <c r="W39" i="29"/>
  <c r="Y17" i="29"/>
  <c r="W17" i="29"/>
  <c r="U17" i="29"/>
  <c r="W33" i="29"/>
  <c r="U33" i="29"/>
  <c r="Y33" i="29"/>
  <c r="W16" i="29"/>
  <c r="U16" i="29"/>
  <c r="Y16" i="29"/>
  <c r="W24" i="50"/>
  <c r="U24" i="50"/>
  <c r="Y24" i="50"/>
  <c r="W38" i="50"/>
  <c r="U38" i="50"/>
  <c r="Y38" i="50"/>
  <c r="W36" i="50"/>
  <c r="Y36" i="50"/>
  <c r="U36" i="50"/>
  <c r="Y15" i="50"/>
  <c r="W15" i="50"/>
  <c r="U15" i="50"/>
  <c r="Y29" i="50"/>
  <c r="W29" i="50"/>
  <c r="U29" i="50"/>
  <c r="Y39" i="50"/>
  <c r="W39" i="50"/>
  <c r="U39" i="50"/>
  <c r="W28" i="50"/>
  <c r="U28" i="50"/>
  <c r="Y28" i="50"/>
  <c r="W17" i="50"/>
  <c r="U17" i="50"/>
  <c r="Y17" i="50"/>
  <c r="Y16" i="50"/>
  <c r="W16" i="50"/>
  <c r="U16" i="50"/>
  <c r="W7" i="50"/>
  <c r="Y7" i="50"/>
  <c r="U7" i="50"/>
  <c r="W37" i="50"/>
  <c r="U37" i="50"/>
  <c r="Y37" i="50"/>
  <c r="Y20" i="50"/>
  <c r="W20" i="50"/>
  <c r="U20" i="50"/>
  <c r="Y40" i="50"/>
  <c r="W40" i="50"/>
  <c r="U40" i="50"/>
  <c r="Y23" i="50"/>
  <c r="W23" i="50"/>
  <c r="U23" i="50"/>
  <c r="W6" i="50"/>
  <c r="U6" i="50"/>
  <c r="Y6" i="50"/>
  <c r="Y18" i="50"/>
  <c r="W18" i="50"/>
  <c r="U18" i="50"/>
  <c r="U34" i="50"/>
  <c r="W34" i="50"/>
  <c r="Y34" i="50"/>
  <c r="W11" i="50"/>
  <c r="Y11" i="50"/>
  <c r="U11" i="50"/>
  <c r="Y27" i="50"/>
  <c r="U27" i="50"/>
  <c r="W27" i="50"/>
  <c r="Y43" i="50"/>
  <c r="U43" i="50"/>
  <c r="W43" i="50"/>
  <c r="W19" i="8"/>
  <c r="Y19" i="8"/>
  <c r="U19" i="8"/>
  <c r="Y35" i="8"/>
  <c r="U35" i="8"/>
  <c r="W35" i="8"/>
  <c r="U15" i="8"/>
  <c r="Y15" i="8"/>
  <c r="W15" i="8"/>
  <c r="Y31" i="8"/>
  <c r="W31" i="8"/>
  <c r="U31" i="8"/>
  <c r="Y42" i="8"/>
  <c r="U42" i="8"/>
  <c r="W42" i="8"/>
  <c r="U37" i="8"/>
  <c r="W37" i="8"/>
  <c r="Y37" i="8"/>
  <c r="Y32" i="8"/>
  <c r="W32" i="8"/>
  <c r="U32" i="8"/>
  <c r="W26" i="8"/>
  <c r="U26" i="8"/>
  <c r="Y26" i="8"/>
  <c r="U21" i="8"/>
  <c r="W21" i="8"/>
  <c r="Y21" i="8"/>
  <c r="Y16" i="8"/>
  <c r="W16" i="8"/>
  <c r="U16" i="8"/>
  <c r="Y10" i="8"/>
  <c r="U10" i="8"/>
  <c r="W10" i="8"/>
  <c r="R44" i="8"/>
  <c r="S5" i="8"/>
  <c r="Y38" i="8"/>
  <c r="W38" i="8"/>
  <c r="U38" i="8"/>
  <c r="U33" i="8"/>
  <c r="W33" i="8"/>
  <c r="Y33" i="8"/>
  <c r="W28" i="8"/>
  <c r="U28" i="8"/>
  <c r="Y28" i="8"/>
  <c r="W22" i="8"/>
  <c r="Y22" i="8"/>
  <c r="U22" i="8"/>
  <c r="Y17" i="8"/>
  <c r="U17" i="8"/>
  <c r="W17" i="8"/>
  <c r="U12" i="8"/>
  <c r="Y12" i="8"/>
  <c r="W12" i="8"/>
  <c r="U6" i="8"/>
  <c r="Y6" i="8"/>
  <c r="W6" i="8"/>
  <c r="Y25" i="26"/>
  <c r="W25" i="26"/>
  <c r="U25" i="26"/>
  <c r="Y9" i="26"/>
  <c r="W9" i="26"/>
  <c r="U9" i="26"/>
  <c r="W15" i="26"/>
  <c r="U15" i="26"/>
  <c r="Y15" i="26"/>
  <c r="Y21" i="26"/>
  <c r="W21" i="26"/>
  <c r="U21" i="26"/>
  <c r="W17" i="26"/>
  <c r="Y17" i="26"/>
  <c r="U17" i="26"/>
  <c r="U39" i="26"/>
  <c r="W39" i="26"/>
  <c r="Y39" i="26"/>
  <c r="W23" i="26"/>
  <c r="Y23" i="26"/>
  <c r="U23" i="26"/>
  <c r="U11" i="26"/>
  <c r="Y11" i="26"/>
  <c r="W11" i="26"/>
  <c r="U27" i="26"/>
  <c r="W27" i="26"/>
  <c r="Y27" i="26"/>
  <c r="U43" i="26"/>
  <c r="Y43" i="26"/>
  <c r="W43" i="26"/>
  <c r="W40" i="26"/>
  <c r="U40" i="26"/>
  <c r="Y40" i="26"/>
  <c r="Y30" i="26"/>
  <c r="U30" i="26"/>
  <c r="W30" i="26"/>
  <c r="W14" i="26"/>
  <c r="U14" i="26"/>
  <c r="Y14" i="26"/>
  <c r="R44" i="26"/>
  <c r="S5" i="26"/>
  <c r="Y28" i="26"/>
  <c r="W28" i="26"/>
  <c r="U28" i="26"/>
  <c r="U6" i="26"/>
  <c r="Y6" i="26"/>
  <c r="W6" i="26"/>
  <c r="Y22" i="26"/>
  <c r="U22" i="26"/>
  <c r="W22" i="26"/>
  <c r="W42" i="26"/>
  <c r="Y42" i="26"/>
  <c r="U42" i="26"/>
  <c r="Y26" i="26"/>
  <c r="U26" i="26"/>
  <c r="W26" i="26"/>
  <c r="Y10" i="26"/>
  <c r="U10" i="26"/>
  <c r="W10" i="26"/>
  <c r="W34" i="25"/>
  <c r="U34" i="25"/>
  <c r="Y34" i="25"/>
  <c r="W26" i="25"/>
  <c r="U26" i="25"/>
  <c r="Y26" i="25"/>
  <c r="Y12" i="25"/>
  <c r="U12" i="25"/>
  <c r="W12" i="25"/>
  <c r="Y16" i="25"/>
  <c r="W16" i="25"/>
  <c r="U16" i="25"/>
  <c r="Y24" i="25"/>
  <c r="W24" i="25"/>
  <c r="U24" i="25"/>
  <c r="Y40" i="25"/>
  <c r="U40" i="25"/>
  <c r="W40" i="25"/>
  <c r="Y18" i="25"/>
  <c r="U18" i="25"/>
  <c r="W18" i="25"/>
  <c r="U38" i="25"/>
  <c r="W38" i="25"/>
  <c r="Y38" i="25"/>
  <c r="U22" i="25"/>
  <c r="Y22" i="25"/>
  <c r="W22" i="25"/>
  <c r="W6" i="25"/>
  <c r="U6" i="25"/>
  <c r="Y6" i="25"/>
  <c r="W41" i="25"/>
  <c r="Y41" i="25"/>
  <c r="U41" i="25"/>
  <c r="U25" i="25"/>
  <c r="Y25" i="25"/>
  <c r="W25" i="25"/>
  <c r="Y31" i="25"/>
  <c r="W31" i="25"/>
  <c r="U31" i="25"/>
  <c r="Y37" i="25"/>
  <c r="W37" i="25"/>
  <c r="U37" i="25"/>
  <c r="W23" i="25"/>
  <c r="U23" i="25"/>
  <c r="Y23" i="25"/>
  <c r="U17" i="25"/>
  <c r="Y17" i="25"/>
  <c r="W17" i="25"/>
  <c r="W39" i="25"/>
  <c r="Y39" i="25"/>
  <c r="U39" i="25"/>
  <c r="U19" i="25"/>
  <c r="Y19" i="25"/>
  <c r="W19" i="25"/>
  <c r="Y35" i="25"/>
  <c r="W35" i="25"/>
  <c r="U35" i="25"/>
  <c r="R44" i="19"/>
  <c r="S5" i="19"/>
  <c r="U30" i="19"/>
  <c r="W30" i="19"/>
  <c r="Y30" i="19"/>
  <c r="W14" i="19"/>
  <c r="U14" i="19"/>
  <c r="Y14" i="19"/>
  <c r="U42" i="19"/>
  <c r="Y42" i="19"/>
  <c r="W42" i="19"/>
  <c r="W26" i="19"/>
  <c r="Y26" i="19"/>
  <c r="U26" i="19"/>
  <c r="W10" i="19"/>
  <c r="Y10" i="19"/>
  <c r="U10" i="19"/>
  <c r="U41" i="19"/>
  <c r="W41" i="19"/>
  <c r="Y41" i="19"/>
  <c r="W9" i="19"/>
  <c r="Y9" i="19"/>
  <c r="U9" i="19"/>
  <c r="W15" i="19"/>
  <c r="Y15" i="19"/>
  <c r="U15" i="19"/>
  <c r="Y11" i="19"/>
  <c r="W11" i="19"/>
  <c r="U11" i="19"/>
  <c r="U33" i="19"/>
  <c r="Y33" i="19"/>
  <c r="W33" i="19"/>
  <c r="W17" i="19"/>
  <c r="U17" i="19"/>
  <c r="Y17" i="19"/>
  <c r="Y39" i="19"/>
  <c r="W39" i="19"/>
  <c r="U39" i="19"/>
  <c r="U13" i="19"/>
  <c r="W13" i="19"/>
  <c r="Y13" i="19"/>
  <c r="U29" i="19"/>
  <c r="Y29" i="19"/>
  <c r="W29" i="19"/>
  <c r="Y24" i="19"/>
  <c r="W24" i="19"/>
  <c r="U24" i="19"/>
  <c r="W16" i="19"/>
  <c r="U16" i="19"/>
  <c r="Y16" i="19"/>
  <c r="Y8" i="19"/>
  <c r="W8" i="19"/>
  <c r="U8" i="19"/>
  <c r="Y12" i="19"/>
  <c r="W12" i="19"/>
  <c r="U12" i="19"/>
  <c r="Y20" i="19"/>
  <c r="U20" i="19"/>
  <c r="W20" i="19"/>
  <c r="Y40" i="21"/>
  <c r="U40" i="21"/>
  <c r="W40" i="21"/>
  <c r="Y24" i="21"/>
  <c r="W24" i="21"/>
  <c r="U24" i="21"/>
  <c r="Y8" i="21"/>
  <c r="W8" i="21"/>
  <c r="U8" i="21"/>
  <c r="W9" i="21"/>
  <c r="Y9" i="21"/>
  <c r="U9" i="21"/>
  <c r="Y31" i="21"/>
  <c r="W31" i="21"/>
  <c r="U31" i="21"/>
  <c r="Y33" i="21"/>
  <c r="W33" i="21"/>
  <c r="U33" i="21"/>
  <c r="W25" i="21"/>
  <c r="Y25" i="21"/>
  <c r="U25" i="21"/>
  <c r="Y17" i="21"/>
  <c r="U17" i="21"/>
  <c r="W17" i="21"/>
  <c r="W11" i="21"/>
  <c r="Y11" i="21"/>
  <c r="U11" i="21"/>
  <c r="Y27" i="21"/>
  <c r="U27" i="21"/>
  <c r="W27" i="21"/>
  <c r="W43" i="21"/>
  <c r="U43" i="21"/>
  <c r="Y43" i="21"/>
  <c r="W19" i="21"/>
  <c r="Y19" i="21"/>
  <c r="U19" i="21"/>
  <c r="W35" i="21"/>
  <c r="Y35" i="21"/>
  <c r="U35" i="21"/>
  <c r="W14" i="21"/>
  <c r="U14" i="21"/>
  <c r="Y14" i="21"/>
  <c r="Y22" i="21"/>
  <c r="U22" i="21"/>
  <c r="W22" i="21"/>
  <c r="W26" i="21"/>
  <c r="U26" i="21"/>
  <c r="Y26" i="21"/>
  <c r="W34" i="21"/>
  <c r="U34" i="21"/>
  <c r="Y34" i="21"/>
  <c r="Y36" i="21"/>
  <c r="W36" i="21"/>
  <c r="U36" i="21"/>
  <c r="W20" i="21"/>
  <c r="U20" i="21"/>
  <c r="Y20" i="21"/>
  <c r="Y17" i="43"/>
  <c r="U17" i="43"/>
  <c r="W17" i="43"/>
  <c r="W7" i="43"/>
  <c r="U7" i="43"/>
  <c r="Y7" i="43"/>
  <c r="Y28" i="43"/>
  <c r="W28" i="43"/>
  <c r="U28" i="43"/>
  <c r="Y31" i="43"/>
  <c r="W31" i="43"/>
  <c r="U31" i="43"/>
  <c r="W26" i="43"/>
  <c r="U26" i="43"/>
  <c r="Y26" i="43"/>
  <c r="Y19" i="43"/>
  <c r="W19" i="43"/>
  <c r="U19" i="43"/>
  <c r="R44" i="43"/>
  <c r="S5" i="43"/>
  <c r="Y32" i="43"/>
  <c r="U32" i="43"/>
  <c r="W32" i="43"/>
  <c r="W16" i="43"/>
  <c r="Y16" i="43"/>
  <c r="U16" i="43"/>
  <c r="W21" i="43"/>
  <c r="U21" i="43"/>
  <c r="Y21" i="43"/>
  <c r="Y18" i="43"/>
  <c r="W18" i="43"/>
  <c r="U18" i="43"/>
  <c r="Y11" i="43"/>
  <c r="U11" i="43"/>
  <c r="W11" i="43"/>
  <c r="W43" i="43"/>
  <c r="Y43" i="43"/>
  <c r="U43" i="43"/>
  <c r="Y15" i="43"/>
  <c r="U15" i="43"/>
  <c r="W15" i="43"/>
  <c r="W22" i="43"/>
  <c r="Y22" i="43"/>
  <c r="U22" i="43"/>
  <c r="W40" i="43"/>
  <c r="Y40" i="43"/>
  <c r="U40" i="43"/>
  <c r="W24" i="43"/>
  <c r="Y24" i="43"/>
  <c r="U24" i="43"/>
  <c r="Y39" i="43"/>
  <c r="U39" i="43"/>
  <c r="W39" i="43"/>
  <c r="U14" i="43"/>
  <c r="Y14" i="43"/>
  <c r="W14" i="43"/>
  <c r="Y25" i="43"/>
  <c r="W25" i="43"/>
  <c r="U25" i="43"/>
  <c r="Y25" i="41"/>
  <c r="U25" i="41"/>
  <c r="W25" i="41"/>
  <c r="Y22" i="41"/>
  <c r="W22" i="41"/>
  <c r="U22" i="41"/>
  <c r="U14" i="41"/>
  <c r="W14" i="41"/>
  <c r="Y14" i="41"/>
  <c r="Y31" i="41"/>
  <c r="W31" i="41"/>
  <c r="U31" i="41"/>
  <c r="W17" i="41"/>
  <c r="U17" i="41"/>
  <c r="Y17" i="41"/>
  <c r="W32" i="41"/>
  <c r="U32" i="41"/>
  <c r="Y32" i="41"/>
  <c r="W19" i="41"/>
  <c r="U19" i="41"/>
  <c r="Y19" i="41"/>
  <c r="W10" i="41"/>
  <c r="U10" i="41"/>
  <c r="Y10" i="41"/>
  <c r="Y38" i="41"/>
  <c r="U38" i="41"/>
  <c r="W38" i="41"/>
  <c r="Y27" i="41"/>
  <c r="W27" i="41"/>
  <c r="U27" i="41"/>
  <c r="W8" i="41"/>
  <c r="Y8" i="41"/>
  <c r="U8" i="41"/>
  <c r="W30" i="41"/>
  <c r="Y30" i="41"/>
  <c r="U30" i="41"/>
  <c r="Y11" i="41"/>
  <c r="U11" i="41"/>
  <c r="W11" i="41"/>
  <c r="Y33" i="41"/>
  <c r="W33" i="41"/>
  <c r="U33" i="41"/>
  <c r="Y12" i="41"/>
  <c r="U12" i="41"/>
  <c r="W12" i="41"/>
  <c r="W28" i="41"/>
  <c r="U28" i="41"/>
  <c r="Y28" i="41"/>
  <c r="R44" i="41"/>
  <c r="S5" i="41"/>
  <c r="W21" i="41"/>
  <c r="U21" i="41"/>
  <c r="Y21" i="41"/>
  <c r="Y37" i="41"/>
  <c r="U37" i="41"/>
  <c r="W37" i="41"/>
  <c r="Y13" i="40"/>
  <c r="U13" i="40"/>
  <c r="W13" i="40"/>
  <c r="W6" i="40"/>
  <c r="Y6" i="40"/>
  <c r="U6" i="40"/>
  <c r="W21" i="40"/>
  <c r="U21" i="40"/>
  <c r="Y21" i="40"/>
  <c r="Y33" i="40"/>
  <c r="W33" i="40"/>
  <c r="U33" i="40"/>
  <c r="Y7" i="40"/>
  <c r="U7" i="40"/>
  <c r="W7" i="40"/>
  <c r="Y19" i="40"/>
  <c r="W19" i="40"/>
  <c r="U19" i="40"/>
  <c r="U11" i="40"/>
  <c r="Y11" i="40"/>
  <c r="W11" i="40"/>
  <c r="W8" i="40"/>
  <c r="U8" i="40"/>
  <c r="Y8" i="40"/>
  <c r="W27" i="40"/>
  <c r="U27" i="40"/>
  <c r="Y27" i="40"/>
  <c r="Y26" i="40"/>
  <c r="U26" i="40"/>
  <c r="W26" i="40"/>
  <c r="Y17" i="40"/>
  <c r="W17" i="40"/>
  <c r="U17" i="40"/>
  <c r="W43" i="40"/>
  <c r="Y43" i="40"/>
  <c r="U43" i="40"/>
  <c r="Y34" i="40"/>
  <c r="U34" i="40"/>
  <c r="W34" i="40"/>
  <c r="W23" i="40"/>
  <c r="Y23" i="40"/>
  <c r="U23" i="40"/>
  <c r="W10" i="40"/>
  <c r="Y10" i="40"/>
  <c r="U10" i="40"/>
  <c r="Y32" i="40"/>
  <c r="W32" i="40"/>
  <c r="U32" i="40"/>
  <c r="W15" i="40"/>
  <c r="Y15" i="40"/>
  <c r="U15" i="40"/>
  <c r="W35" i="40"/>
  <c r="U35" i="40"/>
  <c r="Y35" i="40"/>
  <c r="Y20" i="40"/>
  <c r="W20" i="40"/>
  <c r="U20" i="40"/>
  <c r="Y36" i="40"/>
  <c r="W36" i="40"/>
  <c r="U36" i="40"/>
  <c r="U5" i="44"/>
  <c r="U44" i="44" s="1"/>
  <c r="E38" i="7" s="1"/>
  <c r="S44" i="44"/>
  <c r="D38" i="7" s="1"/>
  <c r="W5" i="44"/>
  <c r="W44" i="44" s="1"/>
  <c r="F38" i="7" s="1"/>
  <c r="Y5" i="44"/>
  <c r="Y44" i="44" s="1"/>
  <c r="G38" i="7" s="1"/>
  <c r="R36" i="13"/>
  <c r="S36" i="13" s="1"/>
  <c r="R20" i="13"/>
  <c r="S20" i="13" s="1"/>
  <c r="R43" i="13"/>
  <c r="S43" i="13" s="1"/>
  <c r="R35" i="13"/>
  <c r="S35" i="13" s="1"/>
  <c r="R27" i="13"/>
  <c r="S27" i="13" s="1"/>
  <c r="R19" i="13"/>
  <c r="S19" i="13" s="1"/>
  <c r="R11" i="13"/>
  <c r="S11" i="13" s="1"/>
  <c r="R12" i="13"/>
  <c r="S12" i="13" s="1"/>
  <c r="R33" i="13"/>
  <c r="S33" i="13" s="1"/>
  <c r="R23" i="13"/>
  <c r="S23" i="13" s="1"/>
  <c r="R13" i="13"/>
  <c r="S13" i="13" s="1"/>
  <c r="R39" i="13"/>
  <c r="S39" i="13" s="1"/>
  <c r="R29" i="13"/>
  <c r="S29" i="13" s="1"/>
  <c r="R17" i="13"/>
  <c r="S17" i="13" s="1"/>
  <c r="R31" i="13"/>
  <c r="S31" i="13" s="1"/>
  <c r="R9" i="13"/>
  <c r="S9" i="13" s="1"/>
  <c r="R25" i="13"/>
  <c r="S25" i="13" s="1"/>
  <c r="R7" i="13"/>
  <c r="S7" i="13" s="1"/>
  <c r="R41" i="13"/>
  <c r="S41" i="13" s="1"/>
  <c r="R21" i="13"/>
  <c r="S21" i="13" s="1"/>
  <c r="R37" i="13"/>
  <c r="S37" i="13" s="1"/>
  <c r="R15" i="13"/>
  <c r="S15" i="13" s="1"/>
  <c r="R6" i="13"/>
  <c r="S6" i="13" s="1"/>
  <c r="R14" i="13"/>
  <c r="S14" i="13" s="1"/>
  <c r="R22" i="13"/>
  <c r="S22" i="13" s="1"/>
  <c r="R30" i="13"/>
  <c r="S30" i="13" s="1"/>
  <c r="R38" i="13"/>
  <c r="S38" i="13" s="1"/>
  <c r="R10" i="13"/>
  <c r="S10" i="13" s="1"/>
  <c r="R18" i="13"/>
  <c r="S18" i="13" s="1"/>
  <c r="R26" i="13"/>
  <c r="S26" i="13" s="1"/>
  <c r="R34" i="13"/>
  <c r="S34" i="13" s="1"/>
  <c r="R42" i="13"/>
  <c r="S42" i="13" s="1"/>
  <c r="R8" i="13"/>
  <c r="S8" i="13" s="1"/>
  <c r="R24" i="13"/>
  <c r="S24" i="13" s="1"/>
  <c r="R40" i="13"/>
  <c r="S40" i="13" s="1"/>
  <c r="R16" i="13"/>
  <c r="S16" i="13" s="1"/>
  <c r="R32" i="13"/>
  <c r="S32" i="13" s="1"/>
  <c r="R28" i="13"/>
  <c r="S28" i="13" s="1"/>
  <c r="R5" i="13"/>
  <c r="R44" i="23"/>
  <c r="S5" i="23"/>
  <c r="Y42" i="23"/>
  <c r="U42" i="23"/>
  <c r="W42" i="23"/>
  <c r="W38" i="23"/>
  <c r="U38" i="23"/>
  <c r="Y38" i="23"/>
  <c r="W6" i="23"/>
  <c r="Y6" i="23"/>
  <c r="U6" i="23"/>
  <c r="U12" i="23"/>
  <c r="W12" i="23"/>
  <c r="Y12" i="23"/>
  <c r="Y10" i="23"/>
  <c r="U10" i="23"/>
  <c r="W10" i="23"/>
  <c r="Y14" i="23"/>
  <c r="W14" i="23"/>
  <c r="U14" i="23"/>
  <c r="Y37" i="23"/>
  <c r="W37" i="23"/>
  <c r="U37" i="23"/>
  <c r="Y43" i="23"/>
  <c r="W43" i="23"/>
  <c r="U43" i="23"/>
  <c r="U27" i="23"/>
  <c r="Y27" i="23"/>
  <c r="W27" i="23"/>
  <c r="Y33" i="23"/>
  <c r="W33" i="23"/>
  <c r="U33" i="23"/>
  <c r="W19" i="23"/>
  <c r="Y19" i="23"/>
  <c r="U19" i="23"/>
  <c r="Y41" i="23"/>
  <c r="W41" i="23"/>
  <c r="U41" i="23"/>
  <c r="W25" i="23"/>
  <c r="Y25" i="23"/>
  <c r="U25" i="23"/>
  <c r="Y15" i="23"/>
  <c r="U15" i="23"/>
  <c r="W15" i="23"/>
  <c r="Y31" i="23"/>
  <c r="U31" i="23"/>
  <c r="W31" i="23"/>
  <c r="Y8" i="23"/>
  <c r="U8" i="23"/>
  <c r="W8" i="23"/>
  <c r="W24" i="23"/>
  <c r="Y24" i="23"/>
  <c r="U24" i="23"/>
  <c r="W16" i="23"/>
  <c r="Y16" i="23"/>
  <c r="U16" i="23"/>
  <c r="W18" i="23"/>
  <c r="U18" i="23"/>
  <c r="Y18" i="23"/>
  <c r="W22" i="38"/>
  <c r="U22" i="38"/>
  <c r="Y22" i="38"/>
  <c r="W39" i="38"/>
  <c r="Y39" i="38"/>
  <c r="U39" i="38"/>
  <c r="W27" i="38"/>
  <c r="Y27" i="38"/>
  <c r="U27" i="38"/>
  <c r="W11" i="38"/>
  <c r="U11" i="38"/>
  <c r="Y11" i="38"/>
  <c r="W24" i="38"/>
  <c r="U24" i="38"/>
  <c r="Y24" i="38"/>
  <c r="Y25" i="38"/>
  <c r="U25" i="38"/>
  <c r="W25" i="38"/>
  <c r="Y18" i="38"/>
  <c r="W18" i="38"/>
  <c r="U18" i="38"/>
  <c r="U15" i="38"/>
  <c r="Y15" i="38"/>
  <c r="W15" i="38"/>
  <c r="Y14" i="38"/>
  <c r="U14" i="38"/>
  <c r="W14" i="38"/>
  <c r="U42" i="38"/>
  <c r="W42" i="38"/>
  <c r="Y42" i="38"/>
  <c r="U33" i="38"/>
  <c r="Y33" i="38"/>
  <c r="W33" i="38"/>
  <c r="Y16" i="38"/>
  <c r="U16" i="38"/>
  <c r="W16" i="38"/>
  <c r="Y38" i="38"/>
  <c r="U38" i="38"/>
  <c r="W38" i="38"/>
  <c r="Y19" i="38"/>
  <c r="W19" i="38"/>
  <c r="U19" i="38"/>
  <c r="Y41" i="38"/>
  <c r="W41" i="38"/>
  <c r="U41" i="38"/>
  <c r="W20" i="38"/>
  <c r="U20" i="38"/>
  <c r="Y20" i="38"/>
  <c r="W36" i="38"/>
  <c r="U36" i="38"/>
  <c r="Y36" i="38"/>
  <c r="W13" i="38"/>
  <c r="U13" i="38"/>
  <c r="Y13" i="38"/>
  <c r="Y29" i="38"/>
  <c r="W29" i="38"/>
  <c r="U29" i="38"/>
  <c r="R34" i="49"/>
  <c r="S34" i="49" s="1"/>
  <c r="R24" i="49"/>
  <c r="S24" i="49" s="1"/>
  <c r="R12" i="49"/>
  <c r="S12" i="49" s="1"/>
  <c r="R6" i="49"/>
  <c r="S6" i="49" s="1"/>
  <c r="R33" i="49"/>
  <c r="S33" i="49" s="1"/>
  <c r="R19" i="49"/>
  <c r="S19" i="49" s="1"/>
  <c r="R42" i="49"/>
  <c r="S42" i="49" s="1"/>
  <c r="R28" i="49"/>
  <c r="S28" i="49" s="1"/>
  <c r="R16" i="49"/>
  <c r="S16" i="49" s="1"/>
  <c r="R43" i="49"/>
  <c r="S43" i="49" s="1"/>
  <c r="R29" i="49"/>
  <c r="S29" i="49" s="1"/>
  <c r="R13" i="49"/>
  <c r="S13" i="49" s="1"/>
  <c r="R40" i="49"/>
  <c r="S40" i="49" s="1"/>
  <c r="R26" i="49"/>
  <c r="S26" i="49" s="1"/>
  <c r="R10" i="49"/>
  <c r="S10" i="49" s="1"/>
  <c r="R21" i="49"/>
  <c r="S21" i="49" s="1"/>
  <c r="R32" i="49"/>
  <c r="S32" i="49" s="1"/>
  <c r="R35" i="49"/>
  <c r="S35" i="49" s="1"/>
  <c r="R9" i="49"/>
  <c r="S9" i="49" s="1"/>
  <c r="R18" i="49"/>
  <c r="S18" i="49" s="1"/>
  <c r="R36" i="49"/>
  <c r="S36" i="49" s="1"/>
  <c r="R25" i="49"/>
  <c r="S25" i="49" s="1"/>
  <c r="R8" i="49"/>
  <c r="S8" i="49" s="1"/>
  <c r="R11" i="49"/>
  <c r="S11" i="49" s="1"/>
  <c r="R41" i="49"/>
  <c r="S41" i="49" s="1"/>
  <c r="R20" i="49"/>
  <c r="S20" i="49" s="1"/>
  <c r="R39" i="49"/>
  <c r="S39" i="49" s="1"/>
  <c r="R23" i="49"/>
  <c r="S23" i="49" s="1"/>
  <c r="R7" i="49"/>
  <c r="S7" i="49" s="1"/>
  <c r="R30" i="49"/>
  <c r="S30" i="49" s="1"/>
  <c r="R14" i="49"/>
  <c r="S14" i="49" s="1"/>
  <c r="R27" i="49"/>
  <c r="S27" i="49" s="1"/>
  <c r="R5" i="49"/>
  <c r="R31" i="49"/>
  <c r="S31" i="49" s="1"/>
  <c r="R15" i="49"/>
  <c r="S15" i="49" s="1"/>
  <c r="R38" i="49"/>
  <c r="S38" i="49" s="1"/>
  <c r="R22" i="49"/>
  <c r="S22" i="49" s="1"/>
  <c r="R37" i="49"/>
  <c r="S37" i="49" s="1"/>
  <c r="R17" i="49"/>
  <c r="S17" i="49" s="1"/>
  <c r="C39" i="46" l="1"/>
  <c r="C7" i="46"/>
  <c r="C38" i="46"/>
  <c r="C32" i="46"/>
  <c r="C14" i="46"/>
  <c r="C12" i="46"/>
  <c r="Y17" i="49"/>
  <c r="U17" i="49"/>
  <c r="W17" i="49"/>
  <c r="Y22" i="49"/>
  <c r="W22" i="49"/>
  <c r="U22" i="49"/>
  <c r="W15" i="49"/>
  <c r="U15" i="49"/>
  <c r="Y15" i="49"/>
  <c r="R44" i="49"/>
  <c r="S5" i="49"/>
  <c r="Y14" i="49"/>
  <c r="W14" i="49"/>
  <c r="U14" i="49"/>
  <c r="W7" i="49"/>
  <c r="U7" i="49"/>
  <c r="Y7" i="49"/>
  <c r="W39" i="49"/>
  <c r="Y39" i="49"/>
  <c r="U39" i="49"/>
  <c r="W41" i="49"/>
  <c r="Y41" i="49"/>
  <c r="U41" i="49"/>
  <c r="W8" i="49"/>
  <c r="U8" i="49"/>
  <c r="Y8" i="49"/>
  <c r="Y36" i="49"/>
  <c r="W36" i="49"/>
  <c r="U36" i="49"/>
  <c r="Y9" i="49"/>
  <c r="W9" i="49"/>
  <c r="U9" i="49"/>
  <c r="W32" i="49"/>
  <c r="U32" i="49"/>
  <c r="Y32" i="49"/>
  <c r="Y10" i="49"/>
  <c r="U10" i="49"/>
  <c r="W10" i="49"/>
  <c r="W40" i="49"/>
  <c r="U40" i="49"/>
  <c r="Y40" i="49"/>
  <c r="Y29" i="49"/>
  <c r="W29" i="49"/>
  <c r="U29" i="49"/>
  <c r="Y16" i="49"/>
  <c r="W16" i="49"/>
  <c r="U16" i="49"/>
  <c r="U42" i="49"/>
  <c r="Y42" i="49"/>
  <c r="W42" i="49"/>
  <c r="Y33" i="49"/>
  <c r="W33" i="49"/>
  <c r="U33" i="49"/>
  <c r="Y12" i="49"/>
  <c r="W12" i="49"/>
  <c r="U12" i="49"/>
  <c r="Y34" i="49"/>
  <c r="U34" i="49"/>
  <c r="W34" i="49"/>
  <c r="Y28" i="13"/>
  <c r="U28" i="13"/>
  <c r="W28" i="13"/>
  <c r="W16" i="13"/>
  <c r="Y16" i="13"/>
  <c r="U16" i="13"/>
  <c r="Y24" i="13"/>
  <c r="W24" i="13"/>
  <c r="U24" i="13"/>
  <c r="W42" i="13"/>
  <c r="U42" i="13"/>
  <c r="Y42" i="13"/>
  <c r="W26" i="13"/>
  <c r="U26" i="13"/>
  <c r="Y26" i="13"/>
  <c r="Y10" i="13"/>
  <c r="U10" i="13"/>
  <c r="W10" i="13"/>
  <c r="Y30" i="13"/>
  <c r="U30" i="13"/>
  <c r="W30" i="13"/>
  <c r="W14" i="13"/>
  <c r="U14" i="13"/>
  <c r="Y14" i="13"/>
  <c r="U15" i="13"/>
  <c r="W15" i="13"/>
  <c r="Y15" i="13"/>
  <c r="U21" i="13"/>
  <c r="W21" i="13"/>
  <c r="Y21" i="13"/>
  <c r="Y7" i="13"/>
  <c r="U7" i="13"/>
  <c r="W7" i="13"/>
  <c r="W9" i="13"/>
  <c r="U9" i="13"/>
  <c r="Y9" i="13"/>
  <c r="Y17" i="13"/>
  <c r="W17" i="13"/>
  <c r="U17" i="13"/>
  <c r="U39" i="13"/>
  <c r="Y39" i="13"/>
  <c r="W39" i="13"/>
  <c r="Y23" i="13"/>
  <c r="U23" i="13"/>
  <c r="W23" i="13"/>
  <c r="W12" i="13"/>
  <c r="U12" i="13"/>
  <c r="Y12" i="13"/>
  <c r="U19" i="13"/>
  <c r="Y19" i="13"/>
  <c r="W19" i="13"/>
  <c r="Y35" i="13"/>
  <c r="W35" i="13"/>
  <c r="U35" i="13"/>
  <c r="W20" i="13"/>
  <c r="U20" i="13"/>
  <c r="Y20" i="13"/>
  <c r="Y5" i="41"/>
  <c r="Y44" i="41" s="1"/>
  <c r="G36" i="7" s="1"/>
  <c r="S44" i="41"/>
  <c r="D36" i="7" s="1"/>
  <c r="W5" i="41"/>
  <c r="W44" i="41" s="1"/>
  <c r="F36" i="7" s="1"/>
  <c r="U5" i="41"/>
  <c r="U44" i="41" s="1"/>
  <c r="E36" i="7" s="1"/>
  <c r="S44" i="26"/>
  <c r="D21" i="7" s="1"/>
  <c r="W5" i="26"/>
  <c r="W44" i="26" s="1"/>
  <c r="F21" i="7" s="1"/>
  <c r="U5" i="26"/>
  <c r="U44" i="26" s="1"/>
  <c r="E21" i="7" s="1"/>
  <c r="Y5" i="26"/>
  <c r="Y44" i="26" s="1"/>
  <c r="G21" i="7" s="1"/>
  <c r="C13" i="46"/>
  <c r="C18" i="46"/>
  <c r="C23" i="46"/>
  <c r="C29" i="46"/>
  <c r="C34" i="46"/>
  <c r="C11" i="46"/>
  <c r="C17" i="46"/>
  <c r="C22" i="46"/>
  <c r="C27" i="46"/>
  <c r="C33" i="46"/>
  <c r="C43" i="46"/>
  <c r="C16" i="46"/>
  <c r="C36" i="46"/>
  <c r="C20" i="46"/>
  <c r="S44" i="42"/>
  <c r="D37" i="7" s="1"/>
  <c r="U5" i="42"/>
  <c r="U44" i="42" s="1"/>
  <c r="E37" i="7" s="1"/>
  <c r="Y5" i="42"/>
  <c r="Y44" i="42" s="1"/>
  <c r="G37" i="7" s="1"/>
  <c r="W5" i="42"/>
  <c r="W44" i="42" s="1"/>
  <c r="F37" i="7" s="1"/>
  <c r="Y5" i="22"/>
  <c r="Y44" i="22" s="1"/>
  <c r="G17" i="7" s="1"/>
  <c r="W5" i="22"/>
  <c r="W44" i="22" s="1"/>
  <c r="F17" i="7" s="1"/>
  <c r="S44" i="22"/>
  <c r="D17" i="7" s="1"/>
  <c r="U5" i="22"/>
  <c r="U44" i="22" s="1"/>
  <c r="E17" i="7" s="1"/>
  <c r="Y5" i="17"/>
  <c r="Y44" i="17" s="1"/>
  <c r="G12" i="7" s="1"/>
  <c r="W5" i="17"/>
  <c r="W44" i="17" s="1"/>
  <c r="F12" i="7" s="1"/>
  <c r="U5" i="17"/>
  <c r="U44" i="17" s="1"/>
  <c r="E12" i="7" s="1"/>
  <c r="S44" i="17"/>
  <c r="D12" i="7" s="1"/>
  <c r="U5" i="35"/>
  <c r="U44" i="35" s="1"/>
  <c r="E30" i="7" s="1"/>
  <c r="S44" i="35"/>
  <c r="D30" i="7" s="1"/>
  <c r="Y5" i="35"/>
  <c r="Y44" i="35" s="1"/>
  <c r="G30" i="7" s="1"/>
  <c r="W5" i="35"/>
  <c r="W44" i="35" s="1"/>
  <c r="F30" i="7" s="1"/>
  <c r="Y7" i="30"/>
  <c r="Y44" i="30" s="1"/>
  <c r="G25" i="7" s="1"/>
  <c r="W7" i="30"/>
  <c r="W44" i="30" s="1"/>
  <c r="F25" i="7" s="1"/>
  <c r="U7" i="30"/>
  <c r="U44" i="30" s="1"/>
  <c r="E25" i="7" s="1"/>
  <c r="W5" i="39"/>
  <c r="W44" i="39" s="1"/>
  <c r="F34" i="7" s="1"/>
  <c r="S44" i="39"/>
  <c r="D34" i="7" s="1"/>
  <c r="U5" i="39"/>
  <c r="U44" i="39" s="1"/>
  <c r="E34" i="7" s="1"/>
  <c r="Y5" i="39"/>
  <c r="Y44" i="39" s="1"/>
  <c r="G34" i="7" s="1"/>
  <c r="W5" i="52"/>
  <c r="W44" i="52" s="1"/>
  <c r="F40" i="7" s="1"/>
  <c r="Y5" i="52"/>
  <c r="Y44" i="52" s="1"/>
  <c r="G40" i="7" s="1"/>
  <c r="S44" i="52"/>
  <c r="D40" i="7" s="1"/>
  <c r="U5" i="52"/>
  <c r="U44" i="52" s="1"/>
  <c r="E40" i="7" s="1"/>
  <c r="S44" i="24"/>
  <c r="D19" i="7" s="1"/>
  <c r="W5" i="24"/>
  <c r="W44" i="24" s="1"/>
  <c r="F19" i="7" s="1"/>
  <c r="Y5" i="24"/>
  <c r="Y44" i="24" s="1"/>
  <c r="G19" i="7" s="1"/>
  <c r="U5" i="24"/>
  <c r="U44" i="24" s="1"/>
  <c r="E19" i="7" s="1"/>
  <c r="W5" i="31"/>
  <c r="W44" i="31" s="1"/>
  <c r="F26" i="7" s="1"/>
  <c r="S44" i="31"/>
  <c r="D26" i="7" s="1"/>
  <c r="Y5" i="31"/>
  <c r="Y44" i="31" s="1"/>
  <c r="G26" i="7" s="1"/>
  <c r="U5" i="31"/>
  <c r="U44" i="31" s="1"/>
  <c r="E26" i="7" s="1"/>
  <c r="U5" i="38"/>
  <c r="U44" i="38" s="1"/>
  <c r="E33" i="7" s="1"/>
  <c r="S44" i="38"/>
  <c r="D33" i="7" s="1"/>
  <c r="W5" i="38"/>
  <c r="W44" i="38" s="1"/>
  <c r="F33" i="7" s="1"/>
  <c r="Y5" i="38"/>
  <c r="Y44" i="38" s="1"/>
  <c r="G33" i="7" s="1"/>
  <c r="R44" i="16"/>
  <c r="S5" i="16"/>
  <c r="W20" i="16"/>
  <c r="U20" i="16"/>
  <c r="Y20" i="16"/>
  <c r="Y32" i="16"/>
  <c r="U32" i="16"/>
  <c r="W32" i="16"/>
  <c r="W40" i="16"/>
  <c r="Y40" i="16"/>
  <c r="U40" i="16"/>
  <c r="Y8" i="16"/>
  <c r="U8" i="16"/>
  <c r="W8" i="16"/>
  <c r="Y34" i="16"/>
  <c r="U34" i="16"/>
  <c r="W34" i="16"/>
  <c r="Y18" i="16"/>
  <c r="W18" i="16"/>
  <c r="U18" i="16"/>
  <c r="W38" i="16"/>
  <c r="U38" i="16"/>
  <c r="Y38" i="16"/>
  <c r="W22" i="16"/>
  <c r="U22" i="16"/>
  <c r="Y22" i="16"/>
  <c r="W6" i="16"/>
  <c r="Y6" i="16"/>
  <c r="U6" i="16"/>
  <c r="Y31" i="16"/>
  <c r="W31" i="16"/>
  <c r="U31" i="16"/>
  <c r="Y37" i="16"/>
  <c r="W37" i="16"/>
  <c r="U37" i="16"/>
  <c r="W43" i="16"/>
  <c r="U43" i="16"/>
  <c r="Y43" i="16"/>
  <c r="Y27" i="16"/>
  <c r="W27" i="16"/>
  <c r="U27" i="16"/>
  <c r="Y23" i="16"/>
  <c r="U23" i="16"/>
  <c r="W23" i="16"/>
  <c r="U19" i="16"/>
  <c r="W19" i="16"/>
  <c r="Y19" i="16"/>
  <c r="U39" i="16"/>
  <c r="Y39" i="16"/>
  <c r="W39" i="16"/>
  <c r="W17" i="16"/>
  <c r="Y17" i="16"/>
  <c r="U17" i="16"/>
  <c r="U33" i="16"/>
  <c r="W33" i="16"/>
  <c r="Y33" i="16"/>
  <c r="W28" i="16"/>
  <c r="Y28" i="16"/>
  <c r="U28" i="16"/>
  <c r="Y5" i="40"/>
  <c r="Y44" i="40" s="1"/>
  <c r="G35" i="7" s="1"/>
  <c r="U5" i="40"/>
  <c r="U44" i="40" s="1"/>
  <c r="E35" i="7" s="1"/>
  <c r="W5" i="40"/>
  <c r="W44" i="40" s="1"/>
  <c r="F35" i="7" s="1"/>
  <c r="S44" i="40"/>
  <c r="D35" i="7" s="1"/>
  <c r="U39" i="27"/>
  <c r="W39" i="27"/>
  <c r="Y39" i="27"/>
  <c r="Y23" i="27"/>
  <c r="W23" i="27"/>
  <c r="U23" i="27"/>
  <c r="U27" i="27"/>
  <c r="Y27" i="27"/>
  <c r="W27" i="27"/>
  <c r="Y33" i="27"/>
  <c r="W33" i="27"/>
  <c r="U33" i="27"/>
  <c r="W19" i="27"/>
  <c r="Y19" i="27"/>
  <c r="U19" i="27"/>
  <c r="Y41" i="27"/>
  <c r="U41" i="27"/>
  <c r="W41" i="27"/>
  <c r="U25" i="27"/>
  <c r="Y25" i="27"/>
  <c r="W25" i="27"/>
  <c r="U7" i="27"/>
  <c r="Y7" i="27"/>
  <c r="W7" i="27"/>
  <c r="W21" i="27"/>
  <c r="Y21" i="27"/>
  <c r="U21" i="27"/>
  <c r="Y37" i="27"/>
  <c r="U37" i="27"/>
  <c r="W37" i="27"/>
  <c r="Y40" i="27"/>
  <c r="U40" i="27"/>
  <c r="W40" i="27"/>
  <c r="W28" i="27"/>
  <c r="Y28" i="27"/>
  <c r="U28" i="27"/>
  <c r="Y12" i="27"/>
  <c r="U12" i="27"/>
  <c r="W12" i="27"/>
  <c r="Y36" i="27"/>
  <c r="W36" i="27"/>
  <c r="U36" i="27"/>
  <c r="U16" i="27"/>
  <c r="Y16" i="27"/>
  <c r="W16" i="27"/>
  <c r="W42" i="27"/>
  <c r="Y42" i="27"/>
  <c r="U42" i="27"/>
  <c r="Y20" i="27"/>
  <c r="U20" i="27"/>
  <c r="W20" i="27"/>
  <c r="W38" i="27"/>
  <c r="U38" i="27"/>
  <c r="Y38" i="27"/>
  <c r="Y22" i="27"/>
  <c r="U22" i="27"/>
  <c r="W22" i="27"/>
  <c r="W6" i="27"/>
  <c r="Y6" i="27"/>
  <c r="U6" i="27"/>
  <c r="C8" i="46"/>
  <c r="C10" i="46"/>
  <c r="C15" i="46"/>
  <c r="C21" i="46"/>
  <c r="C26" i="46"/>
  <c r="C31" i="46"/>
  <c r="C37" i="46"/>
  <c r="C42" i="46"/>
  <c r="C9" i="46"/>
  <c r="C19" i="46"/>
  <c r="C25" i="46"/>
  <c r="C30" i="46"/>
  <c r="C35" i="46"/>
  <c r="C41" i="46"/>
  <c r="C40" i="46"/>
  <c r="C24" i="46"/>
  <c r="C44" i="46"/>
  <c r="C28" i="46"/>
  <c r="S44" i="29"/>
  <c r="D24" i="7" s="1"/>
  <c r="Y5" i="29"/>
  <c r="Y44" i="29" s="1"/>
  <c r="G24" i="7" s="1"/>
  <c r="U5" i="29"/>
  <c r="U44" i="29" s="1"/>
  <c r="E24" i="7" s="1"/>
  <c r="W5" i="29"/>
  <c r="W44" i="29" s="1"/>
  <c r="F24" i="7" s="1"/>
  <c r="W5" i="51"/>
  <c r="W44" i="51" s="1"/>
  <c r="F41" i="7" s="1"/>
  <c r="S44" i="51"/>
  <c r="D41" i="7" s="1"/>
  <c r="Y5" i="51"/>
  <c r="Y44" i="51" s="1"/>
  <c r="G41" i="7" s="1"/>
  <c r="U5" i="51"/>
  <c r="U44" i="51" s="1"/>
  <c r="E41" i="7" s="1"/>
  <c r="S44" i="32"/>
  <c r="D27" i="7" s="1"/>
  <c r="Y5" i="32"/>
  <c r="Y44" i="32" s="1"/>
  <c r="G27" i="7" s="1"/>
  <c r="W5" i="32"/>
  <c r="W44" i="32" s="1"/>
  <c r="F27" i="7" s="1"/>
  <c r="U5" i="32"/>
  <c r="U44" i="32" s="1"/>
  <c r="E27" i="7" s="1"/>
  <c r="Y5" i="37"/>
  <c r="Y44" i="37" s="1"/>
  <c r="G32" i="7" s="1"/>
  <c r="W5" i="37"/>
  <c r="W44" i="37" s="1"/>
  <c r="F32" i="7" s="1"/>
  <c r="S44" i="37"/>
  <c r="D32" i="7" s="1"/>
  <c r="U5" i="37"/>
  <c r="U44" i="37" s="1"/>
  <c r="E32" i="7" s="1"/>
  <c r="Y13" i="18"/>
  <c r="U13" i="18"/>
  <c r="W13" i="18"/>
  <c r="Y23" i="18"/>
  <c r="W23" i="18"/>
  <c r="U23" i="18"/>
  <c r="Y41" i="18"/>
  <c r="U41" i="18"/>
  <c r="W41" i="18"/>
  <c r="U33" i="18"/>
  <c r="W33" i="18"/>
  <c r="Y33" i="18"/>
  <c r="U9" i="18"/>
  <c r="W9" i="18"/>
  <c r="Y9" i="18"/>
  <c r="R44" i="18"/>
  <c r="S5" i="18"/>
  <c r="U15" i="18"/>
  <c r="Y15" i="18"/>
  <c r="W15" i="18"/>
  <c r="W37" i="18"/>
  <c r="U37" i="18"/>
  <c r="Y37" i="18"/>
  <c r="U19" i="18"/>
  <c r="Y19" i="18"/>
  <c r="W19" i="18"/>
  <c r="W35" i="18"/>
  <c r="U35" i="18"/>
  <c r="Y35" i="18"/>
  <c r="W36" i="18"/>
  <c r="Y36" i="18"/>
  <c r="U36" i="18"/>
  <c r="W28" i="18"/>
  <c r="Y28" i="18"/>
  <c r="U28" i="18"/>
  <c r="Y40" i="18"/>
  <c r="U40" i="18"/>
  <c r="W40" i="18"/>
  <c r="Y8" i="18"/>
  <c r="W8" i="18"/>
  <c r="U8" i="18"/>
  <c r="W16" i="18"/>
  <c r="Y16" i="18"/>
  <c r="U16" i="18"/>
  <c r="W34" i="18"/>
  <c r="U34" i="18"/>
  <c r="Y34" i="18"/>
  <c r="Y18" i="18"/>
  <c r="U18" i="18"/>
  <c r="W18" i="18"/>
  <c r="Y38" i="18"/>
  <c r="W38" i="18"/>
  <c r="U38" i="18"/>
  <c r="U22" i="18"/>
  <c r="W22" i="18"/>
  <c r="Y22" i="18"/>
  <c r="Y6" i="18"/>
  <c r="W6" i="18"/>
  <c r="U6" i="18"/>
  <c r="Y31" i="14"/>
  <c r="U31" i="14"/>
  <c r="W31" i="14"/>
  <c r="U37" i="14"/>
  <c r="Y37" i="14"/>
  <c r="W37" i="14"/>
  <c r="Y41" i="14"/>
  <c r="W41" i="14"/>
  <c r="U41" i="14"/>
  <c r="Y25" i="14"/>
  <c r="U25" i="14"/>
  <c r="W25" i="14"/>
  <c r="W23" i="14"/>
  <c r="U23" i="14"/>
  <c r="Y23" i="14"/>
  <c r="U17" i="14"/>
  <c r="W17" i="14"/>
  <c r="Y17" i="14"/>
  <c r="U39" i="14"/>
  <c r="Y39" i="14"/>
  <c r="W39" i="14"/>
  <c r="U19" i="14"/>
  <c r="W19" i="14"/>
  <c r="Y19" i="14"/>
  <c r="W35" i="14"/>
  <c r="U35" i="14"/>
  <c r="Y35" i="14"/>
  <c r="Y20" i="14"/>
  <c r="W20" i="14"/>
  <c r="U20" i="14"/>
  <c r="Y12" i="14"/>
  <c r="W12" i="14"/>
  <c r="U12" i="14"/>
  <c r="R44" i="14"/>
  <c r="S5" i="14"/>
  <c r="W24" i="14"/>
  <c r="U24" i="14"/>
  <c r="Y24" i="14"/>
  <c r="Y32" i="14"/>
  <c r="U32" i="14"/>
  <c r="W32" i="14"/>
  <c r="Y42" i="14"/>
  <c r="W42" i="14"/>
  <c r="U42" i="14"/>
  <c r="W26" i="14"/>
  <c r="Y26" i="14"/>
  <c r="U26" i="14"/>
  <c r="W10" i="14"/>
  <c r="U10" i="14"/>
  <c r="Y10" i="14"/>
  <c r="Y30" i="14"/>
  <c r="U30" i="14"/>
  <c r="W30" i="14"/>
  <c r="W14" i="14"/>
  <c r="Y14" i="14"/>
  <c r="U14" i="14"/>
  <c r="U5" i="33"/>
  <c r="U44" i="33" s="1"/>
  <c r="E28" i="7" s="1"/>
  <c r="Y5" i="33"/>
  <c r="Y44" i="33" s="1"/>
  <c r="G28" i="7" s="1"/>
  <c r="S44" i="33"/>
  <c r="D28" i="7" s="1"/>
  <c r="W5" i="33"/>
  <c r="W44" i="33" s="1"/>
  <c r="F28" i="7" s="1"/>
  <c r="Y28" i="48"/>
  <c r="W28" i="48"/>
  <c r="U28" i="48"/>
  <c r="W25" i="48"/>
  <c r="U25" i="48"/>
  <c r="Y25" i="48"/>
  <c r="W12" i="48"/>
  <c r="Y12" i="48"/>
  <c r="U12" i="48"/>
  <c r="W18" i="48"/>
  <c r="U18" i="48"/>
  <c r="Y18" i="48"/>
  <c r="W35" i="48"/>
  <c r="Y35" i="48"/>
  <c r="U35" i="48"/>
  <c r="W13" i="48"/>
  <c r="U13" i="48"/>
  <c r="Y13" i="48"/>
  <c r="Y14" i="48"/>
  <c r="W14" i="48"/>
  <c r="U14" i="48"/>
  <c r="Y31" i="48"/>
  <c r="U31" i="48"/>
  <c r="W31" i="48"/>
  <c r="Y24" i="48"/>
  <c r="W24" i="48"/>
  <c r="U24" i="48"/>
  <c r="Y6" i="48"/>
  <c r="U6" i="48"/>
  <c r="W6" i="48"/>
  <c r="W7" i="48"/>
  <c r="U7" i="48"/>
  <c r="Y7" i="48"/>
  <c r="Y20" i="48"/>
  <c r="W20" i="48"/>
  <c r="U20" i="48"/>
  <c r="W30" i="48"/>
  <c r="Y30" i="48"/>
  <c r="U30" i="48"/>
  <c r="W34" i="48"/>
  <c r="Y34" i="48"/>
  <c r="U34" i="48"/>
  <c r="W10" i="48"/>
  <c r="U10" i="48"/>
  <c r="Y10" i="48"/>
  <c r="W21" i="48"/>
  <c r="Y21" i="48"/>
  <c r="U21" i="48"/>
  <c r="Y26" i="48"/>
  <c r="W26" i="48"/>
  <c r="U26" i="48"/>
  <c r="Y39" i="48"/>
  <c r="U39" i="48"/>
  <c r="W39" i="48"/>
  <c r="W32" i="48"/>
  <c r="U32" i="48"/>
  <c r="Y32" i="48"/>
  <c r="W5" i="28"/>
  <c r="W44" i="28" s="1"/>
  <c r="F23" i="7" s="1"/>
  <c r="U5" i="28"/>
  <c r="U44" i="28" s="1"/>
  <c r="E23" i="7" s="1"/>
  <c r="Y5" i="28"/>
  <c r="Y44" i="28" s="1"/>
  <c r="G23" i="7" s="1"/>
  <c r="S44" i="28"/>
  <c r="D23" i="7" s="1"/>
  <c r="W7" i="34"/>
  <c r="W44" i="34" s="1"/>
  <c r="F29" i="7" s="1"/>
  <c r="Y7" i="34"/>
  <c r="Y44" i="34" s="1"/>
  <c r="G29" i="7" s="1"/>
  <c r="U7" i="34"/>
  <c r="U44" i="34" s="1"/>
  <c r="E29" i="7" s="1"/>
  <c r="Y37" i="49"/>
  <c r="U37" i="49"/>
  <c r="W37" i="49"/>
  <c r="U38" i="49"/>
  <c r="W38" i="49"/>
  <c r="Y38" i="49"/>
  <c r="Y31" i="49"/>
  <c r="W31" i="49"/>
  <c r="U31" i="49"/>
  <c r="W27" i="49"/>
  <c r="Y27" i="49"/>
  <c r="U27" i="49"/>
  <c r="Y30" i="49"/>
  <c r="U30" i="49"/>
  <c r="W30" i="49"/>
  <c r="W23" i="49"/>
  <c r="Y23" i="49"/>
  <c r="U23" i="49"/>
  <c r="W20" i="49"/>
  <c r="U20" i="49"/>
  <c r="Y20" i="49"/>
  <c r="W11" i="49"/>
  <c r="Y11" i="49"/>
  <c r="U11" i="49"/>
  <c r="W25" i="49"/>
  <c r="Y25" i="49"/>
  <c r="U25" i="49"/>
  <c r="Y18" i="49"/>
  <c r="W18" i="49"/>
  <c r="U18" i="49"/>
  <c r="Y35" i="49"/>
  <c r="U35" i="49"/>
  <c r="W35" i="49"/>
  <c r="Y21" i="49"/>
  <c r="W21" i="49"/>
  <c r="U21" i="49"/>
  <c r="W26" i="49"/>
  <c r="Y26" i="49"/>
  <c r="U26" i="49"/>
  <c r="W13" i="49"/>
  <c r="U13" i="49"/>
  <c r="Y13" i="49"/>
  <c r="W43" i="49"/>
  <c r="U43" i="49"/>
  <c r="Y43" i="49"/>
  <c r="Y28" i="49"/>
  <c r="W28" i="49"/>
  <c r="U28" i="49"/>
  <c r="Y19" i="49"/>
  <c r="W19" i="49"/>
  <c r="U19" i="49"/>
  <c r="W6" i="49"/>
  <c r="Y6" i="49"/>
  <c r="U6" i="49"/>
  <c r="Y24" i="49"/>
  <c r="U24" i="49"/>
  <c r="W24" i="49"/>
  <c r="Y5" i="23"/>
  <c r="Y44" i="23" s="1"/>
  <c r="G18" i="7" s="1"/>
  <c r="S44" i="23"/>
  <c r="D18" i="7" s="1"/>
  <c r="W5" i="23"/>
  <c r="W44" i="23" s="1"/>
  <c r="F18" i="7" s="1"/>
  <c r="U5" i="23"/>
  <c r="U44" i="23" s="1"/>
  <c r="E18" i="7" s="1"/>
  <c r="R44" i="13"/>
  <c r="S5" i="13"/>
  <c r="Y32" i="13"/>
  <c r="W32" i="13"/>
  <c r="U32" i="13"/>
  <c r="W40" i="13"/>
  <c r="U40" i="13"/>
  <c r="Y40" i="13"/>
  <c r="W8" i="13"/>
  <c r="U8" i="13"/>
  <c r="Y8" i="13"/>
  <c r="W34" i="13"/>
  <c r="Y34" i="13"/>
  <c r="U34" i="13"/>
  <c r="Y18" i="13"/>
  <c r="U18" i="13"/>
  <c r="W18" i="13"/>
  <c r="W38" i="13"/>
  <c r="U38" i="13"/>
  <c r="Y38" i="13"/>
  <c r="Y22" i="13"/>
  <c r="U22" i="13"/>
  <c r="W22" i="13"/>
  <c r="U6" i="13"/>
  <c r="W6" i="13"/>
  <c r="Y6" i="13"/>
  <c r="Y37" i="13"/>
  <c r="U37" i="13"/>
  <c r="W37" i="13"/>
  <c r="W41" i="13"/>
  <c r="U41" i="13"/>
  <c r="Y41" i="13"/>
  <c r="W25" i="13"/>
  <c r="Y25" i="13"/>
  <c r="U25" i="13"/>
  <c r="Y31" i="13"/>
  <c r="W31" i="13"/>
  <c r="U31" i="13"/>
  <c r="W29" i="13"/>
  <c r="Y29" i="13"/>
  <c r="U29" i="13"/>
  <c r="U13" i="13"/>
  <c r="Y13" i="13"/>
  <c r="W13" i="13"/>
  <c r="W33" i="13"/>
  <c r="Y33" i="13"/>
  <c r="U33" i="13"/>
  <c r="W11" i="13"/>
  <c r="U11" i="13"/>
  <c r="Y11" i="13"/>
  <c r="U27" i="13"/>
  <c r="W27" i="13"/>
  <c r="Y27" i="13"/>
  <c r="W43" i="13"/>
  <c r="U43" i="13"/>
  <c r="Y43" i="13"/>
  <c r="Y36" i="13"/>
  <c r="U36" i="13"/>
  <c r="W36" i="13"/>
  <c r="U5" i="43"/>
  <c r="U44" i="43" s="1"/>
  <c r="E39" i="7" s="1"/>
  <c r="S44" i="43"/>
  <c r="D39" i="7" s="1"/>
  <c r="Y5" i="43"/>
  <c r="Y44" i="43" s="1"/>
  <c r="G39" i="7" s="1"/>
  <c r="W5" i="43"/>
  <c r="W44" i="43" s="1"/>
  <c r="F39" i="7" s="1"/>
  <c r="W5" i="19"/>
  <c r="W44" i="19" s="1"/>
  <c r="F14" i="7" s="1"/>
  <c r="Y5" i="19"/>
  <c r="Y44" i="19" s="1"/>
  <c r="G14" i="7" s="1"/>
  <c r="U5" i="19"/>
  <c r="U44" i="19" s="1"/>
  <c r="E14" i="7" s="1"/>
  <c r="S44" i="19"/>
  <c r="D14" i="7" s="1"/>
  <c r="Y5" i="8"/>
  <c r="S44" i="8"/>
  <c r="D6" i="7" s="1"/>
  <c r="W5" i="8"/>
  <c r="U5" i="8"/>
  <c r="S44" i="34"/>
  <c r="D29" i="7" s="1"/>
  <c r="W36" i="16"/>
  <c r="U36" i="16"/>
  <c r="Y36" i="16"/>
  <c r="W12" i="16"/>
  <c r="U12" i="16"/>
  <c r="Y12" i="16"/>
  <c r="Y16" i="16"/>
  <c r="U16" i="16"/>
  <c r="W16" i="16"/>
  <c r="W24" i="16"/>
  <c r="U24" i="16"/>
  <c r="Y24" i="16"/>
  <c r="Y42" i="16"/>
  <c r="W42" i="16"/>
  <c r="U42" i="16"/>
  <c r="W26" i="16"/>
  <c r="U26" i="16"/>
  <c r="Y26" i="16"/>
  <c r="Y10" i="16"/>
  <c r="U10" i="16"/>
  <c r="W10" i="16"/>
  <c r="W30" i="16"/>
  <c r="Y30" i="16"/>
  <c r="U30" i="16"/>
  <c r="W14" i="16"/>
  <c r="U14" i="16"/>
  <c r="Y14" i="16"/>
  <c r="Y11" i="16"/>
  <c r="W11" i="16"/>
  <c r="U11" i="16"/>
  <c r="W15" i="16"/>
  <c r="U15" i="16"/>
  <c r="Y15" i="16"/>
  <c r="W21" i="16"/>
  <c r="U21" i="16"/>
  <c r="Y21" i="16"/>
  <c r="Y7" i="16"/>
  <c r="U7" i="16"/>
  <c r="W7" i="16"/>
  <c r="W13" i="16"/>
  <c r="Y13" i="16"/>
  <c r="U13" i="16"/>
  <c r="W35" i="16"/>
  <c r="Y35" i="16"/>
  <c r="U35" i="16"/>
  <c r="Y29" i="16"/>
  <c r="U29" i="16"/>
  <c r="W29" i="16"/>
  <c r="W9" i="16"/>
  <c r="Y9" i="16"/>
  <c r="U9" i="16"/>
  <c r="W25" i="16"/>
  <c r="U25" i="16"/>
  <c r="Y25" i="16"/>
  <c r="U41" i="16"/>
  <c r="Y41" i="16"/>
  <c r="W41" i="16"/>
  <c r="S44" i="21"/>
  <c r="D16" i="7" s="1"/>
  <c r="W5" i="21"/>
  <c r="W44" i="21" s="1"/>
  <c r="F16" i="7" s="1"/>
  <c r="Y5" i="21"/>
  <c r="Y44" i="21" s="1"/>
  <c r="G16" i="7" s="1"/>
  <c r="U5" i="21"/>
  <c r="U44" i="21" s="1"/>
  <c r="E16" i="7" s="1"/>
  <c r="Y5" i="25"/>
  <c r="Y44" i="25" s="1"/>
  <c r="G20" i="7" s="1"/>
  <c r="W5" i="25"/>
  <c r="W44" i="25" s="1"/>
  <c r="F20" i="7" s="1"/>
  <c r="S44" i="25"/>
  <c r="D20" i="7" s="1"/>
  <c r="U5" i="25"/>
  <c r="U44" i="25" s="1"/>
  <c r="E20" i="7" s="1"/>
  <c r="U17" i="27"/>
  <c r="W17" i="27"/>
  <c r="Y17" i="27"/>
  <c r="Y43" i="27"/>
  <c r="U43" i="27"/>
  <c r="W43" i="27"/>
  <c r="Y11" i="27"/>
  <c r="W11" i="27"/>
  <c r="U11" i="27"/>
  <c r="W9" i="27"/>
  <c r="U9" i="27"/>
  <c r="Y9" i="27"/>
  <c r="U31" i="27"/>
  <c r="W31" i="27"/>
  <c r="Y31" i="27"/>
  <c r="U15" i="27"/>
  <c r="W15" i="27"/>
  <c r="Y15" i="27"/>
  <c r="Y35" i="27"/>
  <c r="U35" i="27"/>
  <c r="W35" i="27"/>
  <c r="W13" i="27"/>
  <c r="Y13" i="27"/>
  <c r="U13" i="27"/>
  <c r="U29" i="27"/>
  <c r="Y29" i="27"/>
  <c r="W29" i="27"/>
  <c r="Y18" i="27"/>
  <c r="U18" i="27"/>
  <c r="W18" i="27"/>
  <c r="Y8" i="27"/>
  <c r="U8" i="27"/>
  <c r="W8" i="27"/>
  <c r="Y34" i="27"/>
  <c r="U34" i="27"/>
  <c r="W34" i="27"/>
  <c r="W24" i="27"/>
  <c r="U24" i="27"/>
  <c r="Y24" i="27"/>
  <c r="W26" i="27"/>
  <c r="Y26" i="27"/>
  <c r="U26" i="27"/>
  <c r="R44" i="27"/>
  <c r="S5" i="27"/>
  <c r="Y32" i="27"/>
  <c r="U32" i="27"/>
  <c r="W32" i="27"/>
  <c r="W10" i="27"/>
  <c r="U10" i="27"/>
  <c r="Y10" i="27"/>
  <c r="W30" i="27"/>
  <c r="U30" i="27"/>
  <c r="Y30" i="27"/>
  <c r="W14" i="27"/>
  <c r="U14" i="27"/>
  <c r="Y14" i="27"/>
  <c r="U5" i="50"/>
  <c r="U44" i="50" s="1"/>
  <c r="E42" i="7" s="1"/>
  <c r="S44" i="50"/>
  <c r="D42" i="7" s="1"/>
  <c r="Y5" i="50"/>
  <c r="Y44" i="50" s="1"/>
  <c r="G42" i="7" s="1"/>
  <c r="W5" i="50"/>
  <c r="W44" i="50" s="1"/>
  <c r="F42" i="7" s="1"/>
  <c r="S44" i="20"/>
  <c r="D15" i="7" s="1"/>
  <c r="W5" i="20"/>
  <c r="W44" i="20" s="1"/>
  <c r="F15" i="7" s="1"/>
  <c r="Y5" i="20"/>
  <c r="Y44" i="20" s="1"/>
  <c r="G15" i="7" s="1"/>
  <c r="U5" i="20"/>
  <c r="U44" i="20" s="1"/>
  <c r="E15" i="7" s="1"/>
  <c r="W17" i="18"/>
  <c r="Y17" i="18"/>
  <c r="U17" i="18"/>
  <c r="U21" i="18"/>
  <c r="Y21" i="18"/>
  <c r="W21" i="18"/>
  <c r="Y29" i="18"/>
  <c r="W29" i="18"/>
  <c r="U29" i="18"/>
  <c r="Y39" i="18"/>
  <c r="W39" i="18"/>
  <c r="U39" i="18"/>
  <c r="W31" i="18"/>
  <c r="Y31" i="18"/>
  <c r="U31" i="18"/>
  <c r="U7" i="18"/>
  <c r="W7" i="18"/>
  <c r="Y7" i="18"/>
  <c r="Y25" i="18"/>
  <c r="W25" i="18"/>
  <c r="U25" i="18"/>
  <c r="Y11" i="18"/>
  <c r="W11" i="18"/>
  <c r="U11" i="18"/>
  <c r="Y27" i="18"/>
  <c r="W27" i="18"/>
  <c r="U27" i="18"/>
  <c r="W43" i="18"/>
  <c r="U43" i="18"/>
  <c r="Y43" i="18"/>
  <c r="W12" i="18"/>
  <c r="Y12" i="18"/>
  <c r="U12" i="18"/>
  <c r="Y20" i="18"/>
  <c r="U20" i="18"/>
  <c r="W20" i="18"/>
  <c r="W24" i="18"/>
  <c r="U24" i="18"/>
  <c r="Y24" i="18"/>
  <c r="W32" i="18"/>
  <c r="Y32" i="18"/>
  <c r="U32" i="18"/>
  <c r="U42" i="18"/>
  <c r="W42" i="18"/>
  <c r="Y42" i="18"/>
  <c r="W26" i="18"/>
  <c r="U26" i="18"/>
  <c r="Y26" i="18"/>
  <c r="Y10" i="18"/>
  <c r="U10" i="18"/>
  <c r="W10" i="18"/>
  <c r="Y30" i="18"/>
  <c r="W30" i="18"/>
  <c r="U30" i="18"/>
  <c r="W14" i="18"/>
  <c r="Y14" i="18"/>
  <c r="U14" i="18"/>
  <c r="W9" i="14"/>
  <c r="U9" i="14"/>
  <c r="Y9" i="14"/>
  <c r="Y15" i="14"/>
  <c r="U15" i="14"/>
  <c r="W15" i="14"/>
  <c r="U21" i="14"/>
  <c r="W21" i="14"/>
  <c r="Y21" i="14"/>
  <c r="Y7" i="14"/>
  <c r="U7" i="14"/>
  <c r="W7" i="14"/>
  <c r="W13" i="14"/>
  <c r="U13" i="14"/>
  <c r="Y13" i="14"/>
  <c r="W33" i="14"/>
  <c r="Y33" i="14"/>
  <c r="U33" i="14"/>
  <c r="Y29" i="14"/>
  <c r="U29" i="14"/>
  <c r="W29" i="14"/>
  <c r="Y11" i="14"/>
  <c r="W11" i="14"/>
  <c r="U11" i="14"/>
  <c r="W27" i="14"/>
  <c r="Y27" i="14"/>
  <c r="U27" i="14"/>
  <c r="U43" i="14"/>
  <c r="Y43" i="14"/>
  <c r="W43" i="14"/>
  <c r="Y28" i="14"/>
  <c r="U28" i="14"/>
  <c r="W28" i="14"/>
  <c r="Y36" i="14"/>
  <c r="U36" i="14"/>
  <c r="W36" i="14"/>
  <c r="Y40" i="14"/>
  <c r="W40" i="14"/>
  <c r="U40" i="14"/>
  <c r="Y8" i="14"/>
  <c r="W8" i="14"/>
  <c r="U8" i="14"/>
  <c r="Y16" i="14"/>
  <c r="U16" i="14"/>
  <c r="W16" i="14"/>
  <c r="Y34" i="14"/>
  <c r="U34" i="14"/>
  <c r="W34" i="14"/>
  <c r="W18" i="14"/>
  <c r="U18" i="14"/>
  <c r="Y18" i="14"/>
  <c r="Y38" i="14"/>
  <c r="U38" i="14"/>
  <c r="W38" i="14"/>
  <c r="Y22" i="14"/>
  <c r="U22" i="14"/>
  <c r="W22" i="14"/>
  <c r="W6" i="14"/>
  <c r="U6" i="14"/>
  <c r="Y6" i="14"/>
  <c r="W5" i="15"/>
  <c r="W44" i="15" s="1"/>
  <c r="F10" i="7" s="1"/>
  <c r="S44" i="15"/>
  <c r="D10" i="7" s="1"/>
  <c r="Y5" i="15"/>
  <c r="Y44" i="15" s="1"/>
  <c r="G10" i="7" s="1"/>
  <c r="U5" i="15"/>
  <c r="U44" i="15" s="1"/>
  <c r="E10" i="7" s="1"/>
  <c r="S44" i="36"/>
  <c r="D31" i="7" s="1"/>
  <c r="W5" i="36"/>
  <c r="W44" i="36" s="1"/>
  <c r="F31" i="7" s="1"/>
  <c r="U5" i="36"/>
  <c r="U44" i="36" s="1"/>
  <c r="E31" i="7" s="1"/>
  <c r="Y5" i="36"/>
  <c r="Y44" i="36" s="1"/>
  <c r="G31" i="7" s="1"/>
  <c r="Y11" i="48"/>
  <c r="W11" i="48"/>
  <c r="U11" i="48"/>
  <c r="W41" i="48"/>
  <c r="Y41" i="48"/>
  <c r="U41" i="48"/>
  <c r="W15" i="48"/>
  <c r="Y15" i="48"/>
  <c r="U15" i="48"/>
  <c r="W17" i="48"/>
  <c r="Y17" i="48"/>
  <c r="U17" i="48"/>
  <c r="Y9" i="48"/>
  <c r="U9" i="48"/>
  <c r="W9" i="48"/>
  <c r="Y22" i="48"/>
  <c r="W22" i="48"/>
  <c r="U22" i="48"/>
  <c r="Y33" i="48"/>
  <c r="W33" i="48"/>
  <c r="U33" i="48"/>
  <c r="W36" i="48"/>
  <c r="Y36" i="48"/>
  <c r="U36" i="48"/>
  <c r="W8" i="48"/>
  <c r="U8" i="48"/>
  <c r="Y8" i="48"/>
  <c r="W40" i="48"/>
  <c r="U40" i="48"/>
  <c r="Y40" i="48"/>
  <c r="Y27" i="48"/>
  <c r="W27" i="48"/>
  <c r="U27" i="48"/>
  <c r="U42" i="48"/>
  <c r="W42" i="48"/>
  <c r="Y42" i="48"/>
  <c r="Y29" i="48"/>
  <c r="W29" i="48"/>
  <c r="U29" i="48"/>
  <c r="Y37" i="48"/>
  <c r="U37" i="48"/>
  <c r="W37" i="48"/>
  <c r="U19" i="48"/>
  <c r="W19" i="48"/>
  <c r="Y19" i="48"/>
  <c r="Y38" i="48"/>
  <c r="U38" i="48"/>
  <c r="W38" i="48"/>
  <c r="W43" i="48"/>
  <c r="Y43" i="48"/>
  <c r="U43" i="48"/>
  <c r="Y23" i="48"/>
  <c r="U23" i="48"/>
  <c r="W23" i="48"/>
  <c r="Y16" i="48"/>
  <c r="W16" i="48"/>
  <c r="U16" i="48"/>
  <c r="R44" i="48"/>
  <c r="S5" i="48"/>
  <c r="D24" i="46" l="1"/>
  <c r="D44" i="46"/>
  <c r="D7" i="46"/>
  <c r="F27" i="46"/>
  <c r="D8" i="46"/>
  <c r="F21" i="46"/>
  <c r="D32" i="46"/>
  <c r="D19" i="46"/>
  <c r="F29" i="46"/>
  <c r="D20" i="46"/>
  <c r="D40" i="46"/>
  <c r="E19" i="46"/>
  <c r="D33" i="46"/>
  <c r="E35" i="46"/>
  <c r="F35" i="46"/>
  <c r="F38" i="46"/>
  <c r="E25" i="46"/>
  <c r="D30" i="46"/>
  <c r="F26" i="46"/>
  <c r="E8" i="46"/>
  <c r="E31" i="46"/>
  <c r="F28" i="46"/>
  <c r="F9" i="46"/>
  <c r="F37" i="46"/>
  <c r="F14" i="46"/>
  <c r="E21" i="46"/>
  <c r="D17" i="46"/>
  <c r="D34" i="46"/>
  <c r="F42" i="46"/>
  <c r="E29" i="46"/>
  <c r="E14" i="46"/>
  <c r="F22" i="46"/>
  <c r="F8" i="46"/>
  <c r="E22" i="46"/>
  <c r="E15" i="46"/>
  <c r="F39" i="46"/>
  <c r="E41" i="46"/>
  <c r="F41" i="46"/>
  <c r="D37" i="46"/>
  <c r="F44" i="46"/>
  <c r="E28" i="46"/>
  <c r="E12" i="46"/>
  <c r="F34" i="46"/>
  <c r="D16" i="46"/>
  <c r="F10" i="46"/>
  <c r="E10" i="46"/>
  <c r="E43" i="46"/>
  <c r="D12" i="46"/>
  <c r="F18" i="46"/>
  <c r="E27" i="46"/>
  <c r="E37" i="46"/>
  <c r="D28" i="46"/>
  <c r="E34" i="46"/>
  <c r="E30" i="46"/>
  <c r="E32" i="46"/>
  <c r="D26" i="46"/>
  <c r="E26" i="46"/>
  <c r="D42" i="46"/>
  <c r="E38" i="46"/>
  <c r="E7" i="46"/>
  <c r="F23" i="46"/>
  <c r="D39" i="46"/>
  <c r="F19" i="46"/>
  <c r="E9" i="46"/>
  <c r="D41" i="46"/>
  <c r="F33" i="46"/>
  <c r="J14" i="46"/>
  <c r="J15" i="46" s="1"/>
  <c r="D15" i="46"/>
  <c r="D31" i="46"/>
  <c r="D43" i="46"/>
  <c r="F25" i="46"/>
  <c r="F40" i="46"/>
  <c r="D18" i="46"/>
  <c r="E42" i="46"/>
  <c r="D38" i="46"/>
  <c r="E20" i="46"/>
  <c r="E24" i="46"/>
  <c r="F32" i="46"/>
  <c r="F7" i="46"/>
  <c r="E23" i="46"/>
  <c r="F17" i="46"/>
  <c r="F30" i="46"/>
  <c r="D23" i="46"/>
  <c r="D9" i="46"/>
  <c r="F16" i="46"/>
  <c r="D10" i="46"/>
  <c r="D14" i="46"/>
  <c r="E36" i="46"/>
  <c r="E16" i="46"/>
  <c r="F31" i="46"/>
  <c r="E11" i="46"/>
  <c r="D13" i="46"/>
  <c r="E44" i="46"/>
  <c r="F12" i="46"/>
  <c r="E39" i="46"/>
  <c r="D35" i="46"/>
  <c r="E33" i="46"/>
  <c r="D11" i="46"/>
  <c r="D25" i="46"/>
  <c r="F24" i="46"/>
  <c r="D21" i="46"/>
  <c r="D36" i="46"/>
  <c r="F36" i="46"/>
  <c r="F20" i="46"/>
  <c r="F13" i="46"/>
  <c r="E13" i="46"/>
  <c r="E40" i="46"/>
  <c r="E18" i="46"/>
  <c r="D22" i="46"/>
  <c r="F15" i="46"/>
  <c r="F11" i="46"/>
  <c r="D27" i="46"/>
  <c r="F43" i="46"/>
  <c r="E17" i="46"/>
  <c r="D29" i="46"/>
  <c r="W5" i="48"/>
  <c r="W44" i="48" s="1"/>
  <c r="F44" i="7" s="1"/>
  <c r="U5" i="48"/>
  <c r="U44" i="48" s="1"/>
  <c r="E44" i="7" s="1"/>
  <c r="Y5" i="48"/>
  <c r="Y44" i="48" s="1"/>
  <c r="G44" i="7" s="1"/>
  <c r="S44" i="48"/>
  <c r="D44" i="7" s="1"/>
  <c r="W5" i="27"/>
  <c r="W44" i="27" s="1"/>
  <c r="F22" i="7" s="1"/>
  <c r="Y5" i="27"/>
  <c r="Y44" i="27" s="1"/>
  <c r="G22" i="7" s="1"/>
  <c r="S44" i="27"/>
  <c r="D22" i="7" s="1"/>
  <c r="U5" i="27"/>
  <c r="U44" i="27" s="1"/>
  <c r="E22" i="7" s="1"/>
  <c r="U44" i="8"/>
  <c r="E6" i="7" s="1"/>
  <c r="Y5" i="18"/>
  <c r="Y44" i="18" s="1"/>
  <c r="G13" i="7" s="1"/>
  <c r="S44" i="18"/>
  <c r="D13" i="7" s="1"/>
  <c r="W5" i="18"/>
  <c r="W44" i="18" s="1"/>
  <c r="F13" i="7" s="1"/>
  <c r="U5" i="18"/>
  <c r="U44" i="18" s="1"/>
  <c r="E13" i="7" s="1"/>
  <c r="W5" i="16"/>
  <c r="W44" i="16" s="1"/>
  <c r="F11" i="7" s="1"/>
  <c r="Y5" i="16"/>
  <c r="Y44" i="16" s="1"/>
  <c r="G11" i="7" s="1"/>
  <c r="U5" i="16"/>
  <c r="U44" i="16" s="1"/>
  <c r="E11" i="7" s="1"/>
  <c r="S44" i="16"/>
  <c r="D11" i="7" s="1"/>
  <c r="W5" i="49"/>
  <c r="W44" i="49" s="1"/>
  <c r="F43" i="7" s="1"/>
  <c r="Y5" i="49"/>
  <c r="Y44" i="49" s="1"/>
  <c r="G43" i="7" s="1"/>
  <c r="S44" i="49"/>
  <c r="D43" i="7" s="1"/>
  <c r="U5" i="49"/>
  <c r="U44" i="49" s="1"/>
  <c r="E43" i="7" s="1"/>
  <c r="C6" i="46"/>
  <c r="C45" i="46" s="1"/>
  <c r="J6" i="46" s="1"/>
  <c r="J8" i="46" s="1"/>
  <c r="W44" i="8"/>
  <c r="F6" i="7" s="1"/>
  <c r="Y44" i="8"/>
  <c r="G6" i="7" s="1"/>
  <c r="U5" i="13"/>
  <c r="U44" i="13" s="1"/>
  <c r="E7" i="7" s="1"/>
  <c r="S44" i="13"/>
  <c r="D7" i="7" s="1"/>
  <c r="Y5" i="13"/>
  <c r="Y44" i="13" s="1"/>
  <c r="G7" i="7" s="1"/>
  <c r="W5" i="13"/>
  <c r="W44" i="13" s="1"/>
  <c r="F7" i="7" s="1"/>
  <c r="U5" i="14"/>
  <c r="U44" i="14" s="1"/>
  <c r="E9" i="7" s="1"/>
  <c r="S44" i="14"/>
  <c r="D9" i="7" s="1"/>
  <c r="W5" i="14"/>
  <c r="W44" i="14" s="1"/>
  <c r="F9" i="7" s="1"/>
  <c r="Y5" i="14"/>
  <c r="Y44" i="14" s="1"/>
  <c r="G9" i="7" s="1"/>
  <c r="D45" i="7" l="1"/>
  <c r="G45" i="7"/>
  <c r="F45" i="7"/>
  <c r="E45" i="7"/>
  <c r="F6" i="46"/>
  <c r="F45" i="46" s="1"/>
  <c r="M6" i="46" s="1"/>
  <c r="E6" i="46"/>
  <c r="E45" i="46" s="1"/>
  <c r="L6" i="46" s="1"/>
  <c r="D6" i="46"/>
  <c r="D45" i="46" s="1"/>
  <c r="K6" i="46" s="1"/>
  <c r="K8" i="46" s="1"/>
</calcChain>
</file>

<file path=xl/sharedStrings.xml><?xml version="1.0" encoding="utf-8"?>
<sst xmlns="http://schemas.openxmlformats.org/spreadsheetml/2006/main" count="7817" uniqueCount="613">
  <si>
    <t>（単位：百万円）</t>
  </si>
  <si>
    <t>　</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</si>
  <si>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</si>
  <si>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</si>
  <si>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</si>
  <si>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</si>
  <si>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</si>
  <si>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</si>
  <si>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</si>
  <si>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</si>
  <si>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</si>
  <si>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</si>
  <si>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</si>
  <si>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</si>
  <si>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</si>
  <si>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</si>
  <si>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</si>
  <si>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</si>
  <si>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</si>
  <si>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</si>
  <si>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</si>
  <si>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</si>
  <si>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</si>
  <si>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</si>
  <si>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</si>
  <si>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</si>
  <si>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</si>
  <si>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鉱業</t>
  </si>
  <si>
    <t>繊維製品</t>
  </si>
  <si>
    <t>化学製品</t>
  </si>
  <si>
    <t>石油・石炭製品</t>
  </si>
  <si>
    <t>窯業・土石製品</t>
  </si>
  <si>
    <t>鉄鋼</t>
  </si>
  <si>
    <t>非鉄金属</t>
  </si>
  <si>
    <t>金属製品</t>
  </si>
  <si>
    <t>電気機械</t>
  </si>
  <si>
    <t>建設</t>
  </si>
  <si>
    <t>金融・保険</t>
  </si>
  <si>
    <t>不動産</t>
  </si>
  <si>
    <t>公務</t>
  </si>
  <si>
    <t>教育・研究</t>
  </si>
  <si>
    <t>対事業所サービス</t>
  </si>
  <si>
    <t>対個人サービス</t>
  </si>
  <si>
    <t>内生部門計</t>
  </si>
  <si>
    <t>民間消費支出</t>
  </si>
  <si>
    <t>一般政府消費支出</t>
  </si>
  <si>
    <t>在庫純増</t>
  </si>
  <si>
    <t>最終需要計</t>
  </si>
  <si>
    <t>需要合計</t>
  </si>
  <si>
    <t>最終需要部門計</t>
  </si>
  <si>
    <t>その他の製造工業製品</t>
  </si>
  <si>
    <t>35</t>
  </si>
  <si>
    <t>家計外消費支出（行）</t>
  </si>
  <si>
    <t>雇用者所得</t>
  </si>
  <si>
    <t>営業余剰</t>
  </si>
  <si>
    <t>資本減耗引当</t>
  </si>
  <si>
    <t>間接税(除関税)</t>
  </si>
  <si>
    <t>（控除）経常補助金</t>
  </si>
  <si>
    <t>粗付加価値部門計</t>
  </si>
  <si>
    <t>各種係数表</t>
  </si>
  <si>
    <t>第８表　その他の分析係数表（その３）　粗付加価値率・雇用者所得率</t>
  </si>
  <si>
    <t>第８表　その他の分析係数表（その４）　民間消費支出構成比</t>
  </si>
  <si>
    <t>※取引基本表より</t>
    <rPh sb="1" eb="3">
      <t>トリヒキ</t>
    </rPh>
    <rPh sb="3" eb="6">
      <t>キホンヒョウ</t>
    </rPh>
    <phoneticPr fontId="5"/>
  </si>
  <si>
    <t>※就業・雇用者・・・雇用表より、県内生産額・・・取引基本表より</t>
    <rPh sb="1" eb="3">
      <t>シュウギョウ</t>
    </rPh>
    <rPh sb="4" eb="6">
      <t>コヨウ</t>
    </rPh>
    <rPh sb="6" eb="7">
      <t>シャ</t>
    </rPh>
    <rPh sb="10" eb="12">
      <t>コヨウ</t>
    </rPh>
    <rPh sb="12" eb="13">
      <t>ヒョウ</t>
    </rPh>
    <rPh sb="16" eb="18">
      <t>ケンナイ</t>
    </rPh>
    <rPh sb="18" eb="21">
      <t>セイサンガク</t>
    </rPh>
    <rPh sb="24" eb="26">
      <t>トリヒキ</t>
    </rPh>
    <rPh sb="26" eb="29">
      <t>キホンヒョウ</t>
    </rPh>
    <phoneticPr fontId="5"/>
  </si>
  <si>
    <t>※取引基本表より</t>
  </si>
  <si>
    <t>※粗付加価値率は、SNAに合わせるため家計外消費を除いている。</t>
    <rPh sb="1" eb="4">
      <t>ソフカ</t>
    </rPh>
    <rPh sb="4" eb="6">
      <t>カチ</t>
    </rPh>
    <rPh sb="6" eb="7">
      <t>リツ</t>
    </rPh>
    <rPh sb="13" eb="14">
      <t>ア</t>
    </rPh>
    <rPh sb="19" eb="22">
      <t>カケイガイ</t>
    </rPh>
    <rPh sb="22" eb="24">
      <t>ショウヒ</t>
    </rPh>
    <rPh sb="25" eb="26">
      <t>ノゾ</t>
    </rPh>
    <phoneticPr fontId="5"/>
  </si>
  <si>
    <t>（百万円）</t>
  </si>
  <si>
    <t>（人／百万円）</t>
  </si>
  <si>
    <t>粗付加価値率</t>
  </si>
  <si>
    <t>雇用者所得率</t>
  </si>
  <si>
    <t>民間消費支出構成比</t>
  </si>
  <si>
    <t>移輸入計</t>
  </si>
  <si>
    <t>移輸入率</t>
  </si>
  <si>
    <t>粗付加価値率</t>
    <rPh sb="0" eb="3">
      <t>ソフカ</t>
    </rPh>
    <rPh sb="3" eb="5">
      <t>カチ</t>
    </rPh>
    <rPh sb="5" eb="6">
      <t>リツ</t>
    </rPh>
    <phoneticPr fontId="5"/>
  </si>
  <si>
    <t>雇用者所得率</t>
    <rPh sb="0" eb="3">
      <t>コヨウシャ</t>
    </rPh>
    <rPh sb="3" eb="6">
      <t>ショトクリツ</t>
    </rPh>
    <phoneticPr fontId="5"/>
  </si>
  <si>
    <t>民間消費支出構成比</t>
    <rPh sb="0" eb="2">
      <t>ミンカン</t>
    </rPh>
    <rPh sb="2" eb="4">
      <t>ショウヒ</t>
    </rPh>
    <rPh sb="4" eb="6">
      <t>シシュツ</t>
    </rPh>
    <rPh sb="6" eb="9">
      <t>コウセイヒ</t>
    </rPh>
    <phoneticPr fontId="5"/>
  </si>
  <si>
    <t>Ａ</t>
  </si>
  <si>
    <t>Ｂ</t>
  </si>
  <si>
    <t>Ｃ＝Ｂ／Ａ</t>
  </si>
  <si>
    <t>Ｄ＝１－Ｃ</t>
  </si>
  <si>
    <t>Ｃ</t>
    <phoneticPr fontId="5"/>
  </si>
  <si>
    <t>Ｄ＝Ａ／Ｃ</t>
    <phoneticPr fontId="5"/>
  </si>
  <si>
    <t>Ｅ＝Ｂ／Ｃ</t>
    <phoneticPr fontId="5"/>
  </si>
  <si>
    <t>合計</t>
    <rPh sb="0" eb="2">
      <t>ゴウケイ</t>
    </rPh>
    <phoneticPr fontId="5"/>
  </si>
  <si>
    <t>A</t>
    <phoneticPr fontId="5"/>
  </si>
  <si>
    <t>B</t>
    <phoneticPr fontId="5"/>
  </si>
  <si>
    <t>C</t>
    <phoneticPr fontId="5"/>
  </si>
  <si>
    <t>D</t>
    <phoneticPr fontId="5"/>
  </si>
  <si>
    <t>E</t>
    <phoneticPr fontId="5"/>
  </si>
  <si>
    <t>F</t>
    <phoneticPr fontId="5"/>
  </si>
  <si>
    <t>G=Σ(A:E)/Ｆ</t>
    <phoneticPr fontId="5"/>
  </si>
  <si>
    <t>H=A/F</t>
    <phoneticPr fontId="5"/>
  </si>
  <si>
    <t>B=A/ΣA</t>
    <phoneticPr fontId="5"/>
  </si>
  <si>
    <t>ﾜｰｸｼｰﾄ名</t>
  </si>
  <si>
    <t>説明</t>
  </si>
  <si>
    <t>備考</t>
  </si>
  <si>
    <t>③ 企業に過剰在庫が存在せず、需要に対しては、常に生産を行って供給する。</t>
  </si>
  <si>
    <t>④ 企業の生産能力に限界がなく、あらゆる需要にこたえられる。</t>
  </si>
  <si>
    <t>⑤ 一つの生産物は、ただ一つの生産部門（産業）から供給される。</t>
  </si>
  <si>
    <t>⑥ 原材料等の投入量は、その部門の生産量に比例する。</t>
  </si>
  <si>
    <t>⑧ 生産波及効果が達成される期間は、不明である。</t>
  </si>
  <si>
    <t>（４）その他</t>
  </si>
  <si>
    <t>平成9年平均</t>
  </si>
  <si>
    <t>利用上の注意</t>
    <rPh sb="0" eb="3">
      <t>リヨウジョウ</t>
    </rPh>
    <rPh sb="4" eb="6">
      <t>チュウイ</t>
    </rPh>
    <phoneticPr fontId="5"/>
  </si>
  <si>
    <t>推計フロー図</t>
    <rPh sb="0" eb="2">
      <t>スイケイ</t>
    </rPh>
    <rPh sb="5" eb="6">
      <t>ズ</t>
    </rPh>
    <phoneticPr fontId="5"/>
  </si>
  <si>
    <t>最終需要推計＿まとめ</t>
    <rPh sb="0" eb="2">
      <t>サイシュウ</t>
    </rPh>
    <rPh sb="2" eb="4">
      <t>ジュヨウ</t>
    </rPh>
    <rPh sb="4" eb="6">
      <t>スイケイ</t>
    </rPh>
    <phoneticPr fontId="5"/>
  </si>
  <si>
    <t>データ入力</t>
    <rPh sb="3" eb="5">
      <t>ニュウリョク</t>
    </rPh>
    <phoneticPr fontId="5"/>
  </si>
  <si>
    <t>経済波及効果推計値</t>
    <rPh sb="0" eb="2">
      <t>ケイザイ</t>
    </rPh>
    <rPh sb="2" eb="4">
      <t>ハキュウ</t>
    </rPh>
    <rPh sb="4" eb="6">
      <t>コウカ</t>
    </rPh>
    <rPh sb="6" eb="8">
      <t>スイケイ</t>
    </rPh>
    <rPh sb="8" eb="9">
      <t>アタイ</t>
    </rPh>
    <phoneticPr fontId="5"/>
  </si>
  <si>
    <t>投入係数表</t>
    <rPh sb="0" eb="2">
      <t>トウニュウ</t>
    </rPh>
    <rPh sb="2" eb="4">
      <t>ケイスウ</t>
    </rPh>
    <rPh sb="4" eb="5">
      <t>ヒョウ</t>
    </rPh>
    <phoneticPr fontId="5"/>
  </si>
  <si>
    <t>逆行列係数表</t>
    <rPh sb="0" eb="3">
      <t>ギャクギョウレツ</t>
    </rPh>
    <rPh sb="3" eb="5">
      <t>ケイスウ</t>
    </rPh>
    <rPh sb="5" eb="6">
      <t>ヒョウ</t>
    </rPh>
    <phoneticPr fontId="5"/>
  </si>
  <si>
    <t>分析係数</t>
    <rPh sb="0" eb="2">
      <t>ブンセキ</t>
    </rPh>
    <rPh sb="2" eb="4">
      <t>ケイスウ</t>
    </rPh>
    <phoneticPr fontId="5"/>
  </si>
  <si>
    <t>産業連関分析上の留意点</t>
    <rPh sb="0" eb="2">
      <t>サンギョウ</t>
    </rPh>
    <rPh sb="2" eb="4">
      <t>レンカン</t>
    </rPh>
    <phoneticPr fontId="5"/>
  </si>
  <si>
    <t xml:space="preserve">産業連関表による経済波及効果の分析は、あくまでも経済モデル分析の一つであり、そこにはいくつかの基本的仮定・前提条件などの留意点がある。 </t>
    <rPh sb="47" eb="50">
      <t>キホンテキ</t>
    </rPh>
    <rPh sb="50" eb="52">
      <t>カテイ</t>
    </rPh>
    <rPh sb="53" eb="55">
      <t>ゼンテイ</t>
    </rPh>
    <rPh sb="55" eb="57">
      <t>ジョウケン</t>
    </rPh>
    <rPh sb="60" eb="63">
      <t>リュウイテン</t>
    </rPh>
    <phoneticPr fontId="5"/>
  </si>
  <si>
    <t>（２）分析の基本的仮定</t>
    <rPh sb="3" eb="5">
      <t>ブンセキ</t>
    </rPh>
    <phoneticPr fontId="5"/>
  </si>
  <si>
    <t>（３）分析の前提条件</t>
    <rPh sb="3" eb="5">
      <t>ブンセキ</t>
    </rPh>
    <phoneticPr fontId="5"/>
  </si>
  <si>
    <r>
      <t>①</t>
    </r>
    <r>
      <rPr>
        <sz val="10.5"/>
        <color indexed="8"/>
        <rFont val="ＭＳ 明朝"/>
        <family val="1"/>
        <charset val="128"/>
      </rPr>
      <t>本事例では、各産業部門の平均的な投入構造によることとする。例えば、建設業であれば「建設部門」を１部門とする「投入係数」を用いて推計する。</t>
    </r>
    <rPh sb="7" eb="8">
      <t>カク</t>
    </rPh>
    <rPh sb="8" eb="10">
      <t>サンギョウ</t>
    </rPh>
    <rPh sb="10" eb="12">
      <t>ブモン</t>
    </rPh>
    <rPh sb="30" eb="31">
      <t>タト</t>
    </rPh>
    <rPh sb="34" eb="36">
      <t>ケンセツ</t>
    </rPh>
    <rPh sb="36" eb="37">
      <t>ギョウ</t>
    </rPh>
    <phoneticPr fontId="5"/>
  </si>
  <si>
    <r>
      <t>④</t>
    </r>
    <r>
      <rPr>
        <sz val="10.5"/>
        <color indexed="8"/>
        <rFont val="ＭＳ 明朝"/>
        <family val="1"/>
        <charset val="128"/>
      </rPr>
      <t>粗付加価値については、雇用者報酬の一定割合が、最終需要（消費）にまわるものとする。</t>
    </r>
    <rPh sb="15" eb="17">
      <t>ホウシュウ</t>
    </rPh>
    <phoneticPr fontId="5"/>
  </si>
  <si>
    <t>（注）雇用者報酬の消費への転換比率は、一般的に使われる「平均消費性向」（資料：総務省「家計調査」）を用いた。</t>
    <rPh sb="6" eb="8">
      <t>ホウシュウ</t>
    </rPh>
    <rPh sb="36" eb="38">
      <t>シリョウ</t>
    </rPh>
    <rPh sb="39" eb="42">
      <t>ソウムショウ</t>
    </rPh>
    <rPh sb="43" eb="45">
      <t>カケイ</t>
    </rPh>
    <rPh sb="45" eb="47">
      <t>チョウサ</t>
    </rPh>
    <phoneticPr fontId="5"/>
  </si>
  <si>
    <r>
      <t>②</t>
    </r>
    <r>
      <rPr>
        <sz val="10.5"/>
        <color indexed="8"/>
        <rFont val="ＭＳ 明朝"/>
        <family val="1"/>
        <charset val="128"/>
      </rPr>
      <t>雇用者報酬の外に営業余剰なども、一部、消費や投資に向って新たな需要を喚起する。</t>
    </r>
    <rPh sb="4" eb="6">
      <t>ホウシュウ</t>
    </rPh>
    <phoneticPr fontId="5"/>
  </si>
  <si>
    <t>部門別最終需要額</t>
    <rPh sb="0" eb="3">
      <t>ブモンベツ</t>
    </rPh>
    <rPh sb="3" eb="5">
      <t>サイシュウ</t>
    </rPh>
    <rPh sb="5" eb="7">
      <t>ジュヨウ</t>
    </rPh>
    <rPh sb="7" eb="8">
      <t>ガク</t>
    </rPh>
    <phoneticPr fontId="5"/>
  </si>
  <si>
    <t>ﾃﾞｰﾀ入力欄</t>
    <rPh sb="4" eb="6">
      <t>ニュウリョク</t>
    </rPh>
    <rPh sb="6" eb="7">
      <t>ラン</t>
    </rPh>
    <phoneticPr fontId="5"/>
  </si>
  <si>
    <t>雇用者報酬への転換比率</t>
    <rPh sb="0" eb="3">
      <t>コヨウシャ</t>
    </rPh>
    <rPh sb="3" eb="5">
      <t>ホウシュウ</t>
    </rPh>
    <rPh sb="7" eb="9">
      <t>テンカン</t>
    </rPh>
    <rPh sb="9" eb="11">
      <t>ヒリツ</t>
    </rPh>
    <phoneticPr fontId="5"/>
  </si>
  <si>
    <t>最終需要額</t>
    <rPh sb="0" eb="2">
      <t>サイシュウ</t>
    </rPh>
    <rPh sb="2" eb="5">
      <t>ジュヨウガク</t>
    </rPh>
    <phoneticPr fontId="5"/>
  </si>
  <si>
    <t>経済波及効果（まとめ）</t>
    <rPh sb="0" eb="2">
      <t>ケイザイ</t>
    </rPh>
    <rPh sb="2" eb="4">
      <t>ハキュウ</t>
    </rPh>
    <rPh sb="4" eb="6">
      <t>コウカ</t>
    </rPh>
    <phoneticPr fontId="5"/>
  </si>
  <si>
    <t>（百万円、人）</t>
    <rPh sb="1" eb="2">
      <t>ヒャク</t>
    </rPh>
    <rPh sb="2" eb="4">
      <t>マンエン</t>
    </rPh>
    <rPh sb="5" eb="6">
      <t>ニン</t>
    </rPh>
    <phoneticPr fontId="5"/>
  </si>
  <si>
    <t>備考</t>
    <rPh sb="0" eb="2">
      <t>ビコウ</t>
    </rPh>
    <phoneticPr fontId="5"/>
  </si>
  <si>
    <t>平均消費性向（勤労者世帯）</t>
    <rPh sb="0" eb="2">
      <t>ヘイキン</t>
    </rPh>
    <rPh sb="7" eb="10">
      <t>キンロウシャ</t>
    </rPh>
    <rPh sb="10" eb="12">
      <t>セタイ</t>
    </rPh>
    <phoneticPr fontId="5"/>
  </si>
  <si>
    <t>（百万円）</t>
    <rPh sb="1" eb="2">
      <t>ヒャク</t>
    </rPh>
    <rPh sb="2" eb="4">
      <t>マンエン</t>
    </rPh>
    <phoneticPr fontId="5"/>
  </si>
  <si>
    <t>生産誘発額</t>
    <rPh sb="0" eb="2">
      <t>セイサン</t>
    </rPh>
    <rPh sb="2" eb="5">
      <t>ユウハツガク</t>
    </rPh>
    <phoneticPr fontId="5"/>
  </si>
  <si>
    <t>付加価値誘発額</t>
    <rPh sb="0" eb="2">
      <t>フカ</t>
    </rPh>
    <rPh sb="2" eb="4">
      <t>カチ</t>
    </rPh>
    <rPh sb="4" eb="7">
      <t>ユウハツガク</t>
    </rPh>
    <phoneticPr fontId="5"/>
  </si>
  <si>
    <t>就業者誘発数</t>
    <rPh sb="0" eb="3">
      <t>シュウギョウシャ</t>
    </rPh>
    <rPh sb="3" eb="5">
      <t>ユウハツ</t>
    </rPh>
    <rPh sb="5" eb="6">
      <t>スウ</t>
    </rPh>
    <phoneticPr fontId="5"/>
  </si>
  <si>
    <t>雇用者誘発数</t>
    <rPh sb="0" eb="3">
      <t>コヨウシャ</t>
    </rPh>
    <rPh sb="3" eb="5">
      <t>ユウハツ</t>
    </rPh>
    <rPh sb="5" eb="6">
      <t>スウ</t>
    </rPh>
    <phoneticPr fontId="5"/>
  </si>
  <si>
    <t>ﾜｰｸｼｰﾄ</t>
    <phoneticPr fontId="5"/>
  </si>
  <si>
    <t>神戸市</t>
    <rPh sb="0" eb="3">
      <t>コウベシ</t>
    </rPh>
    <phoneticPr fontId="5"/>
  </si>
  <si>
    <t>近畿</t>
    <rPh sb="0" eb="2">
      <t>キンキ</t>
    </rPh>
    <phoneticPr fontId="5"/>
  </si>
  <si>
    <t>平成10年平均</t>
    <rPh sb="0" eb="2">
      <t>ヘイセイ</t>
    </rPh>
    <rPh sb="4" eb="5">
      <t>ネン</t>
    </rPh>
    <rPh sb="5" eb="7">
      <t>ヘイキン</t>
    </rPh>
    <phoneticPr fontId="5"/>
  </si>
  <si>
    <t>平成11年平均</t>
    <rPh sb="0" eb="2">
      <t>ヘイセイ</t>
    </rPh>
    <rPh sb="4" eb="5">
      <t>ネン</t>
    </rPh>
    <rPh sb="5" eb="7">
      <t>ヘイキン</t>
    </rPh>
    <phoneticPr fontId="5"/>
  </si>
  <si>
    <t>平成12年平均</t>
    <rPh sb="0" eb="2">
      <t>ヘイセイ</t>
    </rPh>
    <rPh sb="4" eb="5">
      <t>ネン</t>
    </rPh>
    <rPh sb="5" eb="7">
      <t>ヘイキン</t>
    </rPh>
    <phoneticPr fontId="5"/>
  </si>
  <si>
    <t>平成13年平均</t>
    <rPh sb="0" eb="2">
      <t>ヘイセイ</t>
    </rPh>
    <rPh sb="4" eb="5">
      <t>ネン</t>
    </rPh>
    <rPh sb="5" eb="7">
      <t>ヘイキン</t>
    </rPh>
    <phoneticPr fontId="5"/>
  </si>
  <si>
    <t>平成14年平均</t>
    <rPh sb="0" eb="2">
      <t>ヘイセイ</t>
    </rPh>
    <rPh sb="4" eb="5">
      <t>ネン</t>
    </rPh>
    <rPh sb="5" eb="7">
      <t>ヘイキン</t>
    </rPh>
    <phoneticPr fontId="5"/>
  </si>
  <si>
    <t>平成15年平均</t>
    <rPh sb="0" eb="2">
      <t>ヘイセイ</t>
    </rPh>
    <rPh sb="4" eb="5">
      <t>ネン</t>
    </rPh>
    <rPh sb="5" eb="7">
      <t>ヘイキン</t>
    </rPh>
    <phoneticPr fontId="5"/>
  </si>
  <si>
    <t>（資料）総務省「家計調査」</t>
    <rPh sb="1" eb="3">
      <t>シリョウ</t>
    </rPh>
    <rPh sb="4" eb="7">
      <t>ソウムショウ</t>
    </rPh>
    <rPh sb="8" eb="10">
      <t>カケイ</t>
    </rPh>
    <rPh sb="10" eb="12">
      <t>チョウサ</t>
    </rPh>
    <phoneticPr fontId="5"/>
  </si>
  <si>
    <t>雇用者報酬転換比率</t>
    <rPh sb="0" eb="3">
      <t>コヨウシャ</t>
    </rPh>
    <rPh sb="3" eb="5">
      <t>ホウシュウ</t>
    </rPh>
    <rPh sb="5" eb="7">
      <t>テンカン</t>
    </rPh>
    <rPh sb="7" eb="9">
      <t>ヒリツ</t>
    </rPh>
    <phoneticPr fontId="5"/>
  </si>
  <si>
    <t>需要増加額</t>
  </si>
  <si>
    <t>1次間接
波及効果</t>
  </si>
  <si>
    <t>直接+1次間接波及効果</t>
  </si>
  <si>
    <t>雇用者
所得率</t>
  </si>
  <si>
    <t>雇用者所得誘発額（直接+1次間接波及効果）</t>
  </si>
  <si>
    <t>民間消費による需要
増加額</t>
  </si>
  <si>
    <t>2次間接
波及効果</t>
  </si>
  <si>
    <t>総合効果（直接+1次+2次間接波及効果）</t>
  </si>
  <si>
    <t>合計</t>
  </si>
  <si>
    <t>※四捨五入の関係で合計と内訳が一致しない場合があります。</t>
  </si>
  <si>
    <t>生産誘発額</t>
    <rPh sb="0" eb="2">
      <t>セイサン</t>
    </rPh>
    <rPh sb="2" eb="4">
      <t>ユウハツ</t>
    </rPh>
    <rPh sb="4" eb="5">
      <t>ガク</t>
    </rPh>
    <phoneticPr fontId="5"/>
  </si>
  <si>
    <t>雇用誘発数</t>
    <rPh sb="0" eb="2">
      <t>コヨウ</t>
    </rPh>
    <rPh sb="2" eb="4">
      <t>ユウハツ</t>
    </rPh>
    <rPh sb="4" eb="5">
      <t>スウ</t>
    </rPh>
    <phoneticPr fontId="5"/>
  </si>
  <si>
    <t>就業者創出（人）</t>
    <rPh sb="0" eb="3">
      <t>シュウギョウシャ</t>
    </rPh>
    <phoneticPr fontId="5"/>
  </si>
  <si>
    <t>雇用係数（百万円当り）</t>
    <rPh sb="0" eb="2">
      <t>コヨウ</t>
    </rPh>
    <rPh sb="2" eb="4">
      <t>ケイスウ</t>
    </rPh>
    <phoneticPr fontId="5"/>
  </si>
  <si>
    <t>雇用者創出（人）</t>
    <rPh sb="0" eb="3">
      <t>コヨウシャ</t>
    </rPh>
    <rPh sb="3" eb="5">
      <t>ソウシュツ</t>
    </rPh>
    <phoneticPr fontId="5"/>
  </si>
  <si>
    <t>C=A×B</t>
    <phoneticPr fontId="5"/>
  </si>
  <si>
    <t>E=C×D</t>
    <phoneticPr fontId="5"/>
  </si>
  <si>
    <t>F=逆行列係数×E</t>
    <rPh sb="2" eb="5">
      <t>ギャクギョウレツ</t>
    </rPh>
    <rPh sb="5" eb="7">
      <t>ケイスウ</t>
    </rPh>
    <phoneticPr fontId="5"/>
  </si>
  <si>
    <t>G=A+F</t>
    <phoneticPr fontId="5"/>
  </si>
  <si>
    <t>H</t>
    <phoneticPr fontId="5"/>
  </si>
  <si>
    <t>I=G×H</t>
    <phoneticPr fontId="5"/>
  </si>
  <si>
    <t>J</t>
    <phoneticPr fontId="5"/>
  </si>
  <si>
    <t>Ｋ=I×J</t>
    <phoneticPr fontId="5"/>
  </si>
  <si>
    <t>L</t>
    <phoneticPr fontId="5"/>
  </si>
  <si>
    <t>M=K×L</t>
    <phoneticPr fontId="5"/>
  </si>
  <si>
    <t>N</t>
    <phoneticPr fontId="5"/>
  </si>
  <si>
    <t>O=M×N</t>
    <phoneticPr fontId="5"/>
  </si>
  <si>
    <t>P=逆行列係数×O</t>
    <rPh sb="2" eb="5">
      <t>ギャクギョウレツ</t>
    </rPh>
    <rPh sb="5" eb="7">
      <t>ケイスウ</t>
    </rPh>
    <phoneticPr fontId="5"/>
  </si>
  <si>
    <t>Q=G+P</t>
    <phoneticPr fontId="5"/>
  </si>
  <si>
    <t>R</t>
    <phoneticPr fontId="5"/>
  </si>
  <si>
    <t>S=Q×R</t>
    <phoneticPr fontId="5"/>
  </si>
  <si>
    <t>T</t>
    <phoneticPr fontId="5"/>
  </si>
  <si>
    <t>U=Q×T</t>
    <phoneticPr fontId="5"/>
  </si>
  <si>
    <t>V</t>
    <phoneticPr fontId="5"/>
  </si>
  <si>
    <t>W=Q×V</t>
    <phoneticPr fontId="5"/>
  </si>
  <si>
    <t xml:space="preserve"> </t>
    <phoneticPr fontId="5"/>
  </si>
  <si>
    <t>備考（参照WS)</t>
    <rPh sb="0" eb="2">
      <t>ビコウ</t>
    </rPh>
    <rPh sb="3" eb="5">
      <t>サンショウ</t>
    </rPh>
    <phoneticPr fontId="5"/>
  </si>
  <si>
    <t>最終需要推計</t>
    <rPh sb="0" eb="2">
      <t>サイシュウ</t>
    </rPh>
    <rPh sb="2" eb="4">
      <t>ジュヨウ</t>
    </rPh>
    <rPh sb="4" eb="6">
      <t>スイケイ</t>
    </rPh>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</si>
  <si>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</si>
  <si>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</si>
  <si>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</si>
  <si>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</si>
  <si>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</si>
  <si>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</si>
  <si>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</si>
  <si>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</si>
  <si>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第８表　その他の分析係数表（その１）　県内自給率・移輸入係数表</t>
    <rPh sb="10" eb="12">
      <t>ケイスウ</t>
    </rPh>
    <phoneticPr fontId="5"/>
  </si>
  <si>
    <t>逆行列係数表</t>
  </si>
  <si>
    <t>飲食料品　　　　　　　</t>
  </si>
  <si>
    <t>輸送機械  　　　　　</t>
  </si>
  <si>
    <t>電力・ガス・熱供給　</t>
  </si>
  <si>
    <t>情報通信</t>
  </si>
  <si>
    <t>36</t>
  </si>
  <si>
    <t>平成16年平均</t>
    <rPh sb="0" eb="2">
      <t>ヘイセイ</t>
    </rPh>
    <rPh sb="4" eb="5">
      <t>ネン</t>
    </rPh>
    <rPh sb="5" eb="7">
      <t>ヘイキン</t>
    </rPh>
    <phoneticPr fontId="5"/>
  </si>
  <si>
    <t>平成17年平均</t>
    <rPh sb="0" eb="2">
      <t>ヘイセイ</t>
    </rPh>
    <rPh sb="4" eb="5">
      <t>ネン</t>
    </rPh>
    <rPh sb="5" eb="7">
      <t>ヘイキン</t>
    </rPh>
    <phoneticPr fontId="5"/>
  </si>
  <si>
    <t>平成18年平均</t>
    <rPh sb="0" eb="2">
      <t>ヘイセイ</t>
    </rPh>
    <rPh sb="4" eb="5">
      <t>ネン</t>
    </rPh>
    <rPh sb="5" eb="7">
      <t>ヘイキン</t>
    </rPh>
    <phoneticPr fontId="5"/>
  </si>
  <si>
    <t>平成19年平均</t>
    <rPh sb="0" eb="2">
      <t>ヘイセイ</t>
    </rPh>
    <rPh sb="4" eb="5">
      <t>ネン</t>
    </rPh>
    <rPh sb="5" eb="7">
      <t>ヘイキン</t>
    </rPh>
    <phoneticPr fontId="5"/>
  </si>
  <si>
    <t>平成20年平均</t>
    <rPh sb="0" eb="2">
      <t>ヘイセイ</t>
    </rPh>
    <rPh sb="4" eb="5">
      <t>ネン</t>
    </rPh>
    <rPh sb="5" eb="7">
      <t>ヘイキン</t>
    </rPh>
    <phoneticPr fontId="5"/>
  </si>
  <si>
    <t>37</t>
  </si>
  <si>
    <t>38</t>
  </si>
  <si>
    <t>39</t>
  </si>
  <si>
    <t>40</t>
  </si>
  <si>
    <t>(控除)補助金</t>
  </si>
  <si>
    <t>37</t>
    <phoneticPr fontId="5"/>
  </si>
  <si>
    <t>輸送機械  　　　　　</t>
    <phoneticPr fontId="5"/>
  </si>
  <si>
    <t>投入係数表</t>
  </si>
  <si>
    <t>粗付加価値　　　　　　　　　　率</t>
    <rPh sb="0" eb="1">
      <t>ソ</t>
    </rPh>
    <rPh sb="1" eb="3">
      <t>フカ</t>
    </rPh>
    <rPh sb="3" eb="5">
      <t>カチ</t>
    </rPh>
    <rPh sb="15" eb="16">
      <t>リツ</t>
    </rPh>
    <phoneticPr fontId="5"/>
  </si>
  <si>
    <t>粗付加価値誘発額</t>
    <rPh sb="0" eb="1">
      <t>ソ</t>
    </rPh>
    <rPh sb="1" eb="3">
      <t>フカ</t>
    </rPh>
    <rPh sb="3" eb="5">
      <t>カチ</t>
    </rPh>
    <rPh sb="5" eb="8">
      <t>ユウハツガク</t>
    </rPh>
    <phoneticPr fontId="5"/>
  </si>
  <si>
    <t>就業係数（百万円当り）</t>
    <rPh sb="0" eb="2">
      <t>シュウギョウ</t>
    </rPh>
    <rPh sb="2" eb="4">
      <t>ケイスウ</t>
    </rPh>
    <phoneticPr fontId="5"/>
  </si>
  <si>
    <t>就業係数</t>
    <phoneticPr fontId="5"/>
  </si>
  <si>
    <t>雇用係数</t>
    <phoneticPr fontId="5"/>
  </si>
  <si>
    <t>雇用係数</t>
    <rPh sb="0" eb="2">
      <t>コヨウ</t>
    </rPh>
    <phoneticPr fontId="5"/>
  </si>
  <si>
    <t>第８表　その他の分析係数表（その２）　就業・雇用係数表</t>
    <phoneticPr fontId="5"/>
  </si>
  <si>
    <t>平成21年平均</t>
    <rPh sb="0" eb="2">
      <t>ヘイセイ</t>
    </rPh>
    <rPh sb="4" eb="5">
      <t>ネン</t>
    </rPh>
    <rPh sb="5" eb="7">
      <t>ヘイキン</t>
    </rPh>
    <phoneticPr fontId="5"/>
  </si>
  <si>
    <t>平成22年平均</t>
    <rPh sb="0" eb="2">
      <t>ヘイセイ</t>
    </rPh>
    <rPh sb="4" eb="5">
      <t>ネン</t>
    </rPh>
    <rPh sb="5" eb="7">
      <t>ヘイキン</t>
    </rPh>
    <phoneticPr fontId="5"/>
  </si>
  <si>
    <t>平成23年平均</t>
    <rPh sb="0" eb="2">
      <t>ヘイセイ</t>
    </rPh>
    <rPh sb="4" eb="5">
      <t>ネン</t>
    </rPh>
    <rPh sb="5" eb="7">
      <t>ヘイキン</t>
    </rPh>
    <phoneticPr fontId="5"/>
  </si>
  <si>
    <t>平成24年平均</t>
    <rPh sb="0" eb="2">
      <t>ヘイセイ</t>
    </rPh>
    <rPh sb="4" eb="5">
      <t>ネン</t>
    </rPh>
    <rPh sb="5" eb="7">
      <t>ヘイキン</t>
    </rPh>
    <phoneticPr fontId="5"/>
  </si>
  <si>
    <t>2</t>
  </si>
  <si>
    <t>3</t>
  </si>
  <si>
    <t>4</t>
  </si>
  <si>
    <t>5</t>
  </si>
  <si>
    <t>6</t>
  </si>
  <si>
    <t>7</t>
  </si>
  <si>
    <t>8</t>
  </si>
  <si>
    <t>9</t>
  </si>
  <si>
    <t>域内最終需要増加額
（直接効果）</t>
    <rPh sb="0" eb="1">
      <t>イキ</t>
    </rPh>
    <phoneticPr fontId="5"/>
  </si>
  <si>
    <t>投入係数（対事業所サービス）</t>
    <rPh sb="5" eb="6">
      <t>タイ</t>
    </rPh>
    <rPh sb="6" eb="9">
      <t>ジギョウショ</t>
    </rPh>
    <phoneticPr fontId="5"/>
  </si>
  <si>
    <t>投入係数（教育・研究）</t>
    <rPh sb="5" eb="7">
      <t>キョウイク</t>
    </rPh>
    <rPh sb="8" eb="10">
      <t>ケンキュウ</t>
    </rPh>
    <phoneticPr fontId="5"/>
  </si>
  <si>
    <t>投入係数（公務）</t>
    <rPh sb="5" eb="7">
      <t>コウム</t>
    </rPh>
    <phoneticPr fontId="5"/>
  </si>
  <si>
    <t>投入係数（情報通信）</t>
    <rPh sb="5" eb="7">
      <t>ジョウホウ</t>
    </rPh>
    <rPh sb="7" eb="9">
      <t>ツウシン</t>
    </rPh>
    <phoneticPr fontId="5"/>
  </si>
  <si>
    <t>投入係数（不動産）</t>
    <rPh sb="5" eb="8">
      <t>フドウサン</t>
    </rPh>
    <phoneticPr fontId="5"/>
  </si>
  <si>
    <t>投入係数（金融・保険）</t>
    <rPh sb="5" eb="7">
      <t>キンユウ</t>
    </rPh>
    <rPh sb="8" eb="10">
      <t>ホケン</t>
    </rPh>
    <phoneticPr fontId="5"/>
  </si>
  <si>
    <t>投入係数（その他の製造工業製品）</t>
    <rPh sb="7" eb="8">
      <t>タ</t>
    </rPh>
    <rPh sb="9" eb="11">
      <t>セイゾウ</t>
    </rPh>
    <rPh sb="11" eb="13">
      <t>コウギョウ</t>
    </rPh>
    <rPh sb="13" eb="15">
      <t>セイヒン</t>
    </rPh>
    <phoneticPr fontId="5"/>
  </si>
  <si>
    <t>投入係数（建設）</t>
    <rPh sb="5" eb="7">
      <t>ケンセツ</t>
    </rPh>
    <phoneticPr fontId="5"/>
  </si>
  <si>
    <t>投入係数（輸送機械）</t>
    <rPh sb="5" eb="7">
      <t>ユソウ</t>
    </rPh>
    <rPh sb="7" eb="9">
      <t>キカイ</t>
    </rPh>
    <phoneticPr fontId="5"/>
  </si>
  <si>
    <t>投入係数（電子部品）</t>
    <rPh sb="5" eb="7">
      <t>デンシ</t>
    </rPh>
    <rPh sb="7" eb="9">
      <t>ブヒン</t>
    </rPh>
    <phoneticPr fontId="5"/>
  </si>
  <si>
    <t>投入係数（金属製品）</t>
    <rPh sb="5" eb="7">
      <t>キンゾク</t>
    </rPh>
    <rPh sb="7" eb="9">
      <t>セイヒン</t>
    </rPh>
    <phoneticPr fontId="5"/>
  </si>
  <si>
    <t>投入係数（非鉄金属）</t>
    <rPh sb="5" eb="7">
      <t>ヒテツ</t>
    </rPh>
    <rPh sb="7" eb="9">
      <t>キンゾク</t>
    </rPh>
    <phoneticPr fontId="5"/>
  </si>
  <si>
    <t>投入係数（鉄鋼）</t>
    <rPh sb="5" eb="7">
      <t>テッコウ</t>
    </rPh>
    <phoneticPr fontId="5"/>
  </si>
  <si>
    <t>窯業・土石製品</t>
    <phoneticPr fontId="5"/>
  </si>
  <si>
    <t>投入係数（窯業・土石製品）</t>
    <rPh sb="5" eb="7">
      <t>ヨウギョウ</t>
    </rPh>
    <rPh sb="8" eb="10">
      <t>ドセキ</t>
    </rPh>
    <rPh sb="10" eb="12">
      <t>セイヒン</t>
    </rPh>
    <phoneticPr fontId="5"/>
  </si>
  <si>
    <t>投入係数（石油・石炭製品）</t>
    <rPh sb="5" eb="7">
      <t>セキユ</t>
    </rPh>
    <rPh sb="8" eb="10">
      <t>セキタン</t>
    </rPh>
    <rPh sb="10" eb="12">
      <t>セイヒン</t>
    </rPh>
    <phoneticPr fontId="5"/>
  </si>
  <si>
    <t>化学製品</t>
    <phoneticPr fontId="5"/>
  </si>
  <si>
    <t>投入係数（化学製品）</t>
    <rPh sb="5" eb="7">
      <t>カガク</t>
    </rPh>
    <rPh sb="7" eb="9">
      <t>セイヒン</t>
    </rPh>
    <phoneticPr fontId="5"/>
  </si>
  <si>
    <t>投入係数（繊維製品）</t>
    <rPh sb="5" eb="7">
      <t>センイ</t>
    </rPh>
    <rPh sb="7" eb="9">
      <t>セイヒン</t>
    </rPh>
    <phoneticPr fontId="5"/>
  </si>
  <si>
    <t>飲食料品　　　　　　　</t>
    <phoneticPr fontId="5"/>
  </si>
  <si>
    <t>投入係数（鉱業）</t>
    <rPh sb="5" eb="7">
      <t>コウギョウ</t>
    </rPh>
    <phoneticPr fontId="5"/>
  </si>
  <si>
    <t>漁業</t>
    <rPh sb="0" eb="2">
      <t>ギョギョウ</t>
    </rPh>
    <phoneticPr fontId="5"/>
  </si>
  <si>
    <t>投入係数（漁業）</t>
    <rPh sb="5" eb="7">
      <t>ギョギョウ</t>
    </rPh>
    <phoneticPr fontId="5"/>
  </si>
  <si>
    <t>・2次波及試算にあたっては、域内産品自給率（純粋の域内への波及効果）を考慮</t>
    <rPh sb="14" eb="16">
      <t>イキナイ</t>
    </rPh>
    <rPh sb="25" eb="26">
      <t>イキ</t>
    </rPh>
    <phoneticPr fontId="5"/>
  </si>
  <si>
    <t>平成25年平均</t>
    <rPh sb="0" eb="2">
      <t>ヘイセイ</t>
    </rPh>
    <rPh sb="4" eb="5">
      <t>ネン</t>
    </rPh>
    <rPh sb="5" eb="7">
      <t>ヘイキン</t>
    </rPh>
    <phoneticPr fontId="5"/>
  </si>
  <si>
    <t>経済波及効果まとめ</t>
    <rPh sb="0" eb="2">
      <t>ケイザイ</t>
    </rPh>
    <rPh sb="2" eb="4">
      <t>ハキュウ</t>
    </rPh>
    <rPh sb="4" eb="6">
      <t>コウカ</t>
    </rPh>
    <phoneticPr fontId="5"/>
  </si>
  <si>
    <t>うち雇用者誘発数</t>
    <rPh sb="2" eb="5">
      <t>コヨウシャ</t>
    </rPh>
    <rPh sb="5" eb="7">
      <t>ユウハツ</t>
    </rPh>
    <rPh sb="7" eb="8">
      <t>スウ</t>
    </rPh>
    <phoneticPr fontId="5"/>
  </si>
  <si>
    <t>（人）</t>
    <rPh sb="1" eb="2">
      <t>ニン</t>
    </rPh>
    <phoneticPr fontId="5"/>
  </si>
  <si>
    <t>経済波及効果(A)</t>
    <rPh sb="0" eb="2">
      <t>ケイザイ</t>
    </rPh>
    <rPh sb="2" eb="4">
      <t>ハキュウ</t>
    </rPh>
    <rPh sb="4" eb="6">
      <t>コウカ</t>
    </rPh>
    <phoneticPr fontId="5"/>
  </si>
  <si>
    <t>当初需要額・域内GDP(B)</t>
    <rPh sb="0" eb="2">
      <t>トウショ</t>
    </rPh>
    <rPh sb="2" eb="4">
      <t>ジュヨウ</t>
    </rPh>
    <rPh sb="4" eb="5">
      <t>ガク</t>
    </rPh>
    <rPh sb="6" eb="8">
      <t>イキナイ</t>
    </rPh>
    <phoneticPr fontId="5"/>
  </si>
  <si>
    <t>－</t>
    <phoneticPr fontId="5"/>
  </si>
  <si>
    <t>当初比（C=A/B）</t>
    <rPh sb="0" eb="2">
      <t>トウショ</t>
    </rPh>
    <rPh sb="2" eb="3">
      <t>ヒ</t>
    </rPh>
    <phoneticPr fontId="5"/>
  </si>
  <si>
    <t>（資料）兵庫県統計課「市町民経済計算」</t>
    <rPh sb="1" eb="3">
      <t>シリョウ</t>
    </rPh>
    <rPh sb="4" eb="7">
      <t>ヒョウゴケン</t>
    </rPh>
    <rPh sb="7" eb="9">
      <t>トウケイ</t>
    </rPh>
    <rPh sb="9" eb="10">
      <t>カ</t>
    </rPh>
    <rPh sb="11" eb="13">
      <t>シチョウ</t>
    </rPh>
    <rPh sb="13" eb="14">
      <t>ミン</t>
    </rPh>
    <rPh sb="14" eb="16">
      <t>ケイザイ</t>
    </rPh>
    <rPh sb="16" eb="18">
      <t>ケイサン</t>
    </rPh>
    <phoneticPr fontId="5"/>
  </si>
  <si>
    <t>－</t>
    <phoneticPr fontId="5"/>
  </si>
  <si>
    <t>平成26年平均</t>
    <rPh sb="0" eb="2">
      <t>ヘイセイ</t>
    </rPh>
    <rPh sb="4" eb="5">
      <t>ネン</t>
    </rPh>
    <rPh sb="5" eb="7">
      <t>ヘイキン</t>
    </rPh>
    <phoneticPr fontId="5"/>
  </si>
  <si>
    <t>１</t>
  </si>
  <si>
    <t>農業</t>
    <rPh sb="0" eb="2">
      <t>ノウギョウ</t>
    </rPh>
    <phoneticPr fontId="2"/>
  </si>
  <si>
    <t>林業</t>
    <rPh sb="0" eb="2">
      <t>リンギョウ</t>
    </rPh>
    <phoneticPr fontId="8"/>
  </si>
  <si>
    <t>漁業</t>
    <rPh sb="0" eb="2">
      <t>ギョギョウ</t>
    </rPh>
    <phoneticPr fontId="8"/>
  </si>
  <si>
    <t>パルプ・紙・木製品</t>
  </si>
  <si>
    <t>はん用機械</t>
  </si>
  <si>
    <t>生産用機械</t>
  </si>
  <si>
    <t>業務用機械</t>
  </si>
  <si>
    <t>電子部品</t>
    <rPh sb="0" eb="2">
      <t>デンシ</t>
    </rPh>
    <rPh sb="2" eb="4">
      <t>ブヒン</t>
    </rPh>
    <phoneticPr fontId="8"/>
  </si>
  <si>
    <t>水道　　</t>
  </si>
  <si>
    <t>廃棄物処理</t>
    <rPh sb="0" eb="3">
      <t>ハイキブツ</t>
    </rPh>
    <rPh sb="3" eb="5">
      <t>ショリ</t>
    </rPh>
    <phoneticPr fontId="8"/>
  </si>
  <si>
    <t>商業</t>
    <rPh sb="0" eb="2">
      <t>ショウギョウ</t>
    </rPh>
    <phoneticPr fontId="8"/>
  </si>
  <si>
    <t>運輸、郵便</t>
    <rPh sb="3" eb="5">
      <t>ユウビン</t>
    </rPh>
    <phoneticPr fontId="8"/>
  </si>
  <si>
    <t>医療・福祉</t>
    <rPh sb="3" eb="5">
      <t>フクシ</t>
    </rPh>
    <phoneticPr fontId="8"/>
  </si>
  <si>
    <t>その他対個人サービス</t>
    <rPh sb="2" eb="3">
      <t>タ</t>
    </rPh>
    <phoneticPr fontId="8"/>
  </si>
  <si>
    <t>事務用品</t>
    <rPh sb="0" eb="2">
      <t>ジム</t>
    </rPh>
    <rPh sb="2" eb="4">
      <t>ヨウヒン</t>
    </rPh>
    <phoneticPr fontId="8"/>
  </si>
  <si>
    <t>分類不明</t>
    <rPh sb="0" eb="2">
      <t>ブンルイ</t>
    </rPh>
    <rPh sb="2" eb="4">
      <t>フメイ</t>
    </rPh>
    <phoneticPr fontId="8"/>
  </si>
  <si>
    <t>電子部品</t>
    <rPh sb="0" eb="2">
      <t>デンシ</t>
    </rPh>
    <rPh sb="2" eb="4">
      <t>ブヒン</t>
    </rPh>
    <phoneticPr fontId="5"/>
  </si>
  <si>
    <t>廃棄物処理</t>
    <rPh sb="0" eb="3">
      <t>ハイキブツ</t>
    </rPh>
    <rPh sb="3" eb="5">
      <t>ショリ</t>
    </rPh>
    <phoneticPr fontId="5"/>
  </si>
  <si>
    <t>事務用品</t>
    <rPh sb="0" eb="2">
      <t>ジム</t>
    </rPh>
    <rPh sb="2" eb="4">
      <t>ヨウヒン</t>
    </rPh>
    <phoneticPr fontId="5"/>
  </si>
  <si>
    <t>分類不明</t>
    <rPh sb="0" eb="2">
      <t>ブンルイ</t>
    </rPh>
    <rPh sb="2" eb="4">
      <t>フメイ</t>
    </rPh>
    <phoneticPr fontId="5"/>
  </si>
  <si>
    <t>パルプ・紙・木製品</t>
    <phoneticPr fontId="5"/>
  </si>
  <si>
    <t>水道　　</t>
    <phoneticPr fontId="5"/>
  </si>
  <si>
    <t>対事業所サービス</t>
    <phoneticPr fontId="5"/>
  </si>
  <si>
    <t>教育・研究</t>
    <phoneticPr fontId="5"/>
  </si>
  <si>
    <t>公務</t>
    <phoneticPr fontId="5"/>
  </si>
  <si>
    <t>情報通信</t>
    <rPh sb="0" eb="2">
      <t>ジョウホウ</t>
    </rPh>
    <phoneticPr fontId="5"/>
  </si>
  <si>
    <t>不動産</t>
    <phoneticPr fontId="5"/>
  </si>
  <si>
    <t>金融・保険</t>
    <phoneticPr fontId="5"/>
  </si>
  <si>
    <t>電力・ガス・熱供給　</t>
    <phoneticPr fontId="5"/>
  </si>
  <si>
    <t>建設</t>
    <phoneticPr fontId="5"/>
  </si>
  <si>
    <t>その他の製造工業製品</t>
    <phoneticPr fontId="5"/>
  </si>
  <si>
    <t>電気機械</t>
    <rPh sb="0" eb="2">
      <t>デンキ</t>
    </rPh>
    <phoneticPr fontId="5"/>
  </si>
  <si>
    <t>業務用機械</t>
    <phoneticPr fontId="5"/>
  </si>
  <si>
    <t>生産用機械</t>
    <phoneticPr fontId="5"/>
  </si>
  <si>
    <t>はん用機械</t>
    <phoneticPr fontId="5"/>
  </si>
  <si>
    <t>金属製品</t>
    <phoneticPr fontId="5"/>
  </si>
  <si>
    <t>非鉄金属</t>
    <phoneticPr fontId="5"/>
  </si>
  <si>
    <t>鉄鋼</t>
    <phoneticPr fontId="5"/>
  </si>
  <si>
    <t>石油・石炭製品</t>
    <phoneticPr fontId="5"/>
  </si>
  <si>
    <t>繊維製品</t>
    <phoneticPr fontId="5"/>
  </si>
  <si>
    <t>鉱業</t>
    <phoneticPr fontId="5"/>
  </si>
  <si>
    <t>農業</t>
    <rPh sb="0" eb="2">
      <t>ノウギョウ</t>
    </rPh>
    <phoneticPr fontId="3"/>
  </si>
  <si>
    <t>投入係数（農業）</t>
    <rPh sb="5" eb="7">
      <t>ノウギョウ</t>
    </rPh>
    <phoneticPr fontId="5"/>
  </si>
  <si>
    <t>投入係数（林業）</t>
    <rPh sb="5" eb="7">
      <t>リンギョウ</t>
    </rPh>
    <phoneticPr fontId="5"/>
  </si>
  <si>
    <t>投入係数（飲食料品）</t>
    <rPh sb="5" eb="7">
      <t>インショク</t>
    </rPh>
    <rPh sb="7" eb="8">
      <t>リョウ</t>
    </rPh>
    <rPh sb="8" eb="9">
      <t>ヒン</t>
    </rPh>
    <phoneticPr fontId="5"/>
  </si>
  <si>
    <t>投入係数（パルプ・紙・木製品）</t>
    <rPh sb="9" eb="10">
      <t>カミ</t>
    </rPh>
    <rPh sb="11" eb="12">
      <t>キ</t>
    </rPh>
    <rPh sb="12" eb="14">
      <t>セイヒン</t>
    </rPh>
    <phoneticPr fontId="5"/>
  </si>
  <si>
    <t>投入係数（はん用機械）</t>
    <rPh sb="7" eb="8">
      <t>ヨウ</t>
    </rPh>
    <rPh sb="8" eb="10">
      <t>キカイ</t>
    </rPh>
    <phoneticPr fontId="5"/>
  </si>
  <si>
    <t>投入係数（生産用機械）</t>
    <rPh sb="5" eb="8">
      <t>セイサンヨウ</t>
    </rPh>
    <rPh sb="8" eb="10">
      <t>キカイ</t>
    </rPh>
    <phoneticPr fontId="5"/>
  </si>
  <si>
    <t>投入係数（業務用機械）</t>
    <rPh sb="5" eb="8">
      <t>ギョウムヨウ</t>
    </rPh>
    <rPh sb="8" eb="10">
      <t>キカイ</t>
    </rPh>
    <phoneticPr fontId="5"/>
  </si>
  <si>
    <t>投入係数（電気機械）</t>
    <rPh sb="5" eb="7">
      <t>デンキ</t>
    </rPh>
    <rPh sb="7" eb="9">
      <t>キカイ</t>
    </rPh>
    <phoneticPr fontId="5"/>
  </si>
  <si>
    <t>投入係数（電気・ガス・熱供給）</t>
    <rPh sb="5" eb="7">
      <t>デンキ</t>
    </rPh>
    <rPh sb="11" eb="12">
      <t>ネツ</t>
    </rPh>
    <rPh sb="12" eb="14">
      <t>キョウキュウ</t>
    </rPh>
    <phoneticPr fontId="5"/>
  </si>
  <si>
    <t>投入係数（水道）</t>
    <rPh sb="5" eb="7">
      <t>スイドウ</t>
    </rPh>
    <phoneticPr fontId="5"/>
  </si>
  <si>
    <t>投入係数（廃棄物処理）</t>
    <rPh sb="5" eb="8">
      <t>ハイキブツ</t>
    </rPh>
    <rPh sb="8" eb="10">
      <t>ショリ</t>
    </rPh>
    <phoneticPr fontId="5"/>
  </si>
  <si>
    <t>投入係数（医療・福祉）</t>
    <rPh sb="5" eb="7">
      <t>イリョウ</t>
    </rPh>
    <rPh sb="8" eb="10">
      <t>フクシ</t>
    </rPh>
    <phoneticPr fontId="5"/>
  </si>
  <si>
    <t>投入係数（事務用品）</t>
    <rPh sb="5" eb="7">
      <t>ジム</t>
    </rPh>
    <rPh sb="7" eb="9">
      <t>ヨウヒン</t>
    </rPh>
    <phoneticPr fontId="5"/>
  </si>
  <si>
    <t>直接効果</t>
    <rPh sb="0" eb="2">
      <t>チョクセツ</t>
    </rPh>
    <rPh sb="2" eb="4">
      <t>コウカ</t>
    </rPh>
    <phoneticPr fontId="5"/>
  </si>
  <si>
    <t>第一次間接効果</t>
    <rPh sb="0" eb="3">
      <t>ダイイチジ</t>
    </rPh>
    <rPh sb="3" eb="5">
      <t>カンセツ</t>
    </rPh>
    <rPh sb="5" eb="7">
      <t>コウカ</t>
    </rPh>
    <phoneticPr fontId="5"/>
  </si>
  <si>
    <t>第二次間接効果</t>
    <rPh sb="0" eb="3">
      <t>ダイニジ</t>
    </rPh>
    <rPh sb="3" eb="5">
      <t>カンセツ</t>
    </rPh>
    <rPh sb="5" eb="7">
      <t>コウカ</t>
    </rPh>
    <phoneticPr fontId="5"/>
  </si>
  <si>
    <t>計</t>
    <rPh sb="0" eb="1">
      <t>ケイ</t>
    </rPh>
    <phoneticPr fontId="5"/>
  </si>
  <si>
    <t>（１）「生産波及効果」とは</t>
    <phoneticPr fontId="5"/>
  </si>
  <si>
    <t xml:space="preserve">  ある産業部門の生産物に対する最終需要（投資・消費・移輸出）の変化が、直接・間接のルートを通じて、他の産業部門の生産に影響を及ぼしていくことを「生産波及効果」という。</t>
    <phoneticPr fontId="5"/>
  </si>
  <si>
    <t>生産波及効果分析では、産業間の因果連鎖に起因する生産波及効果のメカニズムを基に、最終的に各産業部門において誘発される生産額を測定する。</t>
    <phoneticPr fontId="5"/>
  </si>
  <si>
    <t>測定の道具として、「投入係数」と「逆行列係数」を使用する。</t>
    <phoneticPr fontId="5"/>
  </si>
  <si>
    <t>　生産波及効果には、「生産誘発効果」と「粗付加価値誘発効果」とがある。</t>
    <phoneticPr fontId="5"/>
  </si>
  <si>
    <t>このうち「生産誘発効果」には、原材料消費による誘発効果と雇用者所得（賃金・給与等）など家計を通じて消費支出される最終需要の増加による誘発効果などがある。</t>
    <phoneticPr fontId="5"/>
  </si>
  <si>
    <t xml:space="preserve">  波及効果（誘発効果）は、直接効果と間接波及効果（第１次、第２次……）に分けられる。</t>
    <phoneticPr fontId="5"/>
  </si>
  <si>
    <t>例えば、ある産業で 100億円の生産があった場合、直接効果は 100億円の生産そのものであり、間接波及効果は 100億円の生産活動に伴う原材料消費や民間消費支出による誘発効果である。</t>
    <phoneticPr fontId="5"/>
  </si>
  <si>
    <t>⑦ 各部門が生産活動を個別に行った効果の和は、それら部門が同時に行ったときの総効果に等しい。</t>
    <phoneticPr fontId="5"/>
  </si>
  <si>
    <r>
      <t>③</t>
    </r>
    <r>
      <rPr>
        <sz val="10.5"/>
        <color indexed="8"/>
        <rFont val="ＭＳ 明朝"/>
        <family val="1"/>
        <charset val="128"/>
      </rPr>
      <t>就業者数は、生産額に比例して増加することとする。</t>
    </r>
    <phoneticPr fontId="5"/>
  </si>
  <si>
    <t>　これを所得の消費への転換と呼び、その一定割合を「消費への転換比率」という。</t>
    <phoneticPr fontId="5"/>
  </si>
  <si>
    <t>①生産波及効果分析では、新しく生み出された雇用者所得が、新たに消費需要の増加となって再び生産を誘発する過程を対象にした。</t>
    <phoneticPr fontId="5"/>
  </si>
  <si>
    <t>　計算上は次々に効果が波及していき、誘発される生産額が０になるまで分析は可能である。</t>
    <phoneticPr fontId="5"/>
  </si>
  <si>
    <t>　　実際には、生産波及過程で、「波及の中断」やタイム・ラグの問題などもあると考えられるが、分析の対象を、第２次間接波及効果までに限定した。</t>
    <phoneticPr fontId="5"/>
  </si>
  <si>
    <t>　その転換比率となる指標に資料上の制約があり、比率が明確か、推定可能な特別の場合を除き、あまり計算されないため、計測の対象外とした。</t>
    <phoneticPr fontId="5"/>
  </si>
  <si>
    <t xml:space="preserve"> </t>
    <phoneticPr fontId="5"/>
  </si>
  <si>
    <t>平成27年平均</t>
    <rPh sb="0" eb="2">
      <t>ヘイセイ</t>
    </rPh>
    <rPh sb="4" eb="5">
      <t>ネン</t>
    </rPh>
    <rPh sb="5" eb="7">
      <t>ヘイキン</t>
    </rPh>
    <phoneticPr fontId="5"/>
  </si>
  <si>
    <t>37</t>
    <phoneticPr fontId="5"/>
  </si>
  <si>
    <t>38</t>
    <phoneticPr fontId="5"/>
  </si>
  <si>
    <t>39</t>
    <phoneticPr fontId="5"/>
  </si>
  <si>
    <t>経済波及効果計算プロセス</t>
    <phoneticPr fontId="5"/>
  </si>
  <si>
    <t>対個人サービス</t>
    <rPh sb="0" eb="1">
      <t>タイ</t>
    </rPh>
    <rPh sb="1" eb="3">
      <t>コジン</t>
    </rPh>
    <phoneticPr fontId="5"/>
  </si>
  <si>
    <t>対個人サービス</t>
    <phoneticPr fontId="8"/>
  </si>
  <si>
    <t>投入係数（対個人サービス）</t>
    <rPh sb="5" eb="6">
      <t>タイ</t>
    </rPh>
    <rPh sb="6" eb="8">
      <t>コジン</t>
    </rPh>
    <phoneticPr fontId="5"/>
  </si>
  <si>
    <t>40</t>
    <phoneticPr fontId="5"/>
  </si>
  <si>
    <t>投入係数表</t>
    <rPh sb="0" eb="2">
      <t>トウニュウ</t>
    </rPh>
    <rPh sb="2" eb="4">
      <t>ケイスウ</t>
    </rPh>
    <phoneticPr fontId="5"/>
  </si>
  <si>
    <t>統合大分類（39部門）</t>
    <rPh sb="2" eb="3">
      <t>ダイ</t>
    </rPh>
    <phoneticPr fontId="5"/>
  </si>
  <si>
    <t>従業者</t>
    <rPh sb="0" eb="3">
      <t>ジュウギョウシャ</t>
    </rPh>
    <phoneticPr fontId="5"/>
  </si>
  <si>
    <t>雇用者</t>
    <rPh sb="0" eb="3">
      <t>コヨウシャ</t>
    </rPh>
    <phoneticPr fontId="5"/>
  </si>
  <si>
    <t>移輸出計</t>
    <rPh sb="0" eb="1">
      <t>イ</t>
    </rPh>
    <rPh sb="1" eb="3">
      <t>ユシュツ</t>
    </rPh>
    <rPh sb="3" eb="4">
      <t>ケイ</t>
    </rPh>
    <phoneticPr fontId="5"/>
  </si>
  <si>
    <t>投入係数（分類不明）</t>
    <rPh sb="5" eb="7">
      <t>ブンルイ</t>
    </rPh>
    <rPh sb="7" eb="9">
      <t>フメイ</t>
    </rPh>
    <phoneticPr fontId="5"/>
  </si>
  <si>
    <t xml:space="preserve"> </t>
    <phoneticPr fontId="5"/>
  </si>
  <si>
    <t>県内需要
増加額</t>
    <rPh sb="0" eb="1">
      <t>ケン</t>
    </rPh>
    <phoneticPr fontId="5"/>
  </si>
  <si>
    <t>民間消費による県内需要増加額</t>
    <rPh sb="7" eb="8">
      <t>ケン</t>
    </rPh>
    <phoneticPr fontId="5"/>
  </si>
  <si>
    <t>各部門(39部門）の生産額（最終需要額）が増加した場合の域内への経済波及効果</t>
    <rPh sb="0" eb="3">
      <t>カクブモン</t>
    </rPh>
    <rPh sb="6" eb="8">
      <t>ブモン</t>
    </rPh>
    <rPh sb="10" eb="12">
      <t>セイサン</t>
    </rPh>
    <rPh sb="12" eb="13">
      <t>ガク</t>
    </rPh>
    <rPh sb="14" eb="16">
      <t>サイシュウ</t>
    </rPh>
    <rPh sb="16" eb="19">
      <t>ジュヨウガク</t>
    </rPh>
    <rPh sb="21" eb="23">
      <t>ゾウカ</t>
    </rPh>
    <rPh sb="25" eb="27">
      <t>バアイ</t>
    </rPh>
    <rPh sb="28" eb="29">
      <t>イキ</t>
    </rPh>
    <rPh sb="29" eb="30">
      <t>ナイ</t>
    </rPh>
    <rPh sb="32" eb="34">
      <t>ケイザイ</t>
    </rPh>
    <rPh sb="34" eb="36">
      <t>ハキュウ</t>
    </rPh>
    <rPh sb="36" eb="38">
      <t>コウカ</t>
    </rPh>
    <phoneticPr fontId="5"/>
  </si>
  <si>
    <t>事例1　産業連関分析（39部門別ワークシート）</t>
    <rPh sb="0" eb="2">
      <t>ジレイ</t>
    </rPh>
    <rPh sb="4" eb="6">
      <t>サンギョウ</t>
    </rPh>
    <rPh sb="6" eb="8">
      <t>レンカン</t>
    </rPh>
    <rPh sb="8" eb="10">
      <t>ブンセキ</t>
    </rPh>
    <rPh sb="13" eb="16">
      <t>ブモンベツ</t>
    </rPh>
    <phoneticPr fontId="5"/>
  </si>
  <si>
    <t>事例1　産業連関分析（39部門別ワークシート）目次</t>
    <rPh sb="0" eb="2">
      <t>ジレイ</t>
    </rPh>
    <rPh sb="4" eb="6">
      <t>サンギョウ</t>
    </rPh>
    <rPh sb="6" eb="8">
      <t>レンカン</t>
    </rPh>
    <rPh sb="8" eb="10">
      <t>ブンセキ</t>
    </rPh>
    <rPh sb="13" eb="16">
      <t>ブモンベツ</t>
    </rPh>
    <rPh sb="23" eb="25">
      <t>モクジ</t>
    </rPh>
    <phoneticPr fontId="5"/>
  </si>
  <si>
    <t>対個人サービス</t>
    <phoneticPr fontId="8"/>
  </si>
  <si>
    <t>① 平成27年の産業構造において分析しており、「投入係数」「逆行列係数」を一定と仮定している。</t>
    <phoneticPr fontId="5"/>
  </si>
  <si>
    <r>
      <t>②</t>
    </r>
    <r>
      <rPr>
        <sz val="10.5"/>
        <color indexed="8"/>
        <rFont val="ＭＳ 明朝"/>
        <family val="1"/>
        <charset val="128"/>
      </rPr>
      <t>波及効果の測定には、39部門表（平成27年表）を用い、最終需要増加に伴う原材料による波及効果、付加価値による波及効果の２段階に分けて行う。</t>
    </r>
    <rPh sb="28" eb="30">
      <t>サイシュウ</t>
    </rPh>
    <rPh sb="30" eb="32">
      <t>ジュヨウ</t>
    </rPh>
    <rPh sb="32" eb="34">
      <t>ゾウカ</t>
    </rPh>
    <rPh sb="35" eb="36">
      <t>トモナ</t>
    </rPh>
    <phoneticPr fontId="5"/>
  </si>
  <si>
    <t>② 価格は平成27年価格である。</t>
    <phoneticPr fontId="5"/>
  </si>
  <si>
    <t>プラスチック・ゴム製品</t>
    <rPh sb="9" eb="11">
      <t>セイヒン</t>
    </rPh>
    <phoneticPr fontId="5"/>
  </si>
  <si>
    <t>情報通信機器</t>
  </si>
  <si>
    <t>情報通信機器</t>
    <phoneticPr fontId="5"/>
  </si>
  <si>
    <t>他に分類されない会員制団体</t>
    <rPh sb="0" eb="1">
      <t>ホカ</t>
    </rPh>
    <rPh sb="2" eb="4">
      <t>ブンルイ</t>
    </rPh>
    <rPh sb="8" eb="11">
      <t>カイインセイ</t>
    </rPh>
    <rPh sb="11" eb="13">
      <t>ダンタイ</t>
    </rPh>
    <phoneticPr fontId="8"/>
  </si>
  <si>
    <t>平成28年平均</t>
    <rPh sb="0" eb="2">
      <t>ヘイセイ</t>
    </rPh>
    <rPh sb="4" eb="5">
      <t>ネン</t>
    </rPh>
    <rPh sb="5" eb="7">
      <t>ヘイキン</t>
    </rPh>
    <phoneticPr fontId="5"/>
  </si>
  <si>
    <t>平成29年平均</t>
    <rPh sb="0" eb="2">
      <t>ヘイセイ</t>
    </rPh>
    <rPh sb="4" eb="5">
      <t>ネン</t>
    </rPh>
    <rPh sb="5" eb="7">
      <t>ヘイキン</t>
    </rPh>
    <phoneticPr fontId="5"/>
  </si>
  <si>
    <t>平成30年平均</t>
    <rPh sb="0" eb="2">
      <t>ヘイセイ</t>
    </rPh>
    <rPh sb="4" eb="5">
      <t>ネン</t>
    </rPh>
    <rPh sb="5" eb="7">
      <t>ヘイキン</t>
    </rPh>
    <phoneticPr fontId="5"/>
  </si>
  <si>
    <t>37</t>
    <phoneticPr fontId="5"/>
  </si>
  <si>
    <t>38</t>
    <phoneticPr fontId="5"/>
  </si>
  <si>
    <t>39</t>
    <phoneticPr fontId="5"/>
  </si>
  <si>
    <t>プラスチック・ゴム製品</t>
    <rPh sb="9" eb="11">
      <t>セイヒン</t>
    </rPh>
    <phoneticPr fontId="5"/>
  </si>
  <si>
    <t>情報通信機器</t>
    <phoneticPr fontId="5"/>
  </si>
  <si>
    <t>情報通信機器</t>
    <phoneticPr fontId="5"/>
  </si>
  <si>
    <t>運輸・郵便</t>
    <rPh sb="3" eb="5">
      <t>ユウビン</t>
    </rPh>
    <phoneticPr fontId="8"/>
  </si>
  <si>
    <t>投入係数（プラスチック・ゴム製品）</t>
    <rPh sb="14" eb="16">
      <t>セイヒン</t>
    </rPh>
    <phoneticPr fontId="5"/>
  </si>
  <si>
    <t>投入係数（情報通信機器）</t>
    <rPh sb="5" eb="7">
      <t>ジョウホウ</t>
    </rPh>
    <rPh sb="7" eb="9">
      <t>ツウシン</t>
    </rPh>
    <rPh sb="9" eb="11">
      <t>キキ</t>
    </rPh>
    <phoneticPr fontId="5"/>
  </si>
  <si>
    <t>投入係数（商業）</t>
    <rPh sb="5" eb="7">
      <t>ショウギョウ</t>
    </rPh>
    <phoneticPr fontId="5"/>
  </si>
  <si>
    <t>投入係数（運輸・郵便）</t>
    <rPh sb="5" eb="7">
      <t>ウンユ</t>
    </rPh>
    <rPh sb="8" eb="10">
      <t>ユウビン</t>
    </rPh>
    <phoneticPr fontId="5"/>
  </si>
  <si>
    <t>投入係数（他に分類されない会員制団体）</t>
    <rPh sb="5" eb="6">
      <t>ホカ</t>
    </rPh>
    <rPh sb="7" eb="9">
      <t>ブンルイ</t>
    </rPh>
    <rPh sb="13" eb="16">
      <t>カイインセイ</t>
    </rPh>
    <rPh sb="16" eb="18">
      <t>ダンタイ</t>
    </rPh>
    <phoneticPr fontId="5"/>
  </si>
  <si>
    <t>情報通信機器</t>
    <rPh sb="0" eb="2">
      <t>ジョウホウ</t>
    </rPh>
    <phoneticPr fontId="5"/>
  </si>
  <si>
    <t>商業</t>
    <rPh sb="0" eb="2">
      <t>ショウギョウ</t>
    </rPh>
    <phoneticPr fontId="5"/>
  </si>
  <si>
    <t>(単位：百万円）</t>
    <rPh sb="1" eb="3">
      <t>タンイ</t>
    </rPh>
    <rPh sb="4" eb="5">
      <t>ヒャク</t>
    </rPh>
    <rPh sb="5" eb="7">
      <t>マンエン</t>
    </rPh>
    <phoneticPr fontId="5"/>
  </si>
  <si>
    <t>　</t>
    <phoneticPr fontId="5"/>
  </si>
  <si>
    <t>A</t>
    <phoneticPr fontId="5"/>
  </si>
  <si>
    <t>B</t>
    <phoneticPr fontId="5"/>
  </si>
  <si>
    <t>C</t>
    <phoneticPr fontId="5"/>
  </si>
  <si>
    <t>D=B-C</t>
    <phoneticPr fontId="5"/>
  </si>
  <si>
    <t>E=C/A</t>
    <phoneticPr fontId="5"/>
  </si>
  <si>
    <t>F=1-E</t>
    <phoneticPr fontId="5"/>
  </si>
  <si>
    <t>製造業</t>
    <rPh sb="0" eb="3">
      <t>セイゾウギョウ</t>
    </rPh>
    <phoneticPr fontId="5"/>
  </si>
  <si>
    <t>非製造業</t>
    <rPh sb="0" eb="1">
      <t>ヒ</t>
    </rPh>
    <rPh sb="1" eb="4">
      <t>セイゾウギョウ</t>
    </rPh>
    <phoneticPr fontId="5"/>
  </si>
  <si>
    <t xml:space="preserve"> </t>
    <phoneticPr fontId="5"/>
  </si>
  <si>
    <t>部門別最終需要額（39部門別）</t>
    <rPh sb="0" eb="3">
      <t>ブモンベツ</t>
    </rPh>
    <rPh sb="3" eb="5">
      <t>サイシュウ</t>
    </rPh>
    <rPh sb="5" eb="7">
      <t>ジュヨウ</t>
    </rPh>
    <rPh sb="7" eb="8">
      <t>ガク</t>
    </rPh>
    <rPh sb="11" eb="14">
      <t>ブモンベツ</t>
    </rPh>
    <phoneticPr fontId="5"/>
  </si>
  <si>
    <t>2015年産業連関表（試算表）</t>
    <rPh sb="5" eb="7">
      <t>サンギョウ</t>
    </rPh>
    <rPh sb="11" eb="13">
      <t>シサン</t>
    </rPh>
    <rPh sb="13" eb="14">
      <t>ヒョウ</t>
    </rPh>
    <phoneticPr fontId="9"/>
  </si>
  <si>
    <t>2015年地域産業連関表（試算表）</t>
    <rPh sb="5" eb="7">
      <t>チイキ</t>
    </rPh>
    <rPh sb="7" eb="9">
      <t>サンギョウ</t>
    </rPh>
    <rPh sb="13" eb="15">
      <t>シサン</t>
    </rPh>
    <rPh sb="15" eb="16">
      <t>ヒョウ</t>
    </rPh>
    <phoneticPr fontId="9"/>
  </si>
  <si>
    <t>2015年地域産業連関表（試算表）</t>
    <rPh sb="4" eb="5">
      <t>ネン</t>
    </rPh>
    <rPh sb="5" eb="7">
      <t>チイキ</t>
    </rPh>
    <rPh sb="7" eb="9">
      <t>サンギョウ</t>
    </rPh>
    <rPh sb="13" eb="15">
      <t>シサン</t>
    </rPh>
    <rPh sb="15" eb="16">
      <t>ヒョウ</t>
    </rPh>
    <phoneticPr fontId="9"/>
  </si>
  <si>
    <t>取引基本表（生産者価格表）</t>
    <phoneticPr fontId="9"/>
  </si>
  <si>
    <t>域内自給率</t>
    <rPh sb="0" eb="2">
      <t>イキナイ</t>
    </rPh>
    <phoneticPr fontId="9"/>
  </si>
  <si>
    <t>域際収支</t>
    <rPh sb="0" eb="1">
      <t>イキ</t>
    </rPh>
    <rPh sb="1" eb="2">
      <t>サイ</t>
    </rPh>
    <rPh sb="2" eb="4">
      <t>シュウシ</t>
    </rPh>
    <phoneticPr fontId="5"/>
  </si>
  <si>
    <t>01</t>
  </si>
  <si>
    <t>02</t>
  </si>
  <si>
    <t>03</t>
  </si>
  <si>
    <t>04</t>
  </si>
  <si>
    <t>05</t>
  </si>
  <si>
    <t>06</t>
  </si>
  <si>
    <t>07</t>
  </si>
  <si>
    <t>08</t>
  </si>
  <si>
    <t>09</t>
  </si>
  <si>
    <t>地域内需要合計</t>
    <rPh sb="0" eb="2">
      <t>チイキ</t>
    </rPh>
    <phoneticPr fontId="9"/>
  </si>
  <si>
    <t>域内自給率</t>
    <rPh sb="0" eb="2">
      <t>イキナイ</t>
    </rPh>
    <rPh sb="2" eb="5">
      <t>ジキュウリツ</t>
    </rPh>
    <phoneticPr fontId="5"/>
  </si>
  <si>
    <t>移輸出</t>
    <rPh sb="0" eb="1">
      <t>ウツリ</t>
    </rPh>
    <rPh sb="1" eb="3">
      <t>ユシュツ</t>
    </rPh>
    <phoneticPr fontId="5"/>
  </si>
  <si>
    <t>移輸入</t>
    <rPh sb="0" eb="1">
      <t>ウツリ</t>
    </rPh>
    <rPh sb="1" eb="3">
      <t>ユニュウ</t>
    </rPh>
    <phoneticPr fontId="5"/>
  </si>
  <si>
    <t>統合大分類（39部門）</t>
    <rPh sb="0" eb="2">
      <t>トウゴウ</t>
    </rPh>
    <rPh sb="2" eb="3">
      <t>ダイ</t>
    </rPh>
    <rPh sb="3" eb="5">
      <t>ブンルイ</t>
    </rPh>
    <phoneticPr fontId="5"/>
  </si>
  <si>
    <t>農業</t>
  </si>
  <si>
    <t>林業</t>
    <rPh sb="0" eb="2">
      <t>リンギョウ</t>
    </rPh>
    <phoneticPr fontId="2"/>
  </si>
  <si>
    <t>漁業</t>
    <rPh sb="0" eb="2">
      <t>ギョギョウ</t>
    </rPh>
    <phoneticPr fontId="2"/>
  </si>
  <si>
    <t>飲食料品</t>
  </si>
  <si>
    <t>プラスチック・ゴム製品</t>
    <rPh sb="9" eb="11">
      <t>セイヒン</t>
    </rPh>
    <phoneticPr fontId="9"/>
  </si>
  <si>
    <t>電子部品</t>
  </si>
  <si>
    <t>輸送機械</t>
  </si>
  <si>
    <t>電力・ガス・熱供給</t>
  </si>
  <si>
    <t>水道</t>
  </si>
  <si>
    <t>廃棄物処理</t>
  </si>
  <si>
    <t>商業</t>
  </si>
  <si>
    <t>運輸・郵便</t>
  </si>
  <si>
    <t>医療・福祉</t>
  </si>
  <si>
    <t>他に分類されない会員制団体</t>
    <rPh sb="0" eb="1">
      <t>ホカ</t>
    </rPh>
    <rPh sb="2" eb="4">
      <t>ブンルイ</t>
    </rPh>
    <rPh sb="8" eb="11">
      <t>カイインセイ</t>
    </rPh>
    <rPh sb="11" eb="13">
      <t>ダンタイ</t>
    </rPh>
    <phoneticPr fontId="9"/>
  </si>
  <si>
    <t>事務用品</t>
  </si>
  <si>
    <t>分類不明</t>
  </si>
  <si>
    <t>域内総固定資本形成（公的）</t>
    <rPh sb="0" eb="1">
      <t>イキ</t>
    </rPh>
    <phoneticPr fontId="5"/>
  </si>
  <si>
    <t>域内総固定資本形成（民間）</t>
    <rPh sb="0" eb="1">
      <t>イキ</t>
    </rPh>
    <phoneticPr fontId="5"/>
  </si>
  <si>
    <t>域内最終需要計</t>
    <rPh sb="0" eb="1">
      <t>イキ</t>
    </rPh>
    <phoneticPr fontId="5"/>
  </si>
  <si>
    <t>域内需要合計</t>
    <rPh sb="0" eb="1">
      <t>イキ</t>
    </rPh>
    <phoneticPr fontId="5"/>
  </si>
  <si>
    <t>移輸出</t>
    <rPh sb="1" eb="2">
      <t>ユ</t>
    </rPh>
    <phoneticPr fontId="5"/>
  </si>
  <si>
    <t>（控除）移輸入</t>
    <rPh sb="5" eb="6">
      <t>ユ</t>
    </rPh>
    <phoneticPr fontId="5"/>
  </si>
  <si>
    <t>域内生産額</t>
    <rPh sb="0" eb="1">
      <t>イキ</t>
    </rPh>
    <phoneticPr fontId="5"/>
  </si>
  <si>
    <t>D=1-C</t>
    <phoneticPr fontId="5"/>
  </si>
  <si>
    <t>C=A-B</t>
    <phoneticPr fontId="5"/>
  </si>
  <si>
    <t>１</t>
    <phoneticPr fontId="5"/>
  </si>
  <si>
    <t>農業</t>
    <rPh sb="0" eb="2">
      <t>ノウギョウ</t>
    </rPh>
    <phoneticPr fontId="5"/>
  </si>
  <si>
    <t>2</t>
    <phoneticPr fontId="5"/>
  </si>
  <si>
    <t>林業</t>
    <rPh sb="0" eb="2">
      <t>リンギョウ</t>
    </rPh>
    <phoneticPr fontId="5"/>
  </si>
  <si>
    <t>3</t>
    <phoneticPr fontId="5"/>
  </si>
  <si>
    <t>4</t>
    <phoneticPr fontId="5"/>
  </si>
  <si>
    <t>5</t>
    <phoneticPr fontId="5"/>
  </si>
  <si>
    <t>6</t>
    <phoneticPr fontId="5"/>
  </si>
  <si>
    <t>7</t>
    <phoneticPr fontId="5"/>
  </si>
  <si>
    <t>8</t>
    <phoneticPr fontId="5"/>
  </si>
  <si>
    <t>9</t>
    <phoneticPr fontId="5"/>
  </si>
  <si>
    <t>10</t>
    <phoneticPr fontId="5"/>
  </si>
  <si>
    <t>プラスチック・ゴム</t>
    <phoneticPr fontId="5"/>
  </si>
  <si>
    <t>11</t>
    <phoneticPr fontId="5"/>
  </si>
  <si>
    <t>12</t>
    <phoneticPr fontId="5"/>
  </si>
  <si>
    <t>13</t>
    <phoneticPr fontId="5"/>
  </si>
  <si>
    <t>14</t>
    <phoneticPr fontId="5"/>
  </si>
  <si>
    <t>15</t>
    <phoneticPr fontId="5"/>
  </si>
  <si>
    <t>16</t>
    <phoneticPr fontId="5"/>
  </si>
  <si>
    <t>17</t>
    <phoneticPr fontId="5"/>
  </si>
  <si>
    <t>18</t>
    <phoneticPr fontId="5"/>
  </si>
  <si>
    <t>19</t>
    <phoneticPr fontId="5"/>
  </si>
  <si>
    <t>20</t>
    <phoneticPr fontId="5"/>
  </si>
  <si>
    <t>情報・通信機器</t>
  </si>
  <si>
    <t>21</t>
    <phoneticPr fontId="5"/>
  </si>
  <si>
    <t>22</t>
    <phoneticPr fontId="5"/>
  </si>
  <si>
    <t>23</t>
    <phoneticPr fontId="5"/>
  </si>
  <si>
    <t>24</t>
    <phoneticPr fontId="5"/>
  </si>
  <si>
    <t>25</t>
    <phoneticPr fontId="5"/>
  </si>
  <si>
    <t>26</t>
    <phoneticPr fontId="5"/>
  </si>
  <si>
    <t>27</t>
    <phoneticPr fontId="5"/>
  </si>
  <si>
    <t>28</t>
    <phoneticPr fontId="5"/>
  </si>
  <si>
    <t>29</t>
    <phoneticPr fontId="5"/>
  </si>
  <si>
    <t>30</t>
    <phoneticPr fontId="5"/>
  </si>
  <si>
    <t>運輸、郵便</t>
    <rPh sb="3" eb="5">
      <t>ユウビン</t>
    </rPh>
    <phoneticPr fontId="5"/>
  </si>
  <si>
    <t>31</t>
    <phoneticPr fontId="5"/>
  </si>
  <si>
    <t>32</t>
    <phoneticPr fontId="5"/>
  </si>
  <si>
    <t>33</t>
    <phoneticPr fontId="5"/>
  </si>
  <si>
    <t>34</t>
    <phoneticPr fontId="5"/>
  </si>
  <si>
    <t>医療・福祉</t>
    <rPh sb="3" eb="5">
      <t>フクシ</t>
    </rPh>
    <phoneticPr fontId="5"/>
  </si>
  <si>
    <t>35</t>
    <phoneticPr fontId="5"/>
  </si>
  <si>
    <t>その他の非営利団体サービス</t>
    <rPh sb="2" eb="3">
      <t>タ</t>
    </rPh>
    <rPh sb="4" eb="7">
      <t>ヒエイリ</t>
    </rPh>
    <rPh sb="7" eb="9">
      <t>ダンタイ</t>
    </rPh>
    <phoneticPr fontId="5"/>
  </si>
  <si>
    <t>36</t>
    <phoneticPr fontId="5"/>
  </si>
  <si>
    <t>(出所）兵庫県立大学地域経済指標研究会(2023)</t>
    <rPh sb="1" eb="3">
      <t>シュッショ</t>
    </rPh>
    <rPh sb="4" eb="6">
      <t>ヒョウゴ</t>
    </rPh>
    <rPh sb="6" eb="8">
      <t>ケンリツ</t>
    </rPh>
    <rPh sb="8" eb="10">
      <t>ダイガク</t>
    </rPh>
    <rPh sb="10" eb="12">
      <t>チイキ</t>
    </rPh>
    <rPh sb="12" eb="14">
      <t>ケイザイ</t>
    </rPh>
    <rPh sb="14" eb="16">
      <t>シヒョウ</t>
    </rPh>
    <rPh sb="16" eb="19">
      <t>ケンキュウカイ</t>
    </rPh>
    <phoneticPr fontId="5"/>
  </si>
  <si>
    <r>
      <t>逆行列係数　〔I-(I-M)A〕</t>
    </r>
    <r>
      <rPr>
        <vertAlign val="superscript"/>
        <sz val="10"/>
        <rFont val="ＭＳ Ｐゴシック"/>
        <family val="3"/>
        <charset val="128"/>
      </rPr>
      <t>-1</t>
    </r>
    <r>
      <rPr>
        <sz val="10"/>
        <rFont val="ＭＳ Ｐゴシック"/>
        <family val="3"/>
        <charset val="128"/>
      </rPr>
      <t>型</t>
    </r>
    <phoneticPr fontId="5"/>
  </si>
  <si>
    <t>2015年尼崎市産業連関表</t>
  </si>
  <si>
    <t>平成27年市町雇用表(兵庫県雇用表調整後）</t>
    <rPh sb="5" eb="7">
      <t>シチョウ</t>
    </rPh>
    <rPh sb="7" eb="9">
      <t>コヨウ</t>
    </rPh>
    <rPh sb="9" eb="10">
      <t>ヒョウ</t>
    </rPh>
    <rPh sb="11" eb="14">
      <t>ヒョウゴケン</t>
    </rPh>
    <rPh sb="14" eb="16">
      <t>コヨウ</t>
    </rPh>
    <rPh sb="16" eb="17">
      <t>ヒョウ</t>
    </rPh>
    <rPh sb="17" eb="19">
      <t>チョウセイ</t>
    </rPh>
    <rPh sb="19" eb="20">
      <t>ゴ</t>
    </rPh>
    <phoneticPr fontId="5"/>
  </si>
  <si>
    <t>（単位：人）</t>
    <rPh sb="1" eb="3">
      <t>タンイ</t>
    </rPh>
    <rPh sb="4" eb="5">
      <t>ニン</t>
    </rPh>
    <phoneticPr fontId="5"/>
  </si>
  <si>
    <t>統合大分類（39部門）</t>
    <rPh sb="0" eb="2">
      <t>トウゴウ</t>
    </rPh>
    <rPh sb="2" eb="5">
      <t>ダイブンルイ</t>
    </rPh>
    <rPh sb="8" eb="10">
      <t>ブモン</t>
    </rPh>
    <phoneticPr fontId="5"/>
  </si>
  <si>
    <t>兵庫県</t>
    <rPh sb="0" eb="3">
      <t>ヒョウゴケン</t>
    </rPh>
    <phoneticPr fontId="5"/>
  </si>
  <si>
    <t>姫路市</t>
    <rPh sb="0" eb="3">
      <t>ヒメジシ</t>
    </rPh>
    <phoneticPr fontId="5"/>
  </si>
  <si>
    <t>尼崎市</t>
    <rPh sb="0" eb="3">
      <t>アマガサキシ</t>
    </rPh>
    <phoneticPr fontId="5"/>
  </si>
  <si>
    <t>明石市</t>
    <rPh sb="0" eb="3">
      <t>アカシシ</t>
    </rPh>
    <phoneticPr fontId="5"/>
  </si>
  <si>
    <t>西宮市</t>
    <rPh sb="0" eb="3">
      <t>ニシノミヤシ</t>
    </rPh>
    <phoneticPr fontId="5"/>
  </si>
  <si>
    <t>洲本市</t>
    <rPh sb="0" eb="3">
      <t>スモトシ</t>
    </rPh>
    <phoneticPr fontId="5"/>
  </si>
  <si>
    <t>芦屋市</t>
    <rPh sb="0" eb="3">
      <t>アシヤシ</t>
    </rPh>
    <phoneticPr fontId="5"/>
  </si>
  <si>
    <t>伊丹市</t>
    <rPh sb="0" eb="3">
      <t>イタミシ</t>
    </rPh>
    <phoneticPr fontId="5"/>
  </si>
  <si>
    <t>相生市</t>
    <rPh sb="0" eb="3">
      <t>アイオイシ</t>
    </rPh>
    <phoneticPr fontId="5"/>
  </si>
  <si>
    <t>豊岡市</t>
    <rPh sb="0" eb="3">
      <t>トヨオカシ</t>
    </rPh>
    <phoneticPr fontId="5"/>
  </si>
  <si>
    <t>加古川市</t>
    <rPh sb="0" eb="4">
      <t>カコガワシ</t>
    </rPh>
    <phoneticPr fontId="5"/>
  </si>
  <si>
    <t>赤穂市</t>
    <rPh sb="0" eb="3">
      <t>アコウシ</t>
    </rPh>
    <phoneticPr fontId="5"/>
  </si>
  <si>
    <t>西脇市</t>
    <rPh sb="0" eb="3">
      <t>ニシワキシ</t>
    </rPh>
    <phoneticPr fontId="5"/>
  </si>
  <si>
    <t>宝塚市</t>
    <rPh sb="0" eb="3">
      <t>タカラヅカシ</t>
    </rPh>
    <phoneticPr fontId="5"/>
  </si>
  <si>
    <t>三木市</t>
    <rPh sb="0" eb="3">
      <t>ミキシ</t>
    </rPh>
    <phoneticPr fontId="5"/>
  </si>
  <si>
    <t>高砂市</t>
    <rPh sb="0" eb="3">
      <t>タカサゴシ</t>
    </rPh>
    <phoneticPr fontId="5"/>
  </si>
  <si>
    <t>川西市</t>
    <rPh sb="0" eb="3">
      <t>カワニシシ</t>
    </rPh>
    <phoneticPr fontId="5"/>
  </si>
  <si>
    <t>小野市</t>
    <rPh sb="0" eb="3">
      <t>オノシ</t>
    </rPh>
    <phoneticPr fontId="5"/>
  </si>
  <si>
    <t>三田市</t>
    <rPh sb="0" eb="3">
      <t>サンダシ</t>
    </rPh>
    <phoneticPr fontId="5"/>
  </si>
  <si>
    <t>加西市</t>
    <rPh sb="0" eb="2">
      <t>カサイ</t>
    </rPh>
    <rPh sb="2" eb="3">
      <t>シ</t>
    </rPh>
    <phoneticPr fontId="5"/>
  </si>
  <si>
    <t>篠山市</t>
    <rPh sb="0" eb="3">
      <t>ササヤマシ</t>
    </rPh>
    <phoneticPr fontId="5"/>
  </si>
  <si>
    <t>養父市</t>
    <rPh sb="0" eb="3">
      <t>ヤブシ</t>
    </rPh>
    <phoneticPr fontId="5"/>
  </si>
  <si>
    <t>丹波市</t>
    <rPh sb="0" eb="3">
      <t>タンバシ</t>
    </rPh>
    <phoneticPr fontId="5"/>
  </si>
  <si>
    <t>南あわじ市</t>
    <rPh sb="0" eb="1">
      <t>ミナミ</t>
    </rPh>
    <rPh sb="4" eb="5">
      <t>シ</t>
    </rPh>
    <phoneticPr fontId="5"/>
  </si>
  <si>
    <t>朝来市</t>
    <rPh sb="0" eb="1">
      <t>アサ</t>
    </rPh>
    <rPh sb="1" eb="2">
      <t>ク</t>
    </rPh>
    <rPh sb="2" eb="3">
      <t>シ</t>
    </rPh>
    <phoneticPr fontId="5"/>
  </si>
  <si>
    <t>淡路市</t>
    <rPh sb="0" eb="3">
      <t>アワジシ</t>
    </rPh>
    <phoneticPr fontId="5"/>
  </si>
  <si>
    <t>宍粟市</t>
    <rPh sb="0" eb="2">
      <t>シソウ</t>
    </rPh>
    <rPh sb="2" eb="3">
      <t>シ</t>
    </rPh>
    <phoneticPr fontId="5"/>
  </si>
  <si>
    <t>加東市</t>
    <rPh sb="0" eb="2">
      <t>カトウ</t>
    </rPh>
    <rPh sb="2" eb="3">
      <t>シ</t>
    </rPh>
    <phoneticPr fontId="5"/>
  </si>
  <si>
    <t>たつの市</t>
    <rPh sb="3" eb="4">
      <t>シ</t>
    </rPh>
    <phoneticPr fontId="5"/>
  </si>
  <si>
    <t>猪名川町</t>
    <rPh sb="0" eb="3">
      <t>イナガワ</t>
    </rPh>
    <rPh sb="3" eb="4">
      <t>チョウ</t>
    </rPh>
    <phoneticPr fontId="5"/>
  </si>
  <si>
    <t>多可町</t>
    <rPh sb="0" eb="2">
      <t>タカ</t>
    </rPh>
    <rPh sb="2" eb="3">
      <t>チョウ</t>
    </rPh>
    <phoneticPr fontId="5"/>
  </si>
  <si>
    <t>稲美町</t>
    <rPh sb="0" eb="2">
      <t>イナミ</t>
    </rPh>
    <rPh sb="2" eb="3">
      <t>チョウ</t>
    </rPh>
    <phoneticPr fontId="5"/>
  </si>
  <si>
    <t>播磨町</t>
    <rPh sb="0" eb="2">
      <t>ハリマ</t>
    </rPh>
    <rPh sb="2" eb="3">
      <t>チョウ</t>
    </rPh>
    <phoneticPr fontId="5"/>
  </si>
  <si>
    <t>市川町</t>
    <rPh sb="0" eb="2">
      <t>イチカワ</t>
    </rPh>
    <rPh sb="2" eb="3">
      <t>チョウ</t>
    </rPh>
    <phoneticPr fontId="5"/>
  </si>
  <si>
    <t>福崎町</t>
    <rPh sb="0" eb="2">
      <t>フクサキ</t>
    </rPh>
    <rPh sb="2" eb="3">
      <t>チョウ</t>
    </rPh>
    <phoneticPr fontId="5"/>
  </si>
  <si>
    <t>神河町</t>
    <rPh sb="0" eb="1">
      <t>カミ</t>
    </rPh>
    <rPh sb="1" eb="2">
      <t>カワ</t>
    </rPh>
    <rPh sb="2" eb="3">
      <t>チョウ</t>
    </rPh>
    <phoneticPr fontId="5"/>
  </si>
  <si>
    <t>太子町</t>
    <rPh sb="0" eb="2">
      <t>タイシ</t>
    </rPh>
    <rPh sb="2" eb="3">
      <t>チョウ</t>
    </rPh>
    <phoneticPr fontId="5"/>
  </si>
  <si>
    <t>上郡町</t>
    <rPh sb="0" eb="2">
      <t>カミゴオリ</t>
    </rPh>
    <rPh sb="2" eb="3">
      <t>チョウ</t>
    </rPh>
    <phoneticPr fontId="5"/>
  </si>
  <si>
    <t>佐用町</t>
    <rPh sb="0" eb="2">
      <t>サヨウ</t>
    </rPh>
    <rPh sb="2" eb="3">
      <t>チョウ</t>
    </rPh>
    <phoneticPr fontId="5"/>
  </si>
  <si>
    <t>香美町</t>
    <rPh sb="0" eb="2">
      <t>カミ</t>
    </rPh>
    <rPh sb="2" eb="3">
      <t>チョウ</t>
    </rPh>
    <phoneticPr fontId="5"/>
  </si>
  <si>
    <t>新温泉町</t>
    <rPh sb="0" eb="1">
      <t>シン</t>
    </rPh>
    <rPh sb="1" eb="4">
      <t>オンセンチョウ</t>
    </rPh>
    <phoneticPr fontId="5"/>
  </si>
  <si>
    <t>従業者数</t>
    <rPh sb="3" eb="4">
      <t>スウ</t>
    </rPh>
    <phoneticPr fontId="24"/>
  </si>
  <si>
    <t>農業</t>
    <rPh sb="0" eb="2">
      <t>ノウギョウ</t>
    </rPh>
    <phoneticPr fontId="21"/>
  </si>
  <si>
    <t>プラスチック・ゴム製品</t>
    <rPh sb="9" eb="11">
      <t>セイヒン</t>
    </rPh>
    <phoneticPr fontId="21"/>
  </si>
  <si>
    <t>運輸・郵便</t>
    <rPh sb="3" eb="5">
      <t>ユウビン</t>
    </rPh>
    <phoneticPr fontId="5"/>
  </si>
  <si>
    <t>他に分類されない会員制団体</t>
    <rPh sb="0" eb="1">
      <t>ホカ</t>
    </rPh>
    <rPh sb="2" eb="4">
      <t>ブンルイ</t>
    </rPh>
    <rPh sb="8" eb="11">
      <t>カイインセイ</t>
    </rPh>
    <rPh sb="11" eb="13">
      <t>ダンタイ</t>
    </rPh>
    <phoneticPr fontId="5"/>
  </si>
  <si>
    <t xml:space="preserve"> </t>
    <phoneticPr fontId="24"/>
  </si>
  <si>
    <t>合計</t>
    <rPh sb="0" eb="2">
      <t>ゴウケイ</t>
    </rPh>
    <phoneticPr fontId="21"/>
  </si>
  <si>
    <t>調整項目</t>
    <rPh sb="0" eb="2">
      <t>チョウセイ</t>
    </rPh>
    <rPh sb="2" eb="4">
      <t>コウモク</t>
    </rPh>
    <phoneticPr fontId="24"/>
  </si>
  <si>
    <t>平成27年市町雇用表</t>
    <rPh sb="5" eb="7">
      <t>シチョウ</t>
    </rPh>
    <rPh sb="7" eb="9">
      <t>コヨウ</t>
    </rPh>
    <rPh sb="9" eb="10">
      <t>ヒョウ</t>
    </rPh>
    <phoneticPr fontId="5"/>
  </si>
  <si>
    <t>有給役員・雇用者</t>
    <rPh sb="0" eb="2">
      <t>ユウキュウ</t>
    </rPh>
    <rPh sb="2" eb="4">
      <t>ヤクイン</t>
    </rPh>
    <rPh sb="5" eb="8">
      <t>コヨウシャ</t>
    </rPh>
    <phoneticPr fontId="5"/>
  </si>
  <si>
    <t>有給役員雇用者</t>
    <rPh sb="0" eb="2">
      <t>ユウキュウ</t>
    </rPh>
    <rPh sb="2" eb="4">
      <t>ヤクイン</t>
    </rPh>
    <rPh sb="6" eb="7">
      <t>シャ</t>
    </rPh>
    <phoneticPr fontId="24"/>
  </si>
  <si>
    <t>2015年兵庫県市町産業連関表</t>
    <rPh sb="4" eb="5">
      <t>ネン</t>
    </rPh>
    <rPh sb="5" eb="8">
      <t>ヒョウゴケン</t>
    </rPh>
    <rPh sb="8" eb="10">
      <t>シチョウ</t>
    </rPh>
    <rPh sb="10" eb="12">
      <t>サンギョウ</t>
    </rPh>
    <rPh sb="12" eb="15">
      <t>レンカンヒョウ</t>
    </rPh>
    <phoneticPr fontId="5"/>
  </si>
  <si>
    <t>地域内需要合計</t>
    <rPh sb="0" eb="2">
      <t>チイキ</t>
    </rPh>
    <phoneticPr fontId="5"/>
  </si>
  <si>
    <t>地域際収支</t>
    <rPh sb="0" eb="2">
      <t>チイキ</t>
    </rPh>
    <rPh sb="2" eb="3">
      <t>サイ</t>
    </rPh>
    <rPh sb="3" eb="5">
      <t>シュウシ</t>
    </rPh>
    <phoneticPr fontId="5"/>
  </si>
  <si>
    <t>地域内自給率</t>
    <rPh sb="0" eb="2">
      <t>チイキ</t>
    </rPh>
    <phoneticPr fontId="5"/>
  </si>
  <si>
    <t>2015年兵庫県市産業連関表</t>
    <rPh sb="4" eb="5">
      <t>ネン</t>
    </rPh>
    <rPh sb="5" eb="8">
      <t>ヒョウゴケン</t>
    </rPh>
    <rPh sb="8" eb="9">
      <t>シ</t>
    </rPh>
    <rPh sb="9" eb="11">
      <t>サンギョウ</t>
    </rPh>
    <phoneticPr fontId="5"/>
  </si>
  <si>
    <t>地域内生産額</t>
    <rPh sb="0" eb="2">
      <t>チイキ</t>
    </rPh>
    <phoneticPr fontId="5"/>
  </si>
  <si>
    <t>令和元年平均</t>
    <rPh sb="0" eb="2">
      <t>レイワ</t>
    </rPh>
    <rPh sb="2" eb="4">
      <t>ガンネン</t>
    </rPh>
    <rPh sb="4" eb="6">
      <t>ヘイキン</t>
    </rPh>
    <phoneticPr fontId="5"/>
  </si>
  <si>
    <t>令和２年平均</t>
    <rPh sb="0" eb="2">
      <t>レイワ</t>
    </rPh>
    <rPh sb="3" eb="4">
      <t>ネン</t>
    </rPh>
    <rPh sb="4" eb="6">
      <t>ヘイキン</t>
    </rPh>
    <phoneticPr fontId="5"/>
  </si>
  <si>
    <t>令和3年平均</t>
    <rPh sb="0" eb="2">
      <t>レイワ</t>
    </rPh>
    <rPh sb="3" eb="4">
      <t>ネン</t>
    </rPh>
    <rPh sb="4" eb="6">
      <t>ヘイキン</t>
    </rPh>
    <phoneticPr fontId="5"/>
  </si>
  <si>
    <t>令和4年平均</t>
    <rPh sb="0" eb="2">
      <t>レイワ</t>
    </rPh>
    <rPh sb="3" eb="4">
      <t>ネン</t>
    </rPh>
    <rPh sb="4" eb="6">
      <t>ヘイキン</t>
    </rPh>
    <phoneticPr fontId="5"/>
  </si>
  <si>
    <t>域内自給率</t>
    <rPh sb="0" eb="1">
      <t>イキ</t>
    </rPh>
    <rPh sb="1" eb="2">
      <t>ナイ</t>
    </rPh>
    <rPh sb="2" eb="5">
      <t>ジキュウリツ</t>
    </rPh>
    <phoneticPr fontId="5"/>
  </si>
  <si>
    <t>平均消費
性向
（R2_R4/近畿）</t>
    <rPh sb="15" eb="17">
      <t>キンキ</t>
    </rPh>
    <phoneticPr fontId="5"/>
  </si>
  <si>
    <t>・雇用者誘発数の基礎となる雇用係数は、「2015年兵庫県産業連関表・雇用表（39部門分類）」を使用</t>
    <rPh sb="24" eb="25">
      <t>ネン</t>
    </rPh>
    <rPh sb="25" eb="28">
      <t>ヒョウゴケン</t>
    </rPh>
    <rPh sb="28" eb="30">
      <t>サンギョウ</t>
    </rPh>
    <phoneticPr fontId="5"/>
  </si>
  <si>
    <t>・平均消費性向は家計調査年報近畿の値を使用し、波及効果の試算は2次波及まで</t>
    <phoneticPr fontId="5"/>
  </si>
  <si>
    <t>（単位：百万円）</t>
    <rPh sb="1" eb="3">
      <t>タンイ</t>
    </rPh>
    <rPh sb="4" eb="5">
      <t>ヒャク</t>
    </rPh>
    <rPh sb="5" eb="7">
      <t>マンエン</t>
    </rPh>
    <phoneticPr fontId="5"/>
  </si>
  <si>
    <t>　　　　　区分</t>
    <rPh sb="5" eb="7">
      <t>クブン</t>
    </rPh>
    <phoneticPr fontId="5"/>
  </si>
  <si>
    <t>市町名</t>
  </si>
  <si>
    <t>県計</t>
  </si>
  <si>
    <t>神戸市</t>
  </si>
  <si>
    <t>阪神南地域</t>
    <rPh sb="0" eb="2">
      <t>ハンシン</t>
    </rPh>
    <rPh sb="2" eb="3">
      <t>ミナミ</t>
    </rPh>
    <rPh sb="3" eb="5">
      <t>チイキ</t>
    </rPh>
    <phoneticPr fontId="5"/>
  </si>
  <si>
    <t>阪神北地域</t>
    <rPh sb="0" eb="2">
      <t>ハンシン</t>
    </rPh>
    <rPh sb="2" eb="3">
      <t>キタ</t>
    </rPh>
    <rPh sb="3" eb="5">
      <t>チイキ</t>
    </rPh>
    <phoneticPr fontId="5"/>
  </si>
  <si>
    <t>東播磨地域</t>
  </si>
  <si>
    <t>北播磨地域</t>
    <rPh sb="0" eb="1">
      <t>キタ</t>
    </rPh>
    <rPh sb="1" eb="3">
      <t>ハリマ</t>
    </rPh>
    <rPh sb="3" eb="5">
      <t>チイキ</t>
    </rPh>
    <phoneticPr fontId="5"/>
  </si>
  <si>
    <t>中播磨地域</t>
    <rPh sb="0" eb="1">
      <t>ナカ</t>
    </rPh>
    <rPh sb="1" eb="3">
      <t>ハリマ</t>
    </rPh>
    <rPh sb="3" eb="5">
      <t>チイキ</t>
    </rPh>
    <phoneticPr fontId="5"/>
  </si>
  <si>
    <t>西播磨地域</t>
    <rPh sb="0" eb="1">
      <t>ニシ</t>
    </rPh>
    <rPh sb="1" eb="3">
      <t>ハリマ</t>
    </rPh>
    <rPh sb="3" eb="5">
      <t>チイキ</t>
    </rPh>
    <phoneticPr fontId="5"/>
  </si>
  <si>
    <t>但馬地域</t>
  </si>
  <si>
    <t>丹波地域</t>
  </si>
  <si>
    <t>淡路地域</t>
  </si>
  <si>
    <t>阪神南地域</t>
    <rPh sb="2" eb="3">
      <t>ミナミ</t>
    </rPh>
    <phoneticPr fontId="5"/>
  </si>
  <si>
    <t>尼崎市</t>
  </si>
  <si>
    <t>西宮市</t>
  </si>
  <si>
    <t>芦屋市</t>
  </si>
  <si>
    <t>伊丹市</t>
  </si>
  <si>
    <t>宝塚市</t>
  </si>
  <si>
    <t>川西市</t>
  </si>
  <si>
    <t>三田市</t>
  </si>
  <si>
    <t>猪名川町</t>
  </si>
  <si>
    <t>明石市</t>
  </si>
  <si>
    <t>加古川市</t>
  </si>
  <si>
    <t>高砂市</t>
  </si>
  <si>
    <t>稲美町</t>
  </si>
  <si>
    <t>播磨町</t>
  </si>
  <si>
    <t>西脇市</t>
    <phoneticPr fontId="5"/>
  </si>
  <si>
    <t>三木市</t>
    <phoneticPr fontId="5"/>
  </si>
  <si>
    <t>小野市</t>
  </si>
  <si>
    <t>加西市</t>
  </si>
  <si>
    <t>中播磨地域</t>
    <rPh sb="0" eb="1">
      <t>ナカ</t>
    </rPh>
    <phoneticPr fontId="5"/>
  </si>
  <si>
    <t>市川町</t>
  </si>
  <si>
    <t>福崎町</t>
  </si>
  <si>
    <t>相生市</t>
  </si>
  <si>
    <t>赤穂市</t>
  </si>
  <si>
    <t>太子町</t>
  </si>
  <si>
    <t>上郡町</t>
  </si>
  <si>
    <t>佐用町</t>
    <phoneticPr fontId="5"/>
  </si>
  <si>
    <t>豊岡市</t>
    <phoneticPr fontId="5"/>
  </si>
  <si>
    <t>養父市</t>
    <rPh sb="2" eb="3">
      <t>シ</t>
    </rPh>
    <phoneticPr fontId="5"/>
  </si>
  <si>
    <t>朝来市</t>
    <rPh sb="0" eb="2">
      <t>アサゴ</t>
    </rPh>
    <rPh sb="2" eb="3">
      <t>シ</t>
    </rPh>
    <phoneticPr fontId="5"/>
  </si>
  <si>
    <t>新温泉町</t>
    <rPh sb="0" eb="1">
      <t>シン</t>
    </rPh>
    <rPh sb="1" eb="3">
      <t>オンセン</t>
    </rPh>
    <rPh sb="3" eb="4">
      <t>チョウ</t>
    </rPh>
    <phoneticPr fontId="5"/>
  </si>
  <si>
    <t>丹波篠山市</t>
    <rPh sb="0" eb="2">
      <t>タンバ</t>
    </rPh>
    <rPh sb="4" eb="5">
      <t>シ</t>
    </rPh>
    <phoneticPr fontId="25"/>
  </si>
  <si>
    <t>丹波市</t>
    <rPh sb="0" eb="2">
      <t>タンバ</t>
    </rPh>
    <rPh sb="2" eb="3">
      <t>シ</t>
    </rPh>
    <phoneticPr fontId="5"/>
  </si>
  <si>
    <t>洲本市</t>
    <phoneticPr fontId="5"/>
  </si>
  <si>
    <t>淡路市</t>
    <rPh sb="0" eb="2">
      <t>アワジ</t>
    </rPh>
    <rPh sb="2" eb="3">
      <t>シ</t>
    </rPh>
    <phoneticPr fontId="5"/>
  </si>
  <si>
    <t>市町内総生産（名目）</t>
    <rPh sb="0" eb="2">
      <t>シチョウ</t>
    </rPh>
    <rPh sb="2" eb="3">
      <t>ナイ</t>
    </rPh>
    <rPh sb="3" eb="4">
      <t>ソウ</t>
    </rPh>
    <rPh sb="7" eb="9">
      <t>メイモク</t>
    </rPh>
    <phoneticPr fontId="5"/>
  </si>
  <si>
    <t>令和元年度</t>
    <rPh sb="0" eb="2">
      <t>レイワ</t>
    </rPh>
    <rPh sb="2" eb="5">
      <t>ガンネンド</t>
    </rPh>
    <phoneticPr fontId="5"/>
  </si>
  <si>
    <t>令和2年度</t>
    <rPh sb="0" eb="2">
      <t>レイワ</t>
    </rPh>
    <rPh sb="3" eb="5">
      <t>ネンド</t>
    </rPh>
    <phoneticPr fontId="5"/>
  </si>
  <si>
    <t>2019市町ＧＤＰ（名目値）</t>
    <rPh sb="4" eb="6">
      <t>シチョウ</t>
    </rPh>
    <rPh sb="10" eb="13">
      <t>メイモクチ</t>
    </rPh>
    <phoneticPr fontId="5"/>
  </si>
  <si>
    <t>(出所）兵庫県統計課「市町民経済計算」</t>
    <rPh sb="1" eb="3">
      <t>シュッショ</t>
    </rPh>
    <rPh sb="4" eb="7">
      <t>ヒョウゴケン</t>
    </rPh>
    <rPh sb="7" eb="9">
      <t>トウケイ</t>
    </rPh>
    <rPh sb="9" eb="10">
      <t>カ</t>
    </rPh>
    <rPh sb="11" eb="12">
      <t>シ</t>
    </rPh>
    <rPh sb="12" eb="14">
      <t>チョウミン</t>
    </rPh>
    <rPh sb="14" eb="16">
      <t>ケイザイ</t>
    </rPh>
    <rPh sb="16" eb="18">
      <t>ケイサン</t>
    </rPh>
    <phoneticPr fontId="5"/>
  </si>
  <si>
    <t xml:space="preserve"> </t>
    <phoneticPr fontId="5"/>
  </si>
  <si>
    <t>2015年小野市産業連関表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</si>
</sst>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76" formatCode="0.000000"/>
    <numFmt numFmtId="177" formatCode="0_ "/>
    <numFmt numFmtId="178" formatCode="#,##0.000_ ;[Red]\-#,##0.000\ "/>
    <numFmt numFmtId="179" formatCode="0_);[Red]\(0\)"/>
    <numFmt numFmtId="180" formatCode="#,##0.00_ ;[Red]\-#,##0.00\ "/>
    <numFmt numFmtId="181" formatCode="0.00_);[Red]\(0.00\)"/>
    <numFmt numFmtId="182" formatCode="#,##0_ ;[Red]\-#,##0\ "/>
    <numFmt numFmtId="183" formatCode="0.000000_);[Red]\(0.000000\)"/>
    <numFmt numFmtId="184" formatCode="#,##0.000000_ ;[Red]\-#,##0.000000\ "/>
    <numFmt numFmtId="185" formatCode="0.000000_ ;[Red]\-0.000000\ "/>
    <numFmt numFmtId="186" formatCode="0.000_);[Red]\(0.000\)"/>
    <numFmt numFmtId="187" formatCode="0_ ;[Red]\-0\ "/>
    <numFmt numFmtId="188" formatCode="#,##0.0;[Red]\-#,##0.0"/>
    <numFmt numFmtId="189" formatCode="#,##0.000;[Red]\-#,##0.000"/>
    <numFmt numFmtId="190" formatCode="#,##0.000000;[Red]\-#,##0.000000"/>
    <numFmt numFmtId="191" formatCode="#,##0.00000;[Red]\-#,##0.00000"/>
    <numFmt numFmtId="192" formatCode="#,##0.0;&quot;▲ &quot;#,##0.0"/>
    <numFmt numFmtId="193" formatCode="#,##0;&quot;▲ &quot;#,##0"/>
    <numFmt numFmtId="194" formatCode="0.00000"/>
    <numFmt numFmtId="195" formatCode="0.0_);[Red]\(0.0\)"/>
    <numFmt numFmtId="196" formatCode="0;&quot;▲ &quot;0"/>
  </numFmts>
  <fonts count="28" x14ac:knownFonts="1">
    <font>
      <sz val="11"/>
      <name val="ＭＳ Ｐゴシック"/>
      <family val="3"/>
      <charset val="128"/>
    </font>
    <font>
      <sz val="11"/>
      <name val="ＭＳ Ｐゴシック"/>
      <family val="3"/>
      <charset val="128"/>
    </font>
    <font>
      <u/>
      <sz val="11"/>
      <color indexed="12"/>
      <name val="ＭＳ Ｐゴシック"/>
      <family val="3"/>
      <charset val="128"/>
    </font>
    <font>
      <u/>
      <sz val="11"/>
      <color indexed="36"/>
      <name val="ＭＳ Ｐゴシック"/>
      <family val="3"/>
      <charset val="128"/>
    </font>
    <font>
      <sz val="14"/>
      <name val="ＭＳ Ｐゴシック"/>
      <family val="3"/>
      <charset val="128"/>
    </font>
    <font>
      <sz val="6"/>
      <name val="ＭＳ Ｐゴシック"/>
      <family val="3"/>
      <charset val="128"/>
    </font>
    <font>
      <sz val="10"/>
      <name val="ＭＳ Ｐゴシック"/>
      <family val="3"/>
      <charset val="128"/>
    </font>
    <font>
      <sz val="9"/>
      <name val="ＭＳ Ｐゴシック"/>
      <family val="3"/>
      <charset val="128"/>
    </font>
    <font>
      <vertAlign val="superscript"/>
      <sz val="11"/>
      <name val="ＭＳ Ｐゴシック"/>
      <family val="3"/>
      <charset val="128"/>
    </font>
    <font>
      <b/>
      <sz val="11"/>
      <name val="ＭＳ Ｐゴシック"/>
      <family val="3"/>
      <charset val="128"/>
    </font>
    <font>
      <b/>
      <sz val="12"/>
      <color indexed="8"/>
      <name val="ＭＳ 明朝"/>
      <family val="1"/>
      <charset val="128"/>
    </font>
    <font>
      <sz val="10.5"/>
      <color indexed="8"/>
      <name val="ＭＳ 明朝"/>
      <family val="1"/>
      <charset val="128"/>
    </font>
    <font>
      <sz val="10.5"/>
      <color indexed="8"/>
      <name val="Century"/>
      <family val="1"/>
    </font>
    <font>
      <b/>
      <sz val="10.5"/>
      <color indexed="8"/>
      <name val="ＭＳ 明朝"/>
      <family val="1"/>
      <charset val="128"/>
    </font>
    <font>
      <sz val="10.5"/>
      <color indexed="8"/>
      <name val="ＭＳ Ｐ明朝"/>
      <family val="1"/>
      <charset val="128"/>
    </font>
    <font>
      <sz val="10"/>
      <color indexed="8"/>
      <name val="ＭＳ 明朝"/>
      <family val="1"/>
      <charset val="128"/>
    </font>
    <font>
      <b/>
      <sz val="10"/>
      <name val="ＭＳ Ｐゴシック"/>
      <family val="3"/>
      <charset val="128"/>
    </font>
    <font>
      <sz val="8"/>
      <name val="ＭＳ Ｐゴシック"/>
      <family val="3"/>
      <charset val="128"/>
    </font>
    <font>
      <sz val="11"/>
      <name val="ＭＳ Ｐゴシック"/>
      <family val="3"/>
      <charset val="128"/>
    </font>
    <font>
      <sz val="10.5"/>
      <name val="ＭＳ Ｐゴシック"/>
      <family val="3"/>
      <charset val="128"/>
      <scheme val="minor"/>
    </font>
    <font>
      <vertAlign val="superscrip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6"/>
      <name val="ＭＳ Ｐゴシック"/>
      <family val="2"/>
      <charset val="128"/>
      <scheme val="minor"/>
    </font>
    <font>
      <sz val="6"/>
      <name val="ＭＳ Ｐ明朝"/>
      <family val="1"/>
      <charset val="128"/>
    </font>
    <font>
      <sz val="11"/>
      <color indexed="8"/>
      <name val="ＭＳ Ｐゴシック"/>
      <family val="3"/>
      <charset val="128"/>
    </font>
    <font>
      <b/>
      <sz val="11"/>
      <color indexed="8"/>
      <name val="ＭＳ Ｐゴシック"/>
      <family val="3"/>
      <charset val="128"/>
    </font>
  </fonts>
  <fills count="14">
    <fill>
      <patternFill patternType="none"/>
    </fill>
    <fill>
      <patternFill patternType="gray125"/>
    </fill>
    <fill>
      <patternFill patternType="solid">
        <fgColor indexed="42"/>
        <bgColor indexed="64"/>
      </patternFill>
    </fill>
    <fill>
      <patternFill patternType="solid">
        <fgColor indexed="9"/>
        <bgColor indexed="64"/>
      </patternFill>
    </fill>
    <fill>
      <patternFill patternType="solid">
        <fgColor indexed="43"/>
        <bgColor indexed="64"/>
      </patternFill>
    </fill>
    <fill>
      <patternFill patternType="solid">
        <fgColor indexed="13"/>
        <bgColor indexed="64"/>
      </patternFill>
    </fill>
    <fill>
      <patternFill patternType="solid">
        <fgColor theme="0"/>
        <bgColor indexed="64"/>
      </patternFill>
    </fill>
    <fill>
      <patternFill patternType="solid">
        <fgColor rgb="FFFFFF99"/>
        <bgColor indexed="64"/>
      </patternFill>
    </fill>
    <fill>
      <patternFill patternType="solid">
        <fgColor rgb="FFCCFFCC"/>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79998168889431442"/>
        <bgColor indexed="64"/>
      </patternFill>
    </fill>
  </fills>
  <borders count="16">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s>
  <cellStyleXfs count="5">
    <xf numFmtId="0" fontId="0" fillId="0" borderId="0"/>
    <xf numFmtId="38" fontId="1" fillId="0" borderId="0" applyFont="0" applyFill="0" applyBorder="0" applyAlignment="0" applyProtection="0"/>
    <xf numFmtId="0" fontId="4" fillId="0" borderId="0"/>
    <xf numFmtId="0" fontId="23" fillId="0" borderId="0">
      <alignment vertical="center"/>
    </xf>
    <xf numFmtId="38" fontId="1" fillId="0" borderId="0" applyFont="0" applyFill="0" applyBorder="0" applyAlignment="0" applyProtection="0"/>
  </cellStyleXfs>
  <cellXfs count="466">
    <xf numFmtId="0" fontId="0" fillId="0" borderId="0" xfId="0"/>
    <xf numFmtId="49" fontId="6" fillId="0" borderId="0" xfId="0" applyNumberFormat="1" applyFont="1"/>
    <xf numFmtId="49" fontId="7" fillId="0" borderId="1" xfId="0" applyNumberFormat="1" applyFont="1" applyBorder="1"/>
    <xf numFmtId="0" fontId="7" fillId="0" borderId="0" xfId="0" applyFont="1"/>
    <xf numFmtId="49" fontId="7" fillId="0" borderId="4" xfId="0" applyNumberFormat="1" applyFont="1" applyBorder="1"/>
    <xf numFmtId="0" fontId="7" fillId="0" borderId="9" xfId="0" applyFont="1" applyBorder="1"/>
    <xf numFmtId="49" fontId="7" fillId="0" borderId="10" xfId="0" applyNumberFormat="1" applyFont="1" applyBorder="1"/>
    <xf numFmtId="0" fontId="7" fillId="0" borderId="12" xfId="0" applyFont="1" applyBorder="1"/>
    <xf numFmtId="0" fontId="7" fillId="0" borderId="2" xfId="0" applyFont="1" applyBorder="1"/>
    <xf numFmtId="0" fontId="7" fillId="0" borderId="6" xfId="0" applyFont="1" applyBorder="1"/>
    <xf numFmtId="0" fontId="7" fillId="0" borderId="3" xfId="0" applyFont="1" applyBorder="1"/>
    <xf numFmtId="49" fontId="7" fillId="0" borderId="5" xfId="0" applyNumberFormat="1" applyFont="1" applyBorder="1"/>
    <xf numFmtId="0" fontId="7" fillId="0" borderId="7" xfId="0" applyFont="1" applyBorder="1"/>
    <xf numFmtId="0" fontId="7" fillId="0" borderId="11" xfId="0" applyFont="1" applyBorder="1"/>
    <xf numFmtId="0" fontId="7" fillId="0" borderId="15" xfId="0" applyFont="1" applyBorder="1"/>
    <xf numFmtId="0" fontId="9" fillId="0" borderId="0" xfId="0" applyFont="1"/>
    <xf numFmtId="0" fontId="0" fillId="0" borderId="1" xfId="0" applyBorder="1"/>
    <xf numFmtId="0" fontId="0" fillId="0" borderId="3" xfId="0" applyBorder="1"/>
    <xf numFmtId="0" fontId="0" fillId="0" borderId="4" xfId="0" applyBorder="1"/>
    <xf numFmtId="0" fontId="0" fillId="0" borderId="5" xfId="0" applyBorder="1"/>
    <xf numFmtId="0" fontId="0" fillId="0" borderId="7" xfId="0" applyBorder="1"/>
    <xf numFmtId="0" fontId="0" fillId="0" borderId="8" xfId="0" applyBorder="1"/>
    <xf numFmtId="0" fontId="6" fillId="2" borderId="14" xfId="0" applyFont="1" applyFill="1" applyBorder="1" applyAlignment="1">
      <alignment vertical="top" wrapText="1"/>
    </xf>
    <xf numFmtId="0" fontId="0" fillId="2" borderId="0" xfId="0" applyFill="1" applyAlignment="1">
      <alignment vertical="center"/>
    </xf>
    <xf numFmtId="0" fontId="0" fillId="0" borderId="10" xfId="0" applyBorder="1"/>
    <xf numFmtId="0" fontId="0" fillId="0" borderId="14" xfId="0" applyBorder="1"/>
    <xf numFmtId="0" fontId="7" fillId="3" borderId="0" xfId="0" applyFont="1" applyFill="1"/>
    <xf numFmtId="0" fontId="0" fillId="4" borderId="14" xfId="0" applyFill="1" applyBorder="1"/>
    <xf numFmtId="0" fontId="0" fillId="4" borderId="5" xfId="0" applyFill="1" applyBorder="1"/>
    <xf numFmtId="0" fontId="10" fillId="0" borderId="0" xfId="0" applyFont="1" applyAlignment="1">
      <alignment horizontal="left"/>
    </xf>
    <xf numFmtId="0" fontId="11" fillId="0" borderId="3" xfId="0" applyFont="1" applyBorder="1" applyAlignment="1">
      <alignment horizontal="left"/>
    </xf>
    <xf numFmtId="0" fontId="0" fillId="0" borderId="2" xfId="0" applyBorder="1"/>
    <xf numFmtId="0" fontId="12" fillId="0" borderId="0" xfId="0" applyFont="1" applyAlignment="1">
      <alignment horizontal="left"/>
    </xf>
    <xf numFmtId="0" fontId="0" fillId="0" borderId="9" xfId="0" applyBorder="1"/>
    <xf numFmtId="0" fontId="13" fillId="0" borderId="14" xfId="0" applyFont="1" applyBorder="1" applyAlignment="1">
      <alignment horizontal="left"/>
    </xf>
    <xf numFmtId="0" fontId="11" fillId="0" borderId="0" xfId="0" applyFont="1" applyAlignment="1">
      <alignment horizontal="left"/>
    </xf>
    <xf numFmtId="0" fontId="11" fillId="0" borderId="0" xfId="0" applyFont="1" applyAlignment="1">
      <alignment vertical="top"/>
    </xf>
    <xf numFmtId="0" fontId="12" fillId="0" borderId="0" xfId="0" applyFont="1" applyAlignment="1">
      <alignment vertical="top"/>
    </xf>
    <xf numFmtId="0" fontId="13" fillId="0" borderId="14" xfId="0" applyFont="1" applyBorder="1"/>
    <xf numFmtId="0" fontId="14" fillId="0" borderId="0" xfId="0" applyFont="1" applyAlignment="1">
      <alignment vertical="top"/>
    </xf>
    <xf numFmtId="0" fontId="15" fillId="0" borderId="0" xfId="0" applyFont="1" applyAlignment="1">
      <alignment vertical="top"/>
    </xf>
    <xf numFmtId="0" fontId="12" fillId="0" borderId="7" xfId="0" applyFont="1" applyBorder="1" applyAlignment="1">
      <alignment horizontal="left"/>
    </xf>
    <xf numFmtId="0" fontId="0" fillId="0" borderId="6" xfId="0" applyBorder="1"/>
    <xf numFmtId="0" fontId="0" fillId="4" borderId="15" xfId="0" applyFill="1" applyBorder="1"/>
    <xf numFmtId="0" fontId="0" fillId="4" borderId="13" xfId="0" applyFill="1" applyBorder="1"/>
    <xf numFmtId="0" fontId="0" fillId="4" borderId="12" xfId="0" applyFill="1" applyBorder="1"/>
    <xf numFmtId="0" fontId="0" fillId="3" borderId="0" xfId="0" applyFill="1"/>
    <xf numFmtId="0" fontId="16" fillId="5" borderId="0" xfId="0" applyFont="1" applyFill="1"/>
    <xf numFmtId="0" fontId="6" fillId="0" borderId="0" xfId="0" applyFont="1"/>
    <xf numFmtId="0" fontId="1" fillId="0" borderId="0" xfId="0" applyFont="1"/>
    <xf numFmtId="0" fontId="16" fillId="0" borderId="1" xfId="0" applyFont="1" applyBorder="1"/>
    <xf numFmtId="0" fontId="6" fillId="0" borderId="3" xfId="0" applyFont="1" applyBorder="1"/>
    <xf numFmtId="0" fontId="6" fillId="2" borderId="1" xfId="0" applyFont="1" applyFill="1" applyBorder="1"/>
    <xf numFmtId="0" fontId="1" fillId="0" borderId="2" xfId="0" applyFont="1" applyBorder="1"/>
    <xf numFmtId="0" fontId="6" fillId="0" borderId="5" xfId="0" applyFont="1" applyBorder="1"/>
    <xf numFmtId="0" fontId="1" fillId="0" borderId="8" xfId="0" applyFont="1" applyBorder="1"/>
    <xf numFmtId="182" fontId="0" fillId="0" borderId="0" xfId="0" applyNumberFormat="1"/>
    <xf numFmtId="0" fontId="16" fillId="0" borderId="0" xfId="0" applyFont="1"/>
    <xf numFmtId="178" fontId="1" fillId="4" borderId="11" xfId="1" applyNumberFormat="1" applyFont="1" applyFill="1" applyBorder="1"/>
    <xf numFmtId="0" fontId="6" fillId="0" borderId="0" xfId="0" applyFont="1" applyAlignment="1">
      <alignment horizontal="left"/>
    </xf>
    <xf numFmtId="0" fontId="6" fillId="3" borderId="0" xfId="0" applyFont="1" applyFill="1"/>
    <xf numFmtId="177" fontId="9" fillId="0" borderId="0" xfId="0" applyNumberFormat="1" applyFont="1" applyAlignment="1">
      <alignment vertical="top"/>
    </xf>
    <xf numFmtId="0" fontId="7" fillId="0" borderId="0" xfId="0" applyFont="1" applyAlignment="1">
      <alignment vertical="top"/>
    </xf>
    <xf numFmtId="0" fontId="7" fillId="0" borderId="0" xfId="0" applyFont="1" applyAlignment="1">
      <alignment horizontal="centerContinuous"/>
    </xf>
    <xf numFmtId="0" fontId="17" fillId="0" borderId="0" xfId="0" applyFont="1"/>
    <xf numFmtId="0" fontId="7" fillId="0" borderId="15" xfId="0" applyFont="1" applyBorder="1" applyAlignment="1">
      <alignment horizontal="center" vertical="center"/>
    </xf>
    <xf numFmtId="0" fontId="7" fillId="0" borderId="13" xfId="0" applyFont="1" applyBorder="1" applyAlignment="1">
      <alignment horizontal="center" vertical="center" wrapText="1"/>
    </xf>
    <xf numFmtId="0" fontId="7" fillId="0" borderId="12" xfId="0" applyFont="1" applyBorder="1" applyAlignment="1">
      <alignment horizontal="center" vertical="center" wrapText="1"/>
    </xf>
    <xf numFmtId="0" fontId="7" fillId="4" borderId="13" xfId="0" applyFont="1" applyFill="1" applyBorder="1" applyAlignment="1">
      <alignment horizontal="center" vertical="center" wrapText="1"/>
    </xf>
    <xf numFmtId="0" fontId="7" fillId="0" borderId="15" xfId="0" applyFont="1" applyBorder="1" applyAlignment="1">
      <alignment horizontal="center" vertical="center" wrapText="1"/>
    </xf>
    <xf numFmtId="0" fontId="7" fillId="4" borderId="12" xfId="0" applyFont="1" applyFill="1" applyBorder="1" applyAlignment="1">
      <alignment horizontal="center" vertical="center" wrapText="1"/>
    </xf>
    <xf numFmtId="0" fontId="7" fillId="0" borderId="14" xfId="0" applyFont="1" applyBorder="1" applyAlignment="1">
      <alignment horizontal="center" vertical="center"/>
    </xf>
    <xf numFmtId="0" fontId="17" fillId="0" borderId="0" xfId="0" applyFont="1" applyAlignment="1">
      <alignment horizontal="center" vertical="center" wrapText="1"/>
    </xf>
    <xf numFmtId="0" fontId="17" fillId="0" borderId="9" xfId="0" applyFont="1" applyBorder="1" applyAlignment="1">
      <alignment horizontal="center" vertical="center" wrapText="1"/>
    </xf>
    <xf numFmtId="0" fontId="17" fillId="0" borderId="0" xfId="0" applyFont="1" applyAlignment="1">
      <alignment horizontal="center" vertical="center"/>
    </xf>
    <xf numFmtId="179" fontId="7" fillId="4" borderId="0" xfId="0" applyNumberFormat="1" applyFont="1" applyFill="1"/>
    <xf numFmtId="183" fontId="7" fillId="0" borderId="0" xfId="0" applyNumberFormat="1" applyFont="1"/>
    <xf numFmtId="181" fontId="7" fillId="0" borderId="0" xfId="0" applyNumberFormat="1" applyFont="1"/>
    <xf numFmtId="181" fontId="7" fillId="0" borderId="9" xfId="0" applyNumberFormat="1" applyFont="1" applyBorder="1"/>
    <xf numFmtId="186" fontId="7" fillId="2" borderId="0" xfId="0" applyNumberFormat="1" applyFont="1" applyFill="1" applyAlignment="1">
      <alignment horizontal="right" vertical="center"/>
    </xf>
    <xf numFmtId="181" fontId="7" fillId="2" borderId="0" xfId="0" applyNumberFormat="1" applyFont="1" applyFill="1" applyAlignment="1">
      <alignment horizontal="right" vertical="center"/>
    </xf>
    <xf numFmtId="185" fontId="7" fillId="0" borderId="0" xfId="0" applyNumberFormat="1" applyFont="1" applyAlignment="1">
      <alignment horizontal="right" vertical="center"/>
    </xf>
    <xf numFmtId="180" fontId="7" fillId="0" borderId="0" xfId="0" applyNumberFormat="1" applyFont="1" applyAlignment="1">
      <alignment horizontal="right" vertical="center"/>
    </xf>
    <xf numFmtId="181" fontId="7" fillId="0" borderId="0" xfId="0" applyNumberFormat="1" applyFont="1" applyAlignment="1">
      <alignment horizontal="right" vertical="center"/>
    </xf>
    <xf numFmtId="181" fontId="7" fillId="4" borderId="0" xfId="0" applyNumberFormat="1" applyFont="1" applyFill="1"/>
    <xf numFmtId="184" fontId="7" fillId="0" borderId="0" xfId="0" applyNumberFormat="1" applyFont="1"/>
    <xf numFmtId="180" fontId="7" fillId="4" borderId="9" xfId="0" applyNumberFormat="1" applyFont="1" applyFill="1" applyBorder="1"/>
    <xf numFmtId="176" fontId="7" fillId="0" borderId="14" xfId="0" applyNumberFormat="1" applyFont="1" applyBorder="1"/>
    <xf numFmtId="187" fontId="7" fillId="4" borderId="0" xfId="0" applyNumberFormat="1" applyFont="1" applyFill="1"/>
    <xf numFmtId="187" fontId="7" fillId="4" borderId="9" xfId="0" applyNumberFormat="1" applyFont="1" applyFill="1" applyBorder="1"/>
    <xf numFmtId="179" fontId="7" fillId="0" borderId="0" xfId="0" applyNumberFormat="1" applyFont="1"/>
    <xf numFmtId="181" fontId="7" fillId="0" borderId="13" xfId="0" applyNumberFormat="1" applyFont="1" applyBorder="1"/>
    <xf numFmtId="183" fontId="7" fillId="0" borderId="13" xfId="0" applyNumberFormat="1" applyFont="1" applyBorder="1"/>
    <xf numFmtId="181" fontId="7" fillId="0" borderId="12" xfId="0" applyNumberFormat="1" applyFont="1" applyBorder="1"/>
    <xf numFmtId="0" fontId="7" fillId="0" borderId="13" xfId="0" applyFont="1" applyBorder="1"/>
    <xf numFmtId="185" fontId="7" fillId="0" borderId="13" xfId="0" applyNumberFormat="1" applyFont="1" applyBorder="1" applyAlignment="1">
      <alignment horizontal="right" vertical="center"/>
    </xf>
    <xf numFmtId="180" fontId="7" fillId="0" borderId="13" xfId="0" applyNumberFormat="1" applyFont="1" applyBorder="1"/>
    <xf numFmtId="181" fontId="7" fillId="4" borderId="13" xfId="0" applyNumberFormat="1" applyFont="1" applyFill="1" applyBorder="1"/>
    <xf numFmtId="184" fontId="7" fillId="0" borderId="13" xfId="0" applyNumberFormat="1" applyFont="1" applyBorder="1"/>
    <xf numFmtId="180" fontId="7" fillId="4" borderId="12" xfId="0" applyNumberFormat="1" applyFont="1" applyFill="1" applyBorder="1"/>
    <xf numFmtId="176" fontId="7" fillId="0" borderId="15" xfId="0" applyNumberFormat="1" applyFont="1" applyBorder="1"/>
    <xf numFmtId="187" fontId="7" fillId="4" borderId="13" xfId="0" applyNumberFormat="1" applyFont="1" applyFill="1" applyBorder="1"/>
    <xf numFmtId="187" fontId="7" fillId="4" borderId="12" xfId="0" applyNumberFormat="1" applyFont="1" applyFill="1" applyBorder="1"/>
    <xf numFmtId="0" fontId="6" fillId="0" borderId="14" xfId="0" applyFont="1" applyBorder="1"/>
    <xf numFmtId="0" fontId="6" fillId="0" borderId="1" xfId="0" applyFont="1" applyBorder="1"/>
    <xf numFmtId="0" fontId="6" fillId="0" borderId="2" xfId="0" applyFont="1" applyBorder="1"/>
    <xf numFmtId="0" fontId="0" fillId="0" borderId="15" xfId="0" applyBorder="1"/>
    <xf numFmtId="190" fontId="7" fillId="0" borderId="0" xfId="1" applyNumberFormat="1" applyFont="1" applyBorder="1"/>
    <xf numFmtId="190" fontId="7" fillId="0" borderId="13" xfId="1" applyNumberFormat="1" applyFont="1" applyBorder="1"/>
    <xf numFmtId="180" fontId="7" fillId="0" borderId="13" xfId="0" applyNumberFormat="1" applyFont="1" applyBorder="1" applyAlignment="1">
      <alignment horizontal="right" vertical="center"/>
    </xf>
    <xf numFmtId="180" fontId="7" fillId="0" borderId="0" xfId="0" applyNumberFormat="1" applyFont="1"/>
    <xf numFmtId="180" fontId="7" fillId="0" borderId="9" xfId="0" applyNumberFormat="1" applyFont="1" applyBorder="1"/>
    <xf numFmtId="180" fontId="7" fillId="0" borderId="12" xfId="0" applyNumberFormat="1" applyFont="1" applyBorder="1"/>
    <xf numFmtId="0" fontId="6" fillId="2" borderId="2" xfId="0" applyFont="1" applyFill="1" applyBorder="1"/>
    <xf numFmtId="0" fontId="6" fillId="0" borderId="4" xfId="0" applyFont="1" applyBorder="1"/>
    <xf numFmtId="0" fontId="6" fillId="0" borderId="8" xfId="0" applyFont="1" applyBorder="1"/>
    <xf numFmtId="0" fontId="1" fillId="0" borderId="4" xfId="0" applyFont="1" applyBorder="1"/>
    <xf numFmtId="0" fontId="1" fillId="0" borderId="10" xfId="0" applyFont="1" applyBorder="1"/>
    <xf numFmtId="0" fontId="0" fillId="0" borderId="11" xfId="0" applyBorder="1"/>
    <xf numFmtId="38" fontId="1" fillId="2" borderId="3" xfId="1" applyFont="1" applyFill="1" applyBorder="1"/>
    <xf numFmtId="38" fontId="1" fillId="2" borderId="0" xfId="1" applyFont="1" applyFill="1" applyBorder="1"/>
    <xf numFmtId="38" fontId="1" fillId="2" borderId="7" xfId="1" applyFont="1" applyFill="1" applyBorder="1"/>
    <xf numFmtId="0" fontId="6" fillId="2" borderId="3" xfId="0" applyFont="1" applyFill="1" applyBorder="1"/>
    <xf numFmtId="0" fontId="7" fillId="2" borderId="1" xfId="0" applyFont="1" applyFill="1" applyBorder="1"/>
    <xf numFmtId="0" fontId="7" fillId="2" borderId="4" xfId="0" applyFont="1" applyFill="1" applyBorder="1"/>
    <xf numFmtId="0" fontId="7" fillId="2" borderId="3" xfId="0" applyFont="1" applyFill="1" applyBorder="1"/>
    <xf numFmtId="0" fontId="6" fillId="0" borderId="7" xfId="0" applyFont="1" applyBorder="1"/>
    <xf numFmtId="188" fontId="1" fillId="2" borderId="3" xfId="1" applyNumberFormat="1" applyFont="1" applyFill="1" applyBorder="1"/>
    <xf numFmtId="188" fontId="1" fillId="2" borderId="0" xfId="1" applyNumberFormat="1" applyFont="1" applyFill="1" applyBorder="1"/>
    <xf numFmtId="188" fontId="1" fillId="2" borderId="7" xfId="1" applyNumberFormat="1" applyFont="1" applyFill="1" applyBorder="1"/>
    <xf numFmtId="0" fontId="6" fillId="4" borderId="4" xfId="0" applyFont="1" applyFill="1" applyBorder="1"/>
    <xf numFmtId="0" fontId="6" fillId="4" borderId="10" xfId="0" applyFont="1" applyFill="1" applyBorder="1" applyAlignment="1">
      <alignment horizontal="center"/>
    </xf>
    <xf numFmtId="188" fontId="0" fillId="4" borderId="4" xfId="1" applyNumberFormat="1" applyFont="1" applyFill="1" applyBorder="1"/>
    <xf numFmtId="188" fontId="0" fillId="4" borderId="10" xfId="1" applyNumberFormat="1" applyFont="1" applyFill="1" applyBorder="1"/>
    <xf numFmtId="188" fontId="0" fillId="4" borderId="8" xfId="1" applyNumberFormat="1" applyFont="1" applyFill="1" applyBorder="1"/>
    <xf numFmtId="188" fontId="0" fillId="4" borderId="11" xfId="1" applyNumberFormat="1" applyFont="1" applyFill="1" applyBorder="1"/>
    <xf numFmtId="0" fontId="0" fillId="3" borderId="1" xfId="0" applyFill="1" applyBorder="1"/>
    <xf numFmtId="0" fontId="7" fillId="3" borderId="1" xfId="0" applyFont="1" applyFill="1" applyBorder="1" applyAlignment="1">
      <alignment horizontal="center"/>
    </xf>
    <xf numFmtId="0" fontId="7" fillId="3" borderId="4" xfId="0" applyFont="1" applyFill="1" applyBorder="1" applyAlignment="1">
      <alignment horizontal="center"/>
    </xf>
    <xf numFmtId="0" fontId="7" fillId="3" borderId="3" xfId="0" applyFont="1" applyFill="1" applyBorder="1" applyAlignment="1">
      <alignment horizontal="center"/>
    </xf>
    <xf numFmtId="0" fontId="0" fillId="3" borderId="5" xfId="0" applyFill="1" applyBorder="1"/>
    <xf numFmtId="0" fontId="7" fillId="3" borderId="5" xfId="0" applyFont="1" applyFill="1" applyBorder="1" applyAlignment="1">
      <alignment horizontal="center"/>
    </xf>
    <xf numFmtId="0" fontId="7" fillId="3" borderId="8" xfId="0" applyFont="1" applyFill="1" applyBorder="1" applyAlignment="1">
      <alignment horizontal="center"/>
    </xf>
    <xf numFmtId="0" fontId="7" fillId="3" borderId="7" xfId="0" applyFont="1" applyFill="1" applyBorder="1" applyAlignment="1">
      <alignment horizontal="center"/>
    </xf>
    <xf numFmtId="0" fontId="7" fillId="3" borderId="14" xfId="0" applyFont="1" applyFill="1" applyBorder="1"/>
    <xf numFmtId="188" fontId="6" fillId="3" borderId="14" xfId="1" applyNumberFormat="1" applyFont="1" applyFill="1" applyBorder="1"/>
    <xf numFmtId="38" fontId="6" fillId="3" borderId="14" xfId="1" applyFont="1" applyFill="1" applyBorder="1"/>
    <xf numFmtId="38" fontId="6" fillId="3" borderId="10" xfId="1" applyFont="1" applyFill="1" applyBorder="1"/>
    <xf numFmtId="38" fontId="6" fillId="3" borderId="0" xfId="1" applyFont="1" applyFill="1" applyBorder="1" applyAlignment="1">
      <alignment horizontal="center"/>
    </xf>
    <xf numFmtId="38" fontId="6" fillId="3" borderId="10" xfId="1" applyFont="1" applyFill="1" applyBorder="1" applyAlignment="1">
      <alignment horizontal="center"/>
    </xf>
    <xf numFmtId="10" fontId="6" fillId="3" borderId="8" xfId="1" applyNumberFormat="1" applyFont="1" applyFill="1" applyBorder="1"/>
    <xf numFmtId="38" fontId="6" fillId="3" borderId="8" xfId="1" applyFont="1" applyFill="1" applyBorder="1" applyAlignment="1">
      <alignment horizontal="center"/>
    </xf>
    <xf numFmtId="0" fontId="7" fillId="3" borderId="15" xfId="0" applyFont="1" applyFill="1" applyBorder="1"/>
    <xf numFmtId="38" fontId="18" fillId="3" borderId="13" xfId="1" applyFont="1" applyFill="1" applyBorder="1"/>
    <xf numFmtId="38" fontId="18" fillId="3" borderId="12" xfId="1" applyFont="1" applyFill="1" applyBorder="1"/>
    <xf numFmtId="0" fontId="6" fillId="0" borderId="3" xfId="0" applyFont="1" applyBorder="1" applyAlignment="1">
      <alignment horizontal="center"/>
    </xf>
    <xf numFmtId="0" fontId="1" fillId="0" borderId="9" xfId="0" applyFont="1" applyBorder="1"/>
    <xf numFmtId="0" fontId="1" fillId="0" borderId="6" xfId="0" applyFont="1" applyBorder="1"/>
    <xf numFmtId="0" fontId="6" fillId="0" borderId="9" xfId="0" applyFont="1" applyBorder="1"/>
    <xf numFmtId="49" fontId="7" fillId="0" borderId="14" xfId="0" applyNumberFormat="1" applyFont="1" applyBorder="1"/>
    <xf numFmtId="0" fontId="0" fillId="0" borderId="12" xfId="0" applyBorder="1"/>
    <xf numFmtId="189" fontId="0" fillId="0" borderId="10" xfId="1" applyNumberFormat="1" applyFont="1" applyBorder="1"/>
    <xf numFmtId="0" fontId="1" fillId="0" borderId="5" xfId="0" applyFont="1" applyBorder="1"/>
    <xf numFmtId="179" fontId="7" fillId="6" borderId="0" xfId="0" applyNumberFormat="1" applyFont="1" applyFill="1"/>
    <xf numFmtId="38" fontId="7" fillId="4" borderId="13" xfId="1" applyFont="1" applyFill="1" applyBorder="1"/>
    <xf numFmtId="38" fontId="7" fillId="4" borderId="12" xfId="1" applyFont="1" applyFill="1" applyBorder="1"/>
    <xf numFmtId="38" fontId="7" fillId="4" borderId="9" xfId="1" applyFont="1" applyFill="1" applyBorder="1"/>
    <xf numFmtId="38" fontId="7" fillId="4" borderId="0" xfId="1" applyFont="1" applyFill="1" applyBorder="1"/>
    <xf numFmtId="188" fontId="1" fillId="2" borderId="4" xfId="1" applyNumberFormat="1" applyFont="1" applyFill="1" applyBorder="1"/>
    <xf numFmtId="188" fontId="1" fillId="2" borderId="10" xfId="1" applyNumberFormat="1" applyFont="1" applyFill="1" applyBorder="1"/>
    <xf numFmtId="188" fontId="1" fillId="2" borderId="8" xfId="1" applyNumberFormat="1" applyFont="1" applyFill="1" applyBorder="1"/>
    <xf numFmtId="38" fontId="1" fillId="2" borderId="4" xfId="1" applyFont="1" applyFill="1" applyBorder="1"/>
    <xf numFmtId="38" fontId="1" fillId="2" borderId="10" xfId="1" applyFont="1" applyFill="1" applyBorder="1"/>
    <xf numFmtId="38" fontId="1" fillId="2" borderId="8" xfId="1" applyFont="1" applyFill="1" applyBorder="1"/>
    <xf numFmtId="192" fontId="1" fillId="2" borderId="10" xfId="1" applyNumberFormat="1" applyFont="1" applyFill="1" applyBorder="1"/>
    <xf numFmtId="192" fontId="1" fillId="2" borderId="4" xfId="1" applyNumberFormat="1" applyFont="1" applyFill="1" applyBorder="1"/>
    <xf numFmtId="192" fontId="1" fillId="2" borderId="8" xfId="1" applyNumberFormat="1" applyFont="1" applyFill="1" applyBorder="1"/>
    <xf numFmtId="0" fontId="7" fillId="3" borderId="3" xfId="0" applyFont="1" applyFill="1" applyBorder="1"/>
    <xf numFmtId="0" fontId="7" fillId="3" borderId="7" xfId="0" applyFont="1" applyFill="1" applyBorder="1"/>
    <xf numFmtId="0" fontId="7" fillId="3" borderId="13" xfId="0" applyFont="1" applyFill="1" applyBorder="1"/>
    <xf numFmtId="188" fontId="0" fillId="0" borderId="0" xfId="1" applyNumberFormat="1" applyFont="1"/>
    <xf numFmtId="188" fontId="0" fillId="0" borderId="0" xfId="0" applyNumberFormat="1"/>
    <xf numFmtId="188" fontId="0" fillId="0" borderId="13" xfId="1" applyNumberFormat="1" applyFont="1" applyBorder="1"/>
    <xf numFmtId="188" fontId="0" fillId="0" borderId="3" xfId="1" applyNumberFormat="1" applyFont="1" applyBorder="1"/>
    <xf numFmtId="188" fontId="0" fillId="0" borderId="7" xfId="1" applyNumberFormat="1" applyFont="1" applyBorder="1"/>
    <xf numFmtId="189" fontId="18" fillId="0" borderId="4" xfId="1" applyNumberFormat="1" applyFont="1" applyBorder="1"/>
    <xf numFmtId="189" fontId="0" fillId="0" borderId="2" xfId="1" applyNumberFormat="1" applyFont="1" applyBorder="1"/>
    <xf numFmtId="189" fontId="18" fillId="0" borderId="10" xfId="1" applyNumberFormat="1" applyFont="1" applyBorder="1"/>
    <xf numFmtId="189" fontId="18" fillId="0" borderId="9" xfId="1" applyNumberFormat="1" applyFont="1" applyBorder="1"/>
    <xf numFmtId="189" fontId="0" fillId="0" borderId="9" xfId="1" applyNumberFormat="1" applyFont="1" applyBorder="1"/>
    <xf numFmtId="0" fontId="6" fillId="6" borderId="14" xfId="0" applyFont="1" applyFill="1" applyBorder="1"/>
    <xf numFmtId="0" fontId="18" fillId="0" borderId="0" xfId="0" applyFont="1"/>
    <xf numFmtId="0" fontId="7" fillId="0" borderId="0" xfId="0" applyFont="1" applyAlignment="1">
      <alignment horizontal="left"/>
    </xf>
    <xf numFmtId="192" fontId="1" fillId="2" borderId="9" xfId="1" applyNumberFormat="1" applyFont="1" applyFill="1" applyBorder="1"/>
    <xf numFmtId="192" fontId="1" fillId="2" borderId="2" xfId="1" applyNumberFormat="1" applyFont="1" applyFill="1" applyBorder="1"/>
    <xf numFmtId="192" fontId="1" fillId="2" borderId="6" xfId="1" applyNumberFormat="1" applyFont="1" applyFill="1" applyBorder="1"/>
    <xf numFmtId="0" fontId="0" fillId="0" borderId="1" xfId="0" applyBorder="1" applyAlignment="1">
      <alignment horizontal="left"/>
    </xf>
    <xf numFmtId="188" fontId="7" fillId="0" borderId="13" xfId="1" applyNumberFormat="1" applyFont="1" applyBorder="1"/>
    <xf numFmtId="0" fontId="0" fillId="4" borderId="1" xfId="0" applyFill="1" applyBorder="1"/>
    <xf numFmtId="0" fontId="6" fillId="6" borderId="5" xfId="0" applyFont="1" applyFill="1" applyBorder="1"/>
    <xf numFmtId="0" fontId="6" fillId="0" borderId="10" xfId="0" applyFont="1" applyBorder="1"/>
    <xf numFmtId="179" fontId="7" fillId="7" borderId="0" xfId="0" applyNumberFormat="1" applyFont="1" applyFill="1"/>
    <xf numFmtId="188" fontId="0" fillId="8" borderId="13" xfId="1" applyNumberFormat="1" applyFont="1" applyFill="1" applyBorder="1"/>
    <xf numFmtId="188" fontId="0" fillId="8" borderId="11" xfId="1" applyNumberFormat="1" applyFont="1" applyFill="1" applyBorder="1"/>
    <xf numFmtId="38" fontId="0" fillId="8" borderId="13" xfId="1" applyFont="1" applyFill="1" applyBorder="1"/>
    <xf numFmtId="38" fontId="0" fillId="8" borderId="11" xfId="1" applyFont="1" applyFill="1" applyBorder="1"/>
    <xf numFmtId="192" fontId="0" fillId="8" borderId="5" xfId="1" applyNumberFormat="1" applyFont="1" applyFill="1" applyBorder="1"/>
    <xf numFmtId="192" fontId="0" fillId="8" borderId="11" xfId="1" applyNumberFormat="1" applyFont="1" applyFill="1" applyBorder="1"/>
    <xf numFmtId="192" fontId="6" fillId="0" borderId="0" xfId="0" applyNumberFormat="1" applyFont="1"/>
    <xf numFmtId="0" fontId="6" fillId="6" borderId="0" xfId="0" applyFont="1" applyFill="1"/>
    <xf numFmtId="49" fontId="16" fillId="0" borderId="0" xfId="0" applyNumberFormat="1" applyFont="1"/>
    <xf numFmtId="49" fontId="6" fillId="0" borderId="1" xfId="0" applyNumberFormat="1" applyFont="1" applyBorder="1"/>
    <xf numFmtId="0" fontId="6" fillId="0" borderId="4" xfId="0" applyFont="1" applyBorder="1" applyAlignment="1">
      <alignment horizontal="center"/>
    </xf>
    <xf numFmtId="49" fontId="6" fillId="0" borderId="14" xfId="0" applyNumberFormat="1" applyFont="1" applyBorder="1"/>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49" fontId="6" fillId="0" borderId="5" xfId="0" applyNumberFormat="1" applyFont="1" applyBorder="1"/>
    <xf numFmtId="0" fontId="6" fillId="0" borderId="6" xfId="0" applyFont="1" applyBorder="1"/>
    <xf numFmtId="0" fontId="6" fillId="0" borderId="8" xfId="0" applyFont="1" applyBorder="1" applyAlignment="1">
      <alignment horizontal="center"/>
    </xf>
    <xf numFmtId="0" fontId="6" fillId="0" borderId="7" xfId="0" applyFont="1" applyBorder="1" applyAlignment="1">
      <alignment horizontal="center"/>
    </xf>
    <xf numFmtId="0" fontId="6" fillId="0" borderId="6" xfId="0" applyFont="1" applyBorder="1" applyAlignment="1">
      <alignment horizontal="center"/>
    </xf>
    <xf numFmtId="49" fontId="6" fillId="0" borderId="4" xfId="0" applyNumberFormat="1" applyFont="1" applyBorder="1"/>
    <xf numFmtId="49" fontId="6" fillId="0" borderId="10" xfId="0" applyNumberFormat="1" applyFont="1" applyBorder="1"/>
    <xf numFmtId="49" fontId="6" fillId="0" borderId="11" xfId="0" applyNumberFormat="1" applyFont="1" applyBorder="1"/>
    <xf numFmtId="0" fontId="6" fillId="0" borderId="11" xfId="0" applyFont="1" applyBorder="1"/>
    <xf numFmtId="0" fontId="6" fillId="0" borderId="12" xfId="0" applyFont="1" applyBorder="1"/>
    <xf numFmtId="0" fontId="6" fillId="0" borderId="15" xfId="0" applyFont="1" applyBorder="1"/>
    <xf numFmtId="191" fontId="6" fillId="0" borderId="0" xfId="1" applyNumberFormat="1" applyFont="1"/>
    <xf numFmtId="193" fontId="6" fillId="0" borderId="0" xfId="0" applyNumberFormat="1" applyFont="1"/>
    <xf numFmtId="38" fontId="6" fillId="0" borderId="0" xfId="0" applyNumberFormat="1" applyFont="1"/>
    <xf numFmtId="49" fontId="6" fillId="0" borderId="2" xfId="0" applyNumberFormat="1" applyFont="1" applyBorder="1"/>
    <xf numFmtId="0" fontId="6" fillId="0" borderId="5" xfId="0" applyFont="1" applyBorder="1" applyAlignment="1">
      <alignment vertical="top"/>
    </xf>
    <xf numFmtId="0" fontId="6" fillId="0" borderId="6" xfId="0" applyFont="1" applyBorder="1" applyAlignment="1">
      <alignment vertical="top"/>
    </xf>
    <xf numFmtId="182" fontId="9" fillId="0" borderId="0" xfId="0" applyNumberFormat="1" applyFont="1"/>
    <xf numFmtId="182" fontId="6" fillId="6" borderId="0" xfId="0" quotePrefix="1" applyNumberFormat="1" applyFont="1" applyFill="1"/>
    <xf numFmtId="182" fontId="6" fillId="6" borderId="0" xfId="0" applyNumberFormat="1" applyFont="1" applyFill="1"/>
    <xf numFmtId="182" fontId="0" fillId="0" borderId="0" xfId="0" applyNumberFormat="1" applyAlignment="1">
      <alignment horizontal="right"/>
    </xf>
    <xf numFmtId="182" fontId="19" fillId="0" borderId="1" xfId="0" applyNumberFormat="1" applyFont="1" applyBorder="1"/>
    <xf numFmtId="182" fontId="19" fillId="0" borderId="2" xfId="0" applyNumberFormat="1" applyFont="1" applyBorder="1"/>
    <xf numFmtId="0" fontId="19" fillId="3" borderId="3" xfId="0" applyFont="1" applyFill="1" applyBorder="1" applyAlignment="1">
      <alignment horizontal="center"/>
    </xf>
    <xf numFmtId="0" fontId="19" fillId="0" borderId="3" xfId="0" applyFont="1" applyBorder="1" applyAlignment="1">
      <alignment horizontal="center"/>
    </xf>
    <xf numFmtId="182" fontId="19" fillId="0" borderId="4" xfId="0" applyNumberFormat="1" applyFont="1" applyBorder="1" applyAlignment="1">
      <alignment horizontal="center"/>
    </xf>
    <xf numFmtId="182" fontId="19" fillId="0" borderId="3" xfId="0" applyNumberFormat="1" applyFont="1" applyBorder="1" applyAlignment="1">
      <alignment horizontal="center"/>
    </xf>
    <xf numFmtId="182" fontId="19" fillId="4" borderId="4" xfId="0" applyNumberFormat="1" applyFont="1" applyFill="1" applyBorder="1" applyAlignment="1">
      <alignment horizontal="center"/>
    </xf>
    <xf numFmtId="182" fontId="0" fillId="0" borderId="0" xfId="0" applyNumberFormat="1" applyAlignment="1">
      <alignment horizontal="center"/>
    </xf>
    <xf numFmtId="182" fontId="0" fillId="0" borderId="1" xfId="0" applyNumberFormat="1" applyBorder="1"/>
    <xf numFmtId="182" fontId="0" fillId="0" borderId="2" xfId="0" applyNumberFormat="1" applyBorder="1"/>
    <xf numFmtId="182" fontId="0" fillId="0" borderId="4" xfId="0" applyNumberFormat="1" applyBorder="1"/>
    <xf numFmtId="182" fontId="0" fillId="0" borderId="3" xfId="0" applyNumberFormat="1" applyBorder="1"/>
    <xf numFmtId="182" fontId="0" fillId="9" borderId="4" xfId="0" applyNumberFormat="1" applyFill="1" applyBorder="1"/>
    <xf numFmtId="182" fontId="19" fillId="0" borderId="5" xfId="0" applyNumberFormat="1" applyFont="1" applyBorder="1" applyAlignment="1">
      <alignment vertical="top"/>
    </xf>
    <xf numFmtId="182" fontId="19" fillId="0" borderId="6" xfId="0" applyNumberFormat="1" applyFont="1" applyBorder="1" applyAlignment="1">
      <alignment vertical="top"/>
    </xf>
    <xf numFmtId="0" fontId="19" fillId="3" borderId="7" xfId="0" applyFont="1" applyFill="1" applyBorder="1" applyAlignment="1">
      <alignment horizontal="center" vertical="top" wrapText="1"/>
    </xf>
    <xf numFmtId="0" fontId="19" fillId="0" borderId="7" xfId="0" applyFont="1" applyBorder="1" applyAlignment="1">
      <alignment horizontal="center" vertical="top" wrapText="1"/>
    </xf>
    <xf numFmtId="182" fontId="19" fillId="0" borderId="8" xfId="0" applyNumberFormat="1" applyFont="1" applyBorder="1" applyAlignment="1">
      <alignment horizontal="center" vertical="top" wrapText="1"/>
    </xf>
    <xf numFmtId="182" fontId="19" fillId="0" borderId="7" xfId="0" applyNumberFormat="1" applyFont="1" applyBorder="1" applyAlignment="1">
      <alignment horizontal="center" vertical="top" wrapText="1"/>
    </xf>
    <xf numFmtId="182" fontId="19" fillId="4" borderId="8" xfId="0" applyNumberFormat="1" applyFont="1" applyFill="1" applyBorder="1" applyAlignment="1">
      <alignment horizontal="center" vertical="top" wrapText="1"/>
    </xf>
    <xf numFmtId="182" fontId="0" fillId="0" borderId="0" xfId="0" applyNumberFormat="1" applyAlignment="1">
      <alignment horizontal="center" vertical="top" wrapText="1"/>
    </xf>
    <xf numFmtId="182" fontId="0" fillId="0" borderId="5" xfId="0" applyNumberFormat="1" applyBorder="1" applyAlignment="1">
      <alignment vertical="top"/>
    </xf>
    <xf numFmtId="182" fontId="0" fillId="0" borderId="6" xfId="0" applyNumberFormat="1" applyBorder="1" applyAlignment="1">
      <alignment vertical="top"/>
    </xf>
    <xf numFmtId="182" fontId="0" fillId="0" borderId="8" xfId="0" applyNumberFormat="1" applyBorder="1"/>
    <xf numFmtId="182" fontId="0" fillId="0" borderId="7" xfId="0" applyNumberFormat="1" applyBorder="1"/>
    <xf numFmtId="182" fontId="0" fillId="9" borderId="8" xfId="0" applyNumberFormat="1" applyFill="1" applyBorder="1"/>
    <xf numFmtId="182" fontId="0" fillId="0" borderId="5" xfId="0" applyNumberFormat="1" applyBorder="1"/>
    <xf numFmtId="193" fontId="19" fillId="3" borderId="10" xfId="0" applyNumberFormat="1" applyFont="1" applyFill="1" applyBorder="1"/>
    <xf numFmtId="193" fontId="19" fillId="3" borderId="9" xfId="0" applyNumberFormat="1" applyFont="1" applyFill="1" applyBorder="1"/>
    <xf numFmtId="193" fontId="19" fillId="3" borderId="0" xfId="1" applyNumberFormat="1" applyFont="1" applyFill="1" applyBorder="1" applyAlignment="1"/>
    <xf numFmtId="193" fontId="19" fillId="3" borderId="10" xfId="1" applyNumberFormat="1" applyFont="1" applyFill="1" applyBorder="1" applyAlignment="1"/>
    <xf numFmtId="182" fontId="0" fillId="3" borderId="0" xfId="1" applyNumberFormat="1" applyFont="1" applyFill="1" applyBorder="1" applyAlignment="1"/>
    <xf numFmtId="193" fontId="19" fillId="3" borderId="0" xfId="0" applyNumberFormat="1" applyFont="1" applyFill="1"/>
    <xf numFmtId="182" fontId="0" fillId="0" borderId="10" xfId="1" applyNumberFormat="1" applyFont="1" applyBorder="1" applyAlignment="1"/>
    <xf numFmtId="182" fontId="0" fillId="0" borderId="0" xfId="1" applyNumberFormat="1" applyFont="1" applyBorder="1" applyAlignment="1"/>
    <xf numFmtId="191" fontId="0" fillId="0" borderId="10" xfId="1" applyNumberFormat="1" applyFont="1" applyFill="1" applyBorder="1" applyAlignment="1"/>
    <xf numFmtId="191" fontId="0" fillId="0" borderId="10" xfId="1" applyNumberFormat="1" applyFont="1" applyBorder="1"/>
    <xf numFmtId="182" fontId="0" fillId="0" borderId="0" xfId="1" applyNumberFormat="1" applyFont="1" applyBorder="1"/>
    <xf numFmtId="193" fontId="0" fillId="0" borderId="14" xfId="0" applyNumberFormat="1" applyBorder="1" applyAlignment="1">
      <alignment horizontal="right"/>
    </xf>
    <xf numFmtId="193" fontId="0" fillId="0" borderId="0" xfId="0" applyNumberFormat="1" applyAlignment="1">
      <alignment horizontal="right"/>
    </xf>
    <xf numFmtId="193" fontId="0" fillId="0" borderId="10" xfId="0" applyNumberFormat="1" applyBorder="1" applyAlignment="1">
      <alignment horizontal="right"/>
    </xf>
    <xf numFmtId="193" fontId="19" fillId="0" borderId="10" xfId="0" applyNumberFormat="1" applyFont="1" applyBorder="1"/>
    <xf numFmtId="193" fontId="19" fillId="0" borderId="9" xfId="0" applyNumberFormat="1" applyFont="1" applyBorder="1"/>
    <xf numFmtId="193" fontId="19" fillId="0" borderId="0" xfId="0" applyNumberFormat="1" applyFont="1"/>
    <xf numFmtId="193" fontId="19" fillId="6" borderId="9" xfId="0" applyNumberFormat="1" applyFont="1" applyFill="1" applyBorder="1" applyAlignment="1">
      <alignment vertical="center"/>
    </xf>
    <xf numFmtId="193" fontId="19" fillId="6" borderId="0" xfId="0" applyNumberFormat="1" applyFont="1" applyFill="1" applyAlignment="1">
      <alignment vertical="center"/>
    </xf>
    <xf numFmtId="193" fontId="19" fillId="0" borderId="10" xfId="0" applyNumberFormat="1" applyFont="1" applyBorder="1" applyAlignment="1">
      <alignment horizontal="left"/>
    </xf>
    <xf numFmtId="193" fontId="19" fillId="3" borderId="10" xfId="0" applyNumberFormat="1" applyFont="1" applyFill="1" applyBorder="1" applyAlignment="1">
      <alignment horizontal="left"/>
    </xf>
    <xf numFmtId="193" fontId="19" fillId="0" borderId="11" xfId="0" applyNumberFormat="1" applyFont="1" applyBorder="1" applyAlignment="1">
      <alignment horizontal="left"/>
    </xf>
    <xf numFmtId="193" fontId="19" fillId="0" borderId="12" xfId="0" applyNumberFormat="1" applyFont="1" applyBorder="1"/>
    <xf numFmtId="193" fontId="19" fillId="3" borderId="13" xfId="1" applyNumberFormat="1" applyFont="1" applyFill="1" applyBorder="1" applyAlignment="1"/>
    <xf numFmtId="193" fontId="19" fillId="3" borderId="11" xfId="1" applyNumberFormat="1" applyFont="1" applyFill="1" applyBorder="1" applyAlignment="1"/>
    <xf numFmtId="193" fontId="19" fillId="0" borderId="13" xfId="0" applyNumberFormat="1" applyFont="1" applyBorder="1"/>
    <xf numFmtId="182" fontId="0" fillId="0" borderId="11" xfId="1" applyNumberFormat="1" applyFont="1" applyBorder="1" applyAlignment="1"/>
    <xf numFmtId="182" fontId="0" fillId="0" borderId="13" xfId="1" applyNumberFormat="1" applyFont="1" applyBorder="1" applyAlignment="1"/>
    <xf numFmtId="191" fontId="0" fillId="0" borderId="11" xfId="1" applyNumberFormat="1" applyFont="1" applyFill="1" applyBorder="1" applyAlignment="1"/>
    <xf numFmtId="191" fontId="0" fillId="0" borderId="11" xfId="1" applyNumberFormat="1" applyFont="1" applyBorder="1"/>
    <xf numFmtId="193" fontId="0" fillId="0" borderId="15" xfId="0" applyNumberFormat="1" applyBorder="1" applyAlignment="1">
      <alignment horizontal="right"/>
    </xf>
    <xf numFmtId="193" fontId="0" fillId="0" borderId="13" xfId="0" applyNumberFormat="1" applyBorder="1" applyAlignment="1">
      <alignment horizontal="right"/>
    </xf>
    <xf numFmtId="193" fontId="0" fillId="0" borderId="11" xfId="0" applyNumberFormat="1" applyBorder="1" applyAlignment="1">
      <alignment horizontal="right"/>
    </xf>
    <xf numFmtId="193" fontId="19" fillId="0" borderId="4" xfId="0" applyNumberFormat="1" applyFont="1" applyBorder="1" applyAlignment="1">
      <alignment horizontal="left"/>
    </xf>
    <xf numFmtId="193" fontId="19" fillId="0" borderId="2" xfId="0" applyNumberFormat="1" applyFont="1" applyBorder="1"/>
    <xf numFmtId="193" fontId="19" fillId="3" borderId="3" xfId="1" applyNumberFormat="1" applyFont="1" applyFill="1" applyBorder="1" applyAlignment="1"/>
    <xf numFmtId="193" fontId="19" fillId="3" borderId="4" xfId="1" applyNumberFormat="1" applyFont="1" applyFill="1" applyBorder="1" applyAlignment="1"/>
    <xf numFmtId="193" fontId="19" fillId="0" borderId="8" xfId="0" applyNumberFormat="1" applyFont="1" applyBorder="1" applyAlignment="1">
      <alignment horizontal="left"/>
    </xf>
    <xf numFmtId="193" fontId="19" fillId="0" borderId="6" xfId="0" applyNumberFormat="1" applyFont="1" applyBorder="1"/>
    <xf numFmtId="193" fontId="19" fillId="3" borderId="7" xfId="1" applyNumberFormat="1" applyFont="1" applyFill="1" applyBorder="1" applyAlignment="1"/>
    <xf numFmtId="193" fontId="19" fillId="3" borderId="8" xfId="1" applyNumberFormat="1" applyFont="1" applyFill="1" applyBorder="1" applyAlignment="1"/>
    <xf numFmtId="0" fontId="6" fillId="0" borderId="0" xfId="0" applyFont="1" applyAlignment="1">
      <alignment vertical="center"/>
    </xf>
    <xf numFmtId="57" fontId="0" fillId="0" borderId="0" xfId="0" applyNumberFormat="1"/>
    <xf numFmtId="0" fontId="0" fillId="0" borderId="0" xfId="0" applyAlignment="1">
      <alignment vertical="center"/>
    </xf>
    <xf numFmtId="49" fontId="6" fillId="0" borderId="0" xfId="0" applyNumberFormat="1" applyFont="1" applyAlignment="1">
      <alignment vertical="center"/>
    </xf>
    <xf numFmtId="0" fontId="6" fillId="0" borderId="10" xfId="0" applyFont="1" applyBorder="1" applyAlignment="1">
      <alignment horizontal="center" vertical="top" wrapText="1"/>
    </xf>
    <xf numFmtId="191" fontId="6" fillId="3" borderId="0" xfId="1" applyNumberFormat="1" applyFont="1" applyFill="1" applyBorder="1" applyAlignment="1"/>
    <xf numFmtId="1" fontId="0" fillId="0" borderId="0" xfId="0" applyNumberFormat="1" applyAlignment="1">
      <alignment vertical="center"/>
    </xf>
    <xf numFmtId="0" fontId="6" fillId="9" borderId="4" xfId="0" applyFont="1" applyFill="1" applyBorder="1" applyAlignment="1">
      <alignment horizontal="center"/>
    </xf>
    <xf numFmtId="0" fontId="6" fillId="9" borderId="10" xfId="0" applyFont="1" applyFill="1" applyBorder="1" applyAlignment="1">
      <alignment horizontal="center" vertical="top" wrapText="1"/>
    </xf>
    <xf numFmtId="191" fontId="6" fillId="9" borderId="4" xfId="1" applyNumberFormat="1" applyFont="1" applyFill="1" applyBorder="1"/>
    <xf numFmtId="191" fontId="6" fillId="9" borderId="10" xfId="1" applyNumberFormat="1" applyFont="1" applyFill="1" applyBorder="1"/>
    <xf numFmtId="193" fontId="19" fillId="9" borderId="11" xfId="0" applyNumberFormat="1" applyFont="1" applyFill="1" applyBorder="1" applyAlignment="1">
      <alignment horizontal="left"/>
    </xf>
    <xf numFmtId="193" fontId="19" fillId="9" borderId="13" xfId="0" applyNumberFormat="1" applyFont="1" applyFill="1" applyBorder="1"/>
    <xf numFmtId="191" fontId="6" fillId="9" borderId="15" xfId="1" applyNumberFormat="1" applyFont="1" applyFill="1" applyBorder="1"/>
    <xf numFmtId="191" fontId="6" fillId="9" borderId="13" xfId="1" applyNumberFormat="1" applyFont="1" applyFill="1" applyBorder="1"/>
    <xf numFmtId="191" fontId="6" fillId="9" borderId="11" xfId="1" applyNumberFormat="1" applyFont="1" applyFill="1" applyBorder="1"/>
    <xf numFmtId="194" fontId="6" fillId="0" borderId="0" xfId="0" applyNumberFormat="1" applyFont="1"/>
    <xf numFmtId="0" fontId="9" fillId="6" borderId="0" xfId="0" applyFont="1" applyFill="1"/>
    <xf numFmtId="0" fontId="1" fillId="6" borderId="0" xfId="0" applyFont="1" applyFill="1"/>
    <xf numFmtId="0" fontId="21" fillId="6" borderId="0" xfId="0" applyFont="1" applyFill="1" applyAlignment="1">
      <alignment vertical="center"/>
    </xf>
    <xf numFmtId="14" fontId="22" fillId="10" borderId="0" xfId="0" applyNumberFormat="1" applyFont="1" applyFill="1" applyAlignment="1">
      <alignment vertical="center"/>
    </xf>
    <xf numFmtId="0" fontId="21" fillId="0" borderId="0" xfId="0" applyFont="1" applyAlignment="1">
      <alignment vertical="center"/>
    </xf>
    <xf numFmtId="193" fontId="21" fillId="11" borderId="4" xfId="0" applyNumberFormat="1" applyFont="1" applyFill="1" applyBorder="1" applyAlignment="1">
      <alignment horizontal="center" vertical="center"/>
    </xf>
    <xf numFmtId="193" fontId="21" fillId="6" borderId="1" xfId="0" applyNumberFormat="1" applyFont="1" applyFill="1" applyBorder="1" applyAlignment="1">
      <alignment horizontal="center" vertical="center"/>
    </xf>
    <xf numFmtId="193" fontId="21" fillId="6" borderId="3" xfId="0" applyNumberFormat="1" applyFont="1" applyFill="1" applyBorder="1" applyAlignment="1">
      <alignment horizontal="center" vertical="center"/>
    </xf>
    <xf numFmtId="193" fontId="21" fillId="6" borderId="2" xfId="0" applyNumberFormat="1" applyFont="1" applyFill="1" applyBorder="1" applyAlignment="1">
      <alignment horizontal="center" vertical="center"/>
    </xf>
    <xf numFmtId="193" fontId="21" fillId="6" borderId="4" xfId="0" applyNumberFormat="1" applyFont="1" applyFill="1" applyBorder="1" applyAlignment="1">
      <alignment horizontal="center" vertical="center"/>
    </xf>
    <xf numFmtId="0" fontId="21" fillId="6" borderId="5" xfId="3" applyFont="1" applyFill="1" applyBorder="1">
      <alignment vertical="center"/>
    </xf>
    <xf numFmtId="0" fontId="21" fillId="6" borderId="6" xfId="3" applyFont="1" applyFill="1" applyBorder="1" applyAlignment="1">
      <alignment vertical="center" wrapText="1"/>
    </xf>
    <xf numFmtId="0" fontId="21" fillId="11" borderId="8" xfId="0" applyFont="1" applyFill="1" applyBorder="1" applyAlignment="1">
      <alignment horizontal="center" vertical="center" wrapText="1"/>
    </xf>
    <xf numFmtId="0" fontId="21" fillId="6" borderId="5" xfId="0" applyFont="1" applyFill="1" applyBorder="1" applyAlignment="1">
      <alignment horizontal="center" vertical="center" wrapText="1"/>
    </xf>
    <xf numFmtId="0" fontId="21" fillId="6" borderId="7" xfId="0" applyFont="1" applyFill="1" applyBorder="1" applyAlignment="1">
      <alignment horizontal="center" vertical="center" wrapText="1"/>
    </xf>
    <xf numFmtId="0" fontId="21" fillId="6" borderId="6" xfId="0" applyFont="1" applyFill="1" applyBorder="1" applyAlignment="1">
      <alignment horizontal="center" vertical="center" wrapText="1"/>
    </xf>
    <xf numFmtId="0" fontId="21" fillId="6" borderId="8" xfId="0" applyFont="1" applyFill="1" applyBorder="1" applyAlignment="1">
      <alignment horizontal="center" vertical="center" wrapText="1"/>
    </xf>
    <xf numFmtId="49" fontId="1" fillId="6" borderId="14" xfId="0" applyNumberFormat="1" applyFont="1" applyFill="1" applyBorder="1"/>
    <xf numFmtId="0" fontId="1" fillId="6" borderId="9" xfId="0" applyFont="1" applyFill="1" applyBorder="1"/>
    <xf numFmtId="38" fontId="21" fillId="11" borderId="10" xfId="1" applyFont="1" applyFill="1" applyBorder="1" applyAlignment="1">
      <alignment vertical="center"/>
    </xf>
    <xf numFmtId="38" fontId="21" fillId="6" borderId="14" xfId="1" applyFont="1" applyFill="1" applyBorder="1" applyAlignment="1">
      <alignment vertical="center"/>
    </xf>
    <xf numFmtId="38" fontId="21" fillId="6" borderId="0" xfId="1" applyFont="1" applyFill="1" applyBorder="1" applyAlignment="1">
      <alignment vertical="center"/>
    </xf>
    <xf numFmtId="38" fontId="21" fillId="6" borderId="9" xfId="1" applyFont="1" applyFill="1" applyBorder="1" applyAlignment="1">
      <alignment vertical="center"/>
    </xf>
    <xf numFmtId="38" fontId="21" fillId="6" borderId="10" xfId="1" applyFont="1" applyFill="1" applyBorder="1" applyAlignment="1">
      <alignment vertical="center"/>
    </xf>
    <xf numFmtId="38" fontId="1" fillId="6" borderId="15" xfId="1" applyFont="1" applyFill="1" applyBorder="1" applyAlignment="1">
      <alignment horizontal="center"/>
    </xf>
    <xf numFmtId="38" fontId="1" fillId="6" borderId="12" xfId="1" applyFont="1" applyFill="1" applyBorder="1" applyAlignment="1"/>
    <xf numFmtId="38" fontId="21" fillId="11" borderId="11" xfId="1" applyFont="1" applyFill="1" applyBorder="1" applyAlignment="1">
      <alignment vertical="center"/>
    </xf>
    <xf numFmtId="38" fontId="21" fillId="6" borderId="15" xfId="1" applyFont="1" applyFill="1" applyBorder="1" applyAlignment="1">
      <alignment vertical="center"/>
    </xf>
    <xf numFmtId="38" fontId="21" fillId="6" borderId="13" xfId="1" applyFont="1" applyFill="1" applyBorder="1" applyAlignment="1">
      <alignment vertical="center"/>
    </xf>
    <xf numFmtId="38" fontId="21" fillId="6" borderId="12" xfId="1" applyFont="1" applyFill="1" applyBorder="1" applyAlignment="1">
      <alignment vertical="center"/>
    </xf>
    <xf numFmtId="38" fontId="21" fillId="6" borderId="11" xfId="1" applyFont="1" applyFill="1" applyBorder="1" applyAlignment="1">
      <alignment vertical="center"/>
    </xf>
    <xf numFmtId="38" fontId="1" fillId="6" borderId="0" xfId="1" applyFont="1" applyFill="1" applyBorder="1" applyAlignment="1"/>
    <xf numFmtId="38" fontId="21" fillId="6" borderId="0" xfId="0" applyNumberFormat="1" applyFont="1" applyFill="1" applyAlignment="1">
      <alignment vertical="center"/>
    </xf>
    <xf numFmtId="0" fontId="21" fillId="6" borderId="7" xfId="3" applyFont="1" applyFill="1" applyBorder="1" applyAlignment="1">
      <alignment vertical="center" wrapText="1"/>
    </xf>
    <xf numFmtId="0" fontId="22" fillId="11" borderId="8" xfId="0" applyFont="1" applyFill="1" applyBorder="1" applyAlignment="1">
      <alignment horizontal="center" vertical="center" wrapText="1"/>
    </xf>
    <xf numFmtId="0" fontId="22" fillId="6" borderId="7" xfId="0" applyFont="1" applyFill="1" applyBorder="1" applyAlignment="1">
      <alignment horizontal="center" vertical="center" wrapText="1"/>
    </xf>
    <xf numFmtId="0" fontId="22" fillId="6" borderId="5" xfId="0" applyFont="1" applyFill="1" applyBorder="1" applyAlignment="1">
      <alignment horizontal="center" vertical="center" wrapText="1"/>
    </xf>
    <xf numFmtId="0" fontId="22" fillId="6" borderId="6" xfId="0" applyFont="1" applyFill="1" applyBorder="1" applyAlignment="1">
      <alignment horizontal="center" vertical="center" wrapText="1"/>
    </xf>
    <xf numFmtId="0" fontId="22" fillId="6" borderId="8" xfId="0" applyFont="1" applyFill="1" applyBorder="1" applyAlignment="1">
      <alignment horizontal="center" vertical="center" wrapText="1"/>
    </xf>
    <xf numFmtId="38" fontId="1" fillId="6" borderId="13" xfId="1" applyFont="1" applyFill="1" applyBorder="1" applyAlignment="1"/>
    <xf numFmtId="38" fontId="6" fillId="9" borderId="0" xfId="0" applyNumberFormat="1" applyFont="1" applyFill="1"/>
    <xf numFmtId="38" fontId="6" fillId="9" borderId="15" xfId="0" applyNumberFormat="1" applyFont="1" applyFill="1" applyBorder="1"/>
    <xf numFmtId="38" fontId="6" fillId="9" borderId="0" xfId="1" applyFont="1" applyFill="1" applyBorder="1"/>
    <xf numFmtId="38" fontId="6" fillId="12" borderId="2" xfId="1" applyFont="1" applyFill="1" applyBorder="1"/>
    <xf numFmtId="38" fontId="6" fillId="12" borderId="9" xfId="1" applyFont="1" applyFill="1" applyBorder="1"/>
    <xf numFmtId="38" fontId="6" fillId="12" borderId="12" xfId="1" applyFont="1" applyFill="1" applyBorder="1"/>
    <xf numFmtId="0" fontId="6" fillId="6" borderId="3" xfId="0" applyFont="1" applyFill="1" applyBorder="1"/>
    <xf numFmtId="0" fontId="6" fillId="6" borderId="0" xfId="0" applyFont="1" applyFill="1" applyAlignment="1">
      <alignment horizontal="center" vertical="center" wrapText="1"/>
    </xf>
    <xf numFmtId="0" fontId="6" fillId="6" borderId="0" xfId="0" applyFont="1" applyFill="1" applyAlignment="1">
      <alignment horizontal="center"/>
    </xf>
    <xf numFmtId="0" fontId="6" fillId="6" borderId="1" xfId="0" applyFont="1" applyFill="1" applyBorder="1" applyAlignment="1">
      <alignment horizontal="center"/>
    </xf>
    <xf numFmtId="0" fontId="6" fillId="6" borderId="4" xfId="0" applyFont="1" applyFill="1" applyBorder="1" applyAlignment="1">
      <alignment horizontal="center"/>
    </xf>
    <xf numFmtId="0" fontId="6" fillId="6" borderId="2" xfId="0" applyFont="1" applyFill="1" applyBorder="1" applyAlignment="1">
      <alignment horizontal="center"/>
    </xf>
    <xf numFmtId="0" fontId="6" fillId="6" borderId="14" xfId="0" applyFont="1" applyFill="1" applyBorder="1" applyAlignment="1">
      <alignment horizontal="center" vertical="center" wrapText="1"/>
    </xf>
    <xf numFmtId="38" fontId="6" fillId="6" borderId="10" xfId="1" applyFont="1" applyFill="1" applyBorder="1" applyAlignment="1">
      <alignment horizontal="center" vertical="center"/>
    </xf>
    <xf numFmtId="38" fontId="6" fillId="6" borderId="9" xfId="1" applyFont="1" applyFill="1" applyBorder="1" applyAlignment="1">
      <alignment horizontal="center" vertical="center"/>
    </xf>
    <xf numFmtId="0" fontId="6" fillId="6" borderId="5" xfId="0" applyFont="1" applyFill="1" applyBorder="1" applyAlignment="1">
      <alignment horizontal="center"/>
    </xf>
    <xf numFmtId="0" fontId="6" fillId="6" borderId="8" xfId="0" applyFont="1" applyFill="1" applyBorder="1" applyAlignment="1">
      <alignment horizontal="center"/>
    </xf>
    <xf numFmtId="0" fontId="6" fillId="6" borderId="6" xfId="0" applyFont="1" applyFill="1" applyBorder="1" applyAlignment="1">
      <alignment horizontal="center"/>
    </xf>
    <xf numFmtId="38" fontId="6" fillId="9" borderId="10" xfId="1" applyFont="1" applyFill="1" applyBorder="1"/>
    <xf numFmtId="38" fontId="6" fillId="9" borderId="11" xfId="1" applyFont="1" applyFill="1" applyBorder="1"/>
    <xf numFmtId="38" fontId="6" fillId="9" borderId="12" xfId="1" applyFont="1" applyFill="1" applyBorder="1"/>
    <xf numFmtId="193" fontId="6" fillId="9" borderId="10" xfId="1" applyNumberFormat="1" applyFont="1" applyFill="1" applyBorder="1"/>
    <xf numFmtId="193" fontId="6" fillId="9" borderId="0" xfId="1" applyNumberFormat="1" applyFont="1" applyFill="1" applyBorder="1"/>
    <xf numFmtId="193" fontId="6" fillId="0" borderId="10" xfId="1" applyNumberFormat="1" applyFont="1" applyBorder="1"/>
    <xf numFmtId="193" fontId="6" fillId="9" borderId="11" xfId="1" applyNumberFormat="1" applyFont="1" applyFill="1" applyBorder="1"/>
    <xf numFmtId="193" fontId="6" fillId="9" borderId="13" xfId="1" applyNumberFormat="1" applyFont="1" applyFill="1" applyBorder="1"/>
    <xf numFmtId="193" fontId="6" fillId="9" borderId="12" xfId="1" applyNumberFormat="1" applyFont="1" applyFill="1" applyBorder="1"/>
    <xf numFmtId="193" fontId="6" fillId="0" borderId="11" xfId="1" applyNumberFormat="1" applyFont="1" applyBorder="1"/>
    <xf numFmtId="49" fontId="9" fillId="0" borderId="0" xfId="0" applyNumberFormat="1" applyFont="1"/>
    <xf numFmtId="189" fontId="0" fillId="6" borderId="10" xfId="1" applyNumberFormat="1" applyFont="1" applyFill="1" applyBorder="1"/>
    <xf numFmtId="189" fontId="0" fillId="6" borderId="9" xfId="1" applyNumberFormat="1" applyFont="1" applyFill="1" applyBorder="1"/>
    <xf numFmtId="189" fontId="0" fillId="0" borderId="8" xfId="1" applyNumberFormat="1" applyFont="1" applyBorder="1"/>
    <xf numFmtId="189" fontId="0" fillId="0" borderId="6" xfId="1" applyNumberFormat="1" applyFont="1" applyBorder="1"/>
    <xf numFmtId="182" fontId="6" fillId="9" borderId="0" xfId="0" quotePrefix="1" applyNumberFormat="1" applyFont="1" applyFill="1"/>
    <xf numFmtId="0" fontId="6" fillId="9" borderId="0" xfId="0" applyFont="1" applyFill="1"/>
    <xf numFmtId="0" fontId="0" fillId="9" borderId="0" xfId="0" applyFill="1"/>
    <xf numFmtId="0" fontId="7" fillId="9" borderId="0" xfId="0" applyFont="1" applyFill="1"/>
    <xf numFmtId="191" fontId="6" fillId="0" borderId="1" xfId="1" applyNumberFormat="1" applyFont="1" applyBorder="1"/>
    <xf numFmtId="191" fontId="6" fillId="0" borderId="3" xfId="1" applyNumberFormat="1" applyFont="1" applyBorder="1"/>
    <xf numFmtId="191" fontId="6" fillId="0" borderId="2" xfId="1" applyNumberFormat="1" applyFont="1" applyBorder="1"/>
    <xf numFmtId="191" fontId="6" fillId="0" borderId="14" xfId="1" applyNumberFormat="1" applyFont="1" applyBorder="1"/>
    <xf numFmtId="191" fontId="6" fillId="0" borderId="0" xfId="1" applyNumberFormat="1" applyFont="1" applyBorder="1"/>
    <xf numFmtId="191" fontId="6" fillId="0" borderId="9" xfId="1" applyNumberFormat="1" applyFont="1" applyBorder="1"/>
    <xf numFmtId="191" fontId="6" fillId="0" borderId="15" xfId="1" applyNumberFormat="1" applyFont="1" applyBorder="1"/>
    <xf numFmtId="191" fontId="6" fillId="0" borderId="13" xfId="1" applyNumberFormat="1" applyFont="1" applyBorder="1"/>
    <xf numFmtId="191" fontId="6" fillId="0" borderId="12" xfId="1" applyNumberFormat="1" applyFont="1" applyBorder="1"/>
    <xf numFmtId="191" fontId="6" fillId="0" borderId="10" xfId="1" applyNumberFormat="1" applyFont="1" applyBorder="1"/>
    <xf numFmtId="191" fontId="6" fillId="0" borderId="11" xfId="1" applyNumberFormat="1" applyFont="1" applyBorder="1"/>
    <xf numFmtId="191" fontId="6" fillId="0" borderId="10" xfId="1" applyNumberFormat="1" applyFont="1" applyFill="1" applyBorder="1"/>
    <xf numFmtId="191" fontId="6" fillId="0" borderId="11" xfId="1" applyNumberFormat="1" applyFont="1" applyFill="1" applyBorder="1"/>
    <xf numFmtId="191" fontId="6" fillId="0" borderId="4" xfId="1" applyNumberFormat="1" applyFont="1" applyBorder="1"/>
    <xf numFmtId="189" fontId="0" fillId="9" borderId="10" xfId="1" applyNumberFormat="1" applyFont="1" applyFill="1" applyBorder="1"/>
    <xf numFmtId="189" fontId="0" fillId="9" borderId="9" xfId="1" applyNumberFormat="1" applyFont="1" applyFill="1" applyBorder="1"/>
    <xf numFmtId="182" fontId="6" fillId="6" borderId="3" xfId="0" quotePrefix="1" applyNumberFormat="1" applyFont="1" applyFill="1" applyBorder="1"/>
    <xf numFmtId="182" fontId="6" fillId="6" borderId="7" xfId="0" quotePrefix="1" applyNumberFormat="1" applyFont="1" applyFill="1" applyBorder="1"/>
    <xf numFmtId="0" fontId="1" fillId="0" borderId="11" xfId="0" applyFont="1" applyBorder="1" applyAlignment="1">
      <alignment horizontal="center"/>
    </xf>
    <xf numFmtId="0" fontId="1" fillId="0" borderId="12" xfId="0" applyFont="1" applyBorder="1" applyAlignment="1">
      <alignment horizontal="center"/>
    </xf>
    <xf numFmtId="189" fontId="0" fillId="6" borderId="4" xfId="1" applyNumberFormat="1" applyFont="1" applyFill="1" applyBorder="1"/>
    <xf numFmtId="189" fontId="0" fillId="6" borderId="2" xfId="1" applyNumberFormat="1" applyFont="1" applyFill="1" applyBorder="1"/>
    <xf numFmtId="189" fontId="0" fillId="9" borderId="8" xfId="1" applyNumberFormat="1" applyFont="1" applyFill="1" applyBorder="1"/>
    <xf numFmtId="189" fontId="0" fillId="9" borderId="6" xfId="1" applyNumberFormat="1" applyFont="1" applyFill="1" applyBorder="1"/>
    <xf numFmtId="0" fontId="1" fillId="0" borderId="0" xfId="0" applyFont="1" applyAlignment="1">
      <alignment vertical="center"/>
    </xf>
    <xf numFmtId="38" fontId="26" fillId="0" borderId="0" xfId="1" applyFont="1" applyFill="1" applyBorder="1" applyAlignment="1">
      <alignment vertical="top"/>
    </xf>
    <xf numFmtId="38" fontId="1" fillId="0" borderId="0" xfId="1" applyFont="1" applyFill="1" applyBorder="1" applyAlignment="1">
      <alignment vertical="center" shrinkToFit="1"/>
    </xf>
    <xf numFmtId="38" fontId="1" fillId="0" borderId="0" xfId="1" applyFont="1" applyFill="1" applyBorder="1"/>
    <xf numFmtId="195" fontId="1" fillId="0" borderId="0" xfId="0" applyNumberFormat="1" applyFont="1"/>
    <xf numFmtId="38" fontId="1" fillId="0" borderId="3" xfId="1" applyFont="1" applyFill="1" applyBorder="1"/>
    <xf numFmtId="38" fontId="1" fillId="0" borderId="7" xfId="1" applyFont="1" applyFill="1" applyBorder="1"/>
    <xf numFmtId="38" fontId="0" fillId="0" borderId="3" xfId="1" applyFont="1" applyFill="1" applyBorder="1" applyAlignment="1">
      <alignment horizontal="center" shrinkToFit="1"/>
    </xf>
    <xf numFmtId="38" fontId="27" fillId="0" borderId="0" xfId="1" applyFont="1" applyFill="1" applyBorder="1" applyAlignment="1">
      <alignment vertical="top"/>
    </xf>
    <xf numFmtId="38" fontId="1" fillId="0" borderId="0" xfId="1" applyFont="1" applyFill="1" applyBorder="1" applyProtection="1"/>
    <xf numFmtId="196" fontId="1" fillId="0" borderId="7" xfId="1" applyNumberFormat="1" applyFont="1" applyFill="1" applyBorder="1" applyAlignment="1">
      <alignment horizontal="center"/>
    </xf>
    <xf numFmtId="38" fontId="0" fillId="9" borderId="3" xfId="1" applyFont="1" applyFill="1" applyBorder="1"/>
    <xf numFmtId="196" fontId="1" fillId="9" borderId="7" xfId="1" applyNumberFormat="1" applyFont="1" applyFill="1" applyBorder="1" applyAlignment="1">
      <alignment horizontal="center"/>
    </xf>
    <xf numFmtId="0" fontId="1" fillId="0" borderId="7" xfId="0" applyFont="1" applyBorder="1"/>
    <xf numFmtId="195" fontId="1" fillId="0" borderId="7" xfId="0" applyNumberFormat="1" applyFont="1" applyBorder="1"/>
    <xf numFmtId="40" fontId="6" fillId="13" borderId="14" xfId="1" applyNumberFormat="1" applyFont="1" applyFill="1" applyBorder="1"/>
    <xf numFmtId="176" fontId="6" fillId="3" borderId="0" xfId="1" applyNumberFormat="1" applyFont="1" applyFill="1" applyBorder="1" applyAlignment="1"/>
    <xf numFmtId="176" fontId="6" fillId="3" borderId="10" xfId="1" applyNumberFormat="1" applyFont="1" applyFill="1" applyBorder="1" applyAlignment="1"/>
    <xf numFmtId="176" fontId="6" fillId="3" borderId="13" xfId="1" applyNumberFormat="1" applyFont="1" applyFill="1" applyBorder="1" applyAlignment="1"/>
    <xf numFmtId="176" fontId="6" fillId="3" borderId="11" xfId="1" applyNumberFormat="1" applyFont="1" applyFill="1" applyBorder="1" applyAlignment="1"/>
    <xf numFmtId="38" fontId="6" fillId="13" borderId="10" xfId="0" applyNumberFormat="1" applyFont="1" applyFill="1" applyBorder="1"/>
    <xf numFmtId="38" fontId="6" fillId="13" borderId="0" xfId="0" applyNumberFormat="1" applyFont="1" applyFill="1"/>
    <xf numFmtId="38" fontId="6" fillId="13" borderId="11" xfId="0" applyNumberFormat="1" applyFont="1" applyFill="1" applyBorder="1"/>
    <xf numFmtId="38" fontId="6" fillId="13" borderId="12" xfId="0" applyNumberFormat="1" applyFont="1" applyFill="1" applyBorder="1"/>
    <xf numFmtId="191" fontId="6" fillId="13" borderId="10" xfId="1" applyNumberFormat="1" applyFont="1" applyFill="1" applyBorder="1"/>
    <xf numFmtId="191" fontId="6" fillId="13" borderId="9" xfId="1" applyNumberFormat="1" applyFont="1" applyFill="1" applyBorder="1"/>
    <xf numFmtId="193" fontId="6" fillId="9" borderId="1" xfId="1" applyNumberFormat="1" applyFont="1" applyFill="1" applyBorder="1"/>
    <xf numFmtId="193" fontId="6" fillId="9" borderId="3" xfId="1" applyNumberFormat="1" applyFont="1" applyFill="1" applyBorder="1"/>
    <xf numFmtId="193" fontId="6" fillId="9" borderId="14" xfId="1" applyNumberFormat="1" applyFont="1" applyFill="1" applyBorder="1"/>
    <xf numFmtId="193" fontId="6" fillId="9" borderId="15" xfId="1" applyNumberFormat="1" applyFont="1" applyFill="1" applyBorder="1"/>
    <xf numFmtId="0" fontId="6" fillId="0" borderId="15" xfId="0" applyFont="1" applyBorder="1" applyAlignment="1">
      <alignment horizontal="center"/>
    </xf>
    <xf numFmtId="0" fontId="6" fillId="0" borderId="12" xfId="0" applyFont="1" applyBorder="1" applyAlignment="1">
      <alignment horizontal="center"/>
    </xf>
    <xf numFmtId="0" fontId="7" fillId="3" borderId="15" xfId="0" applyFont="1" applyFill="1" applyBorder="1" applyAlignment="1">
      <alignment horizontal="center"/>
    </xf>
    <xf numFmtId="0" fontId="7" fillId="3" borderId="12" xfId="0" applyFont="1" applyFill="1" applyBorder="1" applyAlignment="1">
      <alignment horizontal="center"/>
    </xf>
    <xf numFmtId="0" fontId="6" fillId="0" borderId="1" xfId="0" applyFont="1" applyBorder="1" applyAlignment="1">
      <alignment horizontal="center"/>
    </xf>
    <xf numFmtId="0" fontId="6" fillId="0" borderId="2" xfId="0" applyFont="1" applyBorder="1" applyAlignment="1">
      <alignment horizontal="center"/>
    </xf>
    <xf numFmtId="0" fontId="21" fillId="6" borderId="1" xfId="3" applyFont="1" applyFill="1" applyBorder="1" applyAlignment="1">
      <alignment horizontal="center" vertical="center" wrapText="1"/>
    </xf>
    <xf numFmtId="0" fontId="21" fillId="6" borderId="2" xfId="3" applyFont="1" applyFill="1" applyBorder="1" applyAlignment="1">
      <alignment horizontal="center" vertical="center" wrapText="1"/>
    </xf>
    <xf numFmtId="0" fontId="21" fillId="6" borderId="3" xfId="3" applyFont="1" applyFill="1" applyBorder="1" applyAlignment="1">
      <alignment horizontal="center" vertical="center" wrapText="1"/>
    </xf>
    <xf numFmtId="14" fontId="0" fillId="9" borderId="4" xfId="0" applyNumberFormat="1" applyFill="1" applyBorder="1"/>
  </cellXfs>
  <cellStyles count="5">
    <cellStyle name="桁区切り" xfId="1" builtinId="6"/>
    <cellStyle name="桁区切り 3" xfId="4" xr:uid="{38D82228-E8AF-4543-A567-3ED84F0E1073}"/>
    <cellStyle name="標準" xfId="0" builtinId="0"/>
    <cellStyle name="標準 10" xfId="3" xr:uid="{7D2D5069-EA0C-4251-A66E-51AA13BC50F8}"/>
    <cellStyle name="未定義" xfId="2" xr:uid="{00000000-0005-0000-0000-000003000000}"/>
  </cellStyles>
  <dxfs count="0"/>
  <tableStyles count="0" defaultTableStyle="TableStyleMedium9" defaultPivotStyle="PivotStyleLight16"/>
  <colors>
    <mruColors>
      <color rgb="FFCCFFCC"/>
      <color rgb="FF99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48"/>
  <sheetViews>
    <sheetView tabSelected="1" workbookViewId="0">
      <pane xSplit="2" ySplit="2" topLeftCell="C40" activePane="bottomRight" state="frozen"/>
      <selection activeCell="D5" sqref="D5"/>
      <selection pane="topRight" activeCell="D5" sqref="D5"/>
      <selection pane="bottomLeft" activeCell="D5" sqref="D5"/>
      <selection pane="bottomRight" activeCell="E46" sqref="E46"/>
    </sheetView>
  </sheetViews>
  <sheetFormatPr defaultRowHeight="13" x14ac:dyDescent="0.2"/>
  <cols>
    <col min="1" max="1" width="12.453125" customWidth="1"/>
    <col min="2" max="2" width="24" customWidth="1"/>
    <col min="3" max="3" width="17.36328125" customWidth="1"/>
  </cols>
  <sheetData>
    <row r="1" spans="1:3" x14ac:dyDescent="0.2">
      <c r="A1" s="15" t="s">
        <v>360</v>
      </c>
    </row>
    <row r="2" spans="1:3" x14ac:dyDescent="0.2">
      <c r="A2" s="16" t="s">
        <v>93</v>
      </c>
      <c r="B2" s="17" t="s">
        <v>94</v>
      </c>
      <c r="C2" s="18" t="s">
        <v>95</v>
      </c>
    </row>
    <row r="3" spans="1:3" x14ac:dyDescent="0.2">
      <c r="A3" s="16" t="s">
        <v>103</v>
      </c>
      <c r="B3" s="17"/>
      <c r="C3" s="18"/>
    </row>
    <row r="4" spans="1:3" x14ac:dyDescent="0.2">
      <c r="A4" s="19" t="s">
        <v>104</v>
      </c>
      <c r="B4" s="20"/>
      <c r="C4" s="21"/>
    </row>
    <row r="5" spans="1:3" ht="24" x14ac:dyDescent="0.2">
      <c r="A5" s="22" t="s">
        <v>105</v>
      </c>
      <c r="B5" s="23" t="s">
        <v>106</v>
      </c>
      <c r="C5" s="24"/>
    </row>
    <row r="6" spans="1:3" x14ac:dyDescent="0.2">
      <c r="A6" s="196" t="s">
        <v>264</v>
      </c>
      <c r="B6" s="177" t="s">
        <v>265</v>
      </c>
      <c r="C6" s="8" t="s">
        <v>107</v>
      </c>
    </row>
    <row r="7" spans="1:3" x14ac:dyDescent="0.2">
      <c r="A7" s="25" t="s">
        <v>220</v>
      </c>
      <c r="B7" s="3" t="s">
        <v>266</v>
      </c>
      <c r="C7" s="5" t="s">
        <v>107</v>
      </c>
    </row>
    <row r="8" spans="1:3" x14ac:dyDescent="0.2">
      <c r="A8" s="25" t="s">
        <v>221</v>
      </c>
      <c r="B8" s="3" t="s">
        <v>267</v>
      </c>
      <c r="C8" s="5" t="s">
        <v>107</v>
      </c>
    </row>
    <row r="9" spans="1:3" x14ac:dyDescent="0.2">
      <c r="A9" s="25" t="s">
        <v>222</v>
      </c>
      <c r="B9" s="3" t="s">
        <v>27</v>
      </c>
      <c r="C9" s="5" t="s">
        <v>107</v>
      </c>
    </row>
    <row r="10" spans="1:3" x14ac:dyDescent="0.2">
      <c r="A10" s="25" t="s">
        <v>223</v>
      </c>
      <c r="B10" s="3" t="s">
        <v>191</v>
      </c>
      <c r="C10" s="5" t="s">
        <v>107</v>
      </c>
    </row>
    <row r="11" spans="1:3" x14ac:dyDescent="0.2">
      <c r="A11" s="25" t="s">
        <v>224</v>
      </c>
      <c r="B11" s="3" t="s">
        <v>28</v>
      </c>
      <c r="C11" s="5" t="s">
        <v>107</v>
      </c>
    </row>
    <row r="12" spans="1:3" x14ac:dyDescent="0.2">
      <c r="A12" s="25" t="s">
        <v>225</v>
      </c>
      <c r="B12" s="3" t="s">
        <v>268</v>
      </c>
      <c r="C12" s="5" t="s">
        <v>107</v>
      </c>
    </row>
    <row r="13" spans="1:3" x14ac:dyDescent="0.2">
      <c r="A13" s="25" t="s">
        <v>226</v>
      </c>
      <c r="B13" s="3" t="s">
        <v>29</v>
      </c>
      <c r="C13" s="5" t="s">
        <v>107</v>
      </c>
    </row>
    <row r="14" spans="1:3" x14ac:dyDescent="0.2">
      <c r="A14" s="25" t="s">
        <v>227</v>
      </c>
      <c r="B14" s="3" t="s">
        <v>30</v>
      </c>
      <c r="C14" s="5" t="s">
        <v>107</v>
      </c>
    </row>
    <row r="15" spans="1:3" x14ac:dyDescent="0.2">
      <c r="A15" s="25" t="s">
        <v>2</v>
      </c>
      <c r="B15" s="3" t="s">
        <v>365</v>
      </c>
      <c r="C15" s="5" t="s">
        <v>107</v>
      </c>
    </row>
    <row r="16" spans="1:3" x14ac:dyDescent="0.2">
      <c r="A16" s="25" t="s">
        <v>3</v>
      </c>
      <c r="B16" s="3" t="s">
        <v>31</v>
      </c>
      <c r="C16" s="5" t="s">
        <v>107</v>
      </c>
    </row>
    <row r="17" spans="1:3" x14ac:dyDescent="0.2">
      <c r="A17" s="25" t="s">
        <v>4</v>
      </c>
      <c r="B17" s="3" t="s">
        <v>32</v>
      </c>
      <c r="C17" s="5" t="s">
        <v>107</v>
      </c>
    </row>
    <row r="18" spans="1:3" x14ac:dyDescent="0.2">
      <c r="A18" s="25" t="s">
        <v>5</v>
      </c>
      <c r="B18" s="3" t="s">
        <v>33</v>
      </c>
      <c r="C18" s="5" t="s">
        <v>107</v>
      </c>
    </row>
    <row r="19" spans="1:3" x14ac:dyDescent="0.2">
      <c r="A19" s="25" t="s">
        <v>6</v>
      </c>
      <c r="B19" s="26" t="s">
        <v>34</v>
      </c>
      <c r="C19" s="5" t="s">
        <v>107</v>
      </c>
    </row>
    <row r="20" spans="1:3" x14ac:dyDescent="0.2">
      <c r="A20" s="25" t="s">
        <v>7</v>
      </c>
      <c r="B20" s="3" t="s">
        <v>269</v>
      </c>
      <c r="C20" s="5" t="s">
        <v>107</v>
      </c>
    </row>
    <row r="21" spans="1:3" x14ac:dyDescent="0.2">
      <c r="A21" s="25" t="s">
        <v>8</v>
      </c>
      <c r="B21" s="3" t="s">
        <v>270</v>
      </c>
      <c r="C21" s="5" t="s">
        <v>107</v>
      </c>
    </row>
    <row r="22" spans="1:3" x14ac:dyDescent="0.2">
      <c r="A22" s="25" t="s">
        <v>9</v>
      </c>
      <c r="B22" s="3" t="s">
        <v>271</v>
      </c>
      <c r="C22" s="5" t="s">
        <v>107</v>
      </c>
    </row>
    <row r="23" spans="1:3" x14ac:dyDescent="0.2">
      <c r="A23" s="25" t="s">
        <v>10</v>
      </c>
      <c r="B23" s="3" t="s">
        <v>272</v>
      </c>
      <c r="C23" s="5" t="s">
        <v>107</v>
      </c>
    </row>
    <row r="24" spans="1:3" x14ac:dyDescent="0.2">
      <c r="A24" s="25" t="s">
        <v>11</v>
      </c>
      <c r="B24" s="3" t="s">
        <v>35</v>
      </c>
      <c r="C24" s="5" t="s">
        <v>107</v>
      </c>
    </row>
    <row r="25" spans="1:3" x14ac:dyDescent="0.2">
      <c r="A25" s="25" t="s">
        <v>12</v>
      </c>
      <c r="B25" s="3" t="s">
        <v>367</v>
      </c>
      <c r="C25" s="5" t="s">
        <v>107</v>
      </c>
    </row>
    <row r="26" spans="1:3" x14ac:dyDescent="0.2">
      <c r="A26" s="25" t="s">
        <v>13</v>
      </c>
      <c r="B26" s="3" t="s">
        <v>192</v>
      </c>
      <c r="C26" s="5" t="s">
        <v>107</v>
      </c>
    </row>
    <row r="27" spans="1:3" x14ac:dyDescent="0.2">
      <c r="A27" s="25" t="s">
        <v>14</v>
      </c>
      <c r="B27" s="3" t="s">
        <v>50</v>
      </c>
      <c r="C27" s="5" t="s">
        <v>107</v>
      </c>
    </row>
    <row r="28" spans="1:3" x14ac:dyDescent="0.2">
      <c r="A28" s="25" t="s">
        <v>15</v>
      </c>
      <c r="B28" s="3" t="s">
        <v>36</v>
      </c>
      <c r="C28" s="5" t="s">
        <v>107</v>
      </c>
    </row>
    <row r="29" spans="1:3" x14ac:dyDescent="0.2">
      <c r="A29" s="25" t="s">
        <v>16</v>
      </c>
      <c r="B29" s="3" t="s">
        <v>193</v>
      </c>
      <c r="C29" s="5" t="s">
        <v>107</v>
      </c>
    </row>
    <row r="30" spans="1:3" x14ac:dyDescent="0.2">
      <c r="A30" s="25" t="s">
        <v>17</v>
      </c>
      <c r="B30" s="3" t="s">
        <v>273</v>
      </c>
      <c r="C30" s="5" t="s">
        <v>107</v>
      </c>
    </row>
    <row r="31" spans="1:3" x14ac:dyDescent="0.2">
      <c r="A31" s="25" t="s">
        <v>18</v>
      </c>
      <c r="B31" s="3" t="s">
        <v>274</v>
      </c>
      <c r="C31" s="5" t="s">
        <v>107</v>
      </c>
    </row>
    <row r="32" spans="1:3" x14ac:dyDescent="0.2">
      <c r="A32" s="25" t="s">
        <v>19</v>
      </c>
      <c r="B32" s="3" t="s">
        <v>275</v>
      </c>
      <c r="C32" s="5" t="s">
        <v>107</v>
      </c>
    </row>
    <row r="33" spans="1:3" x14ac:dyDescent="0.2">
      <c r="A33" s="25" t="s">
        <v>20</v>
      </c>
      <c r="B33" s="3" t="s">
        <v>37</v>
      </c>
      <c r="C33" s="5" t="s">
        <v>107</v>
      </c>
    </row>
    <row r="34" spans="1:3" x14ac:dyDescent="0.2">
      <c r="A34" s="25" t="s">
        <v>21</v>
      </c>
      <c r="B34" s="3" t="s">
        <v>38</v>
      </c>
      <c r="C34" s="5" t="s">
        <v>107</v>
      </c>
    </row>
    <row r="35" spans="1:3" x14ac:dyDescent="0.2">
      <c r="A35" s="25" t="s">
        <v>22</v>
      </c>
      <c r="B35" s="3" t="s">
        <v>276</v>
      </c>
      <c r="C35" s="5" t="s">
        <v>107</v>
      </c>
    </row>
    <row r="36" spans="1:3" x14ac:dyDescent="0.2">
      <c r="A36" s="25" t="s">
        <v>23</v>
      </c>
      <c r="B36" s="3" t="s">
        <v>194</v>
      </c>
      <c r="C36" s="5" t="s">
        <v>107</v>
      </c>
    </row>
    <row r="37" spans="1:3" x14ac:dyDescent="0.2">
      <c r="A37" s="25" t="s">
        <v>24</v>
      </c>
      <c r="B37" s="3" t="s">
        <v>39</v>
      </c>
      <c r="C37" s="5" t="s">
        <v>107</v>
      </c>
    </row>
    <row r="38" spans="1:3" x14ac:dyDescent="0.2">
      <c r="A38" s="25" t="s">
        <v>25</v>
      </c>
      <c r="B38" s="3" t="s">
        <v>40</v>
      </c>
      <c r="C38" s="5" t="s">
        <v>107</v>
      </c>
    </row>
    <row r="39" spans="1:3" x14ac:dyDescent="0.2">
      <c r="A39" s="25" t="s">
        <v>26</v>
      </c>
      <c r="B39" s="3" t="s">
        <v>277</v>
      </c>
      <c r="C39" s="5" t="s">
        <v>107</v>
      </c>
    </row>
    <row r="40" spans="1:3" x14ac:dyDescent="0.2">
      <c r="A40" s="25" t="s">
        <v>51</v>
      </c>
      <c r="B40" s="3" t="s">
        <v>368</v>
      </c>
      <c r="C40" s="5" t="s">
        <v>107</v>
      </c>
    </row>
    <row r="41" spans="1:3" x14ac:dyDescent="0.2">
      <c r="A41" s="25" t="s">
        <v>195</v>
      </c>
      <c r="B41" s="3" t="s">
        <v>41</v>
      </c>
      <c r="C41" s="5" t="s">
        <v>107</v>
      </c>
    </row>
    <row r="42" spans="1:3" x14ac:dyDescent="0.2">
      <c r="A42" s="25" t="s">
        <v>201</v>
      </c>
      <c r="B42" s="3" t="s">
        <v>42</v>
      </c>
      <c r="C42" s="5" t="s">
        <v>107</v>
      </c>
    </row>
    <row r="43" spans="1:3" x14ac:dyDescent="0.2">
      <c r="A43" s="25" t="s">
        <v>202</v>
      </c>
      <c r="B43" s="3" t="s">
        <v>279</v>
      </c>
      <c r="C43" s="5" t="s">
        <v>107</v>
      </c>
    </row>
    <row r="44" spans="1:3" x14ac:dyDescent="0.2">
      <c r="A44" s="19" t="s">
        <v>203</v>
      </c>
      <c r="B44" s="12" t="s">
        <v>280</v>
      </c>
      <c r="C44" s="9" t="s">
        <v>107</v>
      </c>
    </row>
    <row r="45" spans="1:3" x14ac:dyDescent="0.2">
      <c r="A45" s="198" t="s">
        <v>208</v>
      </c>
      <c r="B45" s="418" t="str">
        <f>最終需要_まとめ!A46</f>
        <v>2015年小野市産業連関表</v>
      </c>
      <c r="C45" s="465">
        <v>45158</v>
      </c>
    </row>
    <row r="46" spans="1:3" x14ac:dyDescent="0.2">
      <c r="A46" s="27" t="s">
        <v>190</v>
      </c>
      <c r="B46" s="237" t="str">
        <f>B45</f>
        <v>2015年小野市産業連関表</v>
      </c>
      <c r="C46" s="24"/>
    </row>
    <row r="47" spans="1:3" x14ac:dyDescent="0.2">
      <c r="A47" s="28" t="s">
        <v>110</v>
      </c>
      <c r="B47" s="419" t="str">
        <f>B45</f>
        <v>2015年小野市産業連関表</v>
      </c>
      <c r="C47" s="21"/>
    </row>
    <row r="48" spans="1:3" x14ac:dyDescent="0.2">
      <c r="A48" t="s">
        <v>339</v>
      </c>
    </row>
  </sheetData>
  <phoneticPr fontId="5"/>
  <pageMargins left="0.75" right="0.75" top="1" bottom="1" header="0.51200000000000001" footer="0.5120000000000000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38"/>
  <sheetViews>
    <sheetView workbookViewId="0">
      <selection activeCell="L17" sqref="L17"/>
    </sheetView>
  </sheetViews>
  <sheetFormatPr defaultRowHeight="13" x14ac:dyDescent="0.2"/>
  <cols>
    <col min="1" max="1" width="3.6328125" customWidth="1"/>
    <col min="18" max="18" width="29.6328125" customWidth="1"/>
  </cols>
  <sheetData>
    <row r="1" spans="1:18" ht="14" x14ac:dyDescent="0.2">
      <c r="A1" s="29" t="s">
        <v>111</v>
      </c>
    </row>
    <row r="2" spans="1:18" x14ac:dyDescent="0.2">
      <c r="A2" s="16"/>
      <c r="B2" s="30" t="s">
        <v>112</v>
      </c>
      <c r="C2" s="17"/>
      <c r="D2" s="17"/>
      <c r="E2" s="17"/>
      <c r="F2" s="17"/>
      <c r="G2" s="17"/>
      <c r="H2" s="17"/>
      <c r="I2" s="17"/>
      <c r="J2" s="17"/>
      <c r="K2" s="17"/>
      <c r="L2" s="17"/>
      <c r="M2" s="17"/>
      <c r="N2" s="17"/>
      <c r="O2" s="17"/>
      <c r="P2" s="17"/>
      <c r="Q2" s="17"/>
      <c r="R2" s="31"/>
    </row>
    <row r="3" spans="1:18" ht="14" x14ac:dyDescent="0.3">
      <c r="A3" s="25"/>
      <c r="B3" s="32"/>
      <c r="R3" s="33"/>
    </row>
    <row r="4" spans="1:18" x14ac:dyDescent="0.2">
      <c r="A4" s="34" t="s">
        <v>324</v>
      </c>
      <c r="R4" s="33"/>
    </row>
    <row r="5" spans="1:18" x14ac:dyDescent="0.2">
      <c r="A5" s="25"/>
      <c r="B5" s="35" t="s">
        <v>325</v>
      </c>
      <c r="R5" s="33"/>
    </row>
    <row r="6" spans="1:18" x14ac:dyDescent="0.2">
      <c r="A6" s="25"/>
      <c r="B6" s="35" t="s">
        <v>326</v>
      </c>
      <c r="R6" s="33"/>
    </row>
    <row r="7" spans="1:18" x14ac:dyDescent="0.2">
      <c r="A7" s="25"/>
      <c r="B7" s="35" t="s">
        <v>327</v>
      </c>
      <c r="R7" s="33"/>
    </row>
    <row r="8" spans="1:18" x14ac:dyDescent="0.2">
      <c r="A8" s="25"/>
      <c r="B8" s="35" t="s">
        <v>328</v>
      </c>
      <c r="R8" s="33"/>
    </row>
    <row r="9" spans="1:18" x14ac:dyDescent="0.2">
      <c r="A9" s="25"/>
      <c r="B9" s="35" t="s">
        <v>329</v>
      </c>
      <c r="R9" s="33"/>
    </row>
    <row r="10" spans="1:18" x14ac:dyDescent="0.2">
      <c r="A10" s="25"/>
      <c r="B10" s="35" t="s">
        <v>330</v>
      </c>
      <c r="R10" s="33"/>
    </row>
    <row r="11" spans="1:18" x14ac:dyDescent="0.2">
      <c r="A11" s="25"/>
      <c r="B11" s="35" t="s">
        <v>331</v>
      </c>
      <c r="R11" s="33"/>
    </row>
    <row r="12" spans="1:18" ht="14" x14ac:dyDescent="0.3">
      <c r="A12" s="25"/>
      <c r="B12" s="32"/>
      <c r="R12" s="33"/>
    </row>
    <row r="13" spans="1:18" x14ac:dyDescent="0.2">
      <c r="A13" s="34" t="s">
        <v>113</v>
      </c>
      <c r="R13" s="33"/>
    </row>
    <row r="14" spans="1:18" x14ac:dyDescent="0.2">
      <c r="A14" s="25"/>
      <c r="B14" s="36" t="s">
        <v>362</v>
      </c>
      <c r="R14" s="33"/>
    </row>
    <row r="15" spans="1:18" x14ac:dyDescent="0.2">
      <c r="A15" s="25"/>
      <c r="B15" s="36" t="s">
        <v>364</v>
      </c>
      <c r="R15" s="33"/>
    </row>
    <row r="16" spans="1:18" x14ac:dyDescent="0.2">
      <c r="A16" s="25"/>
      <c r="B16" s="36" t="s">
        <v>96</v>
      </c>
      <c r="R16" s="33"/>
    </row>
    <row r="17" spans="1:18" x14ac:dyDescent="0.2">
      <c r="A17" s="25"/>
      <c r="B17" s="36" t="s">
        <v>97</v>
      </c>
      <c r="R17" s="33"/>
    </row>
    <row r="18" spans="1:18" x14ac:dyDescent="0.2">
      <c r="A18" s="25"/>
      <c r="B18" s="36" t="s">
        <v>98</v>
      </c>
      <c r="R18" s="33"/>
    </row>
    <row r="19" spans="1:18" x14ac:dyDescent="0.2">
      <c r="A19" s="25"/>
      <c r="B19" s="36" t="s">
        <v>99</v>
      </c>
      <c r="R19" s="33"/>
    </row>
    <row r="20" spans="1:18" x14ac:dyDescent="0.2">
      <c r="A20" s="25"/>
      <c r="B20" s="36" t="s">
        <v>332</v>
      </c>
      <c r="R20" s="33"/>
    </row>
    <row r="21" spans="1:18" x14ac:dyDescent="0.2">
      <c r="A21" s="25"/>
      <c r="B21" s="36" t="s">
        <v>100</v>
      </c>
      <c r="R21" s="33"/>
    </row>
    <row r="22" spans="1:18" ht="13.5" x14ac:dyDescent="0.2">
      <c r="A22" s="25"/>
      <c r="B22" s="37"/>
      <c r="R22" s="33"/>
    </row>
    <row r="23" spans="1:18" x14ac:dyDescent="0.2">
      <c r="A23" s="38" t="s">
        <v>114</v>
      </c>
      <c r="R23" s="33"/>
    </row>
    <row r="24" spans="1:18" x14ac:dyDescent="0.2">
      <c r="A24" s="25"/>
      <c r="B24" s="39" t="s">
        <v>115</v>
      </c>
      <c r="R24" s="33"/>
    </row>
    <row r="25" spans="1:18" x14ac:dyDescent="0.2">
      <c r="A25" s="25"/>
      <c r="B25" s="39" t="s">
        <v>363</v>
      </c>
      <c r="R25" s="33"/>
    </row>
    <row r="26" spans="1:18" x14ac:dyDescent="0.2">
      <c r="A26" s="25"/>
      <c r="B26" s="39" t="s">
        <v>333</v>
      </c>
      <c r="R26" s="33"/>
    </row>
    <row r="27" spans="1:18" x14ac:dyDescent="0.2">
      <c r="A27" s="25"/>
      <c r="B27" s="39" t="s">
        <v>116</v>
      </c>
      <c r="R27" s="33"/>
    </row>
    <row r="28" spans="1:18" x14ac:dyDescent="0.2">
      <c r="A28" s="25"/>
      <c r="B28" s="36" t="s">
        <v>334</v>
      </c>
      <c r="R28" s="33"/>
    </row>
    <row r="29" spans="1:18" x14ac:dyDescent="0.2">
      <c r="A29" s="25"/>
      <c r="B29" s="40" t="s">
        <v>117</v>
      </c>
      <c r="R29" s="33"/>
    </row>
    <row r="30" spans="1:18" x14ac:dyDescent="0.2">
      <c r="A30" s="25"/>
      <c r="B30" s="36"/>
      <c r="R30" s="33"/>
    </row>
    <row r="31" spans="1:18" ht="13.5" x14ac:dyDescent="0.2">
      <c r="A31" s="25"/>
      <c r="B31" s="37"/>
      <c r="R31" s="33"/>
    </row>
    <row r="32" spans="1:18" x14ac:dyDescent="0.2">
      <c r="A32" s="38" t="s">
        <v>101</v>
      </c>
      <c r="R32" s="33"/>
    </row>
    <row r="33" spans="1:18" x14ac:dyDescent="0.2">
      <c r="A33" s="25"/>
      <c r="B33" s="36" t="s">
        <v>335</v>
      </c>
      <c r="R33" s="33"/>
    </row>
    <row r="34" spans="1:18" x14ac:dyDescent="0.2">
      <c r="A34" s="25"/>
      <c r="B34" s="36" t="s">
        <v>336</v>
      </c>
      <c r="R34" s="33"/>
    </row>
    <row r="35" spans="1:18" x14ac:dyDescent="0.2">
      <c r="A35" s="25"/>
      <c r="B35" s="36" t="s">
        <v>337</v>
      </c>
      <c r="R35" s="33"/>
    </row>
    <row r="36" spans="1:18" x14ac:dyDescent="0.2">
      <c r="A36" s="25"/>
      <c r="B36" s="39" t="s">
        <v>118</v>
      </c>
      <c r="R36" s="33"/>
    </row>
    <row r="37" spans="1:18" x14ac:dyDescent="0.2">
      <c r="A37" s="25"/>
      <c r="B37" s="36" t="s">
        <v>338</v>
      </c>
      <c r="R37" s="33"/>
    </row>
    <row r="38" spans="1:18" ht="14" x14ac:dyDescent="0.3">
      <c r="A38" s="19"/>
      <c r="B38" s="41"/>
      <c r="C38" s="20"/>
      <c r="D38" s="20"/>
      <c r="E38" s="20"/>
      <c r="F38" s="20"/>
      <c r="G38" s="20"/>
      <c r="H38" s="20"/>
      <c r="I38" s="20"/>
      <c r="J38" s="20"/>
      <c r="K38" s="20"/>
      <c r="L38" s="20"/>
      <c r="M38" s="20"/>
      <c r="N38" s="20"/>
      <c r="O38" s="20"/>
      <c r="P38" s="20"/>
      <c r="Q38" s="20"/>
      <c r="R38" s="42"/>
    </row>
  </sheetData>
  <phoneticPr fontId="5"/>
  <pageMargins left="0.75" right="0.75" top="1" bottom="1" header="0.51200000000000001" footer="0.51200000000000001"/>
  <pageSetup paperSize="9" scale="8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L49"/>
  <sheetViews>
    <sheetView workbookViewId="0">
      <pane xSplit="2" ySplit="5" topLeftCell="C37" activePane="bottomRight" state="frozen"/>
      <selection activeCell="D5" sqref="D5"/>
      <selection pane="topRight" activeCell="D5" sqref="D5"/>
      <selection pane="bottomLeft" activeCell="D5" sqref="D5"/>
      <selection pane="bottomRight" activeCell="J33" sqref="J33:L33"/>
    </sheetView>
  </sheetViews>
  <sheetFormatPr defaultRowHeight="13" x14ac:dyDescent="0.2"/>
  <cols>
    <col min="1" max="1" width="3.08984375" customWidth="1"/>
    <col min="2" max="2" width="23.453125" customWidth="1"/>
    <col min="3" max="3" width="10.08984375" customWidth="1"/>
    <col min="4" max="5" width="10.90625" customWidth="1"/>
    <col min="6" max="7" width="9.08984375" customWidth="1"/>
    <col min="8" max="8" width="6.90625" customWidth="1"/>
    <col min="9" max="9" width="4" customWidth="1"/>
    <col min="10" max="10" width="16.453125" customWidth="1"/>
    <col min="11" max="11" width="11.453125" customWidth="1"/>
    <col min="12" max="12" width="12.453125" customWidth="1"/>
  </cols>
  <sheetData>
    <row r="1" spans="1:12" x14ac:dyDescent="0.2">
      <c r="A1" s="15" t="s">
        <v>359</v>
      </c>
    </row>
    <row r="2" spans="1:12" x14ac:dyDescent="0.2">
      <c r="A2" s="43" t="s">
        <v>358</v>
      </c>
      <c r="B2" s="44"/>
      <c r="C2" s="44"/>
      <c r="D2" s="44"/>
      <c r="E2" s="44"/>
      <c r="F2" s="44"/>
      <c r="G2" s="45"/>
      <c r="H2" s="46"/>
      <c r="I2" s="46"/>
      <c r="J2" s="46"/>
    </row>
    <row r="3" spans="1:12" x14ac:dyDescent="0.2">
      <c r="A3" s="15" t="s">
        <v>119</v>
      </c>
      <c r="C3" s="47" t="s">
        <v>120</v>
      </c>
      <c r="I3" s="48"/>
      <c r="J3" s="15" t="s">
        <v>121</v>
      </c>
      <c r="K3" s="49"/>
      <c r="L3" s="49"/>
    </row>
    <row r="4" spans="1:12" x14ac:dyDescent="0.2">
      <c r="A4" s="50"/>
      <c r="B4" s="51"/>
      <c r="C4" s="130" t="s">
        <v>122</v>
      </c>
      <c r="D4" s="122" t="s">
        <v>123</v>
      </c>
      <c r="E4" s="122"/>
      <c r="F4" s="52" t="s">
        <v>124</v>
      </c>
      <c r="G4" s="113"/>
      <c r="H4" s="105" t="s">
        <v>125</v>
      </c>
      <c r="I4" s="48"/>
      <c r="J4" s="16"/>
      <c r="K4" s="456" t="s">
        <v>126</v>
      </c>
      <c r="L4" s="457"/>
    </row>
    <row r="5" spans="1:12" x14ac:dyDescent="0.2">
      <c r="A5" s="103"/>
      <c r="B5" s="48"/>
      <c r="C5" s="131" t="s">
        <v>127</v>
      </c>
      <c r="D5" s="125" t="s">
        <v>128</v>
      </c>
      <c r="E5" s="124" t="s">
        <v>129</v>
      </c>
      <c r="F5" s="125" t="s">
        <v>130</v>
      </c>
      <c r="G5" s="124" t="s">
        <v>131</v>
      </c>
      <c r="H5" s="158" t="s">
        <v>132</v>
      </c>
      <c r="J5" s="162"/>
      <c r="K5" s="420" t="s">
        <v>133</v>
      </c>
      <c r="L5" s="421" t="s">
        <v>134</v>
      </c>
    </row>
    <row r="6" spans="1:12" x14ac:dyDescent="0.2">
      <c r="A6" s="2" t="s">
        <v>264</v>
      </c>
      <c r="B6" s="10" t="s">
        <v>265</v>
      </c>
      <c r="C6" s="132">
        <v>100</v>
      </c>
      <c r="D6" s="127">
        <f>'1'!S44</f>
        <v>119.14120155117143</v>
      </c>
      <c r="E6" s="168">
        <f>'1'!U44</f>
        <v>54.671615099897117</v>
      </c>
      <c r="F6" s="119">
        <f>'1'!W44</f>
        <v>19</v>
      </c>
      <c r="G6" s="171">
        <f>'1'!Y44</f>
        <v>16</v>
      </c>
      <c r="H6" s="53">
        <v>1</v>
      </c>
      <c r="I6" s="56"/>
      <c r="J6" s="104" t="s">
        <v>102</v>
      </c>
      <c r="K6" s="185">
        <v>0.75600000000000001</v>
      </c>
      <c r="L6" s="186">
        <v>0.73199999999999998</v>
      </c>
    </row>
    <row r="7" spans="1:12" x14ac:dyDescent="0.2">
      <c r="A7" s="159" t="s">
        <v>220</v>
      </c>
      <c r="B7" s="3" t="s">
        <v>266</v>
      </c>
      <c r="C7" s="133">
        <v>100</v>
      </c>
      <c r="D7" s="128">
        <f>'2'!S44</f>
        <v>117.21282028111688</v>
      </c>
      <c r="E7" s="169">
        <f>'2'!U44</f>
        <v>79.316672806511946</v>
      </c>
      <c r="F7" s="120">
        <f>'2'!W44</f>
        <v>3</v>
      </c>
      <c r="G7" s="172">
        <f>'2'!Y44</f>
        <v>0</v>
      </c>
      <c r="H7" s="156">
        <v>2</v>
      </c>
      <c r="I7" s="56"/>
      <c r="J7" s="103" t="s">
        <v>135</v>
      </c>
      <c r="K7" s="187">
        <v>0.74099999999999999</v>
      </c>
      <c r="L7" s="188">
        <v>0.71099999999999997</v>
      </c>
    </row>
    <row r="8" spans="1:12" x14ac:dyDescent="0.2">
      <c r="A8" s="159" t="s">
        <v>221</v>
      </c>
      <c r="B8" s="3" t="s">
        <v>267</v>
      </c>
      <c r="C8" s="133">
        <v>100</v>
      </c>
      <c r="D8" s="128">
        <f>'3'!S44</f>
        <v>100</v>
      </c>
      <c r="E8" s="169">
        <f>'3'!U44</f>
        <v>0</v>
      </c>
      <c r="F8" s="120">
        <f>'3'!W44</f>
        <v>0</v>
      </c>
      <c r="G8" s="172">
        <f>'3'!Y44</f>
        <v>0</v>
      </c>
      <c r="H8" s="156">
        <v>3</v>
      </c>
      <c r="I8" s="56"/>
      <c r="J8" s="103" t="s">
        <v>136</v>
      </c>
      <c r="K8" s="187">
        <v>0.90500000000000003</v>
      </c>
      <c r="L8" s="188">
        <v>0.73599999999999999</v>
      </c>
    </row>
    <row r="9" spans="1:12" x14ac:dyDescent="0.2">
      <c r="A9" s="159" t="s">
        <v>222</v>
      </c>
      <c r="B9" s="3" t="s">
        <v>27</v>
      </c>
      <c r="C9" s="133">
        <v>100</v>
      </c>
      <c r="D9" s="128">
        <f>'4'!S44</f>
        <v>124.33238377816143</v>
      </c>
      <c r="E9" s="169">
        <f>'4'!U44</f>
        <v>70.68001892765075</v>
      </c>
      <c r="F9" s="120">
        <f>'4'!W44</f>
        <v>3</v>
      </c>
      <c r="G9" s="172">
        <f>'4'!Y44</f>
        <v>0</v>
      </c>
      <c r="H9" s="156">
        <v>4</v>
      </c>
      <c r="I9" s="56"/>
      <c r="J9" s="103" t="s">
        <v>137</v>
      </c>
      <c r="K9" s="187">
        <v>0.871</v>
      </c>
      <c r="L9" s="188">
        <v>0.74299999999999999</v>
      </c>
    </row>
    <row r="10" spans="1:12" x14ac:dyDescent="0.2">
      <c r="A10" s="2" t="s">
        <v>223</v>
      </c>
      <c r="B10" s="10" t="s">
        <v>191</v>
      </c>
      <c r="C10" s="132">
        <v>100</v>
      </c>
      <c r="D10" s="127">
        <f>'5'!S44</f>
        <v>125.54482177767662</v>
      </c>
      <c r="E10" s="168">
        <f>'5'!U44</f>
        <v>40.747661216429385</v>
      </c>
      <c r="F10" s="119">
        <f>'5'!W44</f>
        <v>9</v>
      </c>
      <c r="G10" s="171">
        <f>'5'!Y44</f>
        <v>8</v>
      </c>
      <c r="H10" s="53">
        <v>5</v>
      </c>
      <c r="I10" s="56"/>
      <c r="J10" s="103" t="s">
        <v>138</v>
      </c>
      <c r="K10" s="187">
        <v>0.82499999999999996</v>
      </c>
      <c r="L10" s="188">
        <v>0.73499999999999999</v>
      </c>
    </row>
    <row r="11" spans="1:12" x14ac:dyDescent="0.2">
      <c r="A11" s="159" t="s">
        <v>224</v>
      </c>
      <c r="B11" s="3" t="s">
        <v>28</v>
      </c>
      <c r="C11" s="133">
        <v>100</v>
      </c>
      <c r="D11" s="128">
        <f>'6'!S44</f>
        <v>115.68973030342552</v>
      </c>
      <c r="E11" s="169">
        <f>'6'!U44</f>
        <v>47.55592268084019</v>
      </c>
      <c r="F11" s="120">
        <f>'6'!W44</f>
        <v>10</v>
      </c>
      <c r="G11" s="172">
        <f>'6'!Y44</f>
        <v>10</v>
      </c>
      <c r="H11" s="156">
        <v>6</v>
      </c>
      <c r="I11" s="56"/>
      <c r="J11" s="103" t="s">
        <v>139</v>
      </c>
      <c r="K11" s="187">
        <v>0.86899999999999999</v>
      </c>
      <c r="L11" s="188">
        <v>0.76500000000000001</v>
      </c>
    </row>
    <row r="12" spans="1:12" x14ac:dyDescent="0.2">
      <c r="A12" s="159" t="s">
        <v>225</v>
      </c>
      <c r="B12" s="3" t="s">
        <v>268</v>
      </c>
      <c r="C12" s="133">
        <v>100</v>
      </c>
      <c r="D12" s="128">
        <f>'7'!S44</f>
        <v>124.7199437716135</v>
      </c>
      <c r="E12" s="169">
        <f>'7'!U44</f>
        <v>42.774628280879476</v>
      </c>
      <c r="F12" s="120">
        <f>'7'!W44</f>
        <v>8</v>
      </c>
      <c r="G12" s="172">
        <f>'7'!Y44</f>
        <v>6</v>
      </c>
      <c r="H12" s="156">
        <v>7</v>
      </c>
      <c r="I12" s="56"/>
      <c r="J12" s="103" t="s">
        <v>140</v>
      </c>
      <c r="K12" s="187">
        <v>0.80400000000000005</v>
      </c>
      <c r="L12" s="188">
        <v>0.749</v>
      </c>
    </row>
    <row r="13" spans="1:12" x14ac:dyDescent="0.2">
      <c r="A13" s="159" t="s">
        <v>226</v>
      </c>
      <c r="B13" s="3" t="s">
        <v>29</v>
      </c>
      <c r="C13" s="133">
        <v>100</v>
      </c>
      <c r="D13" s="128">
        <f>'8'!S44</f>
        <v>112.86551800416774</v>
      </c>
      <c r="E13" s="169">
        <f>'8'!U44</f>
        <v>37.166118085890695</v>
      </c>
      <c r="F13" s="120">
        <f>'8'!W44</f>
        <v>2</v>
      </c>
      <c r="G13" s="172">
        <f>'8'!Y44</f>
        <v>2</v>
      </c>
      <c r="H13" s="156">
        <v>8</v>
      </c>
      <c r="I13" s="56"/>
      <c r="J13" s="103" t="s">
        <v>196</v>
      </c>
      <c r="K13" s="161">
        <v>0.78600000000000003</v>
      </c>
      <c r="L13" s="189">
        <v>0.73599999999999999</v>
      </c>
    </row>
    <row r="14" spans="1:12" x14ac:dyDescent="0.2">
      <c r="A14" s="159" t="s">
        <v>227</v>
      </c>
      <c r="B14" s="3" t="s">
        <v>30</v>
      </c>
      <c r="C14" s="133">
        <v>100</v>
      </c>
      <c r="D14" s="128">
        <f>'9'!S44</f>
        <v>105.75813055328874</v>
      </c>
      <c r="E14" s="169">
        <f>'9'!U44</f>
        <v>32.104691723381642</v>
      </c>
      <c r="F14" s="120">
        <f>'9'!W44</f>
        <v>1</v>
      </c>
      <c r="G14" s="172">
        <f>'9'!Y44</f>
        <v>1</v>
      </c>
      <c r="H14" s="156">
        <v>9</v>
      </c>
      <c r="I14" s="56"/>
      <c r="J14" s="103" t="s">
        <v>197</v>
      </c>
      <c r="K14" s="161">
        <v>0.69399999999999995</v>
      </c>
      <c r="L14" s="189">
        <v>0.751</v>
      </c>
    </row>
    <row r="15" spans="1:12" x14ac:dyDescent="0.2">
      <c r="A15" s="159" t="s">
        <v>2</v>
      </c>
      <c r="B15" s="3" t="s">
        <v>365</v>
      </c>
      <c r="C15" s="133">
        <v>100</v>
      </c>
      <c r="D15" s="128">
        <f>'10'!S44</f>
        <v>122.20761902083643</v>
      </c>
      <c r="E15" s="169">
        <f>'10'!U44</f>
        <v>43.198583859688661</v>
      </c>
      <c r="F15" s="120">
        <f>'10'!W44</f>
        <v>6</v>
      </c>
      <c r="G15" s="172">
        <f>'10'!Y44</f>
        <v>6</v>
      </c>
      <c r="H15" s="156">
        <v>10</v>
      </c>
      <c r="I15" s="56"/>
      <c r="J15" s="103" t="s">
        <v>198</v>
      </c>
      <c r="K15" s="161">
        <v>0.66300000000000003</v>
      </c>
      <c r="L15" s="189">
        <v>0.73499999999999999</v>
      </c>
    </row>
    <row r="16" spans="1:12" x14ac:dyDescent="0.2">
      <c r="A16" s="159" t="s">
        <v>3</v>
      </c>
      <c r="B16" s="3" t="s">
        <v>31</v>
      </c>
      <c r="C16" s="133">
        <v>100</v>
      </c>
      <c r="D16" s="128">
        <f>'11'!S44</f>
        <v>125.09236925141572</v>
      </c>
      <c r="E16" s="169">
        <f>'11'!U44</f>
        <v>59.393595934724964</v>
      </c>
      <c r="F16" s="120">
        <f>'11'!W44</f>
        <v>5</v>
      </c>
      <c r="G16" s="172">
        <f>'11'!Y44</f>
        <v>4</v>
      </c>
      <c r="H16" s="156">
        <v>11</v>
      </c>
      <c r="I16" s="56"/>
      <c r="J16" s="103" t="s">
        <v>199</v>
      </c>
      <c r="K16" s="161">
        <v>0.66</v>
      </c>
      <c r="L16" s="189">
        <v>0.72199999999999998</v>
      </c>
    </row>
    <row r="17" spans="1:12" x14ac:dyDescent="0.2">
      <c r="A17" s="159" t="s">
        <v>4</v>
      </c>
      <c r="B17" s="3" t="s">
        <v>32</v>
      </c>
      <c r="C17" s="133">
        <v>100</v>
      </c>
      <c r="D17" s="128">
        <f>'12'!S44</f>
        <v>130.6982798956019</v>
      </c>
      <c r="E17" s="169">
        <f>'12'!U44</f>
        <v>33.963601946399287</v>
      </c>
      <c r="F17" s="120">
        <f>'12'!W44</f>
        <v>1</v>
      </c>
      <c r="G17" s="172">
        <f>'12'!Y44</f>
        <v>1</v>
      </c>
      <c r="H17" s="156">
        <v>12</v>
      </c>
      <c r="I17" s="56"/>
      <c r="J17" s="103" t="s">
        <v>200</v>
      </c>
      <c r="K17" s="161">
        <v>0.69299999999999995</v>
      </c>
      <c r="L17" s="189">
        <v>0.73899999999999999</v>
      </c>
    </row>
    <row r="18" spans="1:12" x14ac:dyDescent="0.2">
      <c r="A18" s="159" t="s">
        <v>5</v>
      </c>
      <c r="B18" s="3" t="s">
        <v>33</v>
      </c>
      <c r="C18" s="133">
        <v>100</v>
      </c>
      <c r="D18" s="128">
        <f>'13'!S44</f>
        <v>112.0055458027073</v>
      </c>
      <c r="E18" s="169">
        <f>'13'!U44</f>
        <v>28.842514103160298</v>
      </c>
      <c r="F18" s="120">
        <f>'13'!W44</f>
        <v>10</v>
      </c>
      <c r="G18" s="172">
        <f>'13'!Y44</f>
        <v>10</v>
      </c>
      <c r="H18" s="156">
        <v>13</v>
      </c>
      <c r="I18" s="56"/>
      <c r="J18" s="103" t="s">
        <v>216</v>
      </c>
      <c r="K18" s="161">
        <v>0.75800000000000001</v>
      </c>
      <c r="L18" s="189">
        <v>0.74199999999999999</v>
      </c>
    </row>
    <row r="19" spans="1:12" x14ac:dyDescent="0.2">
      <c r="A19" s="159" t="s">
        <v>6</v>
      </c>
      <c r="B19" s="3" t="s">
        <v>34</v>
      </c>
      <c r="C19" s="133">
        <v>100</v>
      </c>
      <c r="D19" s="128">
        <f>'14'!S44</f>
        <v>132.76820715317299</v>
      </c>
      <c r="E19" s="169">
        <f>'14'!U44</f>
        <v>57.401928399184719</v>
      </c>
      <c r="F19" s="120">
        <f>'14'!W44</f>
        <v>8</v>
      </c>
      <c r="G19" s="172">
        <f>'14'!Y44</f>
        <v>5</v>
      </c>
      <c r="H19" s="156">
        <v>14</v>
      </c>
      <c r="I19" s="56"/>
      <c r="J19" s="103" t="s">
        <v>217</v>
      </c>
      <c r="K19" s="161">
        <v>0.752</v>
      </c>
      <c r="L19" s="189">
        <v>0.72199999999999998</v>
      </c>
    </row>
    <row r="20" spans="1:12" x14ac:dyDescent="0.2">
      <c r="A20" s="159" t="s">
        <v>7</v>
      </c>
      <c r="B20" s="3" t="s">
        <v>269</v>
      </c>
      <c r="C20" s="133">
        <v>100</v>
      </c>
      <c r="D20" s="128">
        <f>'15'!S44</f>
        <v>125.79493710822094</v>
      </c>
      <c r="E20" s="169">
        <f>'15'!U44</f>
        <v>53.245403172680511</v>
      </c>
      <c r="F20" s="120">
        <f>'15'!W44</f>
        <v>3</v>
      </c>
      <c r="G20" s="172">
        <f>'15'!Y44</f>
        <v>2</v>
      </c>
      <c r="H20" s="156">
        <v>15</v>
      </c>
      <c r="I20" s="56"/>
      <c r="J20" s="103" t="s">
        <v>218</v>
      </c>
      <c r="K20" s="161">
        <v>0.71899999999999997</v>
      </c>
      <c r="L20" s="189">
        <v>0.74399999999999999</v>
      </c>
    </row>
    <row r="21" spans="1:12" x14ac:dyDescent="0.2">
      <c r="A21" s="159" t="s">
        <v>8</v>
      </c>
      <c r="B21" s="3" t="s">
        <v>270</v>
      </c>
      <c r="C21" s="133">
        <v>100</v>
      </c>
      <c r="D21" s="128">
        <f>'16'!S44</f>
        <v>122.29094043014366</v>
      </c>
      <c r="E21" s="169">
        <f>'16'!U44</f>
        <v>54.709277483803497</v>
      </c>
      <c r="F21" s="120">
        <f>'16'!W44</f>
        <v>10</v>
      </c>
      <c r="G21" s="172">
        <f>'16'!Y44</f>
        <v>9</v>
      </c>
      <c r="H21" s="156">
        <v>16</v>
      </c>
      <c r="I21" s="56"/>
      <c r="J21" s="103" t="s">
        <v>219</v>
      </c>
      <c r="K21" s="161">
        <v>0.82599999999999996</v>
      </c>
      <c r="L21" s="189">
        <v>0.75</v>
      </c>
    </row>
    <row r="22" spans="1:12" x14ac:dyDescent="0.2">
      <c r="A22" s="159" t="s">
        <v>9</v>
      </c>
      <c r="B22" s="3" t="s">
        <v>271</v>
      </c>
      <c r="C22" s="133">
        <v>100</v>
      </c>
      <c r="D22" s="128">
        <f>'17'!S44</f>
        <v>123.2417328368515</v>
      </c>
      <c r="E22" s="169">
        <f>'17'!U44</f>
        <v>50.633022623483633</v>
      </c>
      <c r="F22" s="120">
        <f>'17'!W44</f>
        <v>1</v>
      </c>
      <c r="G22" s="172">
        <f>'17'!Y44</f>
        <v>0</v>
      </c>
      <c r="H22" s="156">
        <v>17</v>
      </c>
      <c r="I22" s="56"/>
      <c r="J22" s="103" t="s">
        <v>253</v>
      </c>
      <c r="K22" s="161">
        <v>0.84399999999999997</v>
      </c>
      <c r="L22" s="189">
        <v>0.76200000000000001</v>
      </c>
    </row>
    <row r="23" spans="1:12" x14ac:dyDescent="0.2">
      <c r="A23" s="159" t="s">
        <v>10</v>
      </c>
      <c r="B23" s="3" t="s">
        <v>272</v>
      </c>
      <c r="C23" s="133">
        <v>100</v>
      </c>
      <c r="D23" s="128">
        <f>'18'!S44</f>
        <v>120.5386146306564</v>
      </c>
      <c r="E23" s="169">
        <f>'18'!U44</f>
        <v>45.632314181928429</v>
      </c>
      <c r="F23" s="120">
        <f>'18'!W44</f>
        <v>10</v>
      </c>
      <c r="G23" s="172">
        <f>'18'!Y44</f>
        <v>9</v>
      </c>
      <c r="H23" s="156">
        <v>18</v>
      </c>
      <c r="I23" s="56"/>
      <c r="J23" s="190" t="s">
        <v>263</v>
      </c>
      <c r="K23" s="394">
        <v>0.94499999999999995</v>
      </c>
      <c r="L23" s="395">
        <v>0.77200000000000002</v>
      </c>
    </row>
    <row r="24" spans="1:12" x14ac:dyDescent="0.2">
      <c r="A24" s="159" t="s">
        <v>11</v>
      </c>
      <c r="B24" s="3" t="s">
        <v>35</v>
      </c>
      <c r="C24" s="133">
        <v>100</v>
      </c>
      <c r="D24" s="128">
        <f>'19'!S44</f>
        <v>125.64720214927631</v>
      </c>
      <c r="E24" s="169">
        <f>'19'!U44</f>
        <v>45.552207734745323</v>
      </c>
      <c r="F24" s="120">
        <f>'19'!W44</f>
        <v>2</v>
      </c>
      <c r="G24" s="172">
        <f>'19'!Y44</f>
        <v>1</v>
      </c>
      <c r="H24" s="156">
        <v>19</v>
      </c>
      <c r="I24" s="56"/>
      <c r="J24" s="103" t="s">
        <v>340</v>
      </c>
      <c r="K24" s="161">
        <v>0.80800000000000005</v>
      </c>
      <c r="L24" s="189">
        <v>0.74199999999999999</v>
      </c>
    </row>
    <row r="25" spans="1:12" x14ac:dyDescent="0.2">
      <c r="A25" s="159" t="s">
        <v>12</v>
      </c>
      <c r="B25" s="3" t="s">
        <v>367</v>
      </c>
      <c r="C25" s="133">
        <v>100</v>
      </c>
      <c r="D25" s="128">
        <f>'20'!S44</f>
        <v>118.98445896097404</v>
      </c>
      <c r="E25" s="169">
        <f>'20'!U44</f>
        <v>41.548919376833354</v>
      </c>
      <c r="F25" s="120">
        <f>'20'!W44</f>
        <v>2</v>
      </c>
      <c r="G25" s="172">
        <f>'20'!Y44</f>
        <v>1</v>
      </c>
      <c r="H25" s="156">
        <v>20</v>
      </c>
      <c r="I25" s="56"/>
      <c r="J25" s="103" t="s">
        <v>369</v>
      </c>
      <c r="K25" s="161">
        <v>0.82699999999999996</v>
      </c>
      <c r="L25" s="189">
        <v>0.69599999999999995</v>
      </c>
    </row>
    <row r="26" spans="1:12" x14ac:dyDescent="0.2">
      <c r="A26" s="159" t="s">
        <v>13</v>
      </c>
      <c r="B26" s="3" t="s">
        <v>192</v>
      </c>
      <c r="C26" s="133">
        <v>100</v>
      </c>
      <c r="D26" s="128">
        <f>'21'!S44</f>
        <v>124.28177176326869</v>
      </c>
      <c r="E26" s="169">
        <f>'21'!U44</f>
        <v>30.700359969054489</v>
      </c>
      <c r="F26" s="120">
        <f>'21'!W44</f>
        <v>7</v>
      </c>
      <c r="G26" s="172">
        <f>'21'!Y44</f>
        <v>7</v>
      </c>
      <c r="H26" s="156">
        <v>21</v>
      </c>
      <c r="I26" s="56"/>
      <c r="J26" s="200" t="s">
        <v>370</v>
      </c>
      <c r="K26" s="161">
        <v>0.78</v>
      </c>
      <c r="L26" s="189">
        <v>0.71399999999999997</v>
      </c>
    </row>
    <row r="27" spans="1:12" x14ac:dyDescent="0.2">
      <c r="A27" s="11" t="s">
        <v>14</v>
      </c>
      <c r="B27" s="12" t="s">
        <v>50</v>
      </c>
      <c r="C27" s="134">
        <v>100</v>
      </c>
      <c r="D27" s="129">
        <f>'22'!S44</f>
        <v>123.90512976925244</v>
      </c>
      <c r="E27" s="170">
        <f>'22'!U44</f>
        <v>60.12740007697662</v>
      </c>
      <c r="F27" s="121">
        <f>'22'!W44</f>
        <v>9</v>
      </c>
      <c r="G27" s="173">
        <f>'22'!Y44</f>
        <v>6</v>
      </c>
      <c r="H27" s="157">
        <v>22</v>
      </c>
      <c r="I27" s="56"/>
      <c r="J27" s="199" t="s">
        <v>371</v>
      </c>
      <c r="K27" s="396">
        <v>0.82799999999999996</v>
      </c>
      <c r="L27" s="397">
        <v>0.68200000000000005</v>
      </c>
    </row>
    <row r="28" spans="1:12" x14ac:dyDescent="0.2">
      <c r="A28" s="159" t="s">
        <v>15</v>
      </c>
      <c r="B28" s="3" t="s">
        <v>36</v>
      </c>
      <c r="C28" s="133">
        <v>100</v>
      </c>
      <c r="D28" s="128">
        <f>'23'!S44</f>
        <v>137.54558337754221</v>
      </c>
      <c r="E28" s="169">
        <f>'23'!U44</f>
        <v>63.446740783718212</v>
      </c>
      <c r="F28" s="120">
        <f>'23'!W44</f>
        <v>21</v>
      </c>
      <c r="G28" s="172">
        <f>'23'!Y44</f>
        <v>13</v>
      </c>
      <c r="H28" s="156">
        <v>23</v>
      </c>
      <c r="I28" s="56"/>
      <c r="J28" s="114" t="s">
        <v>550</v>
      </c>
      <c r="K28" s="422">
        <v>0.67200000000000004</v>
      </c>
      <c r="L28" s="423">
        <v>0.67900000000000005</v>
      </c>
    </row>
    <row r="29" spans="1:12" x14ac:dyDescent="0.2">
      <c r="A29" s="159" t="s">
        <v>16</v>
      </c>
      <c r="B29" s="3" t="s">
        <v>193</v>
      </c>
      <c r="C29" s="133">
        <v>100</v>
      </c>
      <c r="D29" s="128">
        <f>'24'!S44</f>
        <v>114.1873680898214</v>
      </c>
      <c r="E29" s="169">
        <f>'24'!U44</f>
        <v>42.482551131548782</v>
      </c>
      <c r="F29" s="120">
        <f>'24'!W44</f>
        <v>0</v>
      </c>
      <c r="G29" s="172">
        <f>'24'!Y44</f>
        <v>0</v>
      </c>
      <c r="H29" s="156">
        <v>24</v>
      </c>
      <c r="I29" s="56"/>
      <c r="J29" s="200" t="s">
        <v>551</v>
      </c>
      <c r="K29" s="416">
        <v>0.59799999999999998</v>
      </c>
      <c r="L29" s="417">
        <v>0.61099999999999999</v>
      </c>
    </row>
    <row r="30" spans="1:12" x14ac:dyDescent="0.2">
      <c r="A30" s="159" t="s">
        <v>17</v>
      </c>
      <c r="B30" s="3" t="s">
        <v>273</v>
      </c>
      <c r="C30" s="133">
        <v>100</v>
      </c>
      <c r="D30" s="128">
        <f>'25'!S44</f>
        <v>132.98651031134327</v>
      </c>
      <c r="E30" s="169">
        <f>'25'!U44</f>
        <v>65.129810071101289</v>
      </c>
      <c r="F30" s="120">
        <f>'25'!W44</f>
        <v>4</v>
      </c>
      <c r="G30" s="172">
        <f>'25'!Y44</f>
        <v>4</v>
      </c>
      <c r="H30" s="156">
        <v>25</v>
      </c>
      <c r="I30" s="56"/>
      <c r="J30" s="200" t="s">
        <v>552</v>
      </c>
      <c r="K30" s="416">
        <v>0.71299999999999997</v>
      </c>
      <c r="L30" s="417">
        <v>0.622</v>
      </c>
    </row>
    <row r="31" spans="1:12" x14ac:dyDescent="0.2">
      <c r="A31" s="159" t="s">
        <v>18</v>
      </c>
      <c r="B31" s="3" t="s">
        <v>274</v>
      </c>
      <c r="C31" s="133">
        <v>100</v>
      </c>
      <c r="D31" s="128">
        <f>'26'!S44</f>
        <v>127.73523939844949</v>
      </c>
      <c r="E31" s="169">
        <f>'26'!U44</f>
        <v>79.819086168437281</v>
      </c>
      <c r="F31" s="120">
        <f>'26'!W44</f>
        <v>9</v>
      </c>
      <c r="G31" s="172">
        <f>'26'!Y44</f>
        <v>8</v>
      </c>
      <c r="H31" s="156">
        <v>26</v>
      </c>
      <c r="I31" s="56"/>
      <c r="J31" s="115" t="s">
        <v>553</v>
      </c>
      <c r="K31" s="424">
        <v>0.64</v>
      </c>
      <c r="L31" s="425">
        <v>0.64900000000000002</v>
      </c>
    </row>
    <row r="32" spans="1:12" x14ac:dyDescent="0.2">
      <c r="A32" s="159" t="s">
        <v>19</v>
      </c>
      <c r="B32" s="3" t="s">
        <v>275</v>
      </c>
      <c r="C32" s="133">
        <v>100</v>
      </c>
      <c r="D32" s="128">
        <f>'27'!S44</f>
        <v>123.6651872363984</v>
      </c>
      <c r="E32" s="169">
        <f>'27'!U44</f>
        <v>84.336653005670371</v>
      </c>
      <c r="F32" s="120">
        <f>'27'!W44</f>
        <v>36</v>
      </c>
      <c r="G32" s="172">
        <f>'27'!Y44</f>
        <v>25</v>
      </c>
      <c r="H32" s="156">
        <v>27</v>
      </c>
      <c r="I32" s="56"/>
      <c r="J32" s="191" t="s">
        <v>141</v>
      </c>
      <c r="K32" s="191"/>
      <c r="L32" s="47" t="s">
        <v>120</v>
      </c>
    </row>
    <row r="33" spans="1:12" x14ac:dyDescent="0.2">
      <c r="A33" s="159" t="s">
        <v>20</v>
      </c>
      <c r="B33" s="3" t="s">
        <v>37</v>
      </c>
      <c r="C33" s="133">
        <v>100</v>
      </c>
      <c r="D33" s="128">
        <f>'28'!S44</f>
        <v>122.11682045536813</v>
      </c>
      <c r="E33" s="169">
        <f>'28'!U44</f>
        <v>77.532897885934233</v>
      </c>
      <c r="F33" s="120">
        <f>'28'!W44</f>
        <v>9</v>
      </c>
      <c r="G33" s="172">
        <f>'28'!Y44</f>
        <v>8</v>
      </c>
      <c r="H33" s="156">
        <v>28</v>
      </c>
      <c r="I33" s="56"/>
      <c r="J33" s="57" t="s">
        <v>142</v>
      </c>
      <c r="K33" s="58">
        <f>AVERAGE(K29:K31)</f>
        <v>0.65033333333333332</v>
      </c>
      <c r="L33" s="58">
        <f>AVERAGE(L29:L31)</f>
        <v>0.62733333333333341</v>
      </c>
    </row>
    <row r="34" spans="1:12" x14ac:dyDescent="0.2">
      <c r="A34" s="159" t="s">
        <v>21</v>
      </c>
      <c r="B34" s="3" t="s">
        <v>38</v>
      </c>
      <c r="C34" s="133">
        <v>100</v>
      </c>
      <c r="D34" s="128">
        <f>'29'!S44</f>
        <v>107.61358538320967</v>
      </c>
      <c r="E34" s="169">
        <f>'29'!U44</f>
        <v>92.053817563605946</v>
      </c>
      <c r="F34" s="120">
        <f>'29'!W44</f>
        <v>1</v>
      </c>
      <c r="G34" s="172">
        <f>'29'!Y44</f>
        <v>0</v>
      </c>
      <c r="H34" s="156">
        <v>29</v>
      </c>
      <c r="I34" s="56"/>
    </row>
    <row r="35" spans="1:12" x14ac:dyDescent="0.2">
      <c r="A35" s="159" t="s">
        <v>22</v>
      </c>
      <c r="B35" s="3" t="s">
        <v>378</v>
      </c>
      <c r="C35" s="133">
        <v>100</v>
      </c>
      <c r="D35" s="128">
        <f>'30'!S44</f>
        <v>125.41582809096816</v>
      </c>
      <c r="E35" s="169">
        <f>'30'!U44</f>
        <v>86.592209759120053</v>
      </c>
      <c r="F35" s="120">
        <f>'30'!W44</f>
        <v>14</v>
      </c>
      <c r="G35" s="172">
        <f>'30'!Y44</f>
        <v>12</v>
      </c>
      <c r="H35" s="156">
        <v>30</v>
      </c>
      <c r="I35" s="56"/>
    </row>
    <row r="36" spans="1:12" x14ac:dyDescent="0.2">
      <c r="A36" s="159" t="s">
        <v>23</v>
      </c>
      <c r="B36" s="3" t="s">
        <v>194</v>
      </c>
      <c r="C36" s="133">
        <v>100</v>
      </c>
      <c r="D36" s="128">
        <f>'31'!S44</f>
        <v>124.09474106434045</v>
      </c>
      <c r="E36" s="169">
        <f>'31'!U44</f>
        <v>69.382813053349565</v>
      </c>
      <c r="F36" s="120">
        <f>'31'!W44</f>
        <v>17</v>
      </c>
      <c r="G36" s="172">
        <f>'31'!Y44</f>
        <v>14</v>
      </c>
      <c r="H36" s="156">
        <v>31</v>
      </c>
      <c r="I36" s="56"/>
    </row>
    <row r="37" spans="1:12" x14ac:dyDescent="0.2">
      <c r="A37" s="159" t="s">
        <v>24</v>
      </c>
      <c r="B37" s="3" t="s">
        <v>39</v>
      </c>
      <c r="C37" s="133">
        <v>100</v>
      </c>
      <c r="D37" s="128">
        <f>'32'!S44</f>
        <v>122.8571912954625</v>
      </c>
      <c r="E37" s="169">
        <f>'32'!U44</f>
        <v>83.13425758552664</v>
      </c>
      <c r="F37" s="120">
        <f>'32'!W44</f>
        <v>6</v>
      </c>
      <c r="G37" s="172">
        <f>'32'!Y44</f>
        <v>6</v>
      </c>
      <c r="H37" s="156">
        <v>32</v>
      </c>
      <c r="I37" s="56"/>
    </row>
    <row r="38" spans="1:12" x14ac:dyDescent="0.2">
      <c r="A38" s="159" t="s">
        <v>25</v>
      </c>
      <c r="B38" s="3" t="s">
        <v>40</v>
      </c>
      <c r="C38" s="133">
        <v>100</v>
      </c>
      <c r="D38" s="128">
        <f>'33'!S44</f>
        <v>127.31695448628057</v>
      </c>
      <c r="E38" s="169">
        <f>'33'!U44</f>
        <v>82.8402432326358</v>
      </c>
      <c r="F38" s="120">
        <f>'33'!W44</f>
        <v>9</v>
      </c>
      <c r="G38" s="172">
        <f>'33'!Y44</f>
        <v>4</v>
      </c>
      <c r="H38" s="156">
        <v>33</v>
      </c>
      <c r="I38" s="56"/>
    </row>
    <row r="39" spans="1:12" x14ac:dyDescent="0.2">
      <c r="A39" s="159" t="s">
        <v>26</v>
      </c>
      <c r="B39" s="3" t="s">
        <v>277</v>
      </c>
      <c r="C39" s="133">
        <v>100</v>
      </c>
      <c r="D39" s="128">
        <f>'34'!S44</f>
        <v>124.83145578794134</v>
      </c>
      <c r="E39" s="169">
        <f>'34'!U44</f>
        <v>69.582700807461762</v>
      </c>
      <c r="F39" s="120">
        <f>'34'!W44</f>
        <v>16</v>
      </c>
      <c r="G39" s="172">
        <f>'34'!Y44</f>
        <v>14</v>
      </c>
      <c r="H39" s="156">
        <v>34</v>
      </c>
      <c r="I39" s="56"/>
    </row>
    <row r="40" spans="1:12" x14ac:dyDescent="0.2">
      <c r="A40" s="159" t="s">
        <v>51</v>
      </c>
      <c r="B40" s="3" t="s">
        <v>368</v>
      </c>
      <c r="C40" s="133">
        <v>100</v>
      </c>
      <c r="D40" s="128">
        <f>'35'!S44</f>
        <v>128.24642733080714</v>
      </c>
      <c r="E40" s="169">
        <f>'35'!U44</f>
        <v>72.105889458804597</v>
      </c>
      <c r="F40" s="120">
        <f>'35'!W44</f>
        <v>7</v>
      </c>
      <c r="G40" s="172">
        <f>'35'!Y44</f>
        <v>6</v>
      </c>
      <c r="H40" s="156">
        <v>35</v>
      </c>
      <c r="I40" s="56"/>
    </row>
    <row r="41" spans="1:12" x14ac:dyDescent="0.2">
      <c r="A41" s="159" t="s">
        <v>195</v>
      </c>
      <c r="B41" s="3" t="s">
        <v>41</v>
      </c>
      <c r="C41" s="133">
        <v>100</v>
      </c>
      <c r="D41" s="128">
        <f>'36'!S44</f>
        <v>121.19122618207159</v>
      </c>
      <c r="E41" s="169">
        <f>'36'!U44</f>
        <v>66.577326104053824</v>
      </c>
      <c r="F41" s="120">
        <f>'36'!W44</f>
        <v>19</v>
      </c>
      <c r="G41" s="172">
        <f>'36'!Y44</f>
        <v>15</v>
      </c>
      <c r="H41" s="156">
        <v>36</v>
      </c>
      <c r="I41" s="56"/>
    </row>
    <row r="42" spans="1:12" x14ac:dyDescent="0.2">
      <c r="A42" s="159" t="s">
        <v>201</v>
      </c>
      <c r="B42" s="3" t="s">
        <v>346</v>
      </c>
      <c r="C42" s="133">
        <v>100</v>
      </c>
      <c r="D42" s="128">
        <f>'37'!S44</f>
        <v>125.64606034239213</v>
      </c>
      <c r="E42" s="169">
        <f>'37'!U44</f>
        <v>64.085299542870317</v>
      </c>
      <c r="F42" s="120">
        <f>'37'!W44</f>
        <v>26</v>
      </c>
      <c r="G42" s="172">
        <f>'37'!Y44</f>
        <v>20</v>
      </c>
      <c r="H42" s="156">
        <v>37</v>
      </c>
      <c r="I42" s="56"/>
    </row>
    <row r="43" spans="1:12" x14ac:dyDescent="0.2">
      <c r="A43" s="159" t="s">
        <v>202</v>
      </c>
      <c r="B43" s="3" t="s">
        <v>279</v>
      </c>
      <c r="C43" s="133">
        <v>100</v>
      </c>
      <c r="D43" s="128">
        <f>'38'!S44</f>
        <v>126.2437646833767</v>
      </c>
      <c r="E43" s="169">
        <f>'38'!U44</f>
        <v>10.683174824384926</v>
      </c>
      <c r="F43" s="120">
        <f>'38'!W44</f>
        <v>2</v>
      </c>
      <c r="G43" s="172">
        <f>'38'!Y44</f>
        <v>1</v>
      </c>
      <c r="H43" s="156">
        <v>38</v>
      </c>
      <c r="I43" s="56"/>
    </row>
    <row r="44" spans="1:12" x14ac:dyDescent="0.2">
      <c r="A44" s="159" t="s">
        <v>203</v>
      </c>
      <c r="B44" s="3" t="s">
        <v>280</v>
      </c>
      <c r="C44" s="133">
        <v>100</v>
      </c>
      <c r="D44" s="128">
        <f>'39'!S44</f>
        <v>140.9672646394819</v>
      </c>
      <c r="E44" s="169">
        <f>'39'!U44</f>
        <v>57.202543033269741</v>
      </c>
      <c r="F44" s="120">
        <f>'39'!W44</f>
        <v>3</v>
      </c>
      <c r="G44" s="172">
        <f>'39'!Y44</f>
        <v>1</v>
      </c>
      <c r="H44" s="156">
        <v>39</v>
      </c>
      <c r="I44" s="56"/>
    </row>
    <row r="45" spans="1:12" x14ac:dyDescent="0.2">
      <c r="A45" s="106"/>
      <c r="B45" s="94" t="s">
        <v>83</v>
      </c>
      <c r="C45" s="135">
        <f>SUM(C6:C44)</f>
        <v>3900</v>
      </c>
      <c r="D45" s="202">
        <f>SUM(D6:D44)</f>
        <v>4785.3825669482558</v>
      </c>
      <c r="E45" s="203">
        <f>SUM(E6:E44)</f>
        <v>2176.9544716956379</v>
      </c>
      <c r="F45" s="204">
        <f>SUM(F6:F44)</f>
        <v>328</v>
      </c>
      <c r="G45" s="205">
        <f>SUM(G6:G44)</f>
        <v>255</v>
      </c>
      <c r="H45" s="160"/>
      <c r="I45" s="56"/>
    </row>
    <row r="46" spans="1:12" x14ac:dyDescent="0.2">
      <c r="A46" s="398" t="str">
        <f>取引基本表!$E$1</f>
        <v>2015年小野市産業連関表</v>
      </c>
      <c r="B46" s="399"/>
      <c r="C46" s="60"/>
      <c r="D46" s="60"/>
      <c r="E46" s="60"/>
      <c r="F46" s="60"/>
      <c r="G46" s="60"/>
      <c r="H46" s="48"/>
      <c r="I46" s="48"/>
      <c r="J46" s="48"/>
    </row>
    <row r="47" spans="1:12" x14ac:dyDescent="0.2">
      <c r="A47" s="59" t="s">
        <v>556</v>
      </c>
      <c r="B47" s="60"/>
      <c r="C47" s="60"/>
      <c r="D47" s="60"/>
      <c r="E47" s="60"/>
      <c r="F47" s="60"/>
      <c r="G47" s="60"/>
      <c r="H47" s="48"/>
      <c r="I47" s="48"/>
      <c r="J47" s="48"/>
    </row>
    <row r="48" spans="1:12" x14ac:dyDescent="0.2">
      <c r="A48" s="59" t="s">
        <v>557</v>
      </c>
      <c r="B48" s="60"/>
      <c r="C48" s="60"/>
      <c r="D48" s="60"/>
      <c r="E48" s="60"/>
      <c r="F48" s="60"/>
      <c r="G48" s="60"/>
      <c r="H48" s="48"/>
      <c r="I48" s="48"/>
      <c r="J48" s="48"/>
    </row>
    <row r="49" spans="1:10" x14ac:dyDescent="0.2">
      <c r="A49" s="59" t="s">
        <v>252</v>
      </c>
      <c r="B49" s="60"/>
      <c r="C49" s="60"/>
      <c r="D49" s="60"/>
      <c r="E49" s="60"/>
      <c r="F49" s="60"/>
      <c r="G49" s="60"/>
      <c r="H49" s="48"/>
      <c r="I49" s="48"/>
      <c r="J49" s="48"/>
    </row>
  </sheetData>
  <mergeCells count="1">
    <mergeCell ref="K4:L4"/>
  </mergeCells>
  <phoneticPr fontId="5"/>
  <pageMargins left="0.75" right="0.75" top="0.62" bottom="0.62" header="0.51200000000000001" footer="0.51200000000000001"/>
  <pageSetup paperSize="9" scale="83"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68"/>
  <sheetViews>
    <sheetView workbookViewId="0">
      <pane xSplit="2" ySplit="5" topLeftCell="G8" activePane="bottomRight" state="frozen"/>
      <selection pane="topRight" activeCell="C1" sqref="C1"/>
      <selection pane="bottomLeft" activeCell="A6" sqref="A6"/>
      <selection pane="bottomRight" activeCell="L14" sqref="L14"/>
    </sheetView>
  </sheetViews>
  <sheetFormatPr defaultRowHeight="13" x14ac:dyDescent="0.2"/>
  <cols>
    <col min="1" max="1" width="4.453125" customWidth="1"/>
    <col min="2" max="2" width="18.453125" customWidth="1"/>
    <col min="3" max="4" width="10.453125" customWidth="1"/>
    <col min="5" max="6" width="9.08984375" customWidth="1"/>
    <col min="7" max="7" width="6.90625" customWidth="1"/>
    <col min="8" max="8" width="5.453125" customWidth="1"/>
    <col min="9" max="9" width="18" customWidth="1"/>
    <col min="10" max="10" width="11.08984375" customWidth="1"/>
    <col min="11" max="11" width="13" customWidth="1"/>
    <col min="12" max="13" width="12.6328125" customWidth="1"/>
    <col min="15" max="15" width="5.453125" customWidth="1"/>
    <col min="16" max="16" width="13.08984375" customWidth="1"/>
    <col min="17" max="18" width="10.453125" customWidth="1"/>
  </cols>
  <sheetData>
    <row r="1" spans="1:18" x14ac:dyDescent="0.2">
      <c r="A1" s="15" t="s">
        <v>359</v>
      </c>
    </row>
    <row r="2" spans="1:18" x14ac:dyDescent="0.2">
      <c r="A2" s="43" t="s">
        <v>358</v>
      </c>
      <c r="B2" s="44"/>
      <c r="C2" s="44"/>
      <c r="D2" s="44"/>
      <c r="E2" s="44"/>
      <c r="F2" s="45"/>
      <c r="G2" s="45"/>
      <c r="O2" s="426"/>
      <c r="P2" s="434" t="s">
        <v>606</v>
      </c>
      <c r="Q2" s="427"/>
      <c r="R2" s="428" t="s">
        <v>558</v>
      </c>
    </row>
    <row r="3" spans="1:18" x14ac:dyDescent="0.2">
      <c r="A3" s="15" t="s">
        <v>397</v>
      </c>
      <c r="I3" s="15" t="s">
        <v>254</v>
      </c>
      <c r="O3" s="426"/>
      <c r="P3" s="427"/>
      <c r="Q3" s="427"/>
    </row>
    <row r="4" spans="1:18" x14ac:dyDescent="0.2">
      <c r="A4" s="50"/>
      <c r="B4" s="51"/>
      <c r="C4" s="52" t="s">
        <v>123</v>
      </c>
      <c r="D4" s="113"/>
      <c r="E4" s="122" t="s">
        <v>124</v>
      </c>
      <c r="F4" s="122"/>
      <c r="G4" s="114" t="s">
        <v>125</v>
      </c>
      <c r="I4" s="136"/>
      <c r="J4" s="137" t="s">
        <v>128</v>
      </c>
      <c r="K4" s="138" t="s">
        <v>210</v>
      </c>
      <c r="L4" s="139" t="s">
        <v>130</v>
      </c>
      <c r="M4" s="138" t="s">
        <v>255</v>
      </c>
      <c r="O4" s="49"/>
      <c r="P4" s="431" t="s">
        <v>559</v>
      </c>
      <c r="Q4" s="437" t="s">
        <v>607</v>
      </c>
      <c r="R4" s="433" t="s">
        <v>608</v>
      </c>
    </row>
    <row r="5" spans="1:18" x14ac:dyDescent="0.2">
      <c r="A5" s="54"/>
      <c r="B5" s="126"/>
      <c r="C5" s="123" t="s">
        <v>128</v>
      </c>
      <c r="D5" s="124" t="s">
        <v>129</v>
      </c>
      <c r="E5" s="125" t="s">
        <v>130</v>
      </c>
      <c r="F5" s="124" t="s">
        <v>131</v>
      </c>
      <c r="G5" s="115" t="s">
        <v>132</v>
      </c>
      <c r="I5" s="140"/>
      <c r="J5" s="141" t="s">
        <v>127</v>
      </c>
      <c r="K5" s="142" t="s">
        <v>127</v>
      </c>
      <c r="L5" s="143" t="s">
        <v>256</v>
      </c>
      <c r="M5" s="142" t="s">
        <v>256</v>
      </c>
      <c r="O5" s="49"/>
      <c r="P5" s="432" t="s">
        <v>560</v>
      </c>
      <c r="Q5" s="438">
        <v>2019</v>
      </c>
      <c r="R5" s="436">
        <v>2020</v>
      </c>
    </row>
    <row r="6" spans="1:18" x14ac:dyDescent="0.2">
      <c r="A6" s="2" t="s">
        <v>264</v>
      </c>
      <c r="B6" s="10" t="s">
        <v>265</v>
      </c>
      <c r="C6" s="175">
        <f>'1'!S5+'2'!S5+'3'!S5+'4'!S5+'5'!S5+'6'!S5+'7'!S5+'8'!S5+'9'!S5+'10'!S5+'11'!S5+'12'!S5+'13'!S5+'14'!S5+'15'!S5+'16'!S5+'17'!S5+'18'!S5+'19'!S5+'20'!S5+'21'!S5+'22'!S5+'23'!S5+'24'!S5+'25'!S5+'26'!S5+'27'!S5+'28'!S5+'29'!S5+'30'!S5+'31'!S5+'32'!S5+'33'!S5+'34'!S5+'35'!S5+'36'!S5+'37'!S5+'38'!S5+'39'!S5</f>
        <v>112.56047006719156</v>
      </c>
      <c r="D6" s="193">
        <f>'1'!U5+'2'!U5+'3'!U5+'4'!U5+'5'!U5+'6'!U5+'7'!U5+'8'!U5+'9'!U5+'10'!U5+'11'!U5+'12'!U5+'13'!U5+'14'!U5+'15'!U5+'16'!U5+'17'!U5+'18'!U5+'19'!U5+'20'!U5+'21'!U5+'22'!U5+'23'!U5+'24'!U5+'25'!U5+'26'!U5+'27'!U5+'28'!U5+'29'!U5+'30'!U5+'31'!U5+'32'!U5+'33'!U5+'34'!U5+'35'!U5+'36'!U5+'37'!U5+'38'!U5+'39'!U5</f>
        <v>50.828202643505477</v>
      </c>
      <c r="E6" s="120">
        <f>'1'!W5+'2'!W5+'3'!W5+'4'!W5+'5'!W5+'6'!W5+'7'!W5+'8'!W5+'9'!W5+'10'!W5+'11'!W5+'12'!W5+'13'!W5+'14'!W5+'15'!W5+'16'!W5+'17'!W5+'18'!W5+'19'!W5+'20'!W5+'21'!W5+'22'!W5+'23'!W5+'24'!W5+'25'!W5+'26'!W5+'27'!W5+'28'!W5+'29'!W5+'30'!W5+'31'!W5+'32'!W5+'33'!W5+'34'!W5+'35'!W5+'36'!W5+'37'!W5+'38'!W5+'39'!W5</f>
        <v>19</v>
      </c>
      <c r="F6" s="172">
        <f>'1'!Y5+'2'!Y5+'3'!Y5+'4'!Y5+'5'!Y5+'6'!Y5+'7'!Y5+'8'!Y5+'9'!Y5+'10'!Y5+'11'!Y5+'12'!Y5+'13'!Y5+'14'!Y5+'15'!Y5+'16'!Y5+'17'!Y5+'18'!Y5+'19'!Y5+'20'!Y5+'21'!Y5+'22'!Y5+'23'!Y5+'24'!Y5+'25'!Y5+'26'!Y5+'27'!Y5+'28'!Y5+'29'!Y5+'30'!Y5+'31'!Y5+'32'!Y5+'33'!Y5+'34'!Y5+'35'!Y5+'36'!Y5+'37'!Y5+'38'!Y5+'39'!Y5</f>
        <v>16</v>
      </c>
      <c r="G6" s="116">
        <v>1</v>
      </c>
      <c r="I6" s="144" t="s">
        <v>257</v>
      </c>
      <c r="J6" s="145">
        <f>C45</f>
        <v>4785.3825669482549</v>
      </c>
      <c r="K6" s="145">
        <f>D45</f>
        <v>2176.9544716956384</v>
      </c>
      <c r="L6" s="146">
        <f>E45</f>
        <v>328</v>
      </c>
      <c r="M6" s="147">
        <f>F45</f>
        <v>255</v>
      </c>
      <c r="O6" s="49"/>
      <c r="P6" s="429" t="s">
        <v>561</v>
      </c>
      <c r="Q6" s="429">
        <v>22311703</v>
      </c>
      <c r="R6" s="429">
        <v>21735871</v>
      </c>
    </row>
    <row r="7" spans="1:18" x14ac:dyDescent="0.2">
      <c r="A7" s="159" t="s">
        <v>220</v>
      </c>
      <c r="B7" s="3" t="s">
        <v>266</v>
      </c>
      <c r="C7" s="174">
        <f>'1'!S6+'2'!S6+'3'!S6+'4'!S6+'5'!S6+'6'!S6+'7'!S6+'8'!S6+'9'!S6+'10'!S6+'11'!S6+'12'!S6+'13'!S6+'14'!S6+'15'!S6+'16'!S6+'17'!S6+'18'!S6+'19'!S6+'20'!S6+'21'!S6+'22'!S6+'23'!S6+'24'!S6+'25'!S6+'26'!S6+'27'!S6+'28'!S6+'29'!S6+'30'!S6+'31'!S6+'32'!S6+'33'!S6+'34'!S6+'35'!S6+'36'!S6+'37'!S6+'38'!S6+'39'!S6</f>
        <v>104.30203026262505</v>
      </c>
      <c r="D7" s="193">
        <f>'1'!U6+'2'!U6+'3'!U6+'4'!U6+'5'!U6+'6'!U6+'7'!U6+'8'!U6+'9'!U6+'10'!U6+'11'!U6+'12'!U6+'13'!U6+'14'!U6+'15'!U6+'16'!U6+'17'!U6+'18'!U6+'19'!U6+'20'!U6+'21'!U6+'22'!U6+'23'!U6+'24'!U6+'25'!U6+'26'!U6+'27'!U6+'28'!U6+'29'!U6+'30'!U6+'31'!U6+'32'!U6+'33'!U6+'34'!U6+'35'!U6+'36'!U6+'37'!U6+'38'!U6+'39'!U6</f>
        <v>71.579824690036816</v>
      </c>
      <c r="E7" s="120">
        <f>'1'!W6+'2'!W6+'3'!W6+'4'!W6+'5'!W6+'6'!W6+'7'!W6+'8'!W6+'9'!W6+'10'!W6+'11'!W6+'12'!W6+'13'!W6+'14'!W6+'15'!W6+'16'!W6+'17'!W6+'18'!W6+'19'!W6+'20'!W6+'21'!W6+'22'!W6+'23'!W6+'24'!W6+'25'!W6+'26'!W6+'27'!W6+'28'!W6+'29'!W6+'30'!W6+'31'!W6+'32'!W6+'33'!W6+'34'!W6+'35'!W6+'36'!W6+'37'!W6+'38'!W6+'39'!W6</f>
        <v>2</v>
      </c>
      <c r="F7" s="172">
        <f>'1'!Y6+'2'!Y6+'3'!Y6+'4'!Y6+'5'!Y6+'6'!Y6+'7'!Y6+'8'!Y6+'9'!Y6+'10'!Y6+'11'!Y6+'12'!Y6+'13'!Y6+'14'!Y6+'15'!Y6+'16'!Y6+'17'!Y6+'18'!Y6+'19'!Y6+'20'!Y6+'21'!Y6+'22'!Y6+'23'!Y6+'24'!Y6+'25'!Y6+'26'!Y6+'27'!Y6+'28'!Y6+'29'!Y6+'30'!Y6+'31'!Y6+'32'!Y6+'33'!Y6+'34'!Y6+'35'!Y6+'36'!Y6+'37'!Y6+'38'!Y6+'39'!Y6</f>
        <v>0</v>
      </c>
      <c r="G7" s="117">
        <v>2</v>
      </c>
      <c r="I7" s="144" t="s">
        <v>258</v>
      </c>
      <c r="J7" s="145">
        <f>最終需要_まとめ!C45</f>
        <v>3900</v>
      </c>
      <c r="K7" s="383">
        <f>Q38</f>
        <v>258553</v>
      </c>
      <c r="L7" s="148" t="s">
        <v>259</v>
      </c>
      <c r="M7" s="149" t="s">
        <v>259</v>
      </c>
      <c r="O7" s="49"/>
      <c r="P7" s="429" t="s">
        <v>562</v>
      </c>
      <c r="Q7" s="429">
        <v>7098009</v>
      </c>
      <c r="R7" s="429">
        <v>6903478</v>
      </c>
    </row>
    <row r="8" spans="1:18" x14ac:dyDescent="0.2">
      <c r="A8" s="159" t="s">
        <v>221</v>
      </c>
      <c r="B8" s="3" t="s">
        <v>267</v>
      </c>
      <c r="C8" s="174">
        <f>'1'!S7+'2'!S7+'3'!S7+'4'!S7+'5'!S7+'6'!S7+'7'!S7+'8'!S7+'9'!S7+'10'!S7+'11'!S7+'12'!S7+'13'!S7+'14'!S7+'15'!S7+'16'!S7+'17'!S7+'18'!S7+'19'!S7+'20'!S7+'21'!S7+'22'!S7+'23'!S7+'24'!S7+'25'!S7+'26'!S7+'27'!S7+'28'!S7+'29'!S7+'30'!S7+'31'!S7+'32'!S7+'33'!S7+'34'!S7+'35'!S7+'36'!S7+'37'!S7+'38'!S7+'39'!S7</f>
        <v>100</v>
      </c>
      <c r="D8" s="193">
        <f>'1'!U7+'2'!U7+'3'!U7+'4'!U7+'5'!U7+'6'!U7+'7'!U7+'8'!U7+'9'!U7+'10'!U7+'11'!U7+'12'!U7+'13'!U7+'14'!U7+'15'!U7+'16'!U7+'17'!U7+'18'!U7+'19'!U7+'20'!U7+'21'!U7+'22'!U7+'23'!U7+'24'!U7+'25'!U7+'26'!U7+'27'!U7+'28'!U7+'29'!U7+'30'!U7+'31'!U7+'32'!U7+'33'!U7+'34'!U7+'35'!U7+'36'!U7+'37'!U7+'38'!U7+'39'!U7</f>
        <v>0</v>
      </c>
      <c r="E8" s="120">
        <f>'1'!W7+'2'!W7+'3'!W7+'4'!W7+'5'!W7+'6'!W7+'7'!W7+'8'!W7+'9'!W7+'10'!W7+'11'!W7+'12'!W7+'13'!W7+'14'!W7+'15'!W7+'16'!W7+'17'!W7+'18'!W7+'19'!W7+'20'!W7+'21'!W7+'22'!W7+'23'!W7+'24'!W7+'25'!W7+'26'!W7+'27'!W7+'28'!W7+'29'!W7+'30'!W7+'31'!W7+'32'!W7+'33'!W7+'34'!W7+'35'!W7+'36'!W7+'37'!W7+'38'!W7+'39'!W7</f>
        <v>0</v>
      </c>
      <c r="F8" s="172">
        <f>'1'!Y7+'2'!Y7+'3'!Y7+'4'!Y7+'5'!Y7+'6'!Y7+'7'!Y7+'8'!Y7+'9'!Y7+'10'!Y7+'11'!Y7+'12'!Y7+'13'!Y7+'14'!Y7+'15'!Y7+'16'!Y7+'17'!Y7+'18'!Y7+'19'!Y7+'20'!Y7+'21'!Y7+'22'!Y7+'23'!Y7+'24'!Y7+'25'!Y7+'26'!Y7+'27'!Y7+'28'!Y7+'29'!Y7+'30'!Y7+'31'!Y7+'32'!Y7+'33'!Y7+'34'!Y7+'35'!Y7+'36'!Y7+'37'!Y7+'38'!Y7+'39'!Y7</f>
        <v>0</v>
      </c>
      <c r="G8" s="117">
        <v>3</v>
      </c>
      <c r="I8" s="144" t="s">
        <v>260</v>
      </c>
      <c r="J8" s="441">
        <f>J6/J7</f>
        <v>1.2270211710123731</v>
      </c>
      <c r="K8" s="150">
        <f>K6/K7*100</f>
        <v>0.84197610226748021</v>
      </c>
      <c r="L8" s="148" t="s">
        <v>262</v>
      </c>
      <c r="M8" s="151" t="s">
        <v>262</v>
      </c>
      <c r="O8" s="49"/>
      <c r="P8" s="429" t="s">
        <v>563</v>
      </c>
      <c r="Q8" s="429">
        <v>3587529</v>
      </c>
      <c r="R8" s="429">
        <v>3385318</v>
      </c>
    </row>
    <row r="9" spans="1:18" x14ac:dyDescent="0.2">
      <c r="A9" s="159" t="s">
        <v>222</v>
      </c>
      <c r="B9" s="3" t="s">
        <v>27</v>
      </c>
      <c r="C9" s="174">
        <f>'1'!S8+'2'!S8+'3'!S8+'4'!S8+'5'!S8+'6'!S8+'7'!S8+'8'!S8+'9'!S8+'10'!S8+'11'!S8+'12'!S8+'13'!S8+'14'!S8+'15'!S8+'16'!S8+'17'!S8+'18'!S8+'19'!S8+'20'!S8+'21'!S8+'22'!S8+'23'!S8+'24'!S8+'25'!S8+'26'!S8+'27'!S8+'28'!S8+'29'!S8+'30'!S8+'31'!S8+'32'!S8+'33'!S8+'34'!S8+'35'!S8+'36'!S8+'37'!S8+'38'!S8+'39'!S8</f>
        <v>103.4119099829206</v>
      </c>
      <c r="D9" s="193">
        <f>'1'!U8+'2'!U8+'3'!U8+'4'!U8+'5'!U8+'6'!U8+'7'!U8+'8'!U8+'9'!U8+'10'!U8+'11'!U8+'12'!U8+'13'!U8+'14'!U8+'15'!U8+'16'!U8+'17'!U8+'18'!U8+'19'!U8+'20'!U8+'21'!U8+'22'!U8+'23'!U8+'24'!U8+'25'!U8+'26'!U8+'27'!U8+'28'!U8+'29'!U8+'30'!U8+'31'!U8+'32'!U8+'33'!U8+'34'!U8+'35'!U8+'36'!U8+'37'!U8+'38'!U8+'39'!U8</f>
        <v>58.767120651087041</v>
      </c>
      <c r="E9" s="120">
        <f>'1'!W8+'2'!W8+'3'!W8+'4'!W8+'5'!W8+'6'!W8+'7'!W8+'8'!W8+'9'!W8+'10'!W8+'11'!W8+'12'!W8+'13'!W8+'14'!W8+'15'!W8+'16'!W8+'17'!W8+'18'!W8+'19'!W8+'20'!W8+'21'!W8+'22'!W8+'23'!W8+'24'!W8+'25'!W8+'26'!W8+'27'!W8+'28'!W8+'29'!W8+'30'!W8+'31'!W8+'32'!W8+'33'!W8+'34'!W8+'35'!W8+'36'!W8+'37'!W8+'38'!W8+'39'!W8</f>
        <v>2</v>
      </c>
      <c r="F9" s="172">
        <f>'1'!Y8+'2'!Y8+'3'!Y8+'4'!Y8+'5'!Y8+'6'!Y8+'7'!Y8+'8'!Y8+'9'!Y8+'10'!Y8+'11'!Y8+'12'!Y8+'13'!Y8+'14'!Y8+'15'!Y8+'16'!Y8+'17'!Y8+'18'!Y8+'19'!Y8+'20'!Y8+'21'!Y8+'22'!Y8+'23'!Y8+'24'!Y8+'25'!Y8+'26'!Y8+'27'!Y8+'28'!Y8+'29'!Y8+'30'!Y8+'31'!Y8+'32'!Y8+'33'!Y8+'34'!Y8+'35'!Y8+'36'!Y8+'37'!Y8+'38'!Y8+'39'!Y8</f>
        <v>0</v>
      </c>
      <c r="G9" s="117">
        <v>4</v>
      </c>
      <c r="I9" s="152" t="s">
        <v>125</v>
      </c>
      <c r="J9" s="458" t="s">
        <v>609</v>
      </c>
      <c r="K9" s="459"/>
      <c r="L9" s="153"/>
      <c r="M9" s="154"/>
      <c r="O9" s="49"/>
      <c r="P9" s="429" t="s">
        <v>564</v>
      </c>
      <c r="Q9" s="429">
        <v>1982260</v>
      </c>
      <c r="R9" s="429">
        <v>1908128</v>
      </c>
    </row>
    <row r="10" spans="1:18" x14ac:dyDescent="0.2">
      <c r="A10" s="2" t="s">
        <v>223</v>
      </c>
      <c r="B10" s="10" t="s">
        <v>191</v>
      </c>
      <c r="C10" s="175">
        <f>'1'!S9+'2'!S9+'3'!S9+'4'!S9+'5'!S9+'6'!S9+'7'!S9+'8'!S9+'9'!S9+'10'!S9+'11'!S9+'12'!S9+'13'!S9+'14'!S9+'15'!S9+'16'!S9+'17'!S9+'18'!S9+'19'!S9+'20'!S9+'21'!S9+'22'!S9+'23'!S9+'24'!S9+'25'!S9+'26'!S9+'27'!S9+'28'!S9+'29'!S9+'30'!S9+'31'!S9+'32'!S9+'33'!S9+'34'!S9+'35'!S9+'36'!S9+'37'!S9+'38'!S9+'39'!S9</f>
        <v>136.19061126581485</v>
      </c>
      <c r="D10" s="194">
        <f>'1'!U9+'2'!U9+'3'!U9+'4'!U9+'5'!U9+'6'!U9+'7'!U9+'8'!U9+'9'!U9+'10'!U9+'11'!U9+'12'!U9+'13'!U9+'14'!U9+'15'!U9+'16'!U9+'17'!U9+'18'!U9+'19'!U9+'20'!U9+'21'!U9+'22'!U9+'23'!U9+'24'!U9+'25'!U9+'26'!U9+'27'!U9+'28'!U9+'29'!U9+'30'!U9+'31'!U9+'32'!U9+'33'!U9+'34'!U9+'35'!U9+'36'!U9+'37'!U9+'38'!U9+'39'!U9</f>
        <v>38.834262193654467</v>
      </c>
      <c r="E10" s="119">
        <f>'1'!W9+'2'!W9+'3'!W9+'4'!W9+'5'!W9+'6'!W9+'7'!W9+'8'!W9+'9'!W9+'10'!W9+'11'!W9+'12'!W9+'13'!W9+'14'!W9+'15'!W9+'16'!W9+'17'!W9+'18'!W9+'19'!W9+'20'!W9+'21'!W9+'22'!W9+'23'!W9+'24'!W9+'25'!W9+'26'!W9+'27'!W9+'28'!W9+'29'!W9+'30'!W9+'31'!W9+'32'!W9+'33'!W9+'34'!W9+'35'!W9+'36'!W9+'37'!W9+'38'!W9+'39'!W9</f>
        <v>7</v>
      </c>
      <c r="F10" s="171">
        <f>'1'!Y9+'2'!Y9+'3'!Y9+'4'!Y9+'5'!Y9+'6'!Y9+'7'!Y9+'8'!Y9+'9'!Y9+'10'!Y9+'11'!Y9+'12'!Y9+'13'!Y9+'14'!Y9+'15'!Y9+'16'!Y9+'17'!Y9+'18'!Y9+'19'!Y9+'20'!Y9+'21'!Y9+'22'!Y9+'23'!Y9+'24'!Y9+'25'!Y9+'26'!Y9+'27'!Y9+'28'!Y9+'29'!Y9+'30'!Y9+'31'!Y9+'32'!Y9+'33'!Y9+'34'!Y9+'35'!Y9+'36'!Y9+'37'!Y9+'38'!Y9+'39'!Y9</f>
        <v>6</v>
      </c>
      <c r="G10" s="116">
        <v>5</v>
      </c>
      <c r="I10" s="26" t="s">
        <v>261</v>
      </c>
      <c r="O10" s="49"/>
      <c r="P10" s="429" t="s">
        <v>565</v>
      </c>
      <c r="Q10" s="429">
        <v>2933055</v>
      </c>
      <c r="R10" s="429">
        <v>2958496</v>
      </c>
    </row>
    <row r="11" spans="1:18" x14ac:dyDescent="0.2">
      <c r="A11" s="159" t="s">
        <v>224</v>
      </c>
      <c r="B11" s="3" t="s">
        <v>28</v>
      </c>
      <c r="C11" s="174">
        <f>'1'!S10+'2'!S10+'3'!S10+'4'!S10+'5'!S10+'6'!S10+'7'!S10+'8'!S10+'9'!S10+'10'!S10+'11'!S10+'12'!S10+'13'!S10+'14'!S10+'15'!S10+'16'!S10+'17'!S10+'18'!S10+'19'!S10+'20'!S10+'21'!S10+'22'!S10+'23'!S10+'24'!S10+'25'!S10+'26'!S10+'27'!S10+'28'!S10+'29'!S10+'30'!S10+'31'!S10+'32'!S10+'33'!S10+'34'!S10+'35'!S10+'36'!S10+'37'!S10+'38'!S10+'39'!S10</f>
        <v>100</v>
      </c>
      <c r="D11" s="193">
        <f>'1'!U10+'2'!U10+'3'!U10+'4'!U10+'5'!U10+'6'!U10+'7'!U10+'8'!U10+'9'!U10+'10'!U10+'11'!U10+'12'!U10+'13'!U10+'14'!U10+'15'!U10+'16'!U10+'17'!U10+'18'!U10+'19'!U10+'20'!U10+'21'!U10+'22'!U10+'23'!U10+'24'!U10+'25'!U10+'26'!U10+'27'!U10+'28'!U10+'29'!U10+'30'!U10+'31'!U10+'32'!U10+'33'!U10+'34'!U10+'35'!U10+'36'!U10+'37'!U10+'38'!U10+'39'!U10</f>
        <v>38.345864661654133</v>
      </c>
      <c r="E11" s="120">
        <f>'1'!W10+'2'!W10+'3'!W10+'4'!W10+'5'!W10+'6'!W10+'7'!W10+'8'!W10+'9'!W10+'10'!W10+'11'!W10+'12'!W10+'13'!W10+'14'!W10+'15'!W10+'16'!W10+'17'!W10+'18'!W10+'19'!W10+'20'!W10+'21'!W10+'22'!W10+'23'!W10+'24'!W10+'25'!W10+'26'!W10+'27'!W10+'28'!W10+'29'!W10+'30'!W10+'31'!W10+'32'!W10+'33'!W10+'34'!W10+'35'!W10+'36'!W10+'37'!W10+'38'!W10+'39'!W10</f>
        <v>9</v>
      </c>
      <c r="F11" s="172">
        <f>'1'!Y10+'2'!Y10+'3'!Y10+'4'!Y10+'5'!Y10+'6'!Y10+'7'!Y10+'8'!Y10+'9'!Y10+'10'!Y10+'11'!Y10+'12'!Y10+'13'!Y10+'14'!Y10+'15'!Y10+'16'!Y10+'17'!Y10+'18'!Y10+'19'!Y10+'20'!Y10+'21'!Y10+'22'!Y10+'23'!Y10+'24'!Y10+'25'!Y10+'26'!Y10+'27'!Y10+'28'!Y10+'29'!Y10+'30'!Y10+'31'!Y10+'32'!Y10+'33'!Y10+'34'!Y10+'35'!Y10+'36'!Y10+'37'!Y10+'38'!Y10+'39'!Y10</f>
        <v>9</v>
      </c>
      <c r="G11" s="117">
        <v>6</v>
      </c>
      <c r="O11" s="49"/>
      <c r="P11" s="429" t="s">
        <v>566</v>
      </c>
      <c r="Q11" s="429">
        <v>1278601</v>
      </c>
      <c r="R11" s="429">
        <v>1266442</v>
      </c>
    </row>
    <row r="12" spans="1:18" x14ac:dyDescent="0.2">
      <c r="A12" s="159" t="s">
        <v>225</v>
      </c>
      <c r="B12" s="3" t="s">
        <v>268</v>
      </c>
      <c r="C12" s="174">
        <f>'1'!S11+'2'!S11+'3'!S11+'4'!S11+'5'!S11+'6'!S11+'7'!S11+'8'!S11+'9'!S11+'10'!S11+'11'!S11+'12'!S11+'13'!S11+'14'!S11+'15'!S11+'16'!S11+'17'!S11+'18'!S11+'19'!S11+'20'!S11+'21'!S11+'22'!S11+'23'!S11+'24'!S11+'25'!S11+'26'!S11+'27'!S11+'28'!S11+'29'!S11+'30'!S11+'31'!S11+'32'!S11+'33'!S11+'34'!S11+'35'!S11+'36'!S11+'37'!S11+'38'!S11+'39'!S11</f>
        <v>137.68644242827841</v>
      </c>
      <c r="D12" s="193">
        <f>'1'!U11+'2'!U11+'3'!U11+'4'!U11+'5'!U11+'6'!U11+'7'!U11+'8'!U11+'9'!U11+'10'!U11+'11'!U11+'12'!U11+'13'!U11+'14'!U11+'15'!U11+'16'!U11+'17'!U11+'18'!U11+'19'!U11+'20'!U11+'21'!U11+'22'!U11+'23'!U11+'24'!U11+'25'!U11+'26'!U11+'27'!U11+'28'!U11+'29'!U11+'30'!U11+'31'!U11+'32'!U11+'33'!U11+'34'!U11+'35'!U11+'36'!U11+'37'!U11+'38'!U11+'39'!U11</f>
        <v>42.32077605638041</v>
      </c>
      <c r="E12" s="120">
        <f>'1'!W11+'2'!W11+'3'!W11+'4'!W11+'5'!W11+'6'!W11+'7'!W11+'8'!W11+'9'!W11+'10'!W11+'11'!W11+'12'!W11+'13'!W11+'14'!W11+'15'!W11+'16'!W11+'17'!W11+'18'!W11+'19'!W11+'20'!W11+'21'!W11+'22'!W11+'23'!W11+'24'!W11+'25'!W11+'26'!W11+'27'!W11+'28'!W11+'29'!W11+'30'!W11+'31'!W11+'32'!W11+'33'!W11+'34'!W11+'35'!W11+'36'!W11+'37'!W11+'38'!W11+'39'!W11</f>
        <v>8</v>
      </c>
      <c r="F12" s="172">
        <f>'1'!Y11+'2'!Y11+'3'!Y11+'4'!Y11+'5'!Y11+'6'!Y11+'7'!Y11+'8'!Y11+'9'!Y11+'10'!Y11+'11'!Y11+'12'!Y11+'13'!Y11+'14'!Y11+'15'!Y11+'16'!Y11+'17'!Y11+'18'!Y11+'19'!Y11+'20'!Y11+'21'!Y11+'22'!Y11+'23'!Y11+'24'!Y11+'25'!Y11+'26'!Y11+'27'!Y11+'28'!Y11+'29'!Y11+'30'!Y11+'31'!Y11+'32'!Y11+'33'!Y11+'34'!Y11+'35'!Y11+'36'!Y11+'37'!Y11+'38'!Y11+'39'!Y11</f>
        <v>6</v>
      </c>
      <c r="G12" s="117">
        <v>7</v>
      </c>
      <c r="I12" s="26" t="s">
        <v>320</v>
      </c>
      <c r="J12" s="180">
        <f>最終需要_まとめ!C45</f>
        <v>3900</v>
      </c>
      <c r="O12" s="49"/>
      <c r="P12" s="429" t="s">
        <v>567</v>
      </c>
      <c r="Q12" s="429">
        <v>2700326</v>
      </c>
      <c r="R12" s="429">
        <v>2598785</v>
      </c>
    </row>
    <row r="13" spans="1:18" x14ac:dyDescent="0.2">
      <c r="A13" s="159" t="s">
        <v>226</v>
      </c>
      <c r="B13" s="3" t="s">
        <v>29</v>
      </c>
      <c r="C13" s="174">
        <f>'1'!S12+'2'!S12+'3'!S12+'4'!S12+'5'!S12+'6'!S12+'7'!S12+'8'!S12+'9'!S12+'10'!S12+'11'!S12+'12'!S12+'13'!S12+'14'!S12+'15'!S12+'16'!S12+'17'!S12+'18'!S12+'19'!S12+'20'!S12+'21'!S12+'22'!S12+'23'!S12+'24'!S12+'25'!S12+'26'!S12+'27'!S12+'28'!S12+'29'!S12+'30'!S12+'31'!S12+'32'!S12+'33'!S12+'34'!S12+'35'!S12+'36'!S12+'37'!S12+'38'!S12+'39'!S12</f>
        <v>100</v>
      </c>
      <c r="D13" s="193">
        <f>'1'!U12+'2'!U12+'3'!U12+'4'!U12+'5'!U12+'6'!U12+'7'!U12+'8'!U12+'9'!U12+'10'!U12+'11'!U12+'12'!U12+'13'!U12+'14'!U12+'15'!U12+'16'!U12+'17'!U12+'18'!U12+'19'!U12+'20'!U12+'21'!U12+'22'!U12+'23'!U12+'24'!U12+'25'!U12+'26'!U12+'27'!U12+'28'!U12+'29'!U12+'30'!U12+'31'!U12+'32'!U12+'33'!U12+'34'!U12+'35'!U12+'36'!U12+'37'!U12+'38'!U12+'39'!U12</f>
        <v>30.379331705717306</v>
      </c>
      <c r="E13" s="120">
        <f>'1'!W12+'2'!W12+'3'!W12+'4'!W12+'5'!W12+'6'!W12+'7'!W12+'8'!W12+'9'!W12+'10'!W12+'11'!W12+'12'!W12+'13'!W12+'14'!W12+'15'!W12+'16'!W12+'17'!W12+'18'!W12+'19'!W12+'20'!W12+'21'!W12+'22'!W12+'23'!W12+'24'!W12+'25'!W12+'26'!W12+'27'!W12+'28'!W12+'29'!W12+'30'!W12+'31'!W12+'32'!W12+'33'!W12+'34'!W12+'35'!W12+'36'!W12+'37'!W12+'38'!W12+'39'!W12</f>
        <v>2</v>
      </c>
      <c r="F13" s="172">
        <f>'1'!Y12+'2'!Y12+'3'!Y12+'4'!Y12+'5'!Y12+'6'!Y12+'7'!Y12+'8'!Y12+'9'!Y12+'10'!Y12+'11'!Y12+'12'!Y12+'13'!Y12+'14'!Y12+'15'!Y12+'16'!Y12+'17'!Y12+'18'!Y12+'19'!Y12+'20'!Y12+'21'!Y12+'22'!Y12+'23'!Y12+'24'!Y12+'25'!Y12+'26'!Y12+'27'!Y12+'28'!Y12+'29'!Y12+'30'!Y12+'31'!Y12+'32'!Y12+'33'!Y12+'34'!Y12+'35'!Y12+'36'!Y12+'37'!Y12+'38'!Y12+'39'!Y12</f>
        <v>2</v>
      </c>
      <c r="G13" s="117">
        <v>8</v>
      </c>
      <c r="I13" s="177" t="s">
        <v>321</v>
      </c>
      <c r="J13" s="183">
        <f>'1'!H44+'2'!H44+'3'!H44+'4'!H44+'5'!H44+'6'!H44+'7'!H44+'8'!H44+'9'!H44+'10'!H44+'11'!H44+'12'!H44+'13'!H44+'14'!H44+'15'!H44+'16'!H44+'17'!H44+'18'!H44+'19'!H44+'20'!H44+'21'!H44+'22'!H44+'23'!H44+'24'!H44+'25'!H44+'26'!H44+'27'!H44+'28'!H44+'29'!H44+'30'!H44+'31'!H44+'32'!H44+'33'!H44+'34'!H44+'35'!H44+'36'!H44+'37'!H44+'38'!H44+'39'!H44</f>
        <v>584.02037187206554</v>
      </c>
      <c r="L13" t="s">
        <v>178</v>
      </c>
      <c r="O13" s="49"/>
      <c r="P13" s="429" t="s">
        <v>568</v>
      </c>
      <c r="Q13" s="429">
        <v>1115874</v>
      </c>
      <c r="R13" s="429">
        <v>1131429</v>
      </c>
    </row>
    <row r="14" spans="1:18" x14ac:dyDescent="0.2">
      <c r="A14" s="159" t="s">
        <v>227</v>
      </c>
      <c r="B14" s="3" t="s">
        <v>30</v>
      </c>
      <c r="C14" s="174">
        <f>'1'!S13+'2'!S13+'3'!S13+'4'!S13+'5'!S13+'6'!S13+'7'!S13+'8'!S13+'9'!S13+'10'!S13+'11'!S13+'12'!S13+'13'!S13+'14'!S13+'15'!S13+'16'!S13+'17'!S13+'18'!S13+'19'!S13+'20'!S13+'21'!S13+'22'!S13+'23'!S13+'24'!S13+'25'!S13+'26'!S13+'27'!S13+'28'!S13+'29'!S13+'30'!S13+'31'!S13+'32'!S13+'33'!S13+'34'!S13+'35'!S13+'36'!S13+'37'!S13+'38'!S13+'39'!S13</f>
        <v>107.35976644345489</v>
      </c>
      <c r="D14" s="193">
        <f>'1'!U13+'2'!U13+'3'!U13+'4'!U13+'5'!U13+'6'!U13+'7'!U13+'8'!U13+'9'!U13+'10'!U13+'11'!U13+'12'!U13+'13'!U13+'14'!U13+'15'!U13+'16'!U13+'17'!U13+'18'!U13+'19'!U13+'20'!U13+'21'!U13+'22'!U13+'23'!U13+'24'!U13+'25'!U13+'26'!U13+'27'!U13+'28'!U13+'29'!U13+'30'!U13+'31'!U13+'32'!U13+'33'!U13+'34'!U13+'35'!U13+'36'!U13+'37'!U13+'38'!U13+'39'!U13</f>
        <v>30.958239529990973</v>
      </c>
      <c r="E14" s="120">
        <f>'1'!W13+'2'!W13+'3'!W13+'4'!W13+'5'!W13+'6'!W13+'7'!W13+'8'!W13+'9'!W13+'10'!W13+'11'!W13+'12'!W13+'13'!W13+'14'!W13+'15'!W13+'16'!W13+'17'!W13+'18'!W13+'19'!W13+'20'!W13+'21'!W13+'22'!W13+'23'!W13+'24'!W13+'25'!W13+'26'!W13+'27'!W13+'28'!W13+'29'!W13+'30'!W13+'31'!W13+'32'!W13+'33'!W13+'34'!W13+'35'!W13+'36'!W13+'37'!W13+'38'!W13+'39'!W13</f>
        <v>1</v>
      </c>
      <c r="F14" s="172">
        <f>'1'!Y13+'2'!Y13+'3'!Y13+'4'!Y13+'5'!Y13+'6'!Y13+'7'!Y13+'8'!Y13+'9'!Y13+'10'!Y13+'11'!Y13+'12'!Y13+'13'!Y13+'14'!Y13+'15'!Y13+'16'!Y13+'17'!Y13+'18'!Y13+'19'!Y13+'20'!Y13+'21'!Y13+'22'!Y13+'23'!Y13+'24'!Y13+'25'!Y13+'26'!Y13+'27'!Y13+'28'!Y13+'29'!Y13+'30'!Y13+'31'!Y13+'32'!Y13+'33'!Y13+'34'!Y13+'35'!Y13+'36'!Y13+'37'!Y13+'38'!Y13+'39'!Y13</f>
        <v>1</v>
      </c>
      <c r="G14" s="117">
        <v>9</v>
      </c>
      <c r="I14" s="178" t="s">
        <v>322</v>
      </c>
      <c r="J14" s="184">
        <f>'1'!R44+'2'!R44+'3'!R44+'4'!R44+'5'!R44+'6'!R44+'7'!R44+'8'!R44+'9'!R44+'10'!R44+'11'!R44+'12'!R44+'13'!R44+'14'!R44+'15'!R44+'16'!R44+'17'!R44+'18'!R44+'19'!R44+'20'!R44+'21'!R44+'22'!R44+'23'!R44+'24'!R44+'25'!R44+'26'!R44+'27'!R44+'28'!R44+'29'!R44+'30'!R44+'31'!R44+'32'!R44+'33'!R44+'34'!R44+'35'!R44+'36'!R44+'37'!R44+'38'!R44+'39'!R44</f>
        <v>301.27457344057768</v>
      </c>
      <c r="O14" s="49"/>
      <c r="P14" s="429" t="s">
        <v>569</v>
      </c>
      <c r="Q14" s="429">
        <v>672561</v>
      </c>
      <c r="R14" s="429">
        <v>686870</v>
      </c>
    </row>
    <row r="15" spans="1:18" x14ac:dyDescent="0.2">
      <c r="A15" s="159" t="s">
        <v>2</v>
      </c>
      <c r="B15" s="3" t="s">
        <v>365</v>
      </c>
      <c r="C15" s="174">
        <f>'1'!S14+'2'!S14+'3'!S14+'4'!S14+'5'!S14+'6'!S14+'7'!S14+'8'!S14+'9'!S14+'10'!S14+'11'!S14+'12'!S14+'13'!S14+'14'!S14+'15'!S14+'16'!S14+'17'!S14+'18'!S14+'19'!S14+'20'!S14+'21'!S14+'22'!S14+'23'!S14+'24'!S14+'25'!S14+'26'!S14+'27'!S14+'28'!S14+'29'!S14+'30'!S14+'31'!S14+'32'!S14+'33'!S14+'34'!S14+'35'!S14+'36'!S14+'37'!S14+'38'!S14+'39'!S14</f>
        <v>132.78773976490331</v>
      </c>
      <c r="D15" s="193">
        <f>'1'!U14+'2'!U14+'3'!U14+'4'!U14+'5'!U14+'6'!U14+'7'!U14+'8'!U14+'9'!U14+'10'!U14+'11'!U14+'12'!U14+'13'!U14+'14'!U14+'15'!U14+'16'!U14+'17'!U14+'18'!U14+'19'!U14+'20'!U14+'21'!U14+'22'!U14+'23'!U14+'24'!U14+'25'!U14+'26'!U14+'27'!U14+'28'!U14+'29'!U14+'30'!U14+'31'!U14+'32'!U14+'33'!U14+'34'!U14+'35'!U14+'36'!U14+'37'!U14+'38'!U14+'39'!U14</f>
        <v>42.94126375073791</v>
      </c>
      <c r="E15" s="120">
        <f>'1'!W14+'2'!W14+'3'!W14+'4'!W14+'5'!W14+'6'!W14+'7'!W14+'8'!W14+'9'!W14+'10'!W14+'11'!W14+'12'!W14+'13'!W14+'14'!W14+'15'!W14+'16'!W14+'17'!W14+'18'!W14+'19'!W14+'20'!W14+'21'!W14+'22'!W14+'23'!W14+'24'!W14+'25'!W14+'26'!W14+'27'!W14+'28'!W14+'29'!W14+'30'!W14+'31'!W14+'32'!W14+'33'!W14+'34'!W14+'35'!W14+'36'!W14+'37'!W14+'38'!W14+'39'!W14</f>
        <v>5</v>
      </c>
      <c r="F15" s="172">
        <f>'1'!Y14+'2'!Y14+'3'!Y14+'4'!Y14+'5'!Y14+'6'!Y14+'7'!Y14+'8'!Y14+'9'!Y14+'10'!Y14+'11'!Y14+'12'!Y14+'13'!Y14+'14'!Y14+'15'!Y14+'16'!Y14+'17'!Y14+'18'!Y14+'19'!Y14+'20'!Y14+'21'!Y14+'22'!Y14+'23'!Y14+'24'!Y14+'25'!Y14+'26'!Y14+'27'!Y14+'28'!Y14+'29'!Y14+'30'!Y14+'31'!Y14+'32'!Y14+'33'!Y14+'34'!Y14+'35'!Y14+'36'!Y14+'37'!Y14+'38'!Y14+'39'!Y14</f>
        <v>5</v>
      </c>
      <c r="G15" s="117">
        <v>10</v>
      </c>
      <c r="I15" s="179" t="s">
        <v>323</v>
      </c>
      <c r="J15" s="182">
        <f>J12+J13+J14</f>
        <v>4785.2949453126439</v>
      </c>
      <c r="O15" s="49"/>
      <c r="P15" s="429" t="s">
        <v>570</v>
      </c>
      <c r="Q15" s="429">
        <v>474157</v>
      </c>
      <c r="R15" s="429">
        <v>451615</v>
      </c>
    </row>
    <row r="16" spans="1:18" x14ac:dyDescent="0.2">
      <c r="A16" s="159" t="s">
        <v>3</v>
      </c>
      <c r="B16" s="3" t="s">
        <v>31</v>
      </c>
      <c r="C16" s="174">
        <f>'1'!S15+'2'!S15+'3'!S15+'4'!S15+'5'!S15+'6'!S15+'7'!S15+'8'!S15+'9'!S15+'10'!S15+'11'!S15+'12'!S15+'13'!S15+'14'!S15+'15'!S15+'16'!S15+'17'!S15+'18'!S15+'19'!S15+'20'!S15+'21'!S15+'22'!S15+'23'!S15+'24'!S15+'25'!S15+'26'!S15+'27'!S15+'28'!S15+'29'!S15+'30'!S15+'31'!S15+'32'!S15+'33'!S15+'34'!S15+'35'!S15+'36'!S15+'37'!S15+'38'!S15+'39'!S15</f>
        <v>120.50827167636729</v>
      </c>
      <c r="D16" s="193">
        <f>'1'!U15+'2'!U15+'3'!U15+'4'!U15+'5'!U15+'6'!U15+'7'!U15+'8'!U15+'9'!U15+'10'!U15+'11'!U15+'12'!U15+'13'!U15+'14'!U15+'15'!U15+'16'!U15+'17'!U15+'18'!U15+'19'!U15+'20'!U15+'21'!U15+'22'!U15+'23'!U15+'24'!U15+'25'!U15+'26'!U15+'27'!U15+'28'!U15+'29'!U15+'30'!U15+'31'!U15+'32'!U15+'33'!U15+'34'!U15+'35'!U15+'36'!U15+'37'!U15+'38'!U15+'39'!U15</f>
        <v>55.390643430793268</v>
      </c>
      <c r="E16" s="120">
        <f>'1'!W15+'2'!W15+'3'!W15+'4'!W15+'5'!W15+'6'!W15+'7'!W15+'8'!W15+'9'!W15+'10'!W15+'11'!W15+'12'!W15+'13'!W15+'14'!W15+'15'!W15+'16'!W15+'17'!W15+'18'!W15+'19'!W15+'20'!W15+'21'!W15+'22'!W15+'23'!W15+'24'!W15+'25'!W15+'26'!W15+'27'!W15+'28'!W15+'29'!W15+'30'!W15+'31'!W15+'32'!W15+'33'!W15+'34'!W15+'35'!W15+'36'!W15+'37'!W15+'38'!W15+'39'!W15</f>
        <v>4</v>
      </c>
      <c r="F16" s="172">
        <f>'1'!Y15+'2'!Y15+'3'!Y15+'4'!Y15+'5'!Y15+'6'!Y15+'7'!Y15+'8'!Y15+'9'!Y15+'10'!Y15+'11'!Y15+'12'!Y15+'13'!Y15+'14'!Y15+'15'!Y15+'16'!Y15+'17'!Y15+'18'!Y15+'19'!Y15+'20'!Y15+'21'!Y15+'22'!Y15+'23'!Y15+'24'!Y15+'25'!Y15+'26'!Y15+'27'!Y15+'28'!Y15+'29'!Y15+'30'!Y15+'31'!Y15+'32'!Y15+'33'!Y15+'34'!Y15+'35'!Y15+'36'!Y15+'37'!Y15+'38'!Y15+'39'!Y15</f>
        <v>4</v>
      </c>
      <c r="G16" s="117">
        <v>11</v>
      </c>
      <c r="J16" s="181" t="s">
        <v>355</v>
      </c>
      <c r="O16" s="49"/>
      <c r="P16" s="429" t="s">
        <v>571</v>
      </c>
      <c r="Q16" s="429">
        <v>469330</v>
      </c>
      <c r="R16" s="429">
        <v>445310</v>
      </c>
    </row>
    <row r="17" spans="1:18" x14ac:dyDescent="0.2">
      <c r="A17" s="159" t="s">
        <v>4</v>
      </c>
      <c r="B17" s="3" t="s">
        <v>32</v>
      </c>
      <c r="C17" s="174">
        <f>'1'!S16+'2'!S16+'3'!S16+'4'!S16+'5'!S16+'6'!S16+'7'!S16+'8'!S16+'9'!S16+'10'!S16+'11'!S16+'12'!S16+'13'!S16+'14'!S16+'15'!S16+'16'!S16+'17'!S16+'18'!S16+'19'!S16+'20'!S16+'21'!S16+'22'!S16+'23'!S16+'24'!S16+'25'!S16+'26'!S16+'27'!S16+'28'!S16+'29'!S16+'30'!S16+'31'!S16+'32'!S16+'33'!S16+'34'!S16+'35'!S16+'36'!S16+'37'!S16+'38'!S16+'39'!S16</f>
        <v>155.20664790907455</v>
      </c>
      <c r="D17" s="193">
        <f>'1'!U16+'2'!U16+'3'!U16+'4'!U16+'5'!U16+'6'!U16+'7'!U16+'8'!U16+'9'!U16+'10'!U16+'11'!U16+'12'!U16+'13'!U16+'14'!U16+'15'!U16+'16'!U16+'17'!U16+'18'!U16+'19'!U16+'20'!U16+'21'!U16+'22'!U16+'23'!U16+'24'!U16+'25'!U16+'26'!U16+'27'!U16+'28'!U16+'29'!U16+'30'!U16+'31'!U16+'32'!U16+'33'!U16+'34'!U16+'35'!U16+'36'!U16+'37'!U16+'38'!U16+'39'!U16</f>
        <v>37.260491423282495</v>
      </c>
      <c r="E17" s="120">
        <f>'1'!W16+'2'!W16+'3'!W16+'4'!W16+'5'!W16+'6'!W16+'7'!W16+'8'!W16+'9'!W16+'10'!W16+'11'!W16+'12'!W16+'13'!W16+'14'!W16+'15'!W16+'16'!W16+'17'!W16+'18'!W16+'19'!W16+'20'!W16+'21'!W16+'22'!W16+'23'!W16+'24'!W16+'25'!W16+'26'!W16+'27'!W16+'28'!W16+'29'!W16+'30'!W16+'31'!W16+'32'!W16+'33'!W16+'34'!W16+'35'!W16+'36'!W16+'37'!W16+'38'!W16+'39'!W16</f>
        <v>1</v>
      </c>
      <c r="F17" s="172">
        <f>'1'!Y16+'2'!Y16+'3'!Y16+'4'!Y16+'5'!Y16+'6'!Y16+'7'!Y16+'8'!Y16+'9'!Y16+'10'!Y16+'11'!Y16+'12'!Y16+'13'!Y16+'14'!Y16+'15'!Y16+'16'!Y16+'17'!Y16+'18'!Y16+'19'!Y16+'20'!Y16+'21'!Y16+'22'!Y16+'23'!Y16+'24'!Y16+'25'!Y16+'26'!Y16+'27'!Y16+'28'!Y16+'29'!Y16+'30'!Y16+'31'!Y16+'32'!Y16+'33'!Y16+'34'!Y16+'35'!Y16+'36'!Y16+'37'!Y16+'38'!Y16+'39'!Y16</f>
        <v>1</v>
      </c>
      <c r="G17" s="117">
        <v>12</v>
      </c>
      <c r="O17" s="49"/>
      <c r="P17" s="429"/>
      <c r="Q17" s="429"/>
      <c r="R17" s="429"/>
    </row>
    <row r="18" spans="1:18" x14ac:dyDescent="0.2">
      <c r="A18" s="159" t="s">
        <v>5</v>
      </c>
      <c r="B18" s="3" t="s">
        <v>33</v>
      </c>
      <c r="C18" s="174">
        <f>'1'!S17+'2'!S17+'3'!S17+'4'!S17+'5'!S17+'6'!S17+'7'!S17+'8'!S17+'9'!S17+'10'!S17+'11'!S17+'12'!S17+'13'!S17+'14'!S17+'15'!S17+'16'!S17+'17'!S17+'18'!S17+'19'!S17+'20'!S17+'21'!S17+'22'!S17+'23'!S17+'24'!S17+'25'!S17+'26'!S17+'27'!S17+'28'!S17+'29'!S17+'30'!S17+'31'!S17+'32'!S17+'33'!S17+'34'!S17+'35'!S17+'36'!S17+'37'!S17+'38'!S17+'39'!S17</f>
        <v>103.03151733717642</v>
      </c>
      <c r="D18" s="193">
        <f>'1'!U17+'2'!U17+'3'!U17+'4'!U17+'5'!U17+'6'!U17+'7'!U17+'8'!U17+'9'!U17+'10'!U17+'11'!U17+'12'!U17+'13'!U17+'14'!U17+'15'!U17+'16'!U17+'17'!U17+'18'!U17+'19'!U17+'20'!U17+'21'!U17+'22'!U17+'23'!U17+'24'!U17+'25'!U17+'26'!U17+'27'!U17+'28'!U17+'29'!U17+'30'!U17+'31'!U17+'32'!U17+'33'!U17+'34'!U17+'35'!U17+'36'!U17+'37'!U17+'38'!U17+'39'!U17</f>
        <v>23.126872744032038</v>
      </c>
      <c r="E18" s="120">
        <f>'1'!W17+'2'!W17+'3'!W17+'4'!W17+'5'!W17+'6'!W17+'7'!W17+'8'!W17+'9'!W17+'10'!W17+'11'!W17+'12'!W17+'13'!W17+'14'!W17+'15'!W17+'16'!W17+'17'!W17+'18'!W17+'19'!W17+'20'!W17+'21'!W17+'22'!W17+'23'!W17+'24'!W17+'25'!W17+'26'!W17+'27'!W17+'28'!W17+'29'!W17+'30'!W17+'31'!W17+'32'!W17+'33'!W17+'34'!W17+'35'!W17+'36'!W17+'37'!W17+'38'!W17+'39'!W17</f>
        <v>10</v>
      </c>
      <c r="F18" s="172">
        <f>'1'!Y17+'2'!Y17+'3'!Y17+'4'!Y17+'5'!Y17+'6'!Y17+'7'!Y17+'8'!Y17+'9'!Y17+'10'!Y17+'11'!Y17+'12'!Y17+'13'!Y17+'14'!Y17+'15'!Y17+'16'!Y17+'17'!Y17+'18'!Y17+'19'!Y17+'20'!Y17+'21'!Y17+'22'!Y17+'23'!Y17+'24'!Y17+'25'!Y17+'26'!Y17+'27'!Y17+'28'!Y17+'29'!Y17+'30'!Y17+'31'!Y17+'32'!Y17+'33'!Y17+'34'!Y17+'35'!Y17+'36'!Y17+'37'!Y17+'38'!Y17+'39'!Y17</f>
        <v>10</v>
      </c>
      <c r="G18" s="117">
        <v>13</v>
      </c>
      <c r="O18" s="49">
        <v>100</v>
      </c>
      <c r="P18" s="430" t="s">
        <v>562</v>
      </c>
      <c r="Q18" s="429">
        <v>7098009</v>
      </c>
      <c r="R18" s="429">
        <v>6903478</v>
      </c>
    </row>
    <row r="19" spans="1:18" x14ac:dyDescent="0.2">
      <c r="A19" s="159" t="s">
        <v>6</v>
      </c>
      <c r="B19" s="3" t="s">
        <v>34</v>
      </c>
      <c r="C19" s="174">
        <f>'1'!S18+'2'!S18+'3'!S18+'4'!S18+'5'!S18+'6'!S18+'7'!S18+'8'!S18+'9'!S18+'10'!S18+'11'!S18+'12'!S18+'13'!S18+'14'!S18+'15'!S18+'16'!S18+'17'!S18+'18'!S18+'19'!S18+'20'!S18+'21'!S18+'22'!S18+'23'!S18+'24'!S18+'25'!S18+'26'!S18+'27'!S18+'28'!S18+'29'!S18+'30'!S18+'31'!S18+'32'!S18+'33'!S18+'34'!S18+'35'!S18+'36'!S18+'37'!S18+'38'!S18+'39'!S18</f>
        <v>142.37046368504579</v>
      </c>
      <c r="D19" s="193">
        <f>'1'!U18+'2'!U18+'3'!U18+'4'!U18+'5'!U18+'6'!U18+'7'!U18+'8'!U18+'9'!U18+'10'!U18+'11'!U18+'12'!U18+'13'!U18+'14'!U18+'15'!U18+'16'!U18+'17'!U18+'18'!U18+'19'!U18+'20'!U18+'21'!U18+'22'!U18+'23'!U18+'24'!U18+'25'!U18+'26'!U18+'27'!U18+'28'!U18+'29'!U18+'30'!U18+'31'!U18+'32'!U18+'33'!U18+'34'!U18+'35'!U18+'36'!U18+'37'!U18+'38'!U18+'39'!U18</f>
        <v>60.623342084938407</v>
      </c>
      <c r="E19" s="120">
        <f>'1'!W18+'2'!W18+'3'!W18+'4'!W18+'5'!W18+'6'!W18+'7'!W18+'8'!W18+'9'!W18+'10'!W18+'11'!W18+'12'!W18+'13'!W18+'14'!W18+'15'!W18+'16'!W18+'17'!W18+'18'!W18+'19'!W18+'20'!W18+'21'!W18+'22'!W18+'23'!W18+'24'!W18+'25'!W18+'26'!W18+'27'!W18+'28'!W18+'29'!W18+'30'!W18+'31'!W18+'32'!W18+'33'!W18+'34'!W18+'35'!W18+'36'!W18+'37'!W18+'38'!W18+'39'!W18</f>
        <v>8</v>
      </c>
      <c r="F19" s="172">
        <f>'1'!Y18+'2'!Y18+'3'!Y18+'4'!Y18+'5'!Y18+'6'!Y18+'7'!Y18+'8'!Y18+'9'!Y18+'10'!Y18+'11'!Y18+'12'!Y18+'13'!Y18+'14'!Y18+'15'!Y18+'16'!Y18+'17'!Y18+'18'!Y18+'19'!Y18+'20'!Y18+'21'!Y18+'22'!Y18+'23'!Y18+'24'!Y18+'25'!Y18+'26'!Y18+'27'!Y18+'28'!Y18+'29'!Y18+'30'!Y18+'31'!Y18+'32'!Y18+'33'!Y18+'34'!Y18+'35'!Y18+'36'!Y18+'37'!Y18+'38'!Y18+'39'!Y18</f>
        <v>5</v>
      </c>
      <c r="G19" s="117">
        <v>14</v>
      </c>
      <c r="L19" t="s">
        <v>611</v>
      </c>
      <c r="O19" s="49"/>
      <c r="P19" s="430" t="s">
        <v>572</v>
      </c>
      <c r="Q19" s="435">
        <v>3587529</v>
      </c>
      <c r="R19" s="429">
        <v>3385318</v>
      </c>
    </row>
    <row r="20" spans="1:18" x14ac:dyDescent="0.2">
      <c r="A20" s="159" t="s">
        <v>7</v>
      </c>
      <c r="B20" s="3" t="s">
        <v>269</v>
      </c>
      <c r="C20" s="174">
        <f>'1'!S19+'2'!S19+'3'!S19+'4'!S19+'5'!S19+'6'!S19+'7'!S19+'8'!S19+'9'!S19+'10'!S19+'11'!S19+'12'!S19+'13'!S19+'14'!S19+'15'!S19+'16'!S19+'17'!S19+'18'!S19+'19'!S19+'20'!S19+'21'!S19+'22'!S19+'23'!S19+'24'!S19+'25'!S19+'26'!S19+'27'!S19+'28'!S19+'29'!S19+'30'!S19+'31'!S19+'32'!S19+'33'!S19+'34'!S19+'35'!S19+'36'!S19+'37'!S19+'38'!S19+'39'!S19</f>
        <v>104.81455908267283</v>
      </c>
      <c r="D20" s="193">
        <f>'1'!U19+'2'!U19+'3'!U19+'4'!U19+'5'!U19+'6'!U19+'7'!U19+'8'!U19+'9'!U19+'10'!U19+'11'!U19+'12'!U19+'13'!U19+'14'!U19+'15'!U19+'16'!U19+'17'!U19+'18'!U19+'19'!U19+'20'!U19+'21'!U19+'22'!U19+'23'!U19+'24'!U19+'25'!U19+'26'!U19+'27'!U19+'28'!U19+'29'!U19+'30'!U19+'31'!U19+'32'!U19+'33'!U19+'34'!U19+'35'!U19+'36'!U19+'37'!U19+'38'!U19+'39'!U19</f>
        <v>43.278369169732905</v>
      </c>
      <c r="E20" s="120">
        <f>'1'!W19+'2'!W19+'3'!W19+'4'!W19+'5'!W19+'6'!W19+'7'!W19+'8'!W19+'9'!W19+'10'!W19+'11'!W19+'12'!W19+'13'!W19+'14'!W19+'15'!W19+'16'!W19+'17'!W19+'18'!W19+'19'!W19+'20'!W19+'21'!W19+'22'!W19+'23'!W19+'24'!W19+'25'!W19+'26'!W19+'27'!W19+'28'!W19+'29'!W19+'30'!W19+'31'!W19+'32'!W19+'33'!W19+'34'!W19+'35'!W19+'36'!W19+'37'!W19+'38'!W19+'39'!W19</f>
        <v>2</v>
      </c>
      <c r="F20" s="172">
        <f>'1'!Y19+'2'!Y19+'3'!Y19+'4'!Y19+'5'!Y19+'6'!Y19+'7'!Y19+'8'!Y19+'9'!Y19+'10'!Y19+'11'!Y19+'12'!Y19+'13'!Y19+'14'!Y19+'15'!Y19+'16'!Y19+'17'!Y19+'18'!Y19+'19'!Y19+'20'!Y19+'21'!Y19+'22'!Y19+'23'!Y19+'24'!Y19+'25'!Y19+'26'!Y19+'27'!Y19+'28'!Y19+'29'!Y19+'30'!Y19+'31'!Y19+'32'!Y19+'33'!Y19+'34'!Y19+'35'!Y19+'36'!Y19+'37'!Y19+'38'!Y19+'39'!Y19</f>
        <v>2</v>
      </c>
      <c r="G20" s="117">
        <v>15</v>
      </c>
      <c r="O20" s="49">
        <v>202</v>
      </c>
      <c r="P20" s="430" t="s">
        <v>573</v>
      </c>
      <c r="Q20" s="429">
        <v>1983439</v>
      </c>
      <c r="R20" s="429">
        <v>1820927</v>
      </c>
    </row>
    <row r="21" spans="1:18" x14ac:dyDescent="0.2">
      <c r="A21" s="159" t="s">
        <v>8</v>
      </c>
      <c r="B21" s="3" t="s">
        <v>270</v>
      </c>
      <c r="C21" s="174">
        <f>'1'!S20+'2'!S20+'3'!S20+'4'!S20+'5'!S20+'6'!S20+'7'!S20+'8'!S20+'9'!S20+'10'!S20+'11'!S20+'12'!S20+'13'!S20+'14'!S20+'15'!S20+'16'!S20+'17'!S20+'18'!S20+'19'!S20+'20'!S20+'21'!S20+'22'!S20+'23'!S20+'24'!S20+'25'!S20+'26'!S20+'27'!S20+'28'!S20+'29'!S20+'30'!S20+'31'!S20+'32'!S20+'33'!S20+'34'!S20+'35'!S20+'36'!S20+'37'!S20+'38'!S20+'39'!S20</f>
        <v>100</v>
      </c>
      <c r="D21" s="193">
        <f>'1'!U20+'2'!U20+'3'!U20+'4'!U20+'5'!U20+'6'!U20+'7'!U20+'8'!U20+'9'!U20+'10'!U20+'11'!U20+'12'!U20+'13'!U20+'14'!U20+'15'!U20+'16'!U20+'17'!U20+'18'!U20+'19'!U20+'20'!U20+'21'!U20+'22'!U20+'23'!U20+'24'!U20+'25'!U20+'26'!U20+'27'!U20+'28'!U20+'29'!U20+'30'!U20+'31'!U20+'32'!U20+'33'!U20+'34'!U20+'35'!U20+'36'!U20+'37'!U20+'38'!U20+'39'!U20</f>
        <v>44.079885877318112</v>
      </c>
      <c r="E21" s="120">
        <f>'1'!W20+'2'!W20+'3'!W20+'4'!W20+'5'!W20+'6'!W20+'7'!W20+'8'!W20+'9'!W20+'10'!W20+'11'!W20+'12'!W20+'13'!W20+'14'!W20+'15'!W20+'16'!W20+'17'!W20+'18'!W20+'19'!W20+'20'!W20+'21'!W20+'22'!W20+'23'!W20+'24'!W20+'25'!W20+'26'!W20+'27'!W20+'28'!W20+'29'!W20+'30'!W20+'31'!W20+'32'!W20+'33'!W20+'34'!W20+'35'!W20+'36'!W20+'37'!W20+'38'!W20+'39'!W20</f>
        <v>9</v>
      </c>
      <c r="F21" s="172">
        <f>'1'!Y20+'2'!Y20+'3'!Y20+'4'!Y20+'5'!Y20+'6'!Y20+'7'!Y20+'8'!Y20+'9'!Y20+'10'!Y20+'11'!Y20+'12'!Y20+'13'!Y20+'14'!Y20+'15'!Y20+'16'!Y20+'17'!Y20+'18'!Y20+'19'!Y20+'20'!Y20+'21'!Y20+'22'!Y20+'23'!Y20+'24'!Y20+'25'!Y20+'26'!Y20+'27'!Y20+'28'!Y20+'29'!Y20+'30'!Y20+'31'!Y20+'32'!Y20+'33'!Y20+'34'!Y20+'35'!Y20+'36'!Y20+'37'!Y20+'38'!Y20+'39'!Y20</f>
        <v>9</v>
      </c>
      <c r="G21" s="117">
        <v>16</v>
      </c>
      <c r="O21" s="49">
        <v>204</v>
      </c>
      <c r="P21" s="430" t="s">
        <v>574</v>
      </c>
      <c r="Q21" s="429">
        <v>1396599</v>
      </c>
      <c r="R21" s="429">
        <v>1365527</v>
      </c>
    </row>
    <row r="22" spans="1:18" x14ac:dyDescent="0.2">
      <c r="A22" s="159" t="s">
        <v>9</v>
      </c>
      <c r="B22" s="3" t="s">
        <v>271</v>
      </c>
      <c r="C22" s="174">
        <f>'1'!S21+'2'!S21+'3'!S21+'4'!S21+'5'!S21+'6'!S21+'7'!S21+'8'!S21+'9'!S21+'10'!S21+'11'!S21+'12'!S21+'13'!S21+'14'!S21+'15'!S21+'16'!S21+'17'!S21+'18'!S21+'19'!S21+'20'!S21+'21'!S21+'22'!S21+'23'!S21+'24'!S21+'25'!S21+'26'!S21+'27'!S21+'28'!S21+'29'!S21+'30'!S21+'31'!S21+'32'!S21+'33'!S21+'34'!S21+'35'!S21+'36'!S21+'37'!S21+'38'!S21+'39'!S21</f>
        <v>102.02682807760537</v>
      </c>
      <c r="D22" s="193">
        <f>'1'!U21+'2'!U21+'3'!U21+'4'!U21+'5'!U21+'6'!U21+'7'!U21+'8'!U21+'9'!U21+'10'!U21+'11'!U21+'12'!U21+'13'!U21+'14'!U21+'15'!U21+'16'!U21+'17'!U21+'18'!U21+'19'!U21+'20'!U21+'21'!U21+'22'!U21+'23'!U21+'24'!U21+'25'!U21+'26'!U21+'27'!U21+'28'!U21+'29'!U21+'30'!U21+'31'!U21+'32'!U21+'33'!U21+'34'!U21+'35'!U21+'36'!U21+'37'!U21+'38'!U21+'39'!U21</f>
        <v>39.994516606421321</v>
      </c>
      <c r="E22" s="120">
        <f>'1'!W21+'2'!W21+'3'!W21+'4'!W21+'5'!W21+'6'!W21+'7'!W21+'8'!W21+'9'!W21+'10'!W21+'11'!W21+'12'!W21+'13'!W21+'14'!W21+'15'!W21+'16'!W21+'17'!W21+'18'!W21+'19'!W21+'20'!W21+'21'!W21+'22'!W21+'23'!W21+'24'!W21+'25'!W21+'26'!W21+'27'!W21+'28'!W21+'29'!W21+'30'!W21+'31'!W21+'32'!W21+'33'!W21+'34'!W21+'35'!W21+'36'!W21+'37'!W21+'38'!W21+'39'!W21</f>
        <v>0</v>
      </c>
      <c r="F22" s="172">
        <f>'1'!Y21+'2'!Y21+'3'!Y21+'4'!Y21+'5'!Y21+'6'!Y21+'7'!Y21+'8'!Y21+'9'!Y21+'10'!Y21+'11'!Y21+'12'!Y21+'13'!Y21+'14'!Y21+'15'!Y21+'16'!Y21+'17'!Y21+'18'!Y21+'19'!Y21+'20'!Y21+'21'!Y21+'22'!Y21+'23'!Y21+'24'!Y21+'25'!Y21+'26'!Y21+'27'!Y21+'28'!Y21+'29'!Y21+'30'!Y21+'31'!Y21+'32'!Y21+'33'!Y21+'34'!Y21+'35'!Y21+'36'!Y21+'37'!Y21+'38'!Y21+'39'!Y21</f>
        <v>0</v>
      </c>
      <c r="G22" s="117">
        <v>17</v>
      </c>
      <c r="O22" s="49">
        <v>206</v>
      </c>
      <c r="P22" s="430" t="s">
        <v>575</v>
      </c>
      <c r="Q22" s="429">
        <v>207491</v>
      </c>
      <c r="R22" s="429">
        <v>198864</v>
      </c>
    </row>
    <row r="23" spans="1:18" x14ac:dyDescent="0.2">
      <c r="A23" s="159" t="s">
        <v>10</v>
      </c>
      <c r="B23" s="3" t="s">
        <v>272</v>
      </c>
      <c r="C23" s="174">
        <f>'1'!S22+'2'!S22+'3'!S22+'4'!S22+'5'!S22+'6'!S22+'7'!S22+'8'!S22+'9'!S22+'10'!S22+'11'!S22+'12'!S22+'13'!S22+'14'!S22+'15'!S22+'16'!S22+'17'!S22+'18'!S22+'19'!S22+'20'!S22+'21'!S22+'22'!S22+'23'!S22+'24'!S22+'25'!S22+'26'!S22+'27'!S22+'28'!S22+'29'!S22+'30'!S22+'31'!S22+'32'!S22+'33'!S22+'34'!S22+'35'!S22+'36'!S22+'37'!S22+'38'!S22+'39'!S22</f>
        <v>104.79892669266117</v>
      </c>
      <c r="D23" s="193">
        <f>'1'!U22+'2'!U22+'3'!U22+'4'!U22+'5'!U22+'6'!U22+'7'!U22+'8'!U22+'9'!U22+'10'!U22+'11'!U22+'12'!U22+'13'!U22+'14'!U22+'15'!U22+'16'!U22+'17'!U22+'18'!U22+'19'!U22+'20'!U22+'21'!U22+'22'!U22+'23'!U22+'24'!U22+'25'!U22+'26'!U22+'27'!U22+'28'!U22+'29'!U22+'30'!U22+'31'!U22+'32'!U22+'33'!U22+'34'!U22+'35'!U22+'36'!U22+'37'!U22+'38'!U22+'39'!U22</f>
        <v>36.769224438083782</v>
      </c>
      <c r="E23" s="120">
        <f>'1'!W22+'2'!W22+'3'!W22+'4'!W22+'5'!W22+'6'!W22+'7'!W22+'8'!W22+'9'!W22+'10'!W22+'11'!W22+'12'!W22+'13'!W22+'14'!W22+'15'!W22+'16'!W22+'17'!W22+'18'!W22+'19'!W22+'20'!W22+'21'!W22+'22'!W22+'23'!W22+'24'!W22+'25'!W22+'26'!W22+'27'!W22+'28'!W22+'29'!W22+'30'!W22+'31'!W22+'32'!W22+'33'!W22+'34'!W22+'35'!W22+'36'!W22+'37'!W22+'38'!W22+'39'!W22</f>
        <v>9</v>
      </c>
      <c r="F23" s="172">
        <f>'1'!Y22+'2'!Y22+'3'!Y22+'4'!Y22+'5'!Y22+'6'!Y22+'7'!Y22+'8'!Y22+'9'!Y22+'10'!Y22+'11'!Y22+'12'!Y22+'13'!Y22+'14'!Y22+'15'!Y22+'16'!Y22+'17'!Y22+'18'!Y22+'19'!Y22+'20'!Y22+'21'!Y22+'22'!Y22+'23'!Y22+'24'!Y22+'25'!Y22+'26'!Y22+'27'!Y22+'28'!Y22+'29'!Y22+'30'!Y22+'31'!Y22+'32'!Y22+'33'!Y22+'34'!Y22+'35'!Y22+'36'!Y22+'37'!Y22+'38'!Y22+'39'!Y22</f>
        <v>9</v>
      </c>
      <c r="G23" s="117">
        <v>18</v>
      </c>
      <c r="O23" s="49"/>
      <c r="P23" s="430" t="s">
        <v>564</v>
      </c>
      <c r="Q23" s="429">
        <v>1982260</v>
      </c>
      <c r="R23" s="429">
        <v>1908128</v>
      </c>
    </row>
    <row r="24" spans="1:18" x14ac:dyDescent="0.2">
      <c r="A24" s="159" t="s">
        <v>11</v>
      </c>
      <c r="B24" s="3" t="s">
        <v>35</v>
      </c>
      <c r="C24" s="174">
        <f>'1'!S23+'2'!S23+'3'!S23+'4'!S23+'5'!S23+'6'!S23+'7'!S23+'8'!S23+'9'!S23+'10'!S23+'11'!S23+'12'!S23+'13'!S23+'14'!S23+'15'!S23+'16'!S23+'17'!S23+'18'!S23+'19'!S23+'20'!S23+'21'!S23+'22'!S23+'23'!S23+'24'!S23+'25'!S23+'26'!S23+'27'!S23+'28'!S23+'29'!S23+'30'!S23+'31'!S23+'32'!S23+'33'!S23+'34'!S23+'35'!S23+'36'!S23+'37'!S23+'38'!S23+'39'!S23</f>
        <v>115.95577665191585</v>
      </c>
      <c r="D24" s="193">
        <f>'1'!U23+'2'!U23+'3'!U23+'4'!U23+'5'!U23+'6'!U23+'7'!U23+'8'!U23+'9'!U23+'10'!U23+'11'!U23+'12'!U23+'13'!U23+'14'!U23+'15'!U23+'16'!U23+'17'!U23+'18'!U23+'19'!U23+'20'!U23+'21'!U23+'22'!U23+'23'!U23+'24'!U23+'25'!U23+'26'!U23+'27'!U23+'28'!U23+'29'!U23+'30'!U23+'31'!U23+'32'!U23+'33'!U23+'34'!U23+'35'!U23+'36'!U23+'37'!U23+'38'!U23+'39'!U23</f>
        <v>38.820803433983848</v>
      </c>
      <c r="E24" s="120">
        <f>'1'!W23+'2'!W23+'3'!W23+'4'!W23+'5'!W23+'6'!W23+'7'!W23+'8'!W23+'9'!W23+'10'!W23+'11'!W23+'12'!W23+'13'!W23+'14'!W23+'15'!W23+'16'!W23+'17'!W23+'18'!W23+'19'!W23+'20'!W23+'21'!W23+'22'!W23+'23'!W23+'24'!W23+'25'!W23+'26'!W23+'27'!W23+'28'!W23+'29'!W23+'30'!W23+'31'!W23+'32'!W23+'33'!W23+'34'!W23+'35'!W23+'36'!W23+'37'!W23+'38'!W23+'39'!W23</f>
        <v>1</v>
      </c>
      <c r="F24" s="172">
        <f>'1'!Y23+'2'!Y23+'3'!Y23+'4'!Y23+'5'!Y23+'6'!Y23+'7'!Y23+'8'!Y23+'9'!Y23+'10'!Y23+'11'!Y23+'12'!Y23+'13'!Y23+'14'!Y23+'15'!Y23+'16'!Y23+'17'!Y23+'18'!Y23+'19'!Y23+'20'!Y23+'21'!Y23+'22'!Y23+'23'!Y23+'24'!Y23+'25'!Y23+'26'!Y23+'27'!Y23+'28'!Y23+'29'!Y23+'30'!Y23+'31'!Y23+'32'!Y23+'33'!Y23+'34'!Y23+'35'!Y23+'36'!Y23+'37'!Y23+'38'!Y23+'39'!Y23</f>
        <v>1</v>
      </c>
      <c r="G24" s="117">
        <v>19</v>
      </c>
      <c r="O24" s="49">
        <v>207</v>
      </c>
      <c r="P24" s="430" t="s">
        <v>576</v>
      </c>
      <c r="Q24" s="429">
        <v>654478</v>
      </c>
      <c r="R24" s="429">
        <v>639533</v>
      </c>
    </row>
    <row r="25" spans="1:18" x14ac:dyDescent="0.2">
      <c r="A25" s="159" t="s">
        <v>12</v>
      </c>
      <c r="B25" s="3" t="s">
        <v>367</v>
      </c>
      <c r="C25" s="174">
        <f>'1'!S24+'2'!S24+'3'!S24+'4'!S24+'5'!S24+'6'!S24+'7'!S24+'8'!S24+'9'!S24+'10'!S24+'11'!S24+'12'!S24+'13'!S24+'14'!S24+'15'!S24+'16'!S24+'17'!S24+'18'!S24+'19'!S24+'20'!S24+'21'!S24+'22'!S24+'23'!S24+'24'!S24+'25'!S24+'26'!S24+'27'!S24+'28'!S24+'29'!S24+'30'!S24+'31'!S24+'32'!S24+'33'!S24+'34'!S24+'35'!S24+'36'!S24+'37'!S24+'38'!S24+'39'!S24</f>
        <v>101.4812122457074</v>
      </c>
      <c r="D25" s="193">
        <f>'1'!U24+'2'!U24+'3'!U24+'4'!U24+'5'!U24+'6'!U24+'7'!U24+'8'!U24+'9'!U24+'10'!U24+'11'!U24+'12'!U24+'13'!U24+'14'!U24+'15'!U24+'16'!U24+'17'!U24+'18'!U24+'19'!U24+'20'!U24+'21'!U24+'22'!U24+'23'!U24+'24'!U24+'25'!U24+'26'!U24+'27'!U24+'28'!U24+'29'!U24+'30'!U24+'31'!U24+'32'!U24+'33'!U24+'34'!U24+'35'!U24+'36'!U24+'37'!U24+'38'!U24+'39'!U24</f>
        <v>32.519411859000854</v>
      </c>
      <c r="E25" s="120">
        <f>'1'!W24+'2'!W24+'3'!W24+'4'!W24+'5'!W24+'6'!W24+'7'!W24+'8'!W24+'9'!W24+'10'!W24+'11'!W24+'12'!W24+'13'!W24+'14'!W24+'15'!W24+'16'!W24+'17'!W24+'18'!W24+'19'!W24+'20'!W24+'21'!W24+'22'!W24+'23'!W24+'24'!W24+'25'!W24+'26'!W24+'27'!W24+'28'!W24+'29'!W24+'30'!W24+'31'!W24+'32'!W24+'33'!W24+'34'!W24+'35'!W24+'36'!W24+'37'!W24+'38'!W24+'39'!W24</f>
        <v>1</v>
      </c>
      <c r="F25" s="172">
        <f>'1'!Y24+'2'!Y24+'3'!Y24+'4'!Y24+'5'!Y24+'6'!Y24+'7'!Y24+'8'!Y24+'9'!Y24+'10'!Y24+'11'!Y24+'12'!Y24+'13'!Y24+'14'!Y24+'15'!Y24+'16'!Y24+'17'!Y24+'18'!Y24+'19'!Y24+'20'!Y24+'21'!Y24+'22'!Y24+'23'!Y24+'24'!Y24+'25'!Y24+'26'!Y24+'27'!Y24+'28'!Y24+'29'!Y24+'30'!Y24+'31'!Y24+'32'!Y24+'33'!Y24+'34'!Y24+'35'!Y24+'36'!Y24+'37'!Y24+'38'!Y24+'39'!Y24</f>
        <v>1</v>
      </c>
      <c r="G25" s="117">
        <v>20</v>
      </c>
      <c r="O25" s="49">
        <v>214</v>
      </c>
      <c r="P25" s="430" t="s">
        <v>577</v>
      </c>
      <c r="Q25" s="429">
        <v>470475</v>
      </c>
      <c r="R25" s="429">
        <v>449216</v>
      </c>
    </row>
    <row r="26" spans="1:18" x14ac:dyDescent="0.2">
      <c r="A26" s="159" t="s">
        <v>13</v>
      </c>
      <c r="B26" s="3" t="s">
        <v>192</v>
      </c>
      <c r="C26" s="174">
        <f>'1'!S25+'2'!S25+'3'!S25+'4'!S25+'5'!S25+'6'!S25+'7'!S25+'8'!S25+'9'!S25+'10'!S25+'11'!S25+'12'!S25+'13'!S25+'14'!S25+'15'!S25+'16'!S25+'17'!S25+'18'!S25+'19'!S25+'20'!S25+'21'!S25+'22'!S25+'23'!S25+'24'!S25+'25'!S25+'26'!S25+'27'!S25+'28'!S25+'29'!S25+'30'!S25+'31'!S25+'32'!S25+'33'!S25+'34'!S25+'35'!S25+'36'!S25+'37'!S25+'38'!S25+'39'!S25</f>
        <v>113.07935808422457</v>
      </c>
      <c r="D26" s="193">
        <f>'1'!U25+'2'!U25+'3'!U25+'4'!U25+'5'!U25+'6'!U25+'7'!U25+'8'!U25+'9'!U25+'10'!U25+'11'!U25+'12'!U25+'13'!U25+'14'!U25+'15'!U25+'16'!U25+'17'!U25+'18'!U25+'19'!U25+'20'!U25+'21'!U25+'22'!U25+'23'!U25+'24'!U25+'25'!U25+'26'!U25+'27'!U25+'28'!U25+'29'!U25+'30'!U25+'31'!U25+'32'!U25+'33'!U25+'34'!U25+'35'!U25+'36'!U25+'37'!U25+'38'!U25+'39'!U25</f>
        <v>24.154609717358088</v>
      </c>
      <c r="E26" s="120">
        <f>'1'!W25+'2'!W25+'3'!W25+'4'!W25+'5'!W25+'6'!W25+'7'!W25+'8'!W25+'9'!W25+'10'!W25+'11'!W25+'12'!W25+'13'!W25+'14'!W25+'15'!W25+'16'!W25+'17'!W25+'18'!W25+'19'!W25+'20'!W25+'21'!W25+'22'!W25+'23'!W25+'24'!W25+'25'!W25+'26'!W25+'27'!W25+'28'!W25+'29'!W25+'30'!W25+'31'!W25+'32'!W25+'33'!W25+'34'!W25+'35'!W25+'36'!W25+'37'!W25+'38'!W25+'39'!W25</f>
        <v>7</v>
      </c>
      <c r="F26" s="172">
        <f>'1'!Y25+'2'!Y25+'3'!Y25+'4'!Y25+'5'!Y25+'6'!Y25+'7'!Y25+'8'!Y25+'9'!Y25+'10'!Y25+'11'!Y25+'12'!Y25+'13'!Y25+'14'!Y25+'15'!Y25+'16'!Y25+'17'!Y25+'18'!Y25+'19'!Y25+'20'!Y25+'21'!Y25+'22'!Y25+'23'!Y25+'24'!Y25+'25'!Y25+'26'!Y25+'27'!Y25+'28'!Y25+'29'!Y25+'30'!Y25+'31'!Y25+'32'!Y25+'33'!Y25+'34'!Y25+'35'!Y25+'36'!Y25+'37'!Y25+'38'!Y25+'39'!Y25</f>
        <v>7</v>
      </c>
      <c r="G26" s="117">
        <v>21</v>
      </c>
      <c r="O26" s="49">
        <v>217</v>
      </c>
      <c r="P26" s="430" t="s">
        <v>578</v>
      </c>
      <c r="Q26" s="429">
        <v>331657</v>
      </c>
      <c r="R26" s="429">
        <v>316397</v>
      </c>
    </row>
    <row r="27" spans="1:18" x14ac:dyDescent="0.2">
      <c r="A27" s="11" t="s">
        <v>14</v>
      </c>
      <c r="B27" s="12" t="s">
        <v>50</v>
      </c>
      <c r="C27" s="176">
        <f>'1'!S26+'2'!S26+'3'!S26+'4'!S26+'5'!S26+'6'!S26+'7'!S26+'8'!S26+'9'!S26+'10'!S26+'11'!S26+'12'!S26+'13'!S26+'14'!S26+'15'!S26+'16'!S26+'17'!S26+'18'!S26+'19'!S26+'20'!S26+'21'!S26+'22'!S26+'23'!S26+'24'!S26+'25'!S26+'26'!S26+'27'!S26+'28'!S26+'29'!S26+'30'!S26+'31'!S26+'32'!S26+'33'!S26+'34'!S26+'35'!S26+'36'!S26+'37'!S26+'38'!S26+'39'!S26</f>
        <v>115.61492115715544</v>
      </c>
      <c r="D27" s="195">
        <f>'1'!U26+'2'!U26+'3'!U26+'4'!U26+'5'!U26+'6'!U26+'7'!U26+'8'!U26+'9'!U26+'10'!U26+'11'!U26+'12'!U26+'13'!U26+'14'!U26+'15'!U26+'16'!U26+'17'!U26+'18'!U26+'19'!U26+'20'!U26+'21'!U26+'22'!U26+'23'!U26+'24'!U26+'25'!U26+'26'!U26+'27'!U26+'28'!U26+'29'!U26+'30'!U26+'31'!U26+'32'!U26+'33'!U26+'34'!U26+'35'!U26+'36'!U26+'37'!U26+'38'!U26+'39'!U26</f>
        <v>54.543775642586873</v>
      </c>
      <c r="E27" s="121">
        <f>'1'!W26+'2'!W26+'3'!W26+'4'!W26+'5'!W26+'6'!W26+'7'!W26+'8'!W26+'9'!W26+'10'!W26+'11'!W26+'12'!W26+'13'!W26+'14'!W26+'15'!W26+'16'!W26+'17'!W26+'18'!W26+'19'!W26+'20'!W26+'21'!W26+'22'!W26+'23'!W26+'24'!W26+'25'!W26+'26'!W26+'27'!W26+'28'!W26+'29'!W26+'30'!W26+'31'!W26+'32'!W26+'33'!W26+'34'!W26+'35'!W26+'36'!W26+'37'!W26+'38'!W26+'39'!W26</f>
        <v>8</v>
      </c>
      <c r="F27" s="173">
        <f>'1'!Y26+'2'!Y26+'3'!Y26+'4'!Y26+'5'!Y26+'6'!Y26+'7'!Y26+'8'!Y26+'9'!Y26+'10'!Y26+'11'!Y26+'12'!Y26+'13'!Y26+'14'!Y26+'15'!Y26+'16'!Y26+'17'!Y26+'18'!Y26+'19'!Y26+'20'!Y26+'21'!Y26+'22'!Y26+'23'!Y26+'24'!Y26+'25'!Y26+'26'!Y26+'27'!Y26+'28'!Y26+'29'!Y26+'30'!Y26+'31'!Y26+'32'!Y26+'33'!Y26+'34'!Y26+'35'!Y26+'36'!Y26+'37'!Y26+'38'!Y26+'39'!Y26</f>
        <v>5</v>
      </c>
      <c r="G27" s="55">
        <v>22</v>
      </c>
      <c r="O27" s="49">
        <v>219</v>
      </c>
      <c r="P27" s="430" t="s">
        <v>579</v>
      </c>
      <c r="Q27" s="429">
        <v>462755</v>
      </c>
      <c r="R27" s="429">
        <v>441083</v>
      </c>
    </row>
    <row r="28" spans="1:18" x14ac:dyDescent="0.2">
      <c r="A28" s="159" t="s">
        <v>15</v>
      </c>
      <c r="B28" s="3" t="s">
        <v>36</v>
      </c>
      <c r="C28" s="174">
        <f>'1'!S27+'2'!S27+'3'!S27+'4'!S27+'5'!S27+'6'!S27+'7'!S27+'8'!S27+'9'!S27+'10'!S27+'11'!S27+'12'!S27+'13'!S27+'14'!S27+'15'!S27+'16'!S27+'17'!S27+'18'!S27+'19'!S27+'20'!S27+'21'!S27+'22'!S27+'23'!S27+'24'!S27+'25'!S27+'26'!S27+'27'!S27+'28'!S27+'29'!S27+'30'!S27+'31'!S27+'32'!S27+'33'!S27+'34'!S27+'35'!S27+'36'!S27+'37'!S27+'38'!S27+'39'!S27</f>
        <v>117.43016641233559</v>
      </c>
      <c r="D28" s="193">
        <f>'1'!U27+'2'!U27+'3'!U27+'4'!U27+'5'!U27+'6'!U27+'7'!U27+'8'!U27+'9'!U27+'10'!U27+'11'!U27+'12'!U27+'13'!U27+'14'!U27+'15'!U27+'16'!U27+'17'!U27+'18'!U27+'19'!U27+'20'!U27+'21'!U27+'22'!U27+'23'!U27+'24'!U27+'25'!U27+'26'!U27+'27'!U27+'28'!U27+'29'!U27+'30'!U27+'31'!U27+'32'!U27+'33'!U27+'34'!U27+'35'!U27+'36'!U27+'37'!U27+'38'!U27+'39'!U27</f>
        <v>51.801762487566883</v>
      </c>
      <c r="E28" s="120">
        <f>'1'!W27+'2'!W27+'3'!W27+'4'!W27+'5'!W27+'6'!W27+'7'!W27+'8'!W27+'9'!W27+'10'!W27+'11'!W27+'12'!W27+'13'!W27+'14'!W27+'15'!W27+'16'!W27+'17'!W27+'18'!W27+'19'!W27+'20'!W27+'21'!W27+'22'!W27+'23'!W27+'24'!W27+'25'!W27+'26'!W27+'27'!W27+'28'!W27+'29'!W27+'30'!W27+'31'!W27+'32'!W27+'33'!W27+'34'!W27+'35'!W27+'36'!W27+'37'!W27+'38'!W27+'39'!W27</f>
        <v>19</v>
      </c>
      <c r="F28" s="172">
        <f>'1'!Y27+'2'!Y27+'3'!Y27+'4'!Y27+'5'!Y27+'6'!Y27+'7'!Y27+'8'!Y27+'9'!Y27+'10'!Y27+'11'!Y27+'12'!Y27+'13'!Y27+'14'!Y27+'15'!Y27+'16'!Y27+'17'!Y27+'18'!Y27+'19'!Y27+'20'!Y27+'21'!Y27+'22'!Y27+'23'!Y27+'24'!Y27+'25'!Y27+'26'!Y27+'27'!Y27+'28'!Y27+'29'!Y27+'30'!Y27+'31'!Y27+'32'!Y27+'33'!Y27+'34'!Y27+'35'!Y27+'36'!Y27+'37'!Y27+'38'!Y27+'39'!Y27</f>
        <v>11</v>
      </c>
      <c r="G28" s="117">
        <v>23</v>
      </c>
      <c r="O28" s="49">
        <v>301</v>
      </c>
      <c r="P28" s="430" t="s">
        <v>580</v>
      </c>
      <c r="Q28" s="429">
        <v>62895</v>
      </c>
      <c r="R28" s="429">
        <v>61899</v>
      </c>
    </row>
    <row r="29" spans="1:18" x14ac:dyDescent="0.2">
      <c r="A29" s="159" t="s">
        <v>16</v>
      </c>
      <c r="B29" s="3" t="s">
        <v>193</v>
      </c>
      <c r="C29" s="174">
        <f>'1'!S28+'2'!S28+'3'!S28+'4'!S28+'5'!S28+'6'!S28+'7'!S28+'8'!S28+'9'!S28+'10'!S28+'11'!S28+'12'!S28+'13'!S28+'14'!S28+'15'!S28+'16'!S28+'17'!S28+'18'!S28+'19'!S28+'20'!S28+'21'!S28+'22'!S28+'23'!S28+'24'!S28+'25'!S28+'26'!S28+'27'!S28+'28'!S28+'29'!S28+'30'!S28+'31'!S28+'32'!S28+'33'!S28+'34'!S28+'35'!S28+'36'!S28+'37'!S28+'38'!S28+'39'!S28</f>
        <v>111.74212220848918</v>
      </c>
      <c r="D29" s="193">
        <f>'1'!U28+'2'!U28+'3'!U28+'4'!U28+'5'!U28+'6'!U28+'7'!U28+'8'!U28+'9'!U28+'10'!U28+'11'!U28+'12'!U28+'13'!U28+'14'!U28+'15'!U28+'16'!U28+'17'!U28+'18'!U28+'19'!U28+'20'!U28+'21'!U28+'22'!U28+'23'!U28+'24'!U28+'25'!U28+'26'!U28+'27'!U28+'28'!U28+'29'!U28+'30'!U28+'31'!U28+'32'!U28+'33'!U28+'34'!U28+'35'!U28+'36'!U28+'37'!U28+'38'!U28+'39'!U28</f>
        <v>38.646183750708929</v>
      </c>
      <c r="E29" s="120">
        <f>'1'!W28+'2'!W28+'3'!W28+'4'!W28+'5'!W28+'6'!W28+'7'!W28+'8'!W28+'9'!W28+'10'!W28+'11'!W28+'12'!W28+'13'!W28+'14'!W28+'15'!W28+'16'!W28+'17'!W28+'18'!W28+'19'!W28+'20'!W28+'21'!W28+'22'!W28+'23'!W28+'24'!W28+'25'!W28+'26'!W28+'27'!W28+'28'!W28+'29'!W28+'30'!W28+'31'!W28+'32'!W28+'33'!W28+'34'!W28+'35'!W28+'36'!W28+'37'!W28+'38'!W28+'39'!W28</f>
        <v>0</v>
      </c>
      <c r="F29" s="172">
        <f>'1'!Y28+'2'!Y28+'3'!Y28+'4'!Y28+'5'!Y28+'6'!Y28+'7'!Y28+'8'!Y28+'9'!Y28+'10'!Y28+'11'!Y28+'12'!Y28+'13'!Y28+'14'!Y28+'15'!Y28+'16'!Y28+'17'!Y28+'18'!Y28+'19'!Y28+'20'!Y28+'21'!Y28+'22'!Y28+'23'!Y28+'24'!Y28+'25'!Y28+'26'!Y28+'27'!Y28+'28'!Y28+'29'!Y28+'30'!Y28+'31'!Y28+'32'!Y28+'33'!Y28+'34'!Y28+'35'!Y28+'36'!Y28+'37'!Y28+'38'!Y28+'39'!Y28</f>
        <v>0</v>
      </c>
      <c r="G29" s="117">
        <v>24</v>
      </c>
      <c r="O29" s="49"/>
      <c r="P29" s="430" t="s">
        <v>565</v>
      </c>
      <c r="Q29" s="429">
        <v>2933055</v>
      </c>
      <c r="R29" s="429">
        <v>2958496</v>
      </c>
    </row>
    <row r="30" spans="1:18" x14ac:dyDescent="0.2">
      <c r="A30" s="159" t="s">
        <v>17</v>
      </c>
      <c r="B30" s="3" t="s">
        <v>273</v>
      </c>
      <c r="C30" s="174">
        <f>'1'!S29+'2'!S29+'3'!S29+'4'!S29+'5'!S29+'6'!S29+'7'!S29+'8'!S29+'9'!S29+'10'!S29+'11'!S29+'12'!S29+'13'!S29+'14'!S29+'15'!S29+'16'!S29+'17'!S29+'18'!S29+'19'!S29+'20'!S29+'21'!S29+'22'!S29+'23'!S29+'24'!S29+'25'!S29+'26'!S29+'27'!S29+'28'!S29+'29'!S29+'30'!S29+'31'!S29+'32'!S29+'33'!S29+'34'!S29+'35'!S29+'36'!S29+'37'!S29+'38'!S29+'39'!S29</f>
        <v>124.46239178070101</v>
      </c>
      <c r="D30" s="193">
        <f>'1'!U29+'2'!U29+'3'!U29+'4'!U29+'5'!U29+'6'!U29+'7'!U29+'8'!U29+'9'!U29+'10'!U29+'11'!U29+'12'!U29+'13'!U29+'14'!U29+'15'!U29+'16'!U29+'17'!U29+'18'!U29+'19'!U29+'20'!U29+'21'!U29+'22'!U29+'23'!U29+'24'!U29+'25'!U29+'26'!U29+'27'!U29+'28'!U29+'29'!U29+'30'!U29+'31'!U29+'32'!U29+'33'!U29+'34'!U29+'35'!U29+'36'!U29+'37'!U29+'38'!U29+'39'!U29</f>
        <v>60.007896955853482</v>
      </c>
      <c r="E30" s="120">
        <f>'1'!W29+'2'!W29+'3'!W29+'4'!W29+'5'!W29+'6'!W29+'7'!W29+'8'!W29+'9'!W29+'10'!W29+'11'!W29+'12'!W29+'13'!W29+'14'!W29+'15'!W29+'16'!W29+'17'!W29+'18'!W29+'19'!W29+'20'!W29+'21'!W29+'22'!W29+'23'!W29+'24'!W29+'25'!W29+'26'!W29+'27'!W29+'28'!W29+'29'!W29+'30'!W29+'31'!W29+'32'!W29+'33'!W29+'34'!W29+'35'!W29+'36'!W29+'37'!W29+'38'!W29+'39'!W29</f>
        <v>2</v>
      </c>
      <c r="F30" s="172">
        <f>'1'!Y29+'2'!Y29+'3'!Y29+'4'!Y29+'5'!Y29+'6'!Y29+'7'!Y29+'8'!Y29+'9'!Y29+'10'!Y29+'11'!Y29+'12'!Y29+'13'!Y29+'14'!Y29+'15'!Y29+'16'!Y29+'17'!Y29+'18'!Y29+'19'!Y29+'20'!Y29+'21'!Y29+'22'!Y29+'23'!Y29+'24'!Y29+'25'!Y29+'26'!Y29+'27'!Y29+'28'!Y29+'29'!Y29+'30'!Y29+'31'!Y29+'32'!Y29+'33'!Y29+'34'!Y29+'35'!Y29+'36'!Y29+'37'!Y29+'38'!Y29+'39'!Y29</f>
        <v>3</v>
      </c>
      <c r="G30" s="117">
        <v>25</v>
      </c>
      <c r="O30" s="49">
        <v>203</v>
      </c>
      <c r="P30" s="430" t="s">
        <v>581</v>
      </c>
      <c r="Q30" s="429">
        <v>1187637</v>
      </c>
      <c r="R30" s="429">
        <v>1167801</v>
      </c>
    </row>
    <row r="31" spans="1:18" x14ac:dyDescent="0.2">
      <c r="A31" s="159" t="s">
        <v>18</v>
      </c>
      <c r="B31" s="3" t="s">
        <v>274</v>
      </c>
      <c r="C31" s="174">
        <f>'1'!S30+'2'!S30+'3'!S30+'4'!S30+'5'!S30+'6'!S30+'7'!S30+'8'!S30+'9'!S30+'10'!S30+'11'!S30+'12'!S30+'13'!S30+'14'!S30+'15'!S30+'16'!S30+'17'!S30+'18'!S30+'19'!S30+'20'!S30+'21'!S30+'22'!S30+'23'!S30+'24'!S30+'25'!S30+'26'!S30+'27'!S30+'28'!S30+'29'!S30+'30'!S30+'31'!S30+'32'!S30+'33'!S30+'34'!S30+'35'!S30+'36'!S30+'37'!S30+'38'!S30+'39'!S30</f>
        <v>108.88983486336663</v>
      </c>
      <c r="D31" s="193">
        <f>'1'!U30+'2'!U30+'3'!U30+'4'!U30+'5'!U30+'6'!U30+'7'!U30+'8'!U30+'9'!U30+'10'!U30+'11'!U30+'12'!U30+'13'!U30+'14'!U30+'15'!U30+'16'!U30+'17'!U30+'18'!U30+'19'!U30+'20'!U30+'21'!U30+'22'!U30+'23'!U30+'24'!U30+'25'!U30+'26'!U30+'27'!U30+'28'!U30+'29'!U30+'30'!U30+'31'!U30+'32'!U30+'33'!U30+'34'!U30+'35'!U30+'36'!U30+'37'!U30+'38'!U30+'39'!U30</f>
        <v>69.675489189099537</v>
      </c>
      <c r="E31" s="120">
        <f>'1'!W30+'2'!W30+'3'!W30+'4'!W30+'5'!W30+'6'!W30+'7'!W30+'8'!W30+'9'!W30+'10'!W30+'11'!W30+'12'!W30+'13'!W30+'14'!W30+'15'!W30+'16'!W30+'17'!W30+'18'!W30+'19'!W30+'20'!W30+'21'!W30+'22'!W30+'23'!W30+'24'!W30+'25'!W30+'26'!W30+'27'!W30+'28'!W30+'29'!W30+'30'!W30+'31'!W30+'32'!W30+'33'!W30+'34'!W30+'35'!W30+'36'!W30+'37'!W30+'38'!W30+'39'!W30</f>
        <v>8</v>
      </c>
      <c r="F31" s="172">
        <f>'1'!Y30+'2'!Y30+'3'!Y30+'4'!Y30+'5'!Y30+'6'!Y30+'7'!Y30+'8'!Y30+'9'!Y30+'10'!Y30+'11'!Y30+'12'!Y30+'13'!Y30+'14'!Y30+'15'!Y30+'16'!Y30+'17'!Y30+'18'!Y30+'19'!Y30+'20'!Y30+'21'!Y30+'22'!Y30+'23'!Y30+'24'!Y30+'25'!Y30+'26'!Y30+'27'!Y30+'28'!Y30+'29'!Y30+'30'!Y30+'31'!Y30+'32'!Y30+'33'!Y30+'34'!Y30+'35'!Y30+'36'!Y30+'37'!Y30+'38'!Y30+'39'!Y30</f>
        <v>8</v>
      </c>
      <c r="G31" s="117">
        <v>26</v>
      </c>
      <c r="O31" s="49">
        <v>210</v>
      </c>
      <c r="P31" s="430" t="s">
        <v>582</v>
      </c>
      <c r="Q31" s="429">
        <v>868757</v>
      </c>
      <c r="R31" s="429">
        <v>843054</v>
      </c>
    </row>
    <row r="32" spans="1:18" x14ac:dyDescent="0.2">
      <c r="A32" s="159" t="s">
        <v>19</v>
      </c>
      <c r="B32" s="3" t="s">
        <v>275</v>
      </c>
      <c r="C32" s="174">
        <f>'1'!S31+'2'!S31+'3'!S31+'4'!S31+'5'!S31+'6'!S31+'7'!S31+'8'!S31+'9'!S31+'10'!S31+'11'!S31+'12'!S31+'13'!S31+'14'!S31+'15'!S31+'16'!S31+'17'!S31+'18'!S31+'19'!S31+'20'!S31+'21'!S31+'22'!S31+'23'!S31+'24'!S31+'25'!S31+'26'!S31+'27'!S31+'28'!S31+'29'!S31+'30'!S31+'31'!S31+'32'!S31+'33'!S31+'34'!S31+'35'!S31+'36'!S31+'37'!S31+'38'!S31+'39'!S31</f>
        <v>161.77616490424631</v>
      </c>
      <c r="D32" s="193">
        <f>'1'!U31+'2'!U31+'3'!U31+'4'!U31+'5'!U31+'6'!U31+'7'!U31+'8'!U31+'9'!U31+'10'!U31+'11'!U31+'12'!U31+'13'!U31+'14'!U31+'15'!U31+'16'!U31+'17'!U31+'18'!U31+'19'!U31+'20'!U31+'21'!U31+'22'!U31+'23'!U31+'24'!U31+'25'!U31+'26'!U31+'27'!U31+'28'!U31+'29'!U31+'30'!U31+'31'!U31+'32'!U31+'33'!U31+'34'!U31+'35'!U31+'36'!U31+'37'!U31+'38'!U31+'39'!U31</f>
        <v>113.25940722656372</v>
      </c>
      <c r="E32" s="120">
        <f>'1'!W31+'2'!W31+'3'!W31+'4'!W31+'5'!W31+'6'!W31+'7'!W31+'8'!W31+'9'!W31+'10'!W31+'11'!W31+'12'!W31+'13'!W31+'14'!W31+'15'!W31+'16'!W31+'17'!W31+'18'!W31+'19'!W31+'20'!W31+'21'!W31+'22'!W31+'23'!W31+'24'!W31+'25'!W31+'26'!W31+'27'!W31+'28'!W31+'29'!W31+'30'!W31+'31'!W31+'32'!W31+'33'!W31+'34'!W31+'35'!W31+'36'!W31+'37'!W31+'38'!W31+'39'!W31</f>
        <v>61</v>
      </c>
      <c r="F32" s="172">
        <f>'1'!Y31+'2'!Y31+'3'!Y31+'4'!Y31+'5'!Y31+'6'!Y31+'7'!Y31+'8'!Y31+'9'!Y31+'10'!Y31+'11'!Y31+'12'!Y31+'13'!Y31+'14'!Y31+'15'!Y31+'16'!Y31+'17'!Y31+'18'!Y31+'19'!Y31+'20'!Y31+'21'!Y31+'22'!Y31+'23'!Y31+'24'!Y31+'25'!Y31+'26'!Y31+'27'!Y31+'28'!Y31+'29'!Y31+'30'!Y31+'31'!Y31+'32'!Y31+'33'!Y31+'34'!Y31+'35'!Y31+'36'!Y31+'37'!Y31+'38'!Y31+'39'!Y31</f>
        <v>35</v>
      </c>
      <c r="G32" s="117">
        <v>27</v>
      </c>
      <c r="O32" s="49">
        <v>216</v>
      </c>
      <c r="P32" s="430" t="s">
        <v>583</v>
      </c>
      <c r="Q32" s="429">
        <v>536118</v>
      </c>
      <c r="R32" s="429">
        <v>620294</v>
      </c>
    </row>
    <row r="33" spans="1:18" x14ac:dyDescent="0.2">
      <c r="A33" s="159" t="s">
        <v>20</v>
      </c>
      <c r="B33" s="3" t="s">
        <v>37</v>
      </c>
      <c r="C33" s="174">
        <f>'1'!S32+'2'!S32+'3'!S32+'4'!S32+'5'!S32+'6'!S32+'7'!S32+'8'!S32+'9'!S32+'10'!S32+'11'!S32+'12'!S32+'13'!S32+'14'!S32+'15'!S32+'16'!S32+'17'!S32+'18'!S32+'19'!S32+'20'!S32+'21'!S32+'22'!S32+'23'!S32+'24'!S32+'25'!S32+'26'!S32+'27'!S32+'28'!S32+'29'!S32+'30'!S32+'31'!S32+'32'!S32+'33'!S32+'34'!S32+'35'!S32+'36'!S32+'37'!S32+'38'!S32+'39'!S32</f>
        <v>138.86213639389072</v>
      </c>
      <c r="D33" s="193">
        <f>'1'!U32+'2'!U32+'3'!U32+'4'!U32+'5'!U32+'6'!U32+'7'!U32+'8'!U32+'9'!U32+'10'!U32+'11'!U32+'12'!U32+'13'!U32+'14'!U32+'15'!U32+'16'!U32+'17'!U32+'18'!U32+'19'!U32+'20'!U32+'21'!U32+'22'!U32+'23'!U32+'24'!U32+'25'!U32+'26'!U32+'27'!U32+'28'!U32+'29'!U32+'30'!U32+'31'!U32+'32'!U32+'33'!U32+'34'!U32+'35'!U32+'36'!U32+'37'!U32+'38'!U32+'39'!U32</f>
        <v>89.611904208361352</v>
      </c>
      <c r="E33" s="120">
        <f>'1'!W32+'2'!W32+'3'!W32+'4'!W32+'5'!W32+'6'!W32+'7'!W32+'8'!W32+'9'!W32+'10'!W32+'11'!W32+'12'!W32+'13'!W32+'14'!W32+'15'!W32+'16'!W32+'17'!W32+'18'!W32+'19'!W32+'20'!W32+'21'!W32+'22'!W32+'23'!W32+'24'!W32+'25'!W32+'26'!W32+'27'!W32+'28'!W32+'29'!W32+'30'!W32+'31'!W32+'32'!W32+'33'!W32+'34'!W32+'35'!W32+'36'!W32+'37'!W32+'38'!W32+'39'!W32</f>
        <v>8</v>
      </c>
      <c r="F33" s="172">
        <f>'1'!Y32+'2'!Y32+'3'!Y32+'4'!Y32+'5'!Y32+'6'!Y32+'7'!Y32+'8'!Y32+'9'!Y32+'10'!Y32+'11'!Y32+'12'!Y32+'13'!Y32+'14'!Y32+'15'!Y32+'16'!Y32+'17'!Y32+'18'!Y32+'19'!Y32+'20'!Y32+'21'!Y32+'22'!Y32+'23'!Y32+'24'!Y32+'25'!Y32+'26'!Y32+'27'!Y32+'28'!Y32+'29'!Y32+'30'!Y32+'31'!Y32+'32'!Y32+'33'!Y32+'34'!Y32+'35'!Y32+'36'!Y32+'37'!Y32+'38'!Y32+'39'!Y32</f>
        <v>7</v>
      </c>
      <c r="G33" s="117">
        <v>28</v>
      </c>
      <c r="O33" s="49">
        <v>381</v>
      </c>
      <c r="P33" s="430" t="s">
        <v>584</v>
      </c>
      <c r="Q33" s="429">
        <v>162441</v>
      </c>
      <c r="R33" s="429">
        <v>132372</v>
      </c>
    </row>
    <row r="34" spans="1:18" x14ac:dyDescent="0.2">
      <c r="A34" s="159" t="s">
        <v>21</v>
      </c>
      <c r="B34" s="3" t="s">
        <v>38</v>
      </c>
      <c r="C34" s="174">
        <f>'1'!S33+'2'!S33+'3'!S33+'4'!S33+'5'!S33+'6'!S33+'7'!S33+'8'!S33+'9'!S33+'10'!S33+'11'!S33+'12'!S33+'13'!S33+'14'!S33+'15'!S33+'16'!S33+'17'!S33+'18'!S33+'19'!S33+'20'!S33+'21'!S33+'22'!S33+'23'!S33+'24'!S33+'25'!S33+'26'!S33+'27'!S33+'28'!S33+'29'!S33+'30'!S33+'31'!S33+'32'!S33+'33'!S33+'34'!S33+'35'!S33+'36'!S33+'37'!S33+'38'!S33+'39'!S33</f>
        <v>202.2792981585377</v>
      </c>
      <c r="D34" s="193">
        <f>'1'!U33+'2'!U33+'3'!U33+'4'!U33+'5'!U33+'6'!U33+'7'!U33+'8'!U33+'9'!U33+'10'!U33+'11'!U33+'12'!U33+'13'!U33+'14'!U33+'15'!U33+'16'!U33+'17'!U33+'18'!U33+'19'!U33+'20'!U33+'21'!U33+'22'!U33+'23'!U33+'24'!U33+'25'!U33+'26'!U33+'27'!U33+'28'!U33+'29'!U33+'30'!U33+'31'!U33+'32'!U33+'33'!U33+'34'!U33+'35'!U33+'36'!U33+'37'!U33+'38'!U33+'39'!U33</f>
        <v>176.56862928424826</v>
      </c>
      <c r="E34" s="120">
        <f>'1'!W33+'2'!W33+'3'!W33+'4'!W33+'5'!W33+'6'!W33+'7'!W33+'8'!W33+'9'!W33+'10'!W33+'11'!W33+'12'!W33+'13'!W33+'14'!W33+'15'!W33+'16'!W33+'17'!W33+'18'!W33+'19'!W33+'20'!W33+'21'!W33+'22'!W33+'23'!W33+'24'!W33+'25'!W33+'26'!W33+'27'!W33+'28'!W33+'29'!W33+'30'!W33+'31'!W33+'32'!W33+'33'!W33+'34'!W33+'35'!W33+'36'!W33+'37'!W33+'38'!W33+'39'!W33</f>
        <v>1</v>
      </c>
      <c r="F34" s="172">
        <f>'1'!Y33+'2'!Y33+'3'!Y33+'4'!Y33+'5'!Y33+'6'!Y33+'7'!Y33+'8'!Y33+'9'!Y33+'10'!Y33+'11'!Y33+'12'!Y33+'13'!Y33+'14'!Y33+'15'!Y33+'16'!Y33+'17'!Y33+'18'!Y33+'19'!Y33+'20'!Y33+'21'!Y33+'22'!Y33+'23'!Y33+'24'!Y33+'25'!Y33+'26'!Y33+'27'!Y33+'28'!Y33+'29'!Y33+'30'!Y33+'31'!Y33+'32'!Y33+'33'!Y33+'34'!Y33+'35'!Y33+'36'!Y33+'37'!Y33+'38'!Y33+'39'!Y33</f>
        <v>0</v>
      </c>
      <c r="G34" s="117">
        <v>29</v>
      </c>
      <c r="O34" s="49">
        <v>382</v>
      </c>
      <c r="P34" s="430" t="s">
        <v>585</v>
      </c>
      <c r="Q34" s="429">
        <v>178102</v>
      </c>
      <c r="R34" s="429">
        <v>194975</v>
      </c>
    </row>
    <row r="35" spans="1:18" x14ac:dyDescent="0.2">
      <c r="A35" s="159" t="s">
        <v>22</v>
      </c>
      <c r="B35" s="3" t="s">
        <v>378</v>
      </c>
      <c r="C35" s="174">
        <f>'1'!S34+'2'!S34+'3'!S34+'4'!S34+'5'!S34+'6'!S34+'7'!S34+'8'!S34+'9'!S34+'10'!S34+'11'!S34+'12'!S34+'13'!S34+'14'!S34+'15'!S34+'16'!S34+'17'!S34+'18'!S34+'19'!S34+'20'!S34+'21'!S34+'22'!S34+'23'!S34+'24'!S34+'25'!S34+'26'!S34+'27'!S34+'28'!S34+'29'!S34+'30'!S34+'31'!S34+'32'!S34+'33'!S34+'34'!S34+'35'!S34+'36'!S34+'37'!S34+'38'!S34+'39'!S34</f>
        <v>165.95547649236275</v>
      </c>
      <c r="D35" s="193">
        <f>'1'!U34+'2'!U34+'3'!U34+'4'!U34+'5'!U34+'6'!U34+'7'!U34+'8'!U34+'9'!U34+'10'!U34+'11'!U34+'12'!U34+'13'!U34+'14'!U34+'15'!U34+'16'!U34+'17'!U34+'18'!U34+'19'!U34+'20'!U34+'21'!U34+'22'!U34+'23'!U34+'24'!U34+'25'!U34+'26'!U34+'27'!U34+'28'!U34+'29'!U34+'30'!U34+'31'!U34+'32'!U34+'33'!U34+'34'!U34+'35'!U34+'36'!U34+'37'!U34+'38'!U34+'39'!U34</f>
        <v>118.11443201363178</v>
      </c>
      <c r="E35" s="120">
        <f>'1'!W34+'2'!W34+'3'!W34+'4'!W34+'5'!W34+'6'!W34+'7'!W34+'8'!W34+'9'!W34+'10'!W34+'11'!W34+'12'!W34+'13'!W34+'14'!W34+'15'!W34+'16'!W34+'17'!W34+'18'!W34+'19'!W34+'20'!W34+'21'!W34+'22'!W34+'23'!W34+'24'!W34+'25'!W34+'26'!W34+'27'!W34+'28'!W34+'29'!W34+'30'!W34+'31'!W34+'32'!W34+'33'!W34+'34'!W34+'35'!W34+'36'!W34+'37'!W34+'38'!W34+'39'!W34</f>
        <v>14</v>
      </c>
      <c r="F35" s="172">
        <f>'1'!Y34+'2'!Y34+'3'!Y34+'4'!Y34+'5'!Y34+'6'!Y34+'7'!Y34+'8'!Y34+'9'!Y34+'10'!Y34+'11'!Y34+'12'!Y34+'13'!Y34+'14'!Y34+'15'!Y34+'16'!Y34+'17'!Y34+'18'!Y34+'19'!Y34+'20'!Y34+'21'!Y34+'22'!Y34+'23'!Y34+'24'!Y34+'25'!Y34+'26'!Y34+'27'!Y34+'28'!Y34+'29'!Y34+'30'!Y34+'31'!Y34+'32'!Y34+'33'!Y34+'34'!Y34+'35'!Y34+'36'!Y34+'37'!Y34+'38'!Y34+'39'!Y34</f>
        <v>12</v>
      </c>
      <c r="G35" s="117">
        <v>30</v>
      </c>
      <c r="O35" s="49"/>
      <c r="P35" s="430" t="s">
        <v>566</v>
      </c>
      <c r="Q35" s="429">
        <v>1278601</v>
      </c>
      <c r="R35" s="429">
        <v>1266442</v>
      </c>
    </row>
    <row r="36" spans="1:18" x14ac:dyDescent="0.2">
      <c r="A36" s="159" t="s">
        <v>23</v>
      </c>
      <c r="B36" s="3" t="s">
        <v>194</v>
      </c>
      <c r="C36" s="174">
        <f>'1'!S35+'2'!S35+'3'!S35+'4'!S35+'5'!S35+'6'!S35+'7'!S35+'8'!S35+'9'!S35+'10'!S35+'11'!S35+'12'!S35+'13'!S35+'14'!S35+'15'!S35+'16'!S35+'17'!S35+'18'!S35+'19'!S35+'20'!S35+'21'!S35+'22'!S35+'23'!S35+'24'!S35+'25'!S35+'26'!S35+'27'!S35+'28'!S35+'29'!S35+'30'!S35+'31'!S35+'32'!S35+'33'!S35+'34'!S35+'35'!S35+'36'!S35+'37'!S35+'38'!S35+'39'!S35</f>
        <v>102.1219219159824</v>
      </c>
      <c r="D36" s="193">
        <f>'1'!U35+'2'!U35+'3'!U35+'4'!U35+'5'!U35+'6'!U35+'7'!U35+'8'!U35+'9'!U35+'10'!U35+'11'!U35+'12'!U35+'13'!U35+'14'!U35+'15'!U35+'16'!U35+'17'!U35+'18'!U35+'19'!U35+'20'!U35+'21'!U35+'22'!U35+'23'!U35+'24'!U35+'25'!U35+'26'!U35+'27'!U35+'28'!U35+'29'!U35+'30'!U35+'31'!U35+'32'!U35+'33'!U35+'34'!U35+'35'!U35+'36'!U35+'37'!U35+'38'!U35+'39'!U35</f>
        <v>55.641180047246223</v>
      </c>
      <c r="E36" s="120">
        <f>'1'!W35+'2'!W35+'3'!W35+'4'!W35+'5'!W35+'6'!W35+'7'!W35+'8'!W35+'9'!W35+'10'!W35+'11'!W35+'12'!W35+'13'!W35+'14'!W35+'15'!W35+'16'!W35+'17'!W35+'18'!W35+'19'!W35+'20'!W35+'21'!W35+'22'!W35+'23'!W35+'24'!W35+'25'!W35+'26'!W35+'27'!W35+'28'!W35+'29'!W35+'30'!W35+'31'!W35+'32'!W35+'33'!W35+'34'!W35+'35'!W35+'36'!W35+'37'!W35+'38'!W35+'39'!W35</f>
        <v>16</v>
      </c>
      <c r="F36" s="172">
        <f>'1'!Y35+'2'!Y35+'3'!Y35+'4'!Y35+'5'!Y35+'6'!Y35+'7'!Y35+'8'!Y35+'9'!Y35+'10'!Y35+'11'!Y35+'12'!Y35+'13'!Y35+'14'!Y35+'15'!Y35+'16'!Y35+'17'!Y35+'18'!Y35+'19'!Y35+'20'!Y35+'21'!Y35+'22'!Y35+'23'!Y35+'24'!Y35+'25'!Y35+'26'!Y35+'27'!Y35+'28'!Y35+'29'!Y35+'30'!Y35+'31'!Y35+'32'!Y35+'33'!Y35+'34'!Y35+'35'!Y35+'36'!Y35+'37'!Y35+'38'!Y35+'39'!Y35</f>
        <v>13</v>
      </c>
      <c r="G36" s="117">
        <v>31</v>
      </c>
      <c r="O36" s="49">
        <v>213</v>
      </c>
      <c r="P36" s="430" t="s">
        <v>586</v>
      </c>
      <c r="Q36" s="429">
        <v>145212</v>
      </c>
      <c r="R36" s="429">
        <v>140246</v>
      </c>
    </row>
    <row r="37" spans="1:18" x14ac:dyDescent="0.2">
      <c r="A37" s="159" t="s">
        <v>24</v>
      </c>
      <c r="B37" s="3" t="s">
        <v>39</v>
      </c>
      <c r="C37" s="174">
        <f>'1'!S36+'2'!S36+'3'!S36+'4'!S36+'5'!S36+'6'!S36+'7'!S36+'8'!S36+'9'!S36+'10'!S36+'11'!S36+'12'!S36+'13'!S36+'14'!S36+'15'!S36+'16'!S36+'17'!S36+'18'!S36+'19'!S36+'20'!S36+'21'!S36+'22'!S36+'23'!S36+'24'!S36+'25'!S36+'26'!S36+'27'!S36+'28'!S36+'29'!S36+'30'!S36+'31'!S36+'32'!S36+'33'!S36+'34'!S36+'35'!S36+'36'!S36+'37'!S36+'38'!S36+'39'!S36</f>
        <v>125.55563542693241</v>
      </c>
      <c r="D37" s="193">
        <f>'1'!U36+'2'!U36+'3'!U36+'4'!U36+'5'!U36+'6'!U36+'7'!U36+'8'!U36+'9'!U36+'10'!U36+'11'!U36+'12'!U36+'13'!U36+'14'!U36+'15'!U36+'16'!U36+'17'!U36+'18'!U36+'19'!U36+'20'!U36+'21'!U36+'22'!U36+'23'!U36+'24'!U36+'25'!U36+'26'!U36+'27'!U36+'28'!U36+'29'!U36+'30'!U36+'31'!U36+'32'!U36+'33'!U36+'34'!U36+'35'!U36+'36'!U36+'37'!U36+'38'!U36+'39'!U36</f>
        <v>87.91444322637777</v>
      </c>
      <c r="E37" s="120">
        <f>'1'!W36+'2'!W36+'3'!W36+'4'!W36+'5'!W36+'6'!W36+'7'!W36+'8'!W36+'9'!W36+'10'!W36+'11'!W36+'12'!W36+'13'!W36+'14'!W36+'15'!W36+'16'!W36+'17'!W36+'18'!W36+'19'!W36+'20'!W36+'21'!W36+'22'!W36+'23'!W36+'24'!W36+'25'!W36+'26'!W36+'27'!W36+'28'!W36+'29'!W36+'30'!W36+'31'!W36+'32'!W36+'33'!W36+'34'!W36+'35'!W36+'36'!W36+'37'!W36+'38'!W36+'39'!W36</f>
        <v>6</v>
      </c>
      <c r="F37" s="172">
        <f>'1'!Y36+'2'!Y36+'3'!Y36+'4'!Y36+'5'!Y36+'6'!Y36+'7'!Y36+'8'!Y36+'9'!Y36+'10'!Y36+'11'!Y36+'12'!Y36+'13'!Y36+'14'!Y36+'15'!Y36+'16'!Y36+'17'!Y36+'18'!Y36+'19'!Y36+'20'!Y36+'21'!Y36+'22'!Y36+'23'!Y36+'24'!Y36+'25'!Y36+'26'!Y36+'27'!Y36+'28'!Y36+'29'!Y36+'30'!Y36+'31'!Y36+'32'!Y36+'33'!Y36+'34'!Y36+'35'!Y36+'36'!Y36+'37'!Y36+'38'!Y36+'39'!Y36</f>
        <v>7</v>
      </c>
      <c r="G37" s="117">
        <v>32</v>
      </c>
      <c r="O37" s="49">
        <v>215</v>
      </c>
      <c r="P37" s="430" t="s">
        <v>587</v>
      </c>
      <c r="Q37" s="429">
        <v>296081</v>
      </c>
      <c r="R37" s="429">
        <v>306229</v>
      </c>
    </row>
    <row r="38" spans="1:18" x14ac:dyDescent="0.2">
      <c r="A38" s="159" t="s">
        <v>25</v>
      </c>
      <c r="B38" s="3" t="s">
        <v>40</v>
      </c>
      <c r="C38" s="174">
        <f>'1'!S37+'2'!S37+'3'!S37+'4'!S37+'5'!S37+'6'!S37+'7'!S37+'8'!S37+'9'!S37+'10'!S37+'11'!S37+'12'!S37+'13'!S37+'14'!S37+'15'!S37+'16'!S37+'17'!S37+'18'!S37+'19'!S37+'20'!S37+'21'!S37+'22'!S37+'23'!S37+'24'!S37+'25'!S37+'26'!S37+'27'!S37+'28'!S37+'29'!S37+'30'!S37+'31'!S37+'32'!S37+'33'!S37+'34'!S37+'35'!S37+'36'!S37+'37'!S37+'38'!S37+'39'!S37</f>
        <v>119.85608219004848</v>
      </c>
      <c r="D38" s="193">
        <f>'1'!U37+'2'!U37+'3'!U37+'4'!U37+'5'!U37+'6'!U37+'7'!U37+'8'!U37+'9'!U37+'10'!U37+'11'!U37+'12'!U37+'13'!U37+'14'!U37+'15'!U37+'16'!U37+'17'!U37+'18'!U37+'19'!U37+'20'!U37+'21'!U37+'22'!U37+'23'!U37+'24'!U37+'25'!U37+'26'!U37+'27'!U37+'28'!U37+'29'!U37+'30'!U37+'31'!U37+'32'!U37+'33'!U37+'34'!U37+'35'!U37+'36'!U37+'37'!U37+'38'!U37+'39'!U37</f>
        <v>80.758177543120226</v>
      </c>
      <c r="E38" s="120">
        <f>'1'!W37+'2'!W37+'3'!W37+'4'!W37+'5'!W37+'6'!W37+'7'!W37+'8'!W37+'9'!W37+'10'!W37+'11'!W37+'12'!W37+'13'!W37+'14'!W37+'15'!W37+'16'!W37+'17'!W37+'18'!W37+'19'!W37+'20'!W37+'21'!W37+'22'!W37+'23'!W37+'24'!W37+'25'!W37+'26'!W37+'27'!W37+'28'!W37+'29'!W37+'30'!W37+'31'!W37+'32'!W37+'33'!W37+'34'!W37+'35'!W37+'36'!W37+'37'!W37+'38'!W37+'39'!W37</f>
        <v>7</v>
      </c>
      <c r="F38" s="172">
        <f>'1'!Y37+'2'!Y37+'3'!Y37+'4'!Y37+'5'!Y37+'6'!Y37+'7'!Y37+'8'!Y37+'9'!Y37+'10'!Y37+'11'!Y37+'12'!Y37+'13'!Y37+'14'!Y37+'15'!Y37+'16'!Y37+'17'!Y37+'18'!Y37+'19'!Y37+'20'!Y37+'21'!Y37+'22'!Y37+'23'!Y37+'24'!Y37+'25'!Y37+'26'!Y37+'27'!Y37+'28'!Y37+'29'!Y37+'30'!Y37+'31'!Y37+'32'!Y37+'33'!Y37+'34'!Y37+'35'!Y37+'36'!Y37+'37'!Y37+'38'!Y37+'39'!Y37</f>
        <v>4</v>
      </c>
      <c r="G38" s="117">
        <v>33</v>
      </c>
      <c r="O38" s="49">
        <v>218</v>
      </c>
      <c r="P38" s="430" t="s">
        <v>588</v>
      </c>
      <c r="Q38" s="429">
        <v>258553</v>
      </c>
      <c r="R38" s="429">
        <v>243824</v>
      </c>
    </row>
    <row r="39" spans="1:18" x14ac:dyDescent="0.2">
      <c r="A39" s="159" t="s">
        <v>26</v>
      </c>
      <c r="B39" s="3" t="s">
        <v>277</v>
      </c>
      <c r="C39" s="174">
        <f>'1'!S38+'2'!S38+'3'!S38+'4'!S38+'5'!S38+'6'!S38+'7'!S38+'8'!S38+'9'!S38+'10'!S38+'11'!S38+'12'!S38+'13'!S38+'14'!S38+'15'!S38+'16'!S38+'17'!S38+'18'!S38+'19'!S38+'20'!S38+'21'!S38+'22'!S38+'23'!S38+'24'!S38+'25'!S38+'26'!S38+'27'!S38+'28'!S38+'29'!S38+'30'!S38+'31'!S38+'32'!S38+'33'!S38+'34'!S38+'35'!S38+'36'!S38+'37'!S38+'38'!S38+'39'!S38</f>
        <v>130.98671261376154</v>
      </c>
      <c r="D39" s="193">
        <f>'1'!U38+'2'!U38+'3'!U38+'4'!U38+'5'!U38+'6'!U38+'7'!U38+'8'!U38+'9'!U38+'10'!U38+'11'!U38+'12'!U38+'13'!U38+'14'!U38+'15'!U38+'16'!U38+'17'!U38+'18'!U38+'19'!U38+'20'!U38+'21'!U38+'22'!U38+'23'!U38+'24'!U38+'25'!U38+'26'!U38+'27'!U38+'28'!U38+'29'!U38+'30'!U38+'31'!U38+'32'!U38+'33'!U38+'34'!U38+'35'!U38+'36'!U38+'37'!U38+'38'!U38+'39'!U38</f>
        <v>71.443237668598442</v>
      </c>
      <c r="E39" s="120">
        <f>'1'!W38+'2'!W38+'3'!W38+'4'!W38+'5'!W38+'6'!W38+'7'!W38+'8'!W38+'9'!W38+'10'!W38+'11'!W38+'12'!W38+'13'!W38+'14'!W38+'15'!W38+'16'!W38+'17'!W38+'18'!W38+'19'!W38+'20'!W38+'21'!W38+'22'!W38+'23'!W38+'24'!W38+'25'!W38+'26'!W38+'27'!W38+'28'!W38+'29'!W38+'30'!W38+'31'!W38+'32'!W38+'33'!W38+'34'!W38+'35'!W38+'36'!W38+'37'!W38+'38'!W38+'39'!W38</f>
        <v>14</v>
      </c>
      <c r="F39" s="172">
        <f>'1'!Y38+'2'!Y38+'3'!Y38+'4'!Y38+'5'!Y38+'6'!Y38+'7'!Y38+'8'!Y38+'9'!Y38+'10'!Y38+'11'!Y38+'12'!Y38+'13'!Y38+'14'!Y38+'15'!Y38+'16'!Y38+'17'!Y38+'18'!Y38+'19'!Y38+'20'!Y38+'21'!Y38+'22'!Y38+'23'!Y38+'24'!Y38+'25'!Y38+'26'!Y38+'27'!Y38+'28'!Y38+'29'!Y38+'30'!Y38+'31'!Y38+'32'!Y38+'33'!Y38+'34'!Y38+'35'!Y38+'36'!Y38+'37'!Y38+'38'!Y38+'39'!Y38</f>
        <v>13</v>
      </c>
      <c r="G39" s="117">
        <v>34</v>
      </c>
      <c r="O39" s="49">
        <v>220</v>
      </c>
      <c r="P39" s="430" t="s">
        <v>589</v>
      </c>
      <c r="Q39" s="429">
        <v>236199</v>
      </c>
      <c r="R39" s="429">
        <v>216961</v>
      </c>
    </row>
    <row r="40" spans="1:18" x14ac:dyDescent="0.2">
      <c r="A40" s="159" t="s">
        <v>51</v>
      </c>
      <c r="B40" s="3" t="s">
        <v>368</v>
      </c>
      <c r="C40" s="174">
        <f>'1'!S39+'2'!S39+'3'!S39+'4'!S39+'5'!S39+'6'!S39+'7'!S39+'8'!S39+'9'!S39+'10'!S39+'11'!S39+'12'!S39+'13'!S39+'14'!S39+'15'!S39+'16'!S39+'17'!S39+'18'!S39+'19'!S39+'20'!S39+'21'!S39+'22'!S39+'23'!S39+'24'!S39+'25'!S39+'26'!S39+'27'!S39+'28'!S39+'29'!S39+'30'!S39+'31'!S39+'32'!S39+'33'!S39+'34'!S39+'35'!S39+'36'!S39+'37'!S39+'38'!S39+'39'!S39</f>
        <v>113.44366130376578</v>
      </c>
      <c r="D40" s="193">
        <f>'1'!U39+'2'!U39+'3'!U39+'4'!U39+'5'!U39+'6'!U39+'7'!U39+'8'!U39+'9'!U39+'10'!U39+'11'!U39+'12'!U39+'13'!U39+'14'!U39+'15'!U39+'16'!U39+'17'!U39+'18'!U39+'19'!U39+'20'!U39+'21'!U39+'22'!U39+'23'!U39+'24'!U39+'25'!U39+'26'!U39+'27'!U39+'28'!U39+'29'!U39+'30'!U39+'31'!U39+'32'!U39+'33'!U39+'34'!U39+'35'!U39+'36'!U39+'37'!U39+'38'!U39+'39'!U39</f>
        <v>63.263210806049464</v>
      </c>
      <c r="E40" s="120">
        <f>'1'!W39+'2'!W39+'3'!W39+'4'!W39+'5'!W39+'6'!W39+'7'!W39+'8'!W39+'9'!W39+'10'!W39+'11'!W39+'12'!W39+'13'!W39+'14'!W39+'15'!W39+'16'!W39+'17'!W39+'18'!W39+'19'!W39+'20'!W39+'21'!W39+'22'!W39+'23'!W39+'24'!W39+'25'!W39+'26'!W39+'27'!W39+'28'!W39+'29'!W39+'30'!W39+'31'!W39+'32'!W39+'33'!W39+'34'!W39+'35'!W39+'36'!W39+'37'!W39+'38'!W39+'39'!W39</f>
        <v>5</v>
      </c>
      <c r="F40" s="172">
        <f>'1'!Y39+'2'!Y39+'3'!Y39+'4'!Y39+'5'!Y39+'6'!Y39+'7'!Y39+'8'!Y39+'9'!Y39+'10'!Y39+'11'!Y39+'12'!Y39+'13'!Y39+'14'!Y39+'15'!Y39+'16'!Y39+'17'!Y39+'18'!Y39+'19'!Y39+'20'!Y39+'21'!Y39+'22'!Y39+'23'!Y39+'24'!Y39+'25'!Y39+'26'!Y39+'27'!Y39+'28'!Y39+'29'!Y39+'30'!Y39+'31'!Y39+'32'!Y39+'33'!Y39+'34'!Y39+'35'!Y39+'36'!Y39+'37'!Y39+'38'!Y39+'39'!Y39</f>
        <v>5</v>
      </c>
      <c r="G40" s="117">
        <v>35</v>
      </c>
      <c r="O40" s="49">
        <v>228</v>
      </c>
      <c r="P40" s="430" t="s">
        <v>519</v>
      </c>
      <c r="Q40" s="429">
        <v>278667</v>
      </c>
      <c r="R40" s="429">
        <v>294992</v>
      </c>
    </row>
    <row r="41" spans="1:18" x14ac:dyDescent="0.2">
      <c r="A41" s="159" t="s">
        <v>195</v>
      </c>
      <c r="B41" s="3" t="s">
        <v>41</v>
      </c>
      <c r="C41" s="174">
        <f>'1'!S40+'2'!S40+'3'!S40+'4'!S40+'5'!S40+'6'!S40+'7'!S40+'8'!S40+'9'!S40+'10'!S40+'11'!S40+'12'!S40+'13'!S40+'14'!S40+'15'!S40+'16'!S40+'17'!S40+'18'!S40+'19'!S40+'20'!S40+'21'!S40+'22'!S40+'23'!S40+'24'!S40+'25'!S40+'26'!S40+'27'!S40+'28'!S40+'29'!S40+'30'!S40+'31'!S40+'32'!S40+'33'!S40+'34'!S40+'35'!S40+'36'!S40+'37'!S40+'38'!S40+'39'!S40</f>
        <v>179.07061265488605</v>
      </c>
      <c r="D41" s="193">
        <f>'1'!U40+'2'!U40+'3'!U40+'4'!U40+'5'!U40+'6'!U40+'7'!U40+'8'!U40+'9'!U40+'10'!U40+'11'!U40+'12'!U40+'13'!U40+'14'!U40+'15'!U40+'16'!U40+'17'!U40+'18'!U40+'19'!U40+'20'!U40+'21'!U40+'22'!U40+'23'!U40+'24'!U40+'25'!U40+'26'!U40+'27'!U40+'28'!U40+'29'!U40+'30'!U40+'31'!U40+'32'!U40+'33'!U40+'34'!U40+'35'!U40+'36'!U40+'37'!U40+'38'!U40+'39'!U40</f>
        <v>98.470370214474869</v>
      </c>
      <c r="E41" s="120">
        <f>'1'!W40+'2'!W40+'3'!W40+'4'!W40+'5'!W40+'6'!W40+'7'!W40+'8'!W40+'9'!W40+'10'!W40+'11'!W40+'12'!W40+'13'!W40+'14'!W40+'15'!W40+'16'!W40+'17'!W40+'18'!W40+'19'!W40+'20'!W40+'21'!W40+'22'!W40+'23'!W40+'24'!W40+'25'!W40+'26'!W40+'27'!W40+'28'!W40+'29'!W40+'30'!W40+'31'!W40+'32'!W40+'33'!W40+'34'!W40+'35'!W40+'36'!W40+'37'!W40+'38'!W40+'39'!W40</f>
        <v>26</v>
      </c>
      <c r="F41" s="172">
        <f>'1'!Y40+'2'!Y40+'3'!Y40+'4'!Y40+'5'!Y40+'6'!Y40+'7'!Y40+'8'!Y40+'9'!Y40+'10'!Y40+'11'!Y40+'12'!Y40+'13'!Y40+'14'!Y40+'15'!Y40+'16'!Y40+'17'!Y40+'18'!Y40+'19'!Y40+'20'!Y40+'21'!Y40+'22'!Y40+'23'!Y40+'24'!Y40+'25'!Y40+'26'!Y40+'27'!Y40+'28'!Y40+'29'!Y40+'30'!Y40+'31'!Y40+'32'!Y40+'33'!Y40+'34'!Y40+'35'!Y40+'36'!Y40+'37'!Y40+'38'!Y40+'39'!Y40</f>
        <v>19</v>
      </c>
      <c r="G41" s="117">
        <v>36</v>
      </c>
      <c r="O41" s="49">
        <v>365</v>
      </c>
      <c r="P41" s="430" t="s">
        <v>522</v>
      </c>
      <c r="Q41" s="429">
        <v>63889</v>
      </c>
      <c r="R41" s="429">
        <v>64190</v>
      </c>
    </row>
    <row r="42" spans="1:18" x14ac:dyDescent="0.2">
      <c r="A42" s="159" t="s">
        <v>372</v>
      </c>
      <c r="B42" s="3" t="s">
        <v>346</v>
      </c>
      <c r="C42" s="174">
        <f>'1'!S41+'2'!S41+'3'!S41+'4'!S41+'5'!S41+'6'!S41+'7'!S41+'8'!S41+'9'!S41+'10'!S41+'11'!S41+'12'!S41+'13'!S41+'14'!S41+'15'!S41+'16'!S41+'17'!S41+'18'!S41+'19'!S41+'20'!S41+'21'!S41+'22'!S41+'23'!S41+'24'!S41+'25'!S41+'26'!S41+'27'!S41+'28'!S41+'29'!S41+'30'!S41+'31'!S41+'32'!S41+'33'!S41+'34'!S41+'35'!S41+'36'!S41+'37'!S41+'38'!S41+'39'!S41</f>
        <v>135.66264925004089</v>
      </c>
      <c r="D42" s="193">
        <f>'1'!U41+'2'!U41+'3'!U41+'4'!U41+'5'!U41+'6'!U41+'7'!U41+'8'!U41+'9'!U41+'10'!U41+'11'!U41+'12'!U41+'13'!U41+'14'!U41+'15'!U41+'16'!U41+'17'!U41+'18'!U41+'19'!U41+'20'!U41+'21'!U41+'22'!U41+'23'!U41+'24'!U41+'25'!U41+'26'!U41+'27'!U41+'28'!U41+'29'!U41+'30'!U41+'31'!U41+'32'!U41+'33'!U41+'34'!U41+'35'!U41+'36'!U41+'37'!U41+'38'!U41+'39'!U41</f>
        <v>68.232693409783906</v>
      </c>
      <c r="E42" s="120">
        <f>'1'!W41+'2'!W41+'3'!W41+'4'!W41+'5'!W41+'6'!W41+'7'!W41+'8'!W41+'9'!W41+'10'!W41+'11'!W41+'12'!W41+'13'!W41+'14'!W41+'15'!W41+'16'!W41+'17'!W41+'18'!W41+'19'!W41+'20'!W41+'21'!W41+'22'!W41+'23'!W41+'24'!W41+'25'!W41+'26'!W41+'27'!W41+'28'!W41+'29'!W41+'30'!W41+'31'!W41+'32'!W41+'33'!W41+'34'!W41+'35'!W41+'36'!W41+'37'!W41+'38'!W41+'39'!W41</f>
        <v>26</v>
      </c>
      <c r="F42" s="172">
        <f>'1'!Y41+'2'!Y41+'3'!Y41+'4'!Y41+'5'!Y41+'6'!Y41+'7'!Y41+'8'!Y41+'9'!Y41+'10'!Y41+'11'!Y41+'12'!Y41+'13'!Y41+'14'!Y41+'15'!Y41+'16'!Y41+'17'!Y41+'18'!Y41+'19'!Y41+'20'!Y41+'21'!Y41+'22'!Y41+'23'!Y41+'24'!Y41+'25'!Y41+'26'!Y41+'27'!Y41+'28'!Y41+'29'!Y41+'30'!Y41+'31'!Y41+'32'!Y41+'33'!Y41+'34'!Y41+'35'!Y41+'36'!Y41+'37'!Y41+'38'!Y41+'39'!Y41</f>
        <v>19</v>
      </c>
      <c r="G42" s="117">
        <v>37</v>
      </c>
      <c r="O42" s="49"/>
      <c r="P42" s="430" t="s">
        <v>590</v>
      </c>
      <c r="Q42" s="429">
        <v>2700326</v>
      </c>
      <c r="R42" s="429">
        <v>2598785</v>
      </c>
    </row>
    <row r="43" spans="1:18" x14ac:dyDescent="0.2">
      <c r="A43" s="159" t="s">
        <v>373</v>
      </c>
      <c r="B43" s="3" t="s">
        <v>279</v>
      </c>
      <c r="C43" s="174">
        <f>'1'!S42+'2'!S42+'3'!S42+'4'!S42+'5'!S42+'6'!S42+'7'!S42+'8'!S42+'9'!S42+'10'!S42+'11'!S42+'12'!S42+'13'!S42+'14'!S42+'15'!S42+'16'!S42+'17'!S42+'18'!S42+'19'!S42+'20'!S42+'21'!S42+'22'!S42+'23'!S42+'24'!S42+'25'!S42+'26'!S42+'27'!S42+'28'!S42+'29'!S42+'30'!S42+'31'!S42+'32'!S42+'33'!S42+'34'!S42+'35'!S42+'36'!S42+'37'!S42+'38'!S42+'39'!S42</f>
        <v>112.81828339255112</v>
      </c>
      <c r="D43" s="193">
        <f>'1'!U42+'2'!U42+'3'!U42+'4'!U42+'5'!U42+'6'!U42+'7'!U42+'8'!U42+'9'!U42+'10'!U42+'11'!U42+'12'!U42+'13'!U42+'14'!U42+'15'!U42+'16'!U42+'17'!U42+'18'!U42+'19'!U42+'20'!U42+'21'!U42+'22'!U42+'23'!U42+'24'!U42+'25'!U42+'26'!U42+'27'!U42+'28'!U42+'29'!U42+'30'!U42+'31'!U42+'32'!U42+'33'!U42+'34'!U42+'35'!U42+'36'!U42+'37'!U42+'38'!U42+'39'!U42</f>
        <v>0</v>
      </c>
      <c r="E43" s="120">
        <f>'1'!W42+'2'!W42+'3'!W42+'4'!W42+'5'!W42+'6'!W42+'7'!W42+'8'!W42+'9'!W42+'10'!W42+'11'!W42+'12'!W42+'13'!W42+'14'!W42+'15'!W42+'16'!W42+'17'!W42+'18'!W42+'19'!W42+'20'!W42+'21'!W42+'22'!W42+'23'!W42+'24'!W42+'25'!W42+'26'!W42+'27'!W42+'28'!W42+'29'!W42+'30'!W42+'31'!W42+'32'!W42+'33'!W42+'34'!W42+'35'!W42+'36'!W42+'37'!W42+'38'!W42+'39'!W42</f>
        <v>0</v>
      </c>
      <c r="F43" s="172">
        <f>'1'!Y42+'2'!Y42+'3'!Y42+'4'!Y42+'5'!Y42+'6'!Y42+'7'!Y42+'8'!Y42+'9'!Y42+'10'!Y42+'11'!Y42+'12'!Y42+'13'!Y42+'14'!Y42+'15'!Y42+'16'!Y42+'17'!Y42+'18'!Y42+'19'!Y42+'20'!Y42+'21'!Y42+'22'!Y42+'23'!Y42+'24'!Y42+'25'!Y42+'26'!Y42+'27'!Y42+'28'!Y42+'29'!Y42+'30'!Y42+'31'!Y42+'32'!Y42+'33'!Y42+'34'!Y42+'35'!Y42+'36'!Y42+'37'!Y42+'38'!Y42+'39'!Y42</f>
        <v>0</v>
      </c>
      <c r="G43" s="117">
        <v>38</v>
      </c>
      <c r="O43" s="49">
        <v>201</v>
      </c>
      <c r="P43" s="430" t="s">
        <v>493</v>
      </c>
      <c r="Q43" s="429">
        <v>2444385</v>
      </c>
      <c r="R43" s="429">
        <v>2355693</v>
      </c>
    </row>
    <row r="44" spans="1:18" x14ac:dyDescent="0.2">
      <c r="A44" s="159" t="s">
        <v>374</v>
      </c>
      <c r="B44" s="3" t="s">
        <v>280</v>
      </c>
      <c r="C44" s="176">
        <f>'1'!S43+'2'!S43+'3'!S43+'4'!S43+'5'!S43+'6'!S43+'7'!S43+'8'!S43+'9'!S43+'10'!S43+'11'!S43+'12'!S43+'13'!S43+'14'!S43+'15'!S43+'16'!S43+'17'!S43+'18'!S43+'19'!S43+'20'!S43+'21'!S43+'22'!S43+'23'!S43+'24'!S43+'25'!S43+'26'!S43+'27'!S43+'28'!S43+'29'!S43+'30'!S43+'31'!S43+'32'!S43+'33'!S43+'34'!S43+'35'!S43+'36'!S43+'37'!S43+'38'!S43+'39'!S43</f>
        <v>121.28196417156123</v>
      </c>
      <c r="D44" s="193">
        <f>'1'!U43+'2'!U43+'3'!U43+'4'!U43+'5'!U43+'6'!U43+'7'!U43+'8'!U43+'9'!U43+'10'!U43+'11'!U43+'12'!U43+'13'!U43+'14'!U43+'15'!U43+'16'!U43+'17'!U43+'18'!U43+'19'!U43+'20'!U43+'21'!U43+'22'!U43+'23'!U43+'24'!U43+'25'!U43+'26'!U43+'27'!U43+'28'!U43+'29'!U43+'30'!U43+'31'!U43+'32'!U43+'33'!U43+'34'!U43+'35'!U43+'36'!U43+'37'!U43+'38'!U43+'39'!U43</f>
        <v>38.028621353657037</v>
      </c>
      <c r="E44" s="120">
        <f>'1'!W43+'2'!W43+'3'!W43+'4'!W43+'5'!W43+'6'!W43+'7'!W43+'8'!W43+'9'!W43+'10'!W43+'11'!W43+'12'!W43+'13'!W43+'14'!W43+'15'!W43+'16'!W43+'17'!W43+'18'!W43+'19'!W43+'20'!W43+'21'!W43+'22'!W43+'23'!W43+'24'!W43+'25'!W43+'26'!W43+'27'!W43+'28'!W43+'29'!W43+'30'!W43+'31'!W43+'32'!W43+'33'!W43+'34'!W43+'35'!W43+'36'!W43+'37'!W43+'38'!W43+'39'!W43</f>
        <v>0</v>
      </c>
      <c r="F44" s="172">
        <f>'1'!Y43+'2'!Y43+'3'!Y43+'4'!Y43+'5'!Y43+'6'!Y43+'7'!Y43+'8'!Y43+'9'!Y43+'10'!Y43+'11'!Y43+'12'!Y43+'13'!Y43+'14'!Y43+'15'!Y43+'16'!Y43+'17'!Y43+'18'!Y43+'19'!Y43+'20'!Y43+'21'!Y43+'22'!Y43+'23'!Y43+'24'!Y43+'25'!Y43+'26'!Y43+'27'!Y43+'28'!Y43+'29'!Y43+'30'!Y43+'31'!Y43+'32'!Y43+'33'!Y43+'34'!Y43+'35'!Y43+'36'!Y43+'37'!Y43+'38'!Y43+'39'!Y43</f>
        <v>0</v>
      </c>
      <c r="G44" s="117">
        <v>39</v>
      </c>
      <c r="O44" s="49">
        <v>442</v>
      </c>
      <c r="P44" s="430" t="s">
        <v>591</v>
      </c>
      <c r="Q44" s="429">
        <v>38269</v>
      </c>
      <c r="R44" s="429">
        <v>35368</v>
      </c>
    </row>
    <row r="45" spans="1:18" x14ac:dyDescent="0.2">
      <c r="A45" s="106"/>
      <c r="B45" s="94" t="s">
        <v>83</v>
      </c>
      <c r="C45" s="206">
        <f>SUM(C6:C44)</f>
        <v>4785.3825669482549</v>
      </c>
      <c r="D45" s="207">
        <f>SUM(D6:D44)</f>
        <v>2176.9544716956384</v>
      </c>
      <c r="E45" s="204">
        <f>SUM(E6:E44)</f>
        <v>328</v>
      </c>
      <c r="F45" s="205">
        <f>SUM(F6:F44)</f>
        <v>255</v>
      </c>
      <c r="G45" s="118"/>
      <c r="O45" s="49">
        <v>443</v>
      </c>
      <c r="P45" s="430" t="s">
        <v>592</v>
      </c>
      <c r="Q45" s="429">
        <v>183066</v>
      </c>
      <c r="R45" s="429">
        <v>173284</v>
      </c>
    </row>
    <row r="46" spans="1:18" x14ac:dyDescent="0.2">
      <c r="A46" s="398" t="str">
        <f>取引基本表!$E$1</f>
        <v>2015年小野市産業連関表</v>
      </c>
      <c r="B46" s="400"/>
      <c r="C46" s="48"/>
      <c r="D46" s="48"/>
      <c r="E46" s="48"/>
      <c r="F46" s="48"/>
      <c r="G46" s="48"/>
      <c r="O46" s="49">
        <v>446</v>
      </c>
      <c r="P46" s="430" t="s">
        <v>527</v>
      </c>
      <c r="Q46" s="429">
        <v>34606</v>
      </c>
      <c r="R46" s="429">
        <v>34440</v>
      </c>
    </row>
    <row r="47" spans="1:18" x14ac:dyDescent="0.2">
      <c r="C47" s="208"/>
      <c r="D47" s="208"/>
      <c r="E47" s="208"/>
      <c r="F47" s="208"/>
      <c r="G47" s="48"/>
      <c r="O47" s="49"/>
      <c r="P47" s="430" t="s">
        <v>568</v>
      </c>
      <c r="Q47" s="429">
        <v>1115874</v>
      </c>
      <c r="R47" s="429">
        <v>1131429</v>
      </c>
    </row>
    <row r="48" spans="1:18" x14ac:dyDescent="0.2">
      <c r="C48" s="48"/>
      <c r="D48" s="48"/>
      <c r="E48" s="48"/>
      <c r="F48" s="48"/>
      <c r="G48" s="48"/>
      <c r="O48" s="49">
        <v>208</v>
      </c>
      <c r="P48" s="430" t="s">
        <v>593</v>
      </c>
      <c r="Q48" s="429">
        <v>178175</v>
      </c>
      <c r="R48" s="429">
        <v>205903</v>
      </c>
    </row>
    <row r="49" spans="3:18" x14ac:dyDescent="0.2">
      <c r="C49" s="48"/>
      <c r="D49" s="48"/>
      <c r="E49" s="48"/>
      <c r="F49" s="48"/>
      <c r="G49" s="48"/>
      <c r="O49" s="49">
        <v>212</v>
      </c>
      <c r="P49" s="430" t="s">
        <v>594</v>
      </c>
      <c r="Q49" s="429">
        <v>264770</v>
      </c>
      <c r="R49" s="429">
        <v>271944</v>
      </c>
    </row>
    <row r="50" spans="3:18" x14ac:dyDescent="0.2">
      <c r="O50" s="49">
        <v>227</v>
      </c>
      <c r="P50" s="430" t="s">
        <v>518</v>
      </c>
      <c r="Q50" s="429">
        <v>120665</v>
      </c>
      <c r="R50" s="429">
        <v>111832</v>
      </c>
    </row>
    <row r="51" spans="3:18" x14ac:dyDescent="0.2">
      <c r="O51" s="49">
        <v>229</v>
      </c>
      <c r="P51" s="430" t="s">
        <v>520</v>
      </c>
      <c r="Q51" s="429">
        <v>348616</v>
      </c>
      <c r="R51" s="429">
        <v>341914</v>
      </c>
    </row>
    <row r="52" spans="3:18" x14ac:dyDescent="0.2">
      <c r="O52" s="49">
        <v>464</v>
      </c>
      <c r="P52" s="430" t="s">
        <v>595</v>
      </c>
      <c r="Q52" s="429">
        <v>93387</v>
      </c>
      <c r="R52" s="429">
        <v>97242</v>
      </c>
    </row>
    <row r="53" spans="3:18" x14ac:dyDescent="0.2">
      <c r="O53" s="49">
        <v>481</v>
      </c>
      <c r="P53" s="430" t="s">
        <v>596</v>
      </c>
      <c r="Q53" s="429">
        <v>50484</v>
      </c>
      <c r="R53" s="429">
        <v>48645</v>
      </c>
    </row>
    <row r="54" spans="3:18" x14ac:dyDescent="0.2">
      <c r="O54" s="49">
        <v>501</v>
      </c>
      <c r="P54" s="430" t="s">
        <v>597</v>
      </c>
      <c r="Q54" s="429">
        <v>59777</v>
      </c>
      <c r="R54" s="429">
        <v>53949</v>
      </c>
    </row>
    <row r="55" spans="3:18" x14ac:dyDescent="0.2">
      <c r="O55" s="49"/>
      <c r="P55" s="430" t="s">
        <v>569</v>
      </c>
      <c r="Q55" s="429">
        <v>672561</v>
      </c>
      <c r="R55" s="429">
        <v>686870</v>
      </c>
    </row>
    <row r="56" spans="3:18" x14ac:dyDescent="0.2">
      <c r="O56" s="49">
        <v>209</v>
      </c>
      <c r="P56" s="430" t="s">
        <v>598</v>
      </c>
      <c r="Q56" s="429">
        <v>314928</v>
      </c>
      <c r="R56" s="429">
        <v>299944</v>
      </c>
    </row>
    <row r="57" spans="3:18" x14ac:dyDescent="0.2">
      <c r="O57" s="49">
        <v>222</v>
      </c>
      <c r="P57" s="430" t="s">
        <v>599</v>
      </c>
      <c r="Q57" s="429">
        <v>83428</v>
      </c>
      <c r="R57" s="429">
        <v>79818</v>
      </c>
    </row>
    <row r="58" spans="3:18" x14ac:dyDescent="0.2">
      <c r="O58" s="49">
        <v>225</v>
      </c>
      <c r="P58" s="430" t="s">
        <v>600</v>
      </c>
      <c r="Q58" s="429">
        <v>171979</v>
      </c>
      <c r="R58" s="429">
        <v>211181</v>
      </c>
    </row>
    <row r="59" spans="3:18" x14ac:dyDescent="0.2">
      <c r="O59" s="49">
        <v>585</v>
      </c>
      <c r="P59" s="430" t="s">
        <v>531</v>
      </c>
      <c r="Q59" s="429">
        <v>56592</v>
      </c>
      <c r="R59" s="429">
        <v>53759</v>
      </c>
    </row>
    <row r="60" spans="3:18" x14ac:dyDescent="0.2">
      <c r="O60" s="49">
        <v>586</v>
      </c>
      <c r="P60" s="430" t="s">
        <v>601</v>
      </c>
      <c r="Q60" s="429">
        <v>45634</v>
      </c>
      <c r="R60" s="429">
        <v>42168</v>
      </c>
    </row>
    <row r="61" spans="3:18" x14ac:dyDescent="0.2">
      <c r="O61" s="49"/>
      <c r="P61" s="430" t="s">
        <v>570</v>
      </c>
      <c r="Q61" s="429">
        <v>474157</v>
      </c>
      <c r="R61" s="429">
        <v>451615</v>
      </c>
    </row>
    <row r="62" spans="3:18" x14ac:dyDescent="0.2">
      <c r="O62" s="49">
        <v>221</v>
      </c>
      <c r="P62" s="430" t="s">
        <v>602</v>
      </c>
      <c r="Q62" s="429">
        <v>216783</v>
      </c>
      <c r="R62" s="429">
        <v>209488</v>
      </c>
    </row>
    <row r="63" spans="3:18" x14ac:dyDescent="0.2">
      <c r="O63" s="49">
        <v>223</v>
      </c>
      <c r="P63" s="430" t="s">
        <v>603</v>
      </c>
      <c r="Q63" s="429">
        <v>257374</v>
      </c>
      <c r="R63" s="429">
        <v>242127</v>
      </c>
    </row>
    <row r="64" spans="3:18" x14ac:dyDescent="0.2">
      <c r="O64" s="49"/>
      <c r="P64" s="430" t="s">
        <v>571</v>
      </c>
      <c r="Q64" s="429">
        <v>469330</v>
      </c>
      <c r="R64" s="429">
        <v>445310</v>
      </c>
    </row>
    <row r="65" spans="15:18" x14ac:dyDescent="0.2">
      <c r="O65" s="49">
        <v>205</v>
      </c>
      <c r="P65" s="430" t="s">
        <v>604</v>
      </c>
      <c r="Q65" s="429">
        <v>160450</v>
      </c>
      <c r="R65" s="429">
        <v>151566</v>
      </c>
    </row>
    <row r="66" spans="15:18" x14ac:dyDescent="0.2">
      <c r="O66" s="49">
        <v>224</v>
      </c>
      <c r="P66" s="430" t="s">
        <v>515</v>
      </c>
      <c r="Q66" s="429">
        <v>161691</v>
      </c>
      <c r="R66" s="429">
        <v>152961</v>
      </c>
    </row>
    <row r="67" spans="15:18" x14ac:dyDescent="0.2">
      <c r="O67" s="439">
        <v>226</v>
      </c>
      <c r="P67" s="440" t="s">
        <v>605</v>
      </c>
      <c r="Q67" s="432">
        <v>147189</v>
      </c>
      <c r="R67" s="432">
        <v>140783</v>
      </c>
    </row>
    <row r="68" spans="15:18" x14ac:dyDescent="0.2">
      <c r="O68" t="s">
        <v>610</v>
      </c>
    </row>
  </sheetData>
  <mergeCells count="1">
    <mergeCell ref="J9:K9"/>
  </mergeCells>
  <phoneticPr fontId="5"/>
  <pageMargins left="0.75" right="0.75" top="1" bottom="1" header="0.51200000000000001" footer="0.51200000000000001"/>
  <pageSetup paperSize="9"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46"/>
  <sheetViews>
    <sheetView showGridLines="0" workbookViewId="0">
      <pane xSplit="2" ySplit="4" topLeftCell="C25" activePane="bottomRight" state="frozen"/>
      <selection activeCell="D62" sqref="D62"/>
      <selection pane="topRight" activeCell="D62" sqref="D62"/>
      <selection pane="bottomLeft" activeCell="D62" sqref="D62"/>
      <selection pane="bottomRight" activeCell="I41" sqref="I41"/>
    </sheetView>
  </sheetViews>
  <sheetFormatPr defaultColWidth="8.90625" defaultRowHeight="11" x14ac:dyDescent="0.2"/>
  <cols>
    <col min="1" max="1" width="3" style="3" customWidth="1"/>
    <col min="2" max="2" width="22.45312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306</v>
      </c>
      <c r="S2" s="3" t="s">
        <v>153</v>
      </c>
      <c r="U2" s="64" t="s">
        <v>210</v>
      </c>
      <c r="W2" s="3" t="s">
        <v>130</v>
      </c>
      <c r="Y2" s="3" t="s">
        <v>154</v>
      </c>
    </row>
    <row r="3" spans="1:25" ht="44" x14ac:dyDescent="0.2">
      <c r="B3" s="65"/>
      <c r="C3" s="66" t="s">
        <v>228</v>
      </c>
      <c r="D3" s="66" t="s">
        <v>307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75">
        <f>最終需要_まとめ!C6</f>
        <v>100</v>
      </c>
      <c r="D5" s="76">
        <f>投入係数表!C5</f>
        <v>0.1410452656899191</v>
      </c>
      <c r="E5" s="77">
        <f>$C$5*D5</f>
        <v>14.104526568991909</v>
      </c>
      <c r="F5" s="76">
        <f>分析係数表!C8</f>
        <v>0.22093957036739609</v>
      </c>
      <c r="G5" s="77">
        <f t="shared" ref="G5:G38" si="0">E5*F5</f>
        <v>3.1162480403885957</v>
      </c>
      <c r="H5" s="77">
        <f t="array" ref="H5:H43">MMULT(逆行列係数!C5:AO43,'1'!G5:G43)</f>
        <v>3.4086074734922676</v>
      </c>
      <c r="I5" s="77">
        <f t="shared" ref="I5:I38" si="1">C5+H5</f>
        <v>103.40860747349227</v>
      </c>
      <c r="J5" s="76">
        <f>分析係数表!G8</f>
        <v>0.11961513229827248</v>
      </c>
      <c r="K5" s="78">
        <f t="shared" ref="K5:K38" si="2">I5*J5</f>
        <v>12.369234263721905</v>
      </c>
      <c r="L5" s="79" t="s">
        <v>178</v>
      </c>
      <c r="M5" s="80" t="s">
        <v>178</v>
      </c>
      <c r="N5" s="81">
        <f>分析係数表!H8</f>
        <v>1.166878525462779E-2</v>
      </c>
      <c r="O5" s="82">
        <f t="shared" ref="O5:O43" si="3">$M$44*N5</f>
        <v>0.11130940679097956</v>
      </c>
      <c r="P5" s="76">
        <f>分析係数表!C8</f>
        <v>0.22093957036739609</v>
      </c>
      <c r="Q5" s="82">
        <f t="shared" ref="Q5:Q38" si="4">O5*P5</f>
        <v>2.4592652514248744E-2</v>
      </c>
      <c r="R5" s="83">
        <f t="array" ref="R5:R43">MMULT(逆行列係数!C5:AO43,'1'!Q5:Q43)</f>
        <v>4.1742785043257964E-2</v>
      </c>
      <c r="S5" s="84">
        <f t="shared" ref="S5:S38" si="5">I5+R5</f>
        <v>103.45035025853552</v>
      </c>
      <c r="T5" s="85">
        <f>分析係数表!F8</f>
        <v>0.45156352503826808</v>
      </c>
      <c r="U5" s="86">
        <f t="shared" ref="U5:U43" si="6">S5*T5</f>
        <v>46.714404829187806</v>
      </c>
      <c r="V5" s="87">
        <f>分析係数表!D8</f>
        <v>0.17734528755740214</v>
      </c>
      <c r="W5" s="167">
        <f t="shared" ref="W5:W43" si="7">ROUND(S5*V5,0)</f>
        <v>18</v>
      </c>
      <c r="X5" s="76">
        <f>分析係数表!E8</f>
        <v>0.14038924119833807</v>
      </c>
      <c r="Y5" s="166">
        <f t="shared" ref="Y5:Y43" si="8">ROUND(S5*X5,0)</f>
        <v>15</v>
      </c>
    </row>
    <row r="6" spans="1:25" x14ac:dyDescent="0.2">
      <c r="A6" s="6" t="s">
        <v>220</v>
      </c>
      <c r="B6" s="5" t="s">
        <v>266</v>
      </c>
      <c r="C6" s="90"/>
      <c r="D6" s="76">
        <f>投入係数表!C6</f>
        <v>2.1867483052700635E-4</v>
      </c>
      <c r="E6" s="77">
        <f t="shared" ref="E6:E38" si="9">$C$5*D6</f>
        <v>2.1867483052700636E-2</v>
      </c>
      <c r="F6" s="76">
        <f>分析係数表!C9</f>
        <v>0.23618090452261309</v>
      </c>
      <c r="G6" s="77">
        <f t="shared" si="0"/>
        <v>5.1646819270197483E-3</v>
      </c>
      <c r="H6" s="77">
        <v>7.5104525865463271E-3</v>
      </c>
      <c r="I6" s="77">
        <f t="shared" si="1"/>
        <v>7.5104525865463271E-3</v>
      </c>
      <c r="J6" s="76">
        <f>分析係数表!G9</f>
        <v>0.23529411764705882</v>
      </c>
      <c r="K6" s="78">
        <f t="shared" si="2"/>
        <v>1.7671653144814886E-3</v>
      </c>
      <c r="L6" s="79"/>
      <c r="M6" s="80"/>
      <c r="N6" s="81">
        <f>分析係数表!H9</f>
        <v>6.2564550726940495E-4</v>
      </c>
      <c r="O6" s="82">
        <f t="shared" si="3"/>
        <v>5.9680788321972017E-3</v>
      </c>
      <c r="P6" s="76">
        <f>分析係数表!C9</f>
        <v>0.23618090452261309</v>
      </c>
      <c r="Q6" s="82">
        <f t="shared" si="4"/>
        <v>1.4095462568505955E-3</v>
      </c>
      <c r="R6" s="83">
        <v>1.6723522205361679E-3</v>
      </c>
      <c r="S6" s="84">
        <f t="shared" si="5"/>
        <v>9.1828048070824956E-3</v>
      </c>
      <c r="T6" s="85">
        <f>分析係数表!F9</f>
        <v>0.68627450980392157</v>
      </c>
      <c r="U6" s="86">
        <f t="shared" si="6"/>
        <v>6.3019248676056345E-3</v>
      </c>
      <c r="V6" s="87">
        <f>分析係数表!D9</f>
        <v>1.9607843137254902E-2</v>
      </c>
      <c r="W6" s="167">
        <f t="shared" si="7"/>
        <v>0</v>
      </c>
      <c r="X6" s="76">
        <f>分析係数表!E9</f>
        <v>0</v>
      </c>
      <c r="Y6" s="166">
        <f t="shared" si="8"/>
        <v>0</v>
      </c>
    </row>
    <row r="7" spans="1:25" x14ac:dyDescent="0.2">
      <c r="A7" s="6" t="s">
        <v>221</v>
      </c>
      <c r="B7" s="5" t="s">
        <v>267</v>
      </c>
      <c r="C7" s="90"/>
      <c r="D7" s="76">
        <f>投入係数表!C7</f>
        <v>0</v>
      </c>
      <c r="E7" s="77">
        <f t="shared" si="9"/>
        <v>0</v>
      </c>
      <c r="F7" s="76">
        <f>分析係数表!C10</f>
        <v>0</v>
      </c>
      <c r="G7" s="77">
        <f t="shared" si="0"/>
        <v>0</v>
      </c>
      <c r="H7" s="77">
        <v>0</v>
      </c>
      <c r="I7" s="77">
        <f t="shared" si="1"/>
        <v>0</v>
      </c>
      <c r="J7" s="76">
        <f>分析係数表!G10</f>
        <v>0</v>
      </c>
      <c r="K7" s="78">
        <f t="shared" si="2"/>
        <v>0</v>
      </c>
      <c r="L7" s="79"/>
      <c r="M7" s="80"/>
      <c r="N7" s="81">
        <f>分析係数表!H10</f>
        <v>1.1817748470644316E-3</v>
      </c>
      <c r="O7" s="82">
        <f t="shared" si="3"/>
        <v>1.1273037794150271E-2</v>
      </c>
      <c r="P7" s="76">
        <f>分析係数表!C10</f>
        <v>0</v>
      </c>
      <c r="Q7" s="82">
        <f t="shared" si="4"/>
        <v>0</v>
      </c>
      <c r="R7" s="83">
        <v>0</v>
      </c>
      <c r="S7" s="84">
        <f t="shared" si="5"/>
        <v>0</v>
      </c>
      <c r="T7" s="85">
        <f>分析係数表!F10</f>
        <v>0</v>
      </c>
      <c r="U7" s="86">
        <f t="shared" si="6"/>
        <v>0</v>
      </c>
      <c r="V7" s="87">
        <f>分析係数表!D10</f>
        <v>0</v>
      </c>
      <c r="W7" s="167">
        <f t="shared" si="7"/>
        <v>0</v>
      </c>
      <c r="X7" s="76">
        <f>分析係数表!E10</f>
        <v>0</v>
      </c>
      <c r="Y7" s="166">
        <f t="shared" si="8"/>
        <v>0</v>
      </c>
    </row>
    <row r="8" spans="1:25" x14ac:dyDescent="0.2">
      <c r="A8" s="6" t="s">
        <v>222</v>
      </c>
      <c r="B8" s="5" t="s">
        <v>27</v>
      </c>
      <c r="C8" s="90"/>
      <c r="D8" s="76">
        <f>投入係数表!C8</f>
        <v>0</v>
      </c>
      <c r="E8" s="77">
        <f t="shared" si="9"/>
        <v>0</v>
      </c>
      <c r="F8" s="76">
        <f>分析係数表!C11</f>
        <v>2.6120660599932566E-2</v>
      </c>
      <c r="G8" s="77">
        <f t="shared" si="0"/>
        <v>0</v>
      </c>
      <c r="H8" s="77">
        <v>3.0366258444189643E-3</v>
      </c>
      <c r="I8" s="77">
        <f t="shared" si="1"/>
        <v>3.0366258444189643E-3</v>
      </c>
      <c r="J8" s="76">
        <f>分析係数表!G11</f>
        <v>0.34361233480176212</v>
      </c>
      <c r="K8" s="78">
        <f t="shared" si="2"/>
        <v>1.0434220963201728E-3</v>
      </c>
      <c r="L8" s="79"/>
      <c r="M8" s="80"/>
      <c r="N8" s="81">
        <f>分析係数表!H11</f>
        <v>-1.9861762135536665E-5</v>
      </c>
      <c r="O8" s="82">
        <f t="shared" si="3"/>
        <v>-1.8946282006975244E-4</v>
      </c>
      <c r="P8" s="76">
        <f>分析係数表!C11</f>
        <v>2.6120660599932566E-2</v>
      </c>
      <c r="Q8" s="82">
        <f t="shared" si="4"/>
        <v>-4.9488940193480956E-6</v>
      </c>
      <c r="R8" s="83">
        <v>5.8259151094238045E-4</v>
      </c>
      <c r="S8" s="84">
        <f t="shared" si="5"/>
        <v>3.6192173553613446E-3</v>
      </c>
      <c r="T8" s="85">
        <f>分析係数表!F11</f>
        <v>0.56828193832599116</v>
      </c>
      <c r="U8" s="86">
        <f t="shared" si="6"/>
        <v>2.0567358539278126E-3</v>
      </c>
      <c r="V8" s="87">
        <f>分析係数表!D11</f>
        <v>2.2026431718061675E-2</v>
      </c>
      <c r="W8" s="167">
        <f t="shared" si="7"/>
        <v>0</v>
      </c>
      <c r="X8" s="76">
        <f>分析係数表!E11</f>
        <v>0</v>
      </c>
      <c r="Y8" s="166">
        <f t="shared" si="8"/>
        <v>0</v>
      </c>
    </row>
    <row r="9" spans="1:25" x14ac:dyDescent="0.2">
      <c r="A9" s="6" t="s">
        <v>223</v>
      </c>
      <c r="B9" s="5" t="s">
        <v>191</v>
      </c>
      <c r="C9" s="90"/>
      <c r="D9" s="76">
        <f>投入係数表!C9</f>
        <v>0.13164224797725782</v>
      </c>
      <c r="E9" s="77">
        <f t="shared" si="9"/>
        <v>13.164224797725781</v>
      </c>
      <c r="F9" s="76">
        <f>分析係数表!C12</f>
        <v>0.27511259056197379</v>
      </c>
      <c r="G9" s="77">
        <f t="shared" si="0"/>
        <v>3.621643986842515</v>
      </c>
      <c r="H9" s="77">
        <v>3.9810375332357855</v>
      </c>
      <c r="I9" s="77">
        <f t="shared" si="1"/>
        <v>3.9810375332357855</v>
      </c>
      <c r="J9" s="76">
        <f>分析係数表!G12</f>
        <v>0.14467046825309793</v>
      </c>
      <c r="K9" s="78">
        <f t="shared" si="2"/>
        <v>0.575938564066379</v>
      </c>
      <c r="L9" s="79"/>
      <c r="M9" s="80"/>
      <c r="N9" s="81">
        <f>分析係数表!H12</f>
        <v>9.3787240804004135E-2</v>
      </c>
      <c r="O9" s="82">
        <f t="shared" si="3"/>
        <v>0.89464343636937105</v>
      </c>
      <c r="P9" s="76">
        <f>分析係数表!C12</f>
        <v>0.27511259056197379</v>
      </c>
      <c r="Q9" s="82">
        <f t="shared" si="4"/>
        <v>0.24612767340884403</v>
      </c>
      <c r="R9" s="83">
        <v>0.28621590138977215</v>
      </c>
      <c r="S9" s="84">
        <f t="shared" si="5"/>
        <v>4.267253434625558</v>
      </c>
      <c r="T9" s="85">
        <f>分析係数表!F12</f>
        <v>0.28514639763131922</v>
      </c>
      <c r="U9" s="86">
        <f t="shared" si="6"/>
        <v>1.2167919446633519</v>
      </c>
      <c r="V9" s="87">
        <f>分析係数表!D12</f>
        <v>6.6646562123039807E-2</v>
      </c>
      <c r="W9" s="167">
        <f t="shared" si="7"/>
        <v>0</v>
      </c>
      <c r="X9" s="76">
        <f>分析係数表!E12</f>
        <v>5.9847571005592716E-2</v>
      </c>
      <c r="Y9" s="166">
        <f t="shared" si="8"/>
        <v>0</v>
      </c>
    </row>
    <row r="10" spans="1:25" x14ac:dyDescent="0.2">
      <c r="A10" s="6" t="s">
        <v>224</v>
      </c>
      <c r="B10" s="5" t="s">
        <v>28</v>
      </c>
      <c r="C10" s="90"/>
      <c r="D10" s="76">
        <f>投入係数表!C10</f>
        <v>4.3734966105401264E-3</v>
      </c>
      <c r="E10" s="77">
        <f t="shared" si="9"/>
        <v>0.43734966105401263</v>
      </c>
      <c r="F10" s="76">
        <f>分析係数表!C13</f>
        <v>0</v>
      </c>
      <c r="G10" s="77">
        <f t="shared" si="0"/>
        <v>0</v>
      </c>
      <c r="H10" s="77">
        <v>0</v>
      </c>
      <c r="I10" s="77">
        <f t="shared" si="1"/>
        <v>0</v>
      </c>
      <c r="J10" s="76">
        <f>分析係数表!G13</f>
        <v>0.2449874686716792</v>
      </c>
      <c r="K10" s="78">
        <f t="shared" si="2"/>
        <v>0</v>
      </c>
      <c r="L10" s="79"/>
      <c r="M10" s="80"/>
      <c r="N10" s="81">
        <f>分析係数表!H13</f>
        <v>1.4727496623500437E-2</v>
      </c>
      <c r="O10" s="82">
        <f t="shared" si="3"/>
        <v>0.14048668108172144</v>
      </c>
      <c r="P10" s="76">
        <f>分析係数表!C13</f>
        <v>0</v>
      </c>
      <c r="Q10" s="82">
        <f t="shared" si="4"/>
        <v>0</v>
      </c>
      <c r="R10" s="83">
        <v>0</v>
      </c>
      <c r="S10" s="84">
        <f t="shared" si="5"/>
        <v>0</v>
      </c>
      <c r="T10" s="85">
        <f>分析係数表!F13</f>
        <v>0.38345864661654133</v>
      </c>
      <c r="U10" s="86">
        <f t="shared" si="6"/>
        <v>0</v>
      </c>
      <c r="V10" s="87">
        <f>分析係数表!D13</f>
        <v>8.834586466165413E-2</v>
      </c>
      <c r="W10" s="167">
        <f t="shared" si="7"/>
        <v>0</v>
      </c>
      <c r="X10" s="76">
        <f>分析係数表!E13</f>
        <v>8.6048454469507096E-2</v>
      </c>
      <c r="Y10" s="166">
        <f t="shared" si="8"/>
        <v>0</v>
      </c>
    </row>
    <row r="11" spans="1:25" x14ac:dyDescent="0.2">
      <c r="A11" s="6" t="s">
        <v>225</v>
      </c>
      <c r="B11" s="5" t="s">
        <v>268</v>
      </c>
      <c r="C11" s="90"/>
      <c r="D11" s="76">
        <f>投入係数表!C11</f>
        <v>2.6897004154821779E-2</v>
      </c>
      <c r="E11" s="77">
        <f t="shared" si="9"/>
        <v>2.6897004154821778</v>
      </c>
      <c r="F11" s="76">
        <f>分析係数表!C14</f>
        <v>0.21228966346153844</v>
      </c>
      <c r="G11" s="77">
        <f t="shared" si="0"/>
        <v>0.57099559601507166</v>
      </c>
      <c r="H11" s="77">
        <v>0.70240984511417692</v>
      </c>
      <c r="I11" s="77">
        <f t="shared" si="1"/>
        <v>0.70240984511417692</v>
      </c>
      <c r="J11" s="76">
        <f>分析係数表!G14</f>
        <v>0.17214191852825231</v>
      </c>
      <c r="K11" s="78">
        <f t="shared" si="2"/>
        <v>0.12091417833108696</v>
      </c>
      <c r="L11" s="79"/>
      <c r="M11" s="80"/>
      <c r="N11" s="81">
        <f>分析係数表!H14</f>
        <v>1.2214983713355048E-3</v>
      </c>
      <c r="O11" s="82">
        <f t="shared" si="3"/>
        <v>1.1651963434289774E-2</v>
      </c>
      <c r="P11" s="76">
        <f>分析係数表!C14</f>
        <v>0.21228966346153844</v>
      </c>
      <c r="Q11" s="82">
        <f t="shared" si="4"/>
        <v>2.4735913961315276E-3</v>
      </c>
      <c r="R11" s="83">
        <v>1.4325108248130807E-2</v>
      </c>
      <c r="S11" s="84">
        <f t="shared" si="5"/>
        <v>0.71673495336230775</v>
      </c>
      <c r="T11" s="85">
        <f>分析係数表!F14</f>
        <v>0.30737068450603272</v>
      </c>
      <c r="U11" s="86">
        <f t="shared" si="6"/>
        <v>0.22030331322437197</v>
      </c>
      <c r="V11" s="87">
        <f>分析係数表!D14</f>
        <v>6.4508421932863463E-2</v>
      </c>
      <c r="W11" s="167">
        <f t="shared" si="7"/>
        <v>0</v>
      </c>
      <c r="X11" s="76">
        <f>分析係数表!E14</f>
        <v>5.0053757018277384E-2</v>
      </c>
      <c r="Y11" s="166">
        <f t="shared" si="8"/>
        <v>0</v>
      </c>
    </row>
    <row r="12" spans="1:25" x14ac:dyDescent="0.2">
      <c r="A12" s="6" t="s">
        <v>226</v>
      </c>
      <c r="B12" s="5" t="s">
        <v>29</v>
      </c>
      <c r="C12" s="90"/>
      <c r="D12" s="76">
        <f>投入係数表!C12</f>
        <v>6.7789197463371961E-2</v>
      </c>
      <c r="E12" s="77">
        <f t="shared" si="9"/>
        <v>6.7789197463371957</v>
      </c>
      <c r="F12" s="76">
        <f>分析係数表!C15</f>
        <v>0</v>
      </c>
      <c r="G12" s="77">
        <f t="shared" si="0"/>
        <v>0</v>
      </c>
      <c r="H12" s="77">
        <v>0</v>
      </c>
      <c r="I12" s="77">
        <f t="shared" si="1"/>
        <v>0</v>
      </c>
      <c r="J12" s="76">
        <f>分析係数表!G15</f>
        <v>9.5616368472834598E-2</v>
      </c>
      <c r="K12" s="78">
        <f t="shared" si="2"/>
        <v>0</v>
      </c>
      <c r="L12" s="79"/>
      <c r="M12" s="80"/>
      <c r="N12" s="81">
        <f>分析係数表!H15</f>
        <v>8.620004766822913E-3</v>
      </c>
      <c r="O12" s="82">
        <f t="shared" si="3"/>
        <v>8.2226863910272563E-2</v>
      </c>
      <c r="P12" s="76">
        <f>分析係数表!C15</f>
        <v>0</v>
      </c>
      <c r="Q12" s="82">
        <f t="shared" si="4"/>
        <v>0</v>
      </c>
      <c r="R12" s="83">
        <v>0</v>
      </c>
      <c r="S12" s="84">
        <f t="shared" si="5"/>
        <v>0</v>
      </c>
      <c r="T12" s="85">
        <f>分析係数表!F15</f>
        <v>0.30379331705717305</v>
      </c>
      <c r="U12" s="86">
        <f t="shared" si="6"/>
        <v>0</v>
      </c>
      <c r="V12" s="87">
        <f>分析係数表!D15</f>
        <v>2.2264329701563241E-2</v>
      </c>
      <c r="W12" s="167">
        <f t="shared" si="7"/>
        <v>0</v>
      </c>
      <c r="X12" s="76">
        <f>分析係数表!E15</f>
        <v>2.0187297307145722E-2</v>
      </c>
      <c r="Y12" s="166">
        <f t="shared" si="8"/>
        <v>0</v>
      </c>
    </row>
    <row r="13" spans="1:25" x14ac:dyDescent="0.2">
      <c r="A13" s="6" t="s">
        <v>227</v>
      </c>
      <c r="B13" s="5" t="s">
        <v>30</v>
      </c>
      <c r="C13" s="90"/>
      <c r="D13" s="76">
        <f>投入係数表!C13</f>
        <v>6.9975945768642033E-3</v>
      </c>
      <c r="E13" s="77">
        <f t="shared" si="9"/>
        <v>0.69975945768642034</v>
      </c>
      <c r="F13" s="76">
        <f>分析係数表!C16</f>
        <v>0.11454569784557744</v>
      </c>
      <c r="G13" s="77">
        <f t="shared" si="0"/>
        <v>8.015443540473384E-2</v>
      </c>
      <c r="H13" s="77">
        <v>9.7596954964745755E-2</v>
      </c>
      <c r="I13" s="77">
        <f t="shared" si="1"/>
        <v>9.7596954964745755E-2</v>
      </c>
      <c r="J13" s="76">
        <f>分析係数表!G16</f>
        <v>3.3333333333333333E-2</v>
      </c>
      <c r="K13" s="78">
        <f t="shared" si="2"/>
        <v>3.2532318321581918E-3</v>
      </c>
      <c r="L13" s="79"/>
      <c r="M13" s="80"/>
      <c r="N13" s="81">
        <f>分析係数表!H16</f>
        <v>1.7428696273933425E-2</v>
      </c>
      <c r="O13" s="82">
        <f t="shared" si="3"/>
        <v>0.16625362461120777</v>
      </c>
      <c r="P13" s="76">
        <f>分析係数表!C16</f>
        <v>0.11454569784557744</v>
      </c>
      <c r="Q13" s="82">
        <f t="shared" si="4"/>
        <v>1.9043637450447463E-2</v>
      </c>
      <c r="R13" s="83">
        <v>2.2207057245635011E-2</v>
      </c>
      <c r="S13" s="84">
        <f t="shared" si="5"/>
        <v>0.11980401221038077</v>
      </c>
      <c r="T13" s="85">
        <f>分析係数表!F16</f>
        <v>0.28835978835978837</v>
      </c>
      <c r="U13" s="86">
        <f t="shared" si="6"/>
        <v>3.4546659605638901E-2</v>
      </c>
      <c r="V13" s="87">
        <f>分析係数表!D16</f>
        <v>1.4814814814814815E-2</v>
      </c>
      <c r="W13" s="167">
        <f t="shared" si="7"/>
        <v>0</v>
      </c>
      <c r="X13" s="76">
        <f>分析係数表!E16</f>
        <v>1.4814814814814815E-2</v>
      </c>
      <c r="Y13" s="166">
        <f t="shared" si="8"/>
        <v>0</v>
      </c>
    </row>
    <row r="14" spans="1:25" x14ac:dyDescent="0.2">
      <c r="A14" s="6" t="s">
        <v>2</v>
      </c>
      <c r="B14" s="5" t="s">
        <v>365</v>
      </c>
      <c r="C14" s="90"/>
      <c r="D14" s="76">
        <f>投入係数表!C14</f>
        <v>8.0909687294992341E-3</v>
      </c>
      <c r="E14" s="77">
        <f t="shared" si="9"/>
        <v>0.80909687294992338</v>
      </c>
      <c r="F14" s="76">
        <f>分析係数表!C17</f>
        <v>0.30978058757902571</v>
      </c>
      <c r="G14" s="77">
        <f t="shared" si="0"/>
        <v>0.25064250471077959</v>
      </c>
      <c r="H14" s="77">
        <v>0.33366542719645859</v>
      </c>
      <c r="I14" s="77">
        <f t="shared" si="1"/>
        <v>0.33366542719645859</v>
      </c>
      <c r="J14" s="76">
        <f>分析係数表!G17</f>
        <v>0.21244620534189493</v>
      </c>
      <c r="K14" s="78">
        <f t="shared" si="2"/>
        <v>7.0885953861669931E-2</v>
      </c>
      <c r="L14" s="79"/>
      <c r="M14" s="80"/>
      <c r="N14" s="81">
        <f>分析係数表!H17</f>
        <v>3.0984348931437197E-3</v>
      </c>
      <c r="O14" s="82">
        <f t="shared" si="3"/>
        <v>2.9556199930881381E-2</v>
      </c>
      <c r="P14" s="76">
        <f>分析係数表!C17</f>
        <v>0.30978058757902571</v>
      </c>
      <c r="Q14" s="82">
        <f t="shared" si="4"/>
        <v>9.1559369811915932E-3</v>
      </c>
      <c r="R14" s="83">
        <v>2.0630231274890356E-2</v>
      </c>
      <c r="S14" s="84">
        <f t="shared" si="5"/>
        <v>0.35429565847134892</v>
      </c>
      <c r="T14" s="85">
        <f>分析係数表!F17</f>
        <v>0.32338274472300022</v>
      </c>
      <c r="U14" s="86">
        <f t="shared" si="6"/>
        <v>0.1145731024799075</v>
      </c>
      <c r="V14" s="87">
        <f>分析係数表!D17</f>
        <v>4.5631532208484184E-2</v>
      </c>
      <c r="W14" s="167">
        <f t="shared" si="7"/>
        <v>0</v>
      </c>
      <c r="X14" s="76">
        <f>分析係数表!E17</f>
        <v>4.7134367101577979E-2</v>
      </c>
      <c r="Y14" s="166">
        <f t="shared" si="8"/>
        <v>0</v>
      </c>
    </row>
    <row r="15" spans="1:25" x14ac:dyDescent="0.2">
      <c r="A15" s="6" t="s">
        <v>3</v>
      </c>
      <c r="B15" s="5" t="s">
        <v>31</v>
      </c>
      <c r="C15" s="90"/>
      <c r="D15" s="76">
        <f>投入係数表!C15</f>
        <v>2.624097966324076E-3</v>
      </c>
      <c r="E15" s="77">
        <f t="shared" si="9"/>
        <v>0.2624097966324076</v>
      </c>
      <c r="F15" s="76">
        <f>分析係数表!C18</f>
        <v>0.59688826025459685</v>
      </c>
      <c r="G15" s="77">
        <f t="shared" si="0"/>
        <v>0.15662932698568033</v>
      </c>
      <c r="H15" s="77">
        <v>0.1909497261279785</v>
      </c>
      <c r="I15" s="77">
        <f t="shared" si="1"/>
        <v>0.1909497261279785</v>
      </c>
      <c r="J15" s="76">
        <f>分析係数表!G18</f>
        <v>0.21580586555930445</v>
      </c>
      <c r="K15" s="78">
        <f t="shared" si="2"/>
        <v>4.1208070925360531E-2</v>
      </c>
      <c r="L15" s="79"/>
      <c r="M15" s="80"/>
      <c r="N15" s="81">
        <f>分析係数表!H18</f>
        <v>4.5682052911734329E-4</v>
      </c>
      <c r="O15" s="82">
        <f t="shared" si="3"/>
        <v>4.3576448616043061E-3</v>
      </c>
      <c r="P15" s="76">
        <f>分析係数表!C18</f>
        <v>0.59688826025459685</v>
      </c>
      <c r="Q15" s="82">
        <f t="shared" si="4"/>
        <v>2.6010270602503777E-3</v>
      </c>
      <c r="R15" s="83">
        <v>6.4889891311208847E-3</v>
      </c>
      <c r="S15" s="84">
        <f t="shared" si="5"/>
        <v>0.1974387152590994</v>
      </c>
      <c r="T15" s="85">
        <f>分析係数表!F18</f>
        <v>0.45964183752919802</v>
      </c>
      <c r="U15" s="86">
        <f t="shared" si="6"/>
        <v>9.0751093881096548E-2</v>
      </c>
      <c r="V15" s="87">
        <f>分析係数表!D18</f>
        <v>3.9968855437321565E-2</v>
      </c>
      <c r="W15" s="167">
        <f t="shared" si="7"/>
        <v>0</v>
      </c>
      <c r="X15" s="76">
        <f>分析係数表!E18</f>
        <v>3.7243706202958735E-2</v>
      </c>
      <c r="Y15" s="166">
        <f t="shared" si="8"/>
        <v>0</v>
      </c>
    </row>
    <row r="16" spans="1:25" x14ac:dyDescent="0.2">
      <c r="A16" s="6" t="s">
        <v>4</v>
      </c>
      <c r="B16" s="5" t="s">
        <v>32</v>
      </c>
      <c r="C16" s="90"/>
      <c r="D16" s="76">
        <f>投入係数表!C16</f>
        <v>0</v>
      </c>
      <c r="E16" s="77">
        <f t="shared" si="9"/>
        <v>0</v>
      </c>
      <c r="F16" s="76">
        <f>分析係数表!C19</f>
        <v>0.34200435729847489</v>
      </c>
      <c r="G16" s="77">
        <f t="shared" si="0"/>
        <v>0</v>
      </c>
      <c r="H16" s="77">
        <v>2.4514326182395348E-2</v>
      </c>
      <c r="I16" s="77">
        <f t="shared" si="1"/>
        <v>2.4514326182395348E-2</v>
      </c>
      <c r="J16" s="76">
        <f>分析係数表!G19</f>
        <v>5.7658279746234518E-2</v>
      </c>
      <c r="K16" s="78">
        <f t="shared" si="2"/>
        <v>1.4134538768149922E-3</v>
      </c>
      <c r="L16" s="79"/>
      <c r="M16" s="80"/>
      <c r="N16" s="81">
        <f>分析係数表!H19</f>
        <v>-1.1917057281321999E-4</v>
      </c>
      <c r="O16" s="82">
        <f t="shared" si="3"/>
        <v>-1.1367769204185146E-3</v>
      </c>
      <c r="P16" s="76">
        <f>分析係数表!C19</f>
        <v>0.34200435729847489</v>
      </c>
      <c r="Q16" s="82">
        <f t="shared" si="4"/>
        <v>-3.8878266005947361E-4</v>
      </c>
      <c r="R16" s="83">
        <v>3.6045031795289575E-3</v>
      </c>
      <c r="S16" s="84">
        <f t="shared" si="5"/>
        <v>2.8118829361924304E-2</v>
      </c>
      <c r="T16" s="85">
        <f>分析係数表!F19</f>
        <v>0.2400702026958986</v>
      </c>
      <c r="U16" s="86">
        <f t="shared" si="6"/>
        <v>6.7504930644885532E-3</v>
      </c>
      <c r="V16" s="87">
        <f>分析係数表!D19</f>
        <v>1.0314617409693151E-2</v>
      </c>
      <c r="W16" s="167">
        <f t="shared" si="7"/>
        <v>0</v>
      </c>
      <c r="X16" s="76">
        <f>分析係数表!E19</f>
        <v>1.1666882453641765E-2</v>
      </c>
      <c r="Y16" s="166">
        <f t="shared" si="8"/>
        <v>0</v>
      </c>
    </row>
    <row r="17" spans="1:25" x14ac:dyDescent="0.2">
      <c r="A17" s="6" t="s">
        <v>5</v>
      </c>
      <c r="B17" s="5" t="s">
        <v>33</v>
      </c>
      <c r="C17" s="90"/>
      <c r="D17" s="76">
        <f>投入係数表!C17</f>
        <v>0</v>
      </c>
      <c r="E17" s="77">
        <f t="shared" si="9"/>
        <v>0</v>
      </c>
      <c r="F17" s="76">
        <f>分析係数表!C20</f>
        <v>3.3677120606188216E-2</v>
      </c>
      <c r="G17" s="77">
        <f t="shared" si="0"/>
        <v>0</v>
      </c>
      <c r="H17" s="77">
        <v>9.7778254879245957E-4</v>
      </c>
      <c r="I17" s="77">
        <f t="shared" si="1"/>
        <v>9.7778254879245957E-4</v>
      </c>
      <c r="J17" s="76">
        <f>分析係数表!G20</f>
        <v>0.10088272383354351</v>
      </c>
      <c r="K17" s="78">
        <f t="shared" si="2"/>
        <v>9.8641366839087976E-5</v>
      </c>
      <c r="L17" s="79"/>
      <c r="M17" s="80"/>
      <c r="N17" s="81">
        <f>分析係数表!H20</f>
        <v>5.7599110193056326E-4</v>
      </c>
      <c r="O17" s="82">
        <f t="shared" si="3"/>
        <v>5.4944217820228208E-3</v>
      </c>
      <c r="P17" s="76">
        <f>分析係数表!C20</f>
        <v>3.3677120606188216E-2</v>
      </c>
      <c r="Q17" s="82">
        <f t="shared" si="4"/>
        <v>1.8503630501445011E-4</v>
      </c>
      <c r="R17" s="83">
        <v>4.7931660533042487E-4</v>
      </c>
      <c r="S17" s="84">
        <f t="shared" si="5"/>
        <v>1.4570991541228845E-3</v>
      </c>
      <c r="T17" s="85">
        <f>分析係数表!F20</f>
        <v>0.2244640605296343</v>
      </c>
      <c r="U17" s="86">
        <f t="shared" si="6"/>
        <v>3.2706639272871808E-4</v>
      </c>
      <c r="V17" s="87">
        <f>分析係数表!D20</f>
        <v>9.8360655737704916E-2</v>
      </c>
      <c r="W17" s="167">
        <f t="shared" si="7"/>
        <v>0</v>
      </c>
      <c r="X17" s="76">
        <f>分析係数表!E20</f>
        <v>9.8360655737704916E-2</v>
      </c>
      <c r="Y17" s="166">
        <f t="shared" si="8"/>
        <v>0</v>
      </c>
    </row>
    <row r="18" spans="1:25" x14ac:dyDescent="0.2">
      <c r="A18" s="6" t="s">
        <v>6</v>
      </c>
      <c r="B18" s="5" t="s">
        <v>34</v>
      </c>
      <c r="C18" s="90"/>
      <c r="D18" s="76">
        <f>投入係数表!C18</f>
        <v>1.312048983162038E-3</v>
      </c>
      <c r="E18" s="77">
        <f t="shared" si="9"/>
        <v>0.1312048983162038</v>
      </c>
      <c r="F18" s="76">
        <f>分析係数表!C21</f>
        <v>0.74792925901052154</v>
      </c>
      <c r="G18" s="77">
        <f t="shared" si="0"/>
        <v>9.8131982376189128E-2</v>
      </c>
      <c r="H18" s="77">
        <v>0.16450981618036709</v>
      </c>
      <c r="I18" s="77">
        <f t="shared" si="1"/>
        <v>0.16450981618036709</v>
      </c>
      <c r="J18" s="76">
        <f>分析係数表!G21</f>
        <v>0.28510603787356553</v>
      </c>
      <c r="K18" s="78">
        <f t="shared" si="2"/>
        <v>4.6902741882493042E-2</v>
      </c>
      <c r="L18" s="79"/>
      <c r="M18" s="80"/>
      <c r="N18" s="81">
        <f>分析係数表!H21</f>
        <v>9.6329546357352828E-4</v>
      </c>
      <c r="O18" s="82">
        <f t="shared" si="3"/>
        <v>9.188946773382993E-3</v>
      </c>
      <c r="P18" s="76">
        <f>分析係数表!C21</f>
        <v>0.74792925901052154</v>
      </c>
      <c r="Q18" s="82">
        <f t="shared" si="4"/>
        <v>6.8726821513034652E-3</v>
      </c>
      <c r="R18" s="83">
        <v>1.6194438485054776E-2</v>
      </c>
      <c r="S18" s="84">
        <f t="shared" si="5"/>
        <v>0.18070425466542187</v>
      </c>
      <c r="T18" s="85">
        <f>分析係数表!F21</f>
        <v>0.42581403836016385</v>
      </c>
      <c r="U18" s="86">
        <f t="shared" si="6"/>
        <v>7.6946408427946769E-2</v>
      </c>
      <c r="V18" s="87">
        <f>分析係数表!D21</f>
        <v>6.5082518957057703E-2</v>
      </c>
      <c r="W18" s="167">
        <f t="shared" si="7"/>
        <v>0</v>
      </c>
      <c r="X18" s="76">
        <f>分析係数表!E21</f>
        <v>5.1052268764445886E-2</v>
      </c>
      <c r="Y18" s="166">
        <f t="shared" si="8"/>
        <v>0</v>
      </c>
    </row>
    <row r="19" spans="1:25" x14ac:dyDescent="0.2">
      <c r="A19" s="6" t="s">
        <v>7</v>
      </c>
      <c r="B19" s="5" t="s">
        <v>269</v>
      </c>
      <c r="C19" s="90"/>
      <c r="D19" s="76">
        <f>投入係数表!C19</f>
        <v>0</v>
      </c>
      <c r="E19" s="77">
        <f t="shared" si="9"/>
        <v>0</v>
      </c>
      <c r="F19" s="76">
        <f>分析係数表!C22</f>
        <v>0.14808652246256238</v>
      </c>
      <c r="G19" s="77">
        <f t="shared" si="0"/>
        <v>0</v>
      </c>
      <c r="H19" s="77">
        <v>2.8795850016157124E-3</v>
      </c>
      <c r="I19" s="77">
        <f t="shared" si="1"/>
        <v>2.8795850016157124E-3</v>
      </c>
      <c r="J19" s="76">
        <f>分析係数表!G22</f>
        <v>0.1945937983354202</v>
      </c>
      <c r="K19" s="78">
        <f t="shared" si="2"/>
        <v>5.6034938309410854E-4</v>
      </c>
      <c r="L19" s="79"/>
      <c r="M19" s="80"/>
      <c r="N19" s="81">
        <f>分析係数表!H22</f>
        <v>4.9654405338841663E-5</v>
      </c>
      <c r="O19" s="82">
        <f t="shared" si="3"/>
        <v>4.7365705017438108E-4</v>
      </c>
      <c r="P19" s="76">
        <f>分析係数表!C22</f>
        <v>0.14808652246256238</v>
      </c>
      <c r="Q19" s="82">
        <f t="shared" si="4"/>
        <v>7.0142225400199516E-5</v>
      </c>
      <c r="R19" s="83">
        <v>8.5091177136521084E-4</v>
      </c>
      <c r="S19" s="84">
        <f t="shared" si="5"/>
        <v>3.730496772980923E-3</v>
      </c>
      <c r="T19" s="85">
        <f>分析係数表!F22</f>
        <v>0.41290417618030495</v>
      </c>
      <c r="U19" s="86">
        <f t="shared" si="6"/>
        <v>1.540337696790974E-3</v>
      </c>
      <c r="V19" s="87">
        <f>分析係数表!D22</f>
        <v>2.3495617588568902E-2</v>
      </c>
      <c r="W19" s="167">
        <f t="shared" si="7"/>
        <v>0</v>
      </c>
      <c r="X19" s="76">
        <f>分析係数表!E22</f>
        <v>1.8855417249760625E-2</v>
      </c>
      <c r="Y19" s="166">
        <f t="shared" si="8"/>
        <v>0</v>
      </c>
    </row>
    <row r="20" spans="1:25" x14ac:dyDescent="0.2">
      <c r="A20" s="6" t="s">
        <v>8</v>
      </c>
      <c r="B20" s="5" t="s">
        <v>270</v>
      </c>
      <c r="C20" s="90"/>
      <c r="D20" s="76">
        <f>投入係数表!C20</f>
        <v>0</v>
      </c>
      <c r="E20" s="77">
        <f t="shared" si="9"/>
        <v>0</v>
      </c>
      <c r="F20" s="76">
        <f>分析係数表!C23</f>
        <v>0</v>
      </c>
      <c r="G20" s="77">
        <f t="shared" si="0"/>
        <v>0</v>
      </c>
      <c r="H20" s="77">
        <v>0</v>
      </c>
      <c r="I20" s="77">
        <f t="shared" si="1"/>
        <v>0</v>
      </c>
      <c r="J20" s="76">
        <f>分析係数表!G23</f>
        <v>0.21540656205420827</v>
      </c>
      <c r="K20" s="78">
        <f t="shared" si="2"/>
        <v>0</v>
      </c>
      <c r="L20" s="79"/>
      <c r="M20" s="80"/>
      <c r="N20" s="81">
        <f>分析係数表!H23</f>
        <v>2.9792643203304998E-5</v>
      </c>
      <c r="O20" s="82">
        <f t="shared" si="3"/>
        <v>2.8419423010462864E-4</v>
      </c>
      <c r="P20" s="76">
        <f>分析係数表!C23</f>
        <v>0</v>
      </c>
      <c r="Q20" s="82">
        <f t="shared" si="4"/>
        <v>0</v>
      </c>
      <c r="R20" s="83">
        <v>0</v>
      </c>
      <c r="S20" s="84">
        <f t="shared" si="5"/>
        <v>0</v>
      </c>
      <c r="T20" s="85">
        <f>分析係数表!F23</f>
        <v>0.44079885877318115</v>
      </c>
      <c r="U20" s="86">
        <f t="shared" si="6"/>
        <v>0</v>
      </c>
      <c r="V20" s="87">
        <f>分析係数表!D23</f>
        <v>9.4151212553495012E-2</v>
      </c>
      <c r="W20" s="167">
        <f t="shared" si="7"/>
        <v>0</v>
      </c>
      <c r="X20" s="76">
        <f>分析係数表!E23</f>
        <v>8.7375178316690436E-2</v>
      </c>
      <c r="Y20" s="166">
        <f t="shared" si="8"/>
        <v>0</v>
      </c>
    </row>
    <row r="21" spans="1:25" x14ac:dyDescent="0.2">
      <c r="A21" s="6" t="s">
        <v>9</v>
      </c>
      <c r="B21" s="5" t="s">
        <v>271</v>
      </c>
      <c r="C21" s="90"/>
      <c r="D21" s="76">
        <f>投入係数表!C21</f>
        <v>4.3734966105401271E-4</v>
      </c>
      <c r="E21" s="77">
        <f t="shared" si="9"/>
        <v>4.3734966105401271E-2</v>
      </c>
      <c r="F21" s="76">
        <f>分析係数表!C24</f>
        <v>0.12890403180011356</v>
      </c>
      <c r="G21" s="77">
        <f t="shared" si="0"/>
        <v>5.6376134616275345E-3</v>
      </c>
      <c r="H21" s="77">
        <v>7.471264509555868E-3</v>
      </c>
      <c r="I21" s="77">
        <f t="shared" si="1"/>
        <v>7.471264509555868E-3</v>
      </c>
      <c r="J21" s="76">
        <f>分析係数表!G24</f>
        <v>0.20533333333333334</v>
      </c>
      <c r="K21" s="78">
        <f t="shared" si="2"/>
        <v>1.5340996459621383E-3</v>
      </c>
      <c r="L21" s="79"/>
      <c r="M21" s="80"/>
      <c r="N21" s="81">
        <f>分析係数表!H24</f>
        <v>3.4758083737189161E-4</v>
      </c>
      <c r="O21" s="82">
        <f t="shared" si="3"/>
        <v>3.3155993512206674E-3</v>
      </c>
      <c r="P21" s="76">
        <f>分析係数表!C24</f>
        <v>0.12890403180011356</v>
      </c>
      <c r="Q21" s="82">
        <f t="shared" si="4"/>
        <v>4.2739412420618477E-4</v>
      </c>
      <c r="R21" s="83">
        <v>1.677834428174959E-3</v>
      </c>
      <c r="S21" s="84">
        <f t="shared" si="5"/>
        <v>9.1490989377308266E-3</v>
      </c>
      <c r="T21" s="85">
        <f>分析係数表!F24</f>
        <v>0.39200000000000002</v>
      </c>
      <c r="U21" s="86">
        <f t="shared" si="6"/>
        <v>3.5864467835904842E-3</v>
      </c>
      <c r="V21" s="87">
        <f>分析係数表!D24</f>
        <v>0</v>
      </c>
      <c r="W21" s="167">
        <f t="shared" si="7"/>
        <v>0</v>
      </c>
      <c r="X21" s="76">
        <f>分析係数表!E24</f>
        <v>0</v>
      </c>
      <c r="Y21" s="166">
        <f t="shared" si="8"/>
        <v>0</v>
      </c>
    </row>
    <row r="22" spans="1:25" x14ac:dyDescent="0.2">
      <c r="A22" s="6" t="s">
        <v>10</v>
      </c>
      <c r="B22" s="5" t="s">
        <v>272</v>
      </c>
      <c r="C22" s="90"/>
      <c r="D22" s="76">
        <f>投入係数表!C22</f>
        <v>0</v>
      </c>
      <c r="E22" s="77">
        <f t="shared" si="9"/>
        <v>0</v>
      </c>
      <c r="F22" s="76">
        <f>分析係数表!C25</f>
        <v>4.4947860481841073E-2</v>
      </c>
      <c r="G22" s="77">
        <f t="shared" si="0"/>
        <v>0</v>
      </c>
      <c r="H22" s="77">
        <v>1.3301993549406416E-3</v>
      </c>
      <c r="I22" s="77">
        <f t="shared" si="1"/>
        <v>1.3301993549406416E-3</v>
      </c>
      <c r="J22" s="76">
        <f>分析係数表!G25</f>
        <v>0.19696010132995567</v>
      </c>
      <c r="K22" s="78">
        <f t="shared" si="2"/>
        <v>2.6199619973815041E-4</v>
      </c>
      <c r="L22" s="79"/>
      <c r="M22" s="80"/>
      <c r="N22" s="81">
        <f>分析係数表!H25</f>
        <v>5.2633669659172167E-4</v>
      </c>
      <c r="O22" s="82">
        <f t="shared" si="3"/>
        <v>5.02076473184844E-3</v>
      </c>
      <c r="P22" s="76">
        <f>分析係数表!C25</f>
        <v>4.4947860481841073E-2</v>
      </c>
      <c r="Q22" s="82">
        <f t="shared" si="4"/>
        <v>2.2567263267927188E-4</v>
      </c>
      <c r="R22" s="83">
        <v>1.0809931546950857E-3</v>
      </c>
      <c r="S22" s="84">
        <f t="shared" si="5"/>
        <v>2.4111925096357272E-3</v>
      </c>
      <c r="T22" s="85">
        <f>分析係数表!F25</f>
        <v>0.35085497150094996</v>
      </c>
      <c r="U22" s="86">
        <f t="shared" si="6"/>
        <v>8.4597887925154706E-4</v>
      </c>
      <c r="V22" s="87">
        <f>分析係数表!D25</f>
        <v>8.9930335655478144E-2</v>
      </c>
      <c r="W22" s="167">
        <f t="shared" si="7"/>
        <v>0</v>
      </c>
      <c r="X22" s="76">
        <f>分析係数表!E25</f>
        <v>8.7397086763774542E-2</v>
      </c>
      <c r="Y22" s="166">
        <f t="shared" si="8"/>
        <v>0</v>
      </c>
    </row>
    <row r="23" spans="1:25" x14ac:dyDescent="0.2">
      <c r="A23" s="6" t="s">
        <v>11</v>
      </c>
      <c r="B23" s="5" t="s">
        <v>35</v>
      </c>
      <c r="C23" s="90"/>
      <c r="D23" s="76">
        <f>投入係数表!C23</f>
        <v>0</v>
      </c>
      <c r="E23" s="77">
        <f t="shared" si="9"/>
        <v>0</v>
      </c>
      <c r="F23" s="76">
        <f>分析係数表!C26</f>
        <v>0.39424703891708968</v>
      </c>
      <c r="G23" s="77">
        <f t="shared" si="0"/>
        <v>0</v>
      </c>
      <c r="H23" s="77">
        <v>6.6482580010197457E-3</v>
      </c>
      <c r="I23" s="77">
        <f t="shared" si="1"/>
        <v>6.6482580010197457E-3</v>
      </c>
      <c r="J23" s="76">
        <f>分析係数表!G26</f>
        <v>0.19628618241398144</v>
      </c>
      <c r="K23" s="78">
        <f t="shared" si="2"/>
        <v>1.3049611827233734E-3</v>
      </c>
      <c r="L23" s="79"/>
      <c r="M23" s="80"/>
      <c r="N23" s="81">
        <f>分析係数表!H26</f>
        <v>1.0973623579884007E-2</v>
      </c>
      <c r="O23" s="82">
        <f t="shared" si="3"/>
        <v>0.10467820808853821</v>
      </c>
      <c r="P23" s="76">
        <f>分析係数表!C26</f>
        <v>0.39424703891708968</v>
      </c>
      <c r="Q23" s="82">
        <f t="shared" si="4"/>
        <v>4.1269073578053136E-2</v>
      </c>
      <c r="R23" s="83">
        <v>4.5358831481980506E-2</v>
      </c>
      <c r="S23" s="84">
        <f t="shared" si="5"/>
        <v>5.200708948300025E-2</v>
      </c>
      <c r="T23" s="85">
        <f>分析係数表!F26</f>
        <v>0.33478973238667392</v>
      </c>
      <c r="U23" s="86">
        <f t="shared" si="6"/>
        <v>1.7411439570223456E-2</v>
      </c>
      <c r="V23" s="87">
        <f>分析係数表!D26</f>
        <v>1.0267613326051339E-2</v>
      </c>
      <c r="W23" s="167">
        <f t="shared" si="7"/>
        <v>0</v>
      </c>
      <c r="X23" s="76">
        <f>分析係数表!E26</f>
        <v>1.0158383397050792E-2</v>
      </c>
      <c r="Y23" s="166">
        <f t="shared" si="8"/>
        <v>0</v>
      </c>
    </row>
    <row r="24" spans="1:25" x14ac:dyDescent="0.2">
      <c r="A24" s="6" t="s">
        <v>12</v>
      </c>
      <c r="B24" s="5" t="s">
        <v>367</v>
      </c>
      <c r="C24" s="90"/>
      <c r="D24" s="76">
        <f>投入係数表!C24</f>
        <v>0</v>
      </c>
      <c r="E24" s="77">
        <f t="shared" si="9"/>
        <v>0</v>
      </c>
      <c r="F24" s="76">
        <f>分析係数表!C27</f>
        <v>0.12701612903225812</v>
      </c>
      <c r="G24" s="77">
        <f t="shared" si="0"/>
        <v>0</v>
      </c>
      <c r="H24" s="77">
        <v>3.5339252238090178E-4</v>
      </c>
      <c r="I24" s="77">
        <f t="shared" si="1"/>
        <v>3.5339252238090178E-4</v>
      </c>
      <c r="J24" s="76">
        <f>分析係数表!G27</f>
        <v>0.16988809766022381</v>
      </c>
      <c r="K24" s="78">
        <f t="shared" si="2"/>
        <v>6.003718335463947E-5</v>
      </c>
      <c r="L24" s="79"/>
      <c r="M24" s="80"/>
      <c r="N24" s="81">
        <f>分析係数表!H27</f>
        <v>1.137085882259474E-2</v>
      </c>
      <c r="O24" s="82">
        <f t="shared" si="3"/>
        <v>0.10846746448993326</v>
      </c>
      <c r="P24" s="76">
        <f>分析係数表!C27</f>
        <v>0.12701612903225812</v>
      </c>
      <c r="Q24" s="82">
        <f t="shared" si="4"/>
        <v>1.3777117465455239E-2</v>
      </c>
      <c r="R24" s="83">
        <v>1.3945560880982446E-2</v>
      </c>
      <c r="S24" s="84">
        <f t="shared" si="5"/>
        <v>1.4298953403363348E-2</v>
      </c>
      <c r="T24" s="85">
        <f>分析係数表!F27</f>
        <v>0.32044760935910477</v>
      </c>
      <c r="U24" s="86">
        <f t="shared" si="6"/>
        <v>4.5820654344450196E-3</v>
      </c>
      <c r="V24" s="87">
        <f>分析係数表!D27</f>
        <v>1.0172939979654121E-2</v>
      </c>
      <c r="W24" s="167">
        <f t="shared" si="7"/>
        <v>0</v>
      </c>
      <c r="X24" s="76">
        <f>分析係数表!E27</f>
        <v>5.0864699898270603E-3</v>
      </c>
      <c r="Y24" s="166">
        <f t="shared" si="8"/>
        <v>0</v>
      </c>
    </row>
    <row r="25" spans="1:25" x14ac:dyDescent="0.2">
      <c r="A25" s="6" t="s">
        <v>13</v>
      </c>
      <c r="B25" s="5" t="s">
        <v>192</v>
      </c>
      <c r="C25" s="90"/>
      <c r="D25" s="76">
        <f>投入係数表!C25</f>
        <v>0</v>
      </c>
      <c r="E25" s="77">
        <f t="shared" si="9"/>
        <v>0</v>
      </c>
      <c r="F25" s="76">
        <f>分析係数表!C28</f>
        <v>0.16379672406551871</v>
      </c>
      <c r="G25" s="77">
        <f t="shared" si="0"/>
        <v>0</v>
      </c>
      <c r="H25" s="77">
        <v>9.4380872906974257E-3</v>
      </c>
      <c r="I25" s="77">
        <f t="shared" si="1"/>
        <v>9.4380872906974257E-3</v>
      </c>
      <c r="J25" s="76">
        <f>分析係数表!G28</f>
        <v>0.12481384959046909</v>
      </c>
      <c r="K25" s="78">
        <f t="shared" si="2"/>
        <v>1.1780040075228264E-3</v>
      </c>
      <c r="L25" s="79"/>
      <c r="M25" s="80"/>
      <c r="N25" s="81">
        <f>分析係数表!H28</f>
        <v>2.2086279494716771E-2</v>
      </c>
      <c r="O25" s="82">
        <f t="shared" si="3"/>
        <v>0.21068265591756472</v>
      </c>
      <c r="P25" s="76">
        <f>分析係数表!C28</f>
        <v>0.16379672406551871</v>
      </c>
      <c r="Q25" s="82">
        <f t="shared" si="4"/>
        <v>3.4509128856719973E-2</v>
      </c>
      <c r="R25" s="83">
        <v>3.9420928844033011E-2</v>
      </c>
      <c r="S25" s="84">
        <f t="shared" si="5"/>
        <v>4.885901613473044E-2</v>
      </c>
      <c r="T25" s="85">
        <f>分析係数表!F28</f>
        <v>0.21360759493670886</v>
      </c>
      <c r="U25" s="86">
        <f t="shared" si="6"/>
        <v>1.0436656927513622E-2</v>
      </c>
      <c r="V25" s="87">
        <f>分析係数表!D28</f>
        <v>6.6548771407297092E-2</v>
      </c>
      <c r="W25" s="167">
        <f t="shared" si="7"/>
        <v>0</v>
      </c>
      <c r="X25" s="76">
        <f>分析係数表!E28</f>
        <v>6.78518242740134E-2</v>
      </c>
      <c r="Y25" s="166">
        <f t="shared" si="8"/>
        <v>0</v>
      </c>
    </row>
    <row r="26" spans="1:25" x14ac:dyDescent="0.2">
      <c r="A26" s="6" t="s">
        <v>14</v>
      </c>
      <c r="B26" s="5" t="s">
        <v>50</v>
      </c>
      <c r="C26" s="90"/>
      <c r="D26" s="76">
        <f>投入係数表!C26</f>
        <v>1.312048983162038E-3</v>
      </c>
      <c r="E26" s="77">
        <f t="shared" si="9"/>
        <v>0.1312048983162038</v>
      </c>
      <c r="F26" s="76">
        <f>分析係数表!C29</f>
        <v>0.28548895899053628</v>
      </c>
      <c r="G26" s="77">
        <f t="shared" si="0"/>
        <v>3.7457549834752191E-2</v>
      </c>
      <c r="H26" s="77">
        <v>6.7148803929996129E-2</v>
      </c>
      <c r="I26" s="77">
        <f t="shared" si="1"/>
        <v>6.7148803929996129E-2</v>
      </c>
      <c r="J26" s="76">
        <f>分析係数表!G29</f>
        <v>0.26160092807424595</v>
      </c>
      <c r="K26" s="78">
        <f t="shared" si="2"/>
        <v>1.7566189427162562E-2</v>
      </c>
      <c r="L26" s="79"/>
      <c r="M26" s="80"/>
      <c r="N26" s="81">
        <f>分析係数表!H29</f>
        <v>1.047707952649559E-2</v>
      </c>
      <c r="O26" s="82">
        <f t="shared" si="3"/>
        <v>9.9941637586794405E-2</v>
      </c>
      <c r="P26" s="76">
        <f>分析係数表!C29</f>
        <v>0.28548895899053628</v>
      </c>
      <c r="Q26" s="82">
        <f t="shared" si="4"/>
        <v>2.8532234074463387E-2</v>
      </c>
      <c r="R26" s="83">
        <v>3.9237532709674207E-2</v>
      </c>
      <c r="S26" s="84">
        <f t="shared" si="5"/>
        <v>0.10638633663967034</v>
      </c>
      <c r="T26" s="85">
        <f>分析係数表!F29</f>
        <v>0.47177107501933491</v>
      </c>
      <c r="U26" s="86">
        <f t="shared" si="6"/>
        <v>5.0189996403866136E-2</v>
      </c>
      <c r="V26" s="87">
        <f>分析係数表!D29</f>
        <v>7.4825986078886311E-2</v>
      </c>
      <c r="W26" s="167">
        <f t="shared" si="7"/>
        <v>0</v>
      </c>
      <c r="X26" s="76">
        <f>分析係数表!E29</f>
        <v>4.7370456303170917E-2</v>
      </c>
      <c r="Y26" s="166">
        <f t="shared" si="8"/>
        <v>0</v>
      </c>
    </row>
    <row r="27" spans="1:25" x14ac:dyDescent="0.2">
      <c r="A27" s="6" t="s">
        <v>15</v>
      </c>
      <c r="B27" s="5" t="s">
        <v>36</v>
      </c>
      <c r="C27" s="90"/>
      <c r="D27" s="76">
        <f>投入係数表!C27</f>
        <v>2.624097966324076E-3</v>
      </c>
      <c r="E27" s="77">
        <f t="shared" si="9"/>
        <v>0.2624097966324076</v>
      </c>
      <c r="F27" s="76">
        <f>分析係数表!C30</f>
        <v>1</v>
      </c>
      <c r="G27" s="77">
        <f t="shared" si="0"/>
        <v>0.2624097966324076</v>
      </c>
      <c r="H27" s="77">
        <v>0.29864702931046672</v>
      </c>
      <c r="I27" s="77">
        <f t="shared" si="1"/>
        <v>0.29864702931046672</v>
      </c>
      <c r="J27" s="76">
        <f>分析係数表!G30</f>
        <v>0.34486716956379143</v>
      </c>
      <c r="K27" s="78">
        <f t="shared" si="2"/>
        <v>0.10299355569693532</v>
      </c>
      <c r="L27" s="79"/>
      <c r="M27" s="80"/>
      <c r="N27" s="81">
        <f>分析係数表!H30</f>
        <v>0</v>
      </c>
      <c r="O27" s="82">
        <f t="shared" si="3"/>
        <v>0</v>
      </c>
      <c r="P27" s="76">
        <f>分析係数表!C30</f>
        <v>1</v>
      </c>
      <c r="Q27" s="82">
        <f t="shared" si="4"/>
        <v>0</v>
      </c>
      <c r="R27" s="83">
        <v>2.1720100725292672E-2</v>
      </c>
      <c r="S27" s="84">
        <f t="shared" si="5"/>
        <v>0.3203671300357594</v>
      </c>
      <c r="T27" s="85">
        <f>分析係数表!F30</f>
        <v>0.44112823876680879</v>
      </c>
      <c r="U27" s="86">
        <f t="shared" si="6"/>
        <v>0.14132298783145175</v>
      </c>
      <c r="V27" s="87">
        <f>分析係数表!D30</f>
        <v>0.17563135454247294</v>
      </c>
      <c r="W27" s="167">
        <f t="shared" si="7"/>
        <v>0</v>
      </c>
      <c r="X27" s="76">
        <f>分析係数表!E30</f>
        <v>0.11282387668087898</v>
      </c>
      <c r="Y27" s="166">
        <f t="shared" si="8"/>
        <v>0</v>
      </c>
    </row>
    <row r="28" spans="1:25" x14ac:dyDescent="0.2">
      <c r="A28" s="6" t="s">
        <v>16</v>
      </c>
      <c r="B28" s="5" t="s">
        <v>193</v>
      </c>
      <c r="C28" s="90"/>
      <c r="D28" s="76">
        <f>投入係数表!C28</f>
        <v>1.0059042204242292E-2</v>
      </c>
      <c r="E28" s="77">
        <f t="shared" si="9"/>
        <v>1.0059042204242292</v>
      </c>
      <c r="F28" s="76">
        <f>分析係数表!C31</f>
        <v>9.852216748768472E-2</v>
      </c>
      <c r="G28" s="77">
        <f t="shared" si="0"/>
        <v>9.9103864081204834E-2</v>
      </c>
      <c r="H28" s="77">
        <v>0.12308620143818752</v>
      </c>
      <c r="I28" s="77">
        <f t="shared" si="1"/>
        <v>0.12308620143818752</v>
      </c>
      <c r="J28" s="76">
        <f>分析係数表!G31</f>
        <v>7.0742358078602616E-2</v>
      </c>
      <c r="K28" s="78">
        <f t="shared" si="2"/>
        <v>8.7074081366752733E-3</v>
      </c>
      <c r="L28" s="79"/>
      <c r="M28" s="80"/>
      <c r="N28" s="81">
        <f>分析係数表!H31</f>
        <v>2.298998967188369E-2</v>
      </c>
      <c r="O28" s="82">
        <f t="shared" si="3"/>
        <v>0.21930321423073845</v>
      </c>
      <c r="P28" s="76">
        <f>分析係数表!C31</f>
        <v>9.852216748768472E-2</v>
      </c>
      <c r="Q28" s="82">
        <f t="shared" si="4"/>
        <v>2.1606228003028416E-2</v>
      </c>
      <c r="R28" s="83">
        <v>2.7814538956232711E-2</v>
      </c>
      <c r="S28" s="84">
        <f t="shared" si="5"/>
        <v>0.15090074039442022</v>
      </c>
      <c r="T28" s="85">
        <f>分析係数表!F31</f>
        <v>0.34585152838427946</v>
      </c>
      <c r="U28" s="86">
        <f t="shared" si="6"/>
        <v>5.2189251699729614E-2</v>
      </c>
      <c r="V28" s="87">
        <f>分析係数表!D31</f>
        <v>0</v>
      </c>
      <c r="W28" s="167">
        <f t="shared" si="7"/>
        <v>0</v>
      </c>
      <c r="X28" s="76">
        <f>分析係数表!E31</f>
        <v>0</v>
      </c>
      <c r="Y28" s="166">
        <f t="shared" si="8"/>
        <v>0</v>
      </c>
    </row>
    <row r="29" spans="1:25" x14ac:dyDescent="0.2">
      <c r="A29" s="6" t="s">
        <v>17</v>
      </c>
      <c r="B29" s="5" t="s">
        <v>273</v>
      </c>
      <c r="C29" s="90"/>
      <c r="D29" s="76">
        <f>投入係数表!C29</f>
        <v>6.5602449158101901E-4</v>
      </c>
      <c r="E29" s="77">
        <f t="shared" si="9"/>
        <v>6.56024491581019E-2</v>
      </c>
      <c r="F29" s="76">
        <f>分析係数表!C32</f>
        <v>1</v>
      </c>
      <c r="G29" s="77">
        <f t="shared" si="0"/>
        <v>6.56024491581019E-2</v>
      </c>
      <c r="H29" s="77">
        <v>9.5026289329235875E-2</v>
      </c>
      <c r="I29" s="77">
        <f t="shared" si="1"/>
        <v>9.5026289329235875E-2</v>
      </c>
      <c r="J29" s="76">
        <f>分析係数表!G32</f>
        <v>0.13984348417829193</v>
      </c>
      <c r="K29" s="78">
        <f t="shared" si="2"/>
        <v>1.3288807388334788E-2</v>
      </c>
      <c r="L29" s="79"/>
      <c r="M29" s="80"/>
      <c r="N29" s="81">
        <f>分析係数表!H32</f>
        <v>6.6735520775403198E-3</v>
      </c>
      <c r="O29" s="82">
        <f t="shared" si="3"/>
        <v>6.3659507543436827E-2</v>
      </c>
      <c r="P29" s="76">
        <f>分析係数表!C32</f>
        <v>1</v>
      </c>
      <c r="Q29" s="82">
        <f t="shared" si="4"/>
        <v>6.3659507543436827E-2</v>
      </c>
      <c r="R29" s="83">
        <v>8.389990479965069E-2</v>
      </c>
      <c r="S29" s="84">
        <f t="shared" si="5"/>
        <v>0.17892619412888655</v>
      </c>
      <c r="T29" s="85">
        <f>分析係数表!F32</f>
        <v>0.48213678121810138</v>
      </c>
      <c r="U29" s="86">
        <f t="shared" si="6"/>
        <v>8.6266899312906514E-2</v>
      </c>
      <c r="V29" s="87">
        <f>分析係数表!D32</f>
        <v>1.5651582170806397E-2</v>
      </c>
      <c r="W29" s="167">
        <f t="shared" si="7"/>
        <v>0</v>
      </c>
      <c r="X29" s="76">
        <f>分析係数表!E32</f>
        <v>2.3477373256209595E-2</v>
      </c>
      <c r="Y29" s="166">
        <f t="shared" si="8"/>
        <v>0</v>
      </c>
    </row>
    <row r="30" spans="1:25" x14ac:dyDescent="0.2">
      <c r="A30" s="6" t="s">
        <v>18</v>
      </c>
      <c r="B30" s="5" t="s">
        <v>274</v>
      </c>
      <c r="C30" s="90"/>
      <c r="D30" s="76">
        <f>投入係数表!C30</f>
        <v>4.3734966105401271E-4</v>
      </c>
      <c r="E30" s="77">
        <f t="shared" si="9"/>
        <v>4.3734966105401271E-2</v>
      </c>
      <c r="F30" s="76">
        <f>分析係数表!C33</f>
        <v>0.66930265995686555</v>
      </c>
      <c r="G30" s="77">
        <f t="shared" si="0"/>
        <v>2.9271929147468428E-2</v>
      </c>
      <c r="H30" s="77">
        <v>4.3226443588466598E-2</v>
      </c>
      <c r="I30" s="77">
        <f t="shared" si="1"/>
        <v>4.3226443588466598E-2</v>
      </c>
      <c r="J30" s="76">
        <f>分析係数表!G33</f>
        <v>0.50267952840300112</v>
      </c>
      <c r="K30" s="78">
        <f t="shared" si="2"/>
        <v>2.172904827758932E-2</v>
      </c>
      <c r="L30" s="79"/>
      <c r="M30" s="80"/>
      <c r="N30" s="81">
        <f>分析係数表!H33</f>
        <v>9.930881067768333E-4</v>
      </c>
      <c r="O30" s="82">
        <f t="shared" si="3"/>
        <v>9.4731410034876225E-3</v>
      </c>
      <c r="P30" s="76">
        <f>分析係数表!C33</f>
        <v>0.66930265995686555</v>
      </c>
      <c r="Q30" s="82">
        <f t="shared" si="4"/>
        <v>6.3403984717807166E-3</v>
      </c>
      <c r="R30" s="83">
        <v>1.7992986365125922E-2</v>
      </c>
      <c r="S30" s="84">
        <f t="shared" si="5"/>
        <v>6.1219429953592516E-2</v>
      </c>
      <c r="T30" s="85">
        <f>分析係数表!F33</f>
        <v>0.63987138263665599</v>
      </c>
      <c r="U30" s="86">
        <f t="shared" si="6"/>
        <v>3.9172561288633154E-2</v>
      </c>
      <c r="V30" s="87">
        <f>分析係数表!D33</f>
        <v>8.1457663451232579E-2</v>
      </c>
      <c r="W30" s="167">
        <f t="shared" si="7"/>
        <v>0</v>
      </c>
      <c r="X30" s="76">
        <f>分析係数表!E33</f>
        <v>7.5026795284030015E-2</v>
      </c>
      <c r="Y30" s="166">
        <f t="shared" si="8"/>
        <v>0</v>
      </c>
    </row>
    <row r="31" spans="1:25" x14ac:dyDescent="0.2">
      <c r="A31" s="6" t="s">
        <v>19</v>
      </c>
      <c r="B31" s="5" t="s">
        <v>275</v>
      </c>
      <c r="C31" s="90"/>
      <c r="D31" s="76">
        <f>投入係数表!C31</f>
        <v>7.2381368904439095E-2</v>
      </c>
      <c r="E31" s="77">
        <f t="shared" si="9"/>
        <v>7.2381368904439096</v>
      </c>
      <c r="F31" s="76">
        <f>分析係数表!C34</f>
        <v>0.21075898495808931</v>
      </c>
      <c r="G31" s="77">
        <f t="shared" si="0"/>
        <v>1.5255023840176594</v>
      </c>
      <c r="H31" s="77">
        <v>1.6946115913304229</v>
      </c>
      <c r="I31" s="77">
        <f t="shared" si="1"/>
        <v>1.6946115913304229</v>
      </c>
      <c r="J31" s="76">
        <f>分析係数表!G34</f>
        <v>0.42506631299734748</v>
      </c>
      <c r="K31" s="78">
        <f t="shared" si="2"/>
        <v>0.72032230108939066</v>
      </c>
      <c r="L31" s="79"/>
      <c r="M31" s="80"/>
      <c r="N31" s="81">
        <f>分析係数表!H34</f>
        <v>0.16547827123222372</v>
      </c>
      <c r="O31" s="82">
        <f t="shared" si="3"/>
        <v>1.5785094854111423</v>
      </c>
      <c r="P31" s="76">
        <f>分析係数表!C34</f>
        <v>0.21075898495808931</v>
      </c>
      <c r="Q31" s="82">
        <f t="shared" si="4"/>
        <v>0.33268505689196826</v>
      </c>
      <c r="R31" s="83">
        <v>0.36399617646020899</v>
      </c>
      <c r="S31" s="84">
        <f t="shared" si="5"/>
        <v>2.0586077677906318</v>
      </c>
      <c r="T31" s="85">
        <f>分析係数表!F34</f>
        <v>0.7000994694960212</v>
      </c>
      <c r="U31" s="86">
        <f t="shared" si="6"/>
        <v>1.4412302061306097</v>
      </c>
      <c r="V31" s="87">
        <f>分析係数表!D34</f>
        <v>0.34449602122015915</v>
      </c>
      <c r="W31" s="167">
        <f t="shared" si="7"/>
        <v>1</v>
      </c>
      <c r="X31" s="76">
        <f>分析係数表!E34</f>
        <v>0.25008289124668437</v>
      </c>
      <c r="Y31" s="166">
        <f t="shared" si="8"/>
        <v>1</v>
      </c>
    </row>
    <row r="32" spans="1:25" x14ac:dyDescent="0.2">
      <c r="A32" s="6" t="s">
        <v>20</v>
      </c>
      <c r="B32" s="5" t="s">
        <v>37</v>
      </c>
      <c r="C32" s="90"/>
      <c r="D32" s="76">
        <f>投入係数表!C32</f>
        <v>5.0295211021211461E-3</v>
      </c>
      <c r="E32" s="77">
        <f t="shared" si="9"/>
        <v>0.50295211021211461</v>
      </c>
      <c r="F32" s="76">
        <f>分析係数表!C35</f>
        <v>0.35776763643278187</v>
      </c>
      <c r="G32" s="77">
        <f t="shared" si="0"/>
        <v>0.17993998770946826</v>
      </c>
      <c r="H32" s="77">
        <v>0.23115093747383067</v>
      </c>
      <c r="I32" s="77">
        <f t="shared" si="1"/>
        <v>0.23115093747383067</v>
      </c>
      <c r="J32" s="76">
        <f>分析係数表!G35</f>
        <v>0.31457036114570364</v>
      </c>
      <c r="K32" s="78">
        <f t="shared" si="2"/>
        <v>7.2713233880310868E-2</v>
      </c>
      <c r="L32" s="79"/>
      <c r="M32" s="80"/>
      <c r="N32" s="81">
        <f>分析係数表!H35</f>
        <v>6.2812822753634701E-2</v>
      </c>
      <c r="O32" s="82">
        <f t="shared" si="3"/>
        <v>0.59917616847059207</v>
      </c>
      <c r="P32" s="76">
        <f>分析係数表!C35</f>
        <v>0.35776763643278187</v>
      </c>
      <c r="Q32" s="82">
        <f t="shared" si="4"/>
        <v>0.21436584160057404</v>
      </c>
      <c r="R32" s="83">
        <v>0.26265488216113947</v>
      </c>
      <c r="S32" s="84">
        <f t="shared" si="5"/>
        <v>0.49380581963497017</v>
      </c>
      <c r="T32" s="85">
        <f>分析係数表!F35</f>
        <v>0.64533001245330013</v>
      </c>
      <c r="U32" s="86">
        <f t="shared" si="6"/>
        <v>0.31866771573454739</v>
      </c>
      <c r="V32" s="87">
        <f>分析係数表!D35</f>
        <v>7.6961394769613944E-2</v>
      </c>
      <c r="W32" s="167">
        <f t="shared" si="7"/>
        <v>0</v>
      </c>
      <c r="X32" s="76">
        <f>分析係数表!E35</f>
        <v>7.0734744707347447E-2</v>
      </c>
      <c r="Y32" s="166">
        <f t="shared" si="8"/>
        <v>0</v>
      </c>
    </row>
    <row r="33" spans="1:25" x14ac:dyDescent="0.2">
      <c r="A33" s="6" t="s">
        <v>21</v>
      </c>
      <c r="B33" s="5" t="s">
        <v>38</v>
      </c>
      <c r="C33" s="90"/>
      <c r="D33" s="76">
        <f>投入係数表!C33</f>
        <v>1.9680734747430572E-3</v>
      </c>
      <c r="E33" s="77">
        <f t="shared" si="9"/>
        <v>0.19680734747430573</v>
      </c>
      <c r="F33" s="76">
        <f>分析係数表!C36</f>
        <v>0.77131996474217712</v>
      </c>
      <c r="G33" s="77">
        <f t="shared" si="0"/>
        <v>0.15180143631488288</v>
      </c>
      <c r="H33" s="77">
        <v>0.23928380711762057</v>
      </c>
      <c r="I33" s="77">
        <f t="shared" si="1"/>
        <v>0.23928380711762057</v>
      </c>
      <c r="J33" s="76">
        <f>分析係数表!G36</f>
        <v>2.7850799289520427E-2</v>
      </c>
      <c r="K33" s="78">
        <f t="shared" si="2"/>
        <v>6.6642452852651701E-3</v>
      </c>
      <c r="L33" s="79"/>
      <c r="M33" s="80"/>
      <c r="N33" s="81">
        <f>分析係数表!H36</f>
        <v>0.1566397870819099</v>
      </c>
      <c r="O33" s="82">
        <f t="shared" si="3"/>
        <v>1.4941985304801024</v>
      </c>
      <c r="P33" s="76">
        <f>分析係数表!C36</f>
        <v>0.77131996474217712</v>
      </c>
      <c r="Q33" s="82">
        <f t="shared" si="4"/>
        <v>1.1525051578477254</v>
      </c>
      <c r="R33" s="83">
        <v>1.1992657112334688</v>
      </c>
      <c r="S33" s="84">
        <f t="shared" si="5"/>
        <v>1.4385495183510895</v>
      </c>
      <c r="T33" s="85">
        <f>分析係数表!F36</f>
        <v>0.87289520426287748</v>
      </c>
      <c r="U33" s="86">
        <f t="shared" si="6"/>
        <v>1.2557029756633382</v>
      </c>
      <c r="V33" s="87">
        <f>分析係数表!D36</f>
        <v>1.1793960923623446E-2</v>
      </c>
      <c r="W33" s="167">
        <f t="shared" si="7"/>
        <v>0</v>
      </c>
      <c r="X33" s="76">
        <f>分析係数表!E36</f>
        <v>4.760213143872114E-3</v>
      </c>
      <c r="Y33" s="166">
        <f t="shared" si="8"/>
        <v>0</v>
      </c>
    </row>
    <row r="34" spans="1:25" x14ac:dyDescent="0.2">
      <c r="A34" s="6" t="s">
        <v>22</v>
      </c>
      <c r="B34" s="5" t="s">
        <v>378</v>
      </c>
      <c r="C34" s="90"/>
      <c r="D34" s="76">
        <f>投入係数表!C34</f>
        <v>3.0177126612726875E-2</v>
      </c>
      <c r="E34" s="77">
        <f t="shared" si="9"/>
        <v>3.0177126612726877</v>
      </c>
      <c r="F34" s="76">
        <f>分析係数表!C37</f>
        <v>0.44031007751937989</v>
      </c>
      <c r="G34" s="77">
        <f t="shared" si="0"/>
        <v>1.3287292958161914</v>
      </c>
      <c r="H34" s="77">
        <v>1.5206235120144076</v>
      </c>
      <c r="I34" s="77">
        <f t="shared" si="1"/>
        <v>1.5206235120144076</v>
      </c>
      <c r="J34" s="76">
        <f>分析係数表!G37</f>
        <v>0.46875589956579194</v>
      </c>
      <c r="K34" s="78">
        <f t="shared" si="2"/>
        <v>0.71280124227520747</v>
      </c>
      <c r="L34" s="79"/>
      <c r="M34" s="80"/>
      <c r="N34" s="81">
        <f>分析係数表!H37</f>
        <v>4.9515373003892908E-2</v>
      </c>
      <c r="O34" s="82">
        <f t="shared" si="3"/>
        <v>0.47233081043389286</v>
      </c>
      <c r="P34" s="76">
        <f>分析係数表!C37</f>
        <v>0.44031007751937989</v>
      </c>
      <c r="Q34" s="82">
        <f t="shared" si="4"/>
        <v>0.20797201575693888</v>
      </c>
      <c r="R34" s="83">
        <v>0.2456425383505062</v>
      </c>
      <c r="S34" s="84">
        <f t="shared" si="5"/>
        <v>1.7662660503649139</v>
      </c>
      <c r="T34" s="85">
        <f>分析係数表!F37</f>
        <v>0.71172361714177834</v>
      </c>
      <c r="U34" s="86">
        <f t="shared" si="6"/>
        <v>1.2570932622004389</v>
      </c>
      <c r="V34" s="87">
        <f>分析係数表!D37</f>
        <v>0.12846894468567113</v>
      </c>
      <c r="W34" s="167">
        <f t="shared" si="7"/>
        <v>0</v>
      </c>
      <c r="X34" s="76">
        <f>分析係数表!E37</f>
        <v>0.12044553520860865</v>
      </c>
      <c r="Y34" s="166">
        <f t="shared" si="8"/>
        <v>0</v>
      </c>
    </row>
    <row r="35" spans="1:25" x14ac:dyDescent="0.2">
      <c r="A35" s="6" t="s">
        <v>23</v>
      </c>
      <c r="B35" s="5" t="s">
        <v>194</v>
      </c>
      <c r="C35" s="90"/>
      <c r="D35" s="76">
        <f>投入係数表!C35</f>
        <v>3.0614476273780888E-3</v>
      </c>
      <c r="E35" s="77">
        <f t="shared" si="9"/>
        <v>0.30614476273780888</v>
      </c>
      <c r="F35" s="76">
        <f>分析係数表!C38</f>
        <v>1.9523553644993696E-2</v>
      </c>
      <c r="G35" s="77">
        <f t="shared" si="0"/>
        <v>5.9770336984454791E-3</v>
      </c>
      <c r="H35" s="77">
        <v>9.4791418279328282E-3</v>
      </c>
      <c r="I35" s="77">
        <f t="shared" si="1"/>
        <v>9.4791418279328282E-3</v>
      </c>
      <c r="J35" s="76">
        <f>分析係数表!G38</f>
        <v>0.33554817275747506</v>
      </c>
      <c r="K35" s="78">
        <f t="shared" si="2"/>
        <v>3.1807087196718126E-3</v>
      </c>
      <c r="L35" s="79"/>
      <c r="M35" s="80"/>
      <c r="N35" s="81">
        <f>分析係数表!H38</f>
        <v>4.4649241280686425E-2</v>
      </c>
      <c r="O35" s="82">
        <f t="shared" si="3"/>
        <v>0.42591241951680348</v>
      </c>
      <c r="P35" s="76">
        <f>分析係数表!C38</f>
        <v>1.9523553644993696E-2</v>
      </c>
      <c r="Q35" s="82">
        <f t="shared" si="4"/>
        <v>8.3153239705053734E-3</v>
      </c>
      <c r="R35" s="83">
        <v>1.0090405580446033E-2</v>
      </c>
      <c r="S35" s="84">
        <f t="shared" si="5"/>
        <v>1.9569547408378862E-2</v>
      </c>
      <c r="T35" s="85">
        <f>分析係数表!F38</f>
        <v>0.54485049833887045</v>
      </c>
      <c r="U35" s="86">
        <f t="shared" si="6"/>
        <v>1.0662477657721374E-2</v>
      </c>
      <c r="V35" s="87">
        <f>分析係数表!D38</f>
        <v>0.16279069767441862</v>
      </c>
      <c r="W35" s="167">
        <f t="shared" si="7"/>
        <v>0</v>
      </c>
      <c r="X35" s="76">
        <f>分析係数表!E38</f>
        <v>0.12624584717607973</v>
      </c>
      <c r="Y35" s="166">
        <f t="shared" si="8"/>
        <v>0</v>
      </c>
    </row>
    <row r="36" spans="1:25" x14ac:dyDescent="0.2">
      <c r="A36" s="6" t="s">
        <v>24</v>
      </c>
      <c r="B36" s="5" t="s">
        <v>39</v>
      </c>
      <c r="C36" s="90"/>
      <c r="D36" s="76">
        <f>投入係数表!C36</f>
        <v>0</v>
      </c>
      <c r="E36" s="77">
        <f t="shared" si="9"/>
        <v>0</v>
      </c>
      <c r="F36" s="76">
        <f>分析係数表!C39</f>
        <v>1</v>
      </c>
      <c r="G36" s="77">
        <f t="shared" si="0"/>
        <v>0</v>
      </c>
      <c r="H36" s="77">
        <v>4.9185239560607913E-2</v>
      </c>
      <c r="I36" s="77">
        <f t="shared" si="1"/>
        <v>4.9185239560607913E-2</v>
      </c>
      <c r="J36" s="76">
        <f>分析係数表!G39</f>
        <v>0.34952522092321203</v>
      </c>
      <c r="K36" s="78">
        <f t="shared" si="2"/>
        <v>1.7191481723582588E-2</v>
      </c>
      <c r="L36" s="79"/>
      <c r="M36" s="80"/>
      <c r="N36" s="81">
        <f>分析係数表!H39</f>
        <v>3.9524906649717967E-3</v>
      </c>
      <c r="O36" s="82">
        <f t="shared" si="3"/>
        <v>3.7703101193880741E-2</v>
      </c>
      <c r="P36" s="76">
        <f>分析係数表!C39</f>
        <v>1</v>
      </c>
      <c r="Q36" s="82">
        <f t="shared" si="4"/>
        <v>3.7703101193880741E-2</v>
      </c>
      <c r="R36" s="83">
        <v>6.140002983465543E-2</v>
      </c>
      <c r="S36" s="84">
        <f t="shared" si="5"/>
        <v>0.11058526939526334</v>
      </c>
      <c r="T36" s="85">
        <f>分析係数表!F39</f>
        <v>0.70020308469180526</v>
      </c>
      <c r="U36" s="86">
        <f t="shared" si="6"/>
        <v>7.7432146752037675E-2</v>
      </c>
      <c r="V36" s="87">
        <f>分析係数表!D39</f>
        <v>4.7038805642461164E-2</v>
      </c>
      <c r="W36" s="167">
        <f t="shared" si="7"/>
        <v>0</v>
      </c>
      <c r="X36" s="76">
        <f>分析係数表!E39</f>
        <v>5.9608101432570393E-2</v>
      </c>
      <c r="Y36" s="166">
        <f t="shared" si="8"/>
        <v>0</v>
      </c>
    </row>
    <row r="37" spans="1:25" x14ac:dyDescent="0.2">
      <c r="A37" s="6" t="s">
        <v>25</v>
      </c>
      <c r="B37" s="5" t="s">
        <v>40</v>
      </c>
      <c r="C37" s="90"/>
      <c r="D37" s="76">
        <f>投入係数表!C37</f>
        <v>0</v>
      </c>
      <c r="E37" s="77">
        <f t="shared" si="9"/>
        <v>0</v>
      </c>
      <c r="F37" s="76">
        <f>分析係数表!C40</f>
        <v>0.85909267157813107</v>
      </c>
      <c r="G37" s="77">
        <f t="shared" si="0"/>
        <v>0</v>
      </c>
      <c r="H37" s="77">
        <v>9.140692925878205E-4</v>
      </c>
      <c r="I37" s="77">
        <f t="shared" si="1"/>
        <v>9.140692925878205E-4</v>
      </c>
      <c r="J37" s="76">
        <f>分析係数表!G40</f>
        <v>0.47745782431646305</v>
      </c>
      <c r="K37" s="78">
        <f t="shared" si="2"/>
        <v>4.3642953571346925E-4</v>
      </c>
      <c r="L37" s="79"/>
      <c r="M37" s="80"/>
      <c r="N37" s="81">
        <f>分析係数表!H40</f>
        <v>3.4410502899817272E-2</v>
      </c>
      <c r="O37" s="82">
        <f t="shared" si="3"/>
        <v>0.32824433577084611</v>
      </c>
      <c r="P37" s="76">
        <f>分析係数表!C40</f>
        <v>0.85909267157813107</v>
      </c>
      <c r="Q37" s="82">
        <f t="shared" si="4"/>
        <v>0.28199230334776526</v>
      </c>
      <c r="R37" s="83">
        <v>0.28232290107489166</v>
      </c>
      <c r="S37" s="84">
        <f t="shared" si="5"/>
        <v>0.28323697036747947</v>
      </c>
      <c r="T37" s="85">
        <f>分析係数表!F40</f>
        <v>0.67379290285049442</v>
      </c>
      <c r="U37" s="86">
        <f t="shared" si="6"/>
        <v>0.19084306045848345</v>
      </c>
      <c r="V37" s="87">
        <f>分析係数表!D40</f>
        <v>6.7699243746364171E-2</v>
      </c>
      <c r="W37" s="167">
        <f t="shared" si="7"/>
        <v>0</v>
      </c>
      <c r="X37" s="76">
        <f>分析係数表!E40</f>
        <v>4.3048283885980219E-2</v>
      </c>
      <c r="Y37" s="166">
        <f t="shared" si="8"/>
        <v>0</v>
      </c>
    </row>
    <row r="38" spans="1:25" x14ac:dyDescent="0.2">
      <c r="A38" s="6" t="s">
        <v>26</v>
      </c>
      <c r="B38" s="5" t="s">
        <v>277</v>
      </c>
      <c r="C38" s="90"/>
      <c r="D38" s="76">
        <f>投入係数表!C38</f>
        <v>4.3734966105401271E-4</v>
      </c>
      <c r="E38" s="77">
        <f t="shared" si="9"/>
        <v>4.3734966105401271E-2</v>
      </c>
      <c r="F38" s="76">
        <f>分析係数表!C41</f>
        <v>0.79270887240526711</v>
      </c>
      <c r="G38" s="77">
        <f t="shared" si="0"/>
        <v>3.4669095666095218E-2</v>
      </c>
      <c r="H38" s="77">
        <v>4.0103005827933642E-2</v>
      </c>
      <c r="I38" s="77">
        <f t="shared" si="1"/>
        <v>4.0103005827933642E-2</v>
      </c>
      <c r="J38" s="76">
        <f>分析係数表!G41</f>
        <v>0.44018033035308379</v>
      </c>
      <c r="K38" s="78">
        <f t="shared" si="2"/>
        <v>1.7652554353491477E-2</v>
      </c>
      <c r="L38" s="79"/>
      <c r="M38" s="80"/>
      <c r="N38" s="81">
        <f>分析係数表!H41</f>
        <v>5.5652657503773732E-2</v>
      </c>
      <c r="O38" s="82">
        <f t="shared" si="3"/>
        <v>0.53087482183544632</v>
      </c>
      <c r="P38" s="76">
        <f>分析係数表!C41</f>
        <v>0.79270887240526711</v>
      </c>
      <c r="Q38" s="82">
        <f t="shared" si="4"/>
        <v>0.42082918140552372</v>
      </c>
      <c r="R38" s="83">
        <v>0.42865735382497566</v>
      </c>
      <c r="S38" s="84">
        <f t="shared" si="5"/>
        <v>0.4687603596529093</v>
      </c>
      <c r="T38" s="85">
        <f>分析係数表!F41</f>
        <v>0.54542354902257917</v>
      </c>
      <c r="U38" s="86">
        <f t="shared" si="6"/>
        <v>0.25567293900299043</v>
      </c>
      <c r="V38" s="87">
        <f>分析係数表!D41</f>
        <v>0.13115623579330202</v>
      </c>
      <c r="W38" s="167">
        <f t="shared" si="7"/>
        <v>0</v>
      </c>
      <c r="X38" s="76">
        <f>分析係数表!E41</f>
        <v>0.12384452189725716</v>
      </c>
      <c r="Y38" s="166">
        <f t="shared" si="8"/>
        <v>0</v>
      </c>
    </row>
    <row r="39" spans="1:25" x14ac:dyDescent="0.2">
      <c r="A39" s="6" t="s">
        <v>51</v>
      </c>
      <c r="B39" s="5" t="s">
        <v>368</v>
      </c>
      <c r="C39" s="90"/>
      <c r="D39" s="76">
        <f>投入係数表!C39</f>
        <v>2.1867483052700635E-4</v>
      </c>
      <c r="E39" s="77">
        <f>$C$5*D39</f>
        <v>2.1867483052700636E-2</v>
      </c>
      <c r="F39" s="76">
        <f>分析係数表!C42</f>
        <v>1</v>
      </c>
      <c r="G39" s="77">
        <f>E39*F39</f>
        <v>2.1867483052700636E-2</v>
      </c>
      <c r="H39" s="77">
        <v>3.2085454827643349E-2</v>
      </c>
      <c r="I39" s="77">
        <f>C39+H39</f>
        <v>3.2085454827643349E-2</v>
      </c>
      <c r="J39" s="76">
        <f>分析係数表!G42</f>
        <v>0.4853870458135861</v>
      </c>
      <c r="K39" s="78">
        <f>I39*J39</f>
        <v>1.5573864132375069E-2</v>
      </c>
      <c r="L39" s="79"/>
      <c r="M39" s="80"/>
      <c r="N39" s="81">
        <f>分析係数表!H42</f>
        <v>1.2671804242472393E-2</v>
      </c>
      <c r="O39" s="82">
        <f t="shared" si="3"/>
        <v>0.12087727920450206</v>
      </c>
      <c r="P39" s="76">
        <f>分析係数表!C42</f>
        <v>1</v>
      </c>
      <c r="Q39" s="82">
        <f>O39*P39</f>
        <v>0.12087727920450206</v>
      </c>
      <c r="R39" s="83">
        <v>0.12677222809109881</v>
      </c>
      <c r="S39" s="84">
        <f>I39+R39</f>
        <v>0.15885768291874217</v>
      </c>
      <c r="T39" s="85">
        <f>分析係数表!F42</f>
        <v>0.55766192733017372</v>
      </c>
      <c r="U39" s="86">
        <f t="shared" si="6"/>
        <v>8.8588881627671368E-2</v>
      </c>
      <c r="V39" s="87">
        <f>分析係数表!D42</f>
        <v>5.075039494470774E-2</v>
      </c>
      <c r="W39" s="167">
        <f t="shared" si="7"/>
        <v>0</v>
      </c>
      <c r="X39" s="76">
        <f>分析係数表!E42</f>
        <v>4.4826224328593997E-2</v>
      </c>
      <c r="Y39" s="166">
        <f t="shared" si="8"/>
        <v>0</v>
      </c>
    </row>
    <row r="40" spans="1:25" x14ac:dyDescent="0.2">
      <c r="A40" s="6" t="s">
        <v>195</v>
      </c>
      <c r="B40" s="5" t="s">
        <v>41</v>
      </c>
      <c r="C40" s="90"/>
      <c r="D40" s="76">
        <f>投入係数表!C40</f>
        <v>1.9899409577957577E-2</v>
      </c>
      <c r="E40" s="77">
        <f>$C$5*D40</f>
        <v>1.9899409577957576</v>
      </c>
      <c r="F40" s="76">
        <f>分析係数表!C43</f>
        <v>0.28901851382196297</v>
      </c>
      <c r="G40" s="77">
        <f>E40*F40</f>
        <v>0.57512977821558342</v>
      </c>
      <c r="H40" s="77">
        <v>0.76437378975219228</v>
      </c>
      <c r="I40" s="77">
        <f>C40+H40</f>
        <v>0.76437378975219228</v>
      </c>
      <c r="J40" s="76">
        <f>分析係数表!G43</f>
        <v>0.30652070442646356</v>
      </c>
      <c r="K40" s="78">
        <f>I40*J40</f>
        <v>0.23429639247996753</v>
      </c>
      <c r="L40" s="79"/>
      <c r="M40" s="80"/>
      <c r="N40" s="81">
        <f>分析係数表!H43</f>
        <v>3.521490426630651E-2</v>
      </c>
      <c r="O40" s="82">
        <f t="shared" si="3"/>
        <v>0.33591757998367111</v>
      </c>
      <c r="P40" s="76">
        <f>分析係数表!C43</f>
        <v>0.28901851382196297</v>
      </c>
      <c r="Q40" s="82">
        <f>O40*P40</f>
        <v>9.7086399733551002E-2</v>
      </c>
      <c r="R40" s="83">
        <v>0.16353404799236365</v>
      </c>
      <c r="S40" s="84">
        <f>I40+R40</f>
        <v>0.92790783774455599</v>
      </c>
      <c r="T40" s="85">
        <f>分析係数表!F43</f>
        <v>0.54989687450420432</v>
      </c>
      <c r="U40" s="86">
        <f t="shared" si="6"/>
        <v>0.51025361980368567</v>
      </c>
      <c r="V40" s="87">
        <f>分析係数表!D43</f>
        <v>0.17436141519911152</v>
      </c>
      <c r="W40" s="167">
        <f t="shared" si="7"/>
        <v>0</v>
      </c>
      <c r="X40" s="76">
        <f>分析係数表!E43</f>
        <v>0.14136125654450263</v>
      </c>
      <c r="Y40" s="166">
        <f t="shared" si="8"/>
        <v>0</v>
      </c>
    </row>
    <row r="41" spans="1:25" x14ac:dyDescent="0.2">
      <c r="A41" s="6" t="s">
        <v>341</v>
      </c>
      <c r="B41" s="5" t="s">
        <v>346</v>
      </c>
      <c r="C41" s="90"/>
      <c r="D41" s="76">
        <f>投入係数表!C41</f>
        <v>0</v>
      </c>
      <c r="E41" s="77">
        <f>$C$5*D41</f>
        <v>0</v>
      </c>
      <c r="F41" s="76">
        <f>分析係数表!C44</f>
        <v>0.45048931238732937</v>
      </c>
      <c r="G41" s="77">
        <f>E41*F41</f>
        <v>0</v>
      </c>
      <c r="H41" s="77">
        <v>2.2204920723550804E-3</v>
      </c>
      <c r="I41" s="77">
        <f>C41+H41</f>
        <v>2.2204920723550804E-3</v>
      </c>
      <c r="J41" s="76">
        <f>分析係数表!G44</f>
        <v>0.26609555771438664</v>
      </c>
      <c r="K41" s="78">
        <f>I41*J41</f>
        <v>5.9086307639369927E-4</v>
      </c>
      <c r="L41" s="79"/>
      <c r="M41" s="80"/>
      <c r="N41" s="81">
        <f>分析係数表!H44</f>
        <v>0.11519822038611266</v>
      </c>
      <c r="O41" s="82">
        <f t="shared" si="3"/>
        <v>1.0988843564045643</v>
      </c>
      <c r="P41" s="76">
        <f>分析係数表!C44</f>
        <v>0.45048931238732937</v>
      </c>
      <c r="Q41" s="82">
        <f>O41*P41</f>
        <v>0.49503565810988515</v>
      </c>
      <c r="R41" s="83">
        <v>0.5024113712590591</v>
      </c>
      <c r="S41" s="84">
        <f>I41+R41</f>
        <v>0.50463186333141419</v>
      </c>
      <c r="T41" s="85">
        <f>分析係数表!F44</f>
        <v>0.50295857988165682</v>
      </c>
      <c r="U41" s="86">
        <f t="shared" si="6"/>
        <v>0.25380892534420241</v>
      </c>
      <c r="V41" s="87">
        <f>分析係数表!D44</f>
        <v>0.24172039212222909</v>
      </c>
      <c r="W41" s="167">
        <f t="shared" si="7"/>
        <v>0</v>
      </c>
      <c r="X41" s="76">
        <f>分析係数表!E44</f>
        <v>0.1850216373752539</v>
      </c>
      <c r="Y41" s="166">
        <f t="shared" si="8"/>
        <v>0</v>
      </c>
    </row>
    <row r="42" spans="1:25" x14ac:dyDescent="0.2">
      <c r="A42" s="6" t="s">
        <v>342</v>
      </c>
      <c r="B42" s="5" t="s">
        <v>279</v>
      </c>
      <c r="C42" s="90"/>
      <c r="D42" s="76">
        <f>投入係数表!C42</f>
        <v>1.9680734747430572E-3</v>
      </c>
      <c r="E42" s="77">
        <f>$C$5*D42</f>
        <v>0.19680734747430573</v>
      </c>
      <c r="F42" s="76">
        <f>分析係数表!C45</f>
        <v>1</v>
      </c>
      <c r="G42" s="77">
        <f>E42*F42</f>
        <v>0.19680734747430573</v>
      </c>
      <c r="H42" s="77">
        <v>0.23367695127032884</v>
      </c>
      <c r="I42" s="77">
        <f>C42+H42</f>
        <v>0.23367695127032884</v>
      </c>
      <c r="J42" s="76">
        <f>分析係数表!G45</f>
        <v>0</v>
      </c>
      <c r="K42" s="78">
        <f>I42*J42</f>
        <v>0</v>
      </c>
      <c r="L42" s="79"/>
      <c r="M42" s="80"/>
      <c r="N42" s="81">
        <f>分析係数表!H45</f>
        <v>0</v>
      </c>
      <c r="O42" s="82">
        <f t="shared" si="3"/>
        <v>0</v>
      </c>
      <c r="P42" s="76">
        <f>分析係数表!C45</f>
        <v>1</v>
      </c>
      <c r="Q42" s="82">
        <f>O42*P42</f>
        <v>0</v>
      </c>
      <c r="R42" s="83">
        <v>1.5673231043582394E-2</v>
      </c>
      <c r="S42" s="84">
        <f>I42+R42</f>
        <v>0.24935018231391123</v>
      </c>
      <c r="T42" s="85">
        <f>分析係数表!F45</f>
        <v>0</v>
      </c>
      <c r="U42" s="86">
        <f t="shared" si="6"/>
        <v>0</v>
      </c>
      <c r="V42" s="87">
        <f>分析係数表!D45</f>
        <v>0</v>
      </c>
      <c r="W42" s="167">
        <f t="shared" si="7"/>
        <v>0</v>
      </c>
      <c r="X42" s="76">
        <f>分析係数表!E45</f>
        <v>0</v>
      </c>
      <c r="Y42" s="166">
        <f t="shared" si="8"/>
        <v>0</v>
      </c>
    </row>
    <row r="43" spans="1:25" x14ac:dyDescent="0.2">
      <c r="A43" s="6" t="s">
        <v>343</v>
      </c>
      <c r="B43" s="5" t="s">
        <v>280</v>
      </c>
      <c r="C43" s="90"/>
      <c r="D43" s="76">
        <f>投入係数表!C43</f>
        <v>4.1548217800131204E-3</v>
      </c>
      <c r="E43" s="77">
        <f>$C$5*D43</f>
        <v>0.41548217800131204</v>
      </c>
      <c r="F43" s="76">
        <f>分析係数表!C46</f>
        <v>0.50943835935679327</v>
      </c>
      <c r="G43" s="77">
        <f>E43*F43</f>
        <v>0.21166255910297554</v>
      </c>
      <c r="H43" s="77">
        <v>0.25905014393579795</v>
      </c>
      <c r="I43" s="77">
        <f>C43+H43</f>
        <v>0.25905014393579795</v>
      </c>
      <c r="J43" s="76">
        <f>分析係数表!G46</f>
        <v>9.5846645367412137E-3</v>
      </c>
      <c r="K43" s="78">
        <f>I43*J43</f>
        <v>2.4829087278191494E-3</v>
      </c>
      <c r="L43" s="79"/>
      <c r="M43" s="80"/>
      <c r="N43" s="81">
        <f>分析係数表!H46</f>
        <v>2.3069436720425836E-2</v>
      </c>
      <c r="O43" s="82">
        <f t="shared" si="3"/>
        <v>0.22006106551101745</v>
      </c>
      <c r="P43" s="76">
        <f>分析係数表!C46</f>
        <v>0.50943835935679327</v>
      </c>
      <c r="Q43" s="82">
        <f>O43*P43</f>
        <v>0.11210754817224053</v>
      </c>
      <c r="R43" s="83">
        <v>0.12480762175946479</v>
      </c>
      <c r="S43" s="84">
        <f>I43+R43</f>
        <v>0.38385776569526275</v>
      </c>
      <c r="T43" s="85">
        <f>分析係数表!F46</f>
        <v>0.31355545413053398</v>
      </c>
      <c r="U43" s="86">
        <f t="shared" si="6"/>
        <v>0.12036069604411022</v>
      </c>
      <c r="V43" s="87">
        <f>分析係数表!D46</f>
        <v>1.3692377909630307E-3</v>
      </c>
      <c r="W43" s="167">
        <f t="shared" si="7"/>
        <v>0</v>
      </c>
      <c r="X43" s="76">
        <f>分析係数表!E46</f>
        <v>4.5641259698767688E-3</v>
      </c>
      <c r="Y43" s="166">
        <f t="shared" si="8"/>
        <v>0</v>
      </c>
    </row>
    <row r="44" spans="1:25" x14ac:dyDescent="0.2">
      <c r="A44" s="192">
        <v>40</v>
      </c>
      <c r="B44" s="14" t="s">
        <v>151</v>
      </c>
      <c r="C44" s="197">
        <f>SUM(C5:C43)</f>
        <v>100</v>
      </c>
      <c r="D44" s="92">
        <f>投入係数表!C44</f>
        <v>0.54581237699540786</v>
      </c>
      <c r="E44" s="91">
        <f>SUM(E5:E43)</f>
        <v>54.581237699540786</v>
      </c>
      <c r="F44" s="92">
        <f>分析係数表!C47</f>
        <v>0.37485381830581077</v>
      </c>
      <c r="G44" s="91">
        <f>SUM(G5:G43)</f>
        <v>12.631180158034454</v>
      </c>
      <c r="H44" s="91">
        <f>SUM(H5:H43)</f>
        <v>14.646829654054159</v>
      </c>
      <c r="I44" s="91">
        <f>SUM(I5:I43)</f>
        <v>114.6468296540542</v>
      </c>
      <c r="J44" s="92">
        <f>分析係数表!G47</f>
        <v>0.21549218320370808</v>
      </c>
      <c r="K44" s="93">
        <f>SUM(K5:K43)</f>
        <v>15.205750369083784</v>
      </c>
      <c r="L44" s="94">
        <f>最終需要_まとめ!$L$33</f>
        <v>0.62733333333333341</v>
      </c>
      <c r="M44" s="91">
        <f>K44*L44</f>
        <v>9.5390740648718957</v>
      </c>
      <c r="N44" s="95">
        <f>分析係数表!H47</f>
        <v>1</v>
      </c>
      <c r="O44" s="96">
        <f>SUM(O5:O43)</f>
        <v>9.5390740648718975</v>
      </c>
      <c r="P44" s="92">
        <f>分析係数表!C47</f>
        <v>0.37485381830581077</v>
      </c>
      <c r="Q44" s="96">
        <f>SUM(Q5:Q43)</f>
        <v>4.0039598161804877</v>
      </c>
      <c r="R44" s="91">
        <f>SUM(R5:R43)</f>
        <v>4.4943718971172686</v>
      </c>
      <c r="S44" s="97">
        <f>SUM(S5:S43)</f>
        <v>119.14120155117143</v>
      </c>
      <c r="T44" s="98">
        <f>分析係数表!F47</f>
        <v>0.42538298373792127</v>
      </c>
      <c r="U44" s="99">
        <f>SUM(U5:U43)</f>
        <v>54.671615099897117</v>
      </c>
      <c r="V44" s="100">
        <f>分析係数表!D47</f>
        <v>7.0015974022573133E-2</v>
      </c>
      <c r="W44" s="164">
        <f>SUM(W5:W43)</f>
        <v>19</v>
      </c>
      <c r="X44" s="92">
        <f>分析係数表!E47</f>
        <v>5.9583104197763637E-2</v>
      </c>
      <c r="Y44" s="165">
        <f>SUM(Y5:Y43)</f>
        <v>16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46" sqref="K4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266</v>
      </c>
      <c r="S2" s="3" t="s">
        <v>153</v>
      </c>
      <c r="U2" s="64" t="s">
        <v>210</v>
      </c>
      <c r="W2" s="3" t="s">
        <v>130</v>
      </c>
      <c r="Y2" s="3" t="s">
        <v>154</v>
      </c>
    </row>
    <row r="3" spans="1:25" ht="44" x14ac:dyDescent="0.2">
      <c r="B3" s="65"/>
      <c r="C3" s="66" t="s">
        <v>228</v>
      </c>
      <c r="D3" s="66" t="s">
        <v>308</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投入係数表!D5</f>
        <v>0</v>
      </c>
      <c r="E5" s="77">
        <f t="shared" ref="E5:E38" si="0">$C$6*D5</f>
        <v>0</v>
      </c>
      <c r="F5" s="76">
        <f>分析係数表!C8</f>
        <v>0.22093957036739609</v>
      </c>
      <c r="G5" s="77">
        <f t="shared" ref="G5:G38" si="1">E5*F5</f>
        <v>0</v>
      </c>
      <c r="H5" s="77">
        <f t="array" ref="H5:H43">MMULT(逆行列係数!C5:AO43,'2'!G5:G43)</f>
        <v>5.7526480552118835E-2</v>
      </c>
      <c r="I5" s="77">
        <f t="shared" ref="I5:I38" si="2">C5+H5</f>
        <v>5.7526480552118835E-2</v>
      </c>
      <c r="J5" s="76">
        <f>分析係数表!G8</f>
        <v>0.11961513229827248</v>
      </c>
      <c r="K5" s="78">
        <f t="shared" ref="K5:K38" si="3">I5*J5</f>
        <v>6.8810375818956927E-3</v>
      </c>
      <c r="L5" s="79" t="s">
        <v>182</v>
      </c>
      <c r="M5" s="80" t="s">
        <v>182</v>
      </c>
      <c r="N5" s="81">
        <f>分析係数表!H8</f>
        <v>1.166878525462779E-2</v>
      </c>
      <c r="O5" s="82">
        <f t="shared" ref="O5:O43" si="4">$M$44*N5</f>
        <v>0.192610306978408</v>
      </c>
      <c r="P5" s="76">
        <f>分析係数表!C8</f>
        <v>0.22093957036739609</v>
      </c>
      <c r="Q5" s="82">
        <f t="shared" ref="Q5:Q38" si="5">O5*P5</f>
        <v>4.2555238472141738E-2</v>
      </c>
      <c r="R5" s="83">
        <f t="array" ref="R5:R43">MMULT(逆行列係数!C5:AO43,'2'!Q5:Q43)</f>
        <v>7.2231906297134094E-2</v>
      </c>
      <c r="S5" s="84">
        <f t="shared" ref="S5:S38" si="6">I5+R5</f>
        <v>0.12975838684925292</v>
      </c>
      <c r="T5" s="85">
        <f>分析係数表!F8</f>
        <v>0.45156352503826808</v>
      </c>
      <c r="U5" s="86">
        <f t="shared" ref="U5:U43" si="7">S5*T5</f>
        <v>5.8594154568927893E-2</v>
      </c>
      <c r="V5" s="87">
        <f>分析係数表!D8</f>
        <v>0.17734528755740214</v>
      </c>
      <c r="W5" s="167">
        <f t="shared" ref="W5:W43" si="8">ROUND(S5*V5,0)</f>
        <v>0</v>
      </c>
      <c r="X5" s="76">
        <f>分析係数表!E8</f>
        <v>0.14038924119833807</v>
      </c>
      <c r="Y5" s="166">
        <f t="shared" ref="Y5:Y43" si="9">ROUND(S5*X5,0)</f>
        <v>0</v>
      </c>
    </row>
    <row r="6" spans="1:25" x14ac:dyDescent="0.2">
      <c r="A6" s="6" t="s">
        <v>220</v>
      </c>
      <c r="B6" s="5" t="s">
        <v>266</v>
      </c>
      <c r="C6" s="75">
        <f>最終需要_まとめ!$C$7</f>
        <v>100</v>
      </c>
      <c r="D6" s="76">
        <f>投入係数表!D6</f>
        <v>0.15686274509803921</v>
      </c>
      <c r="E6" s="77">
        <f t="shared" si="0"/>
        <v>15.686274509803921</v>
      </c>
      <c r="F6" s="76">
        <f>分析係数表!C9</f>
        <v>0.23618090452261309</v>
      </c>
      <c r="G6" s="77">
        <f t="shared" si="1"/>
        <v>3.7047985023154992</v>
      </c>
      <c r="H6" s="77">
        <v>3.8475084091217711</v>
      </c>
      <c r="I6" s="77">
        <f t="shared" si="2"/>
        <v>103.84750840912177</v>
      </c>
      <c r="J6" s="76">
        <f>分析係数表!G9</f>
        <v>0.23529411764705882</v>
      </c>
      <c r="K6" s="78">
        <f t="shared" si="3"/>
        <v>24.43470786096983</v>
      </c>
      <c r="L6" s="79"/>
      <c r="M6" s="80"/>
      <c r="N6" s="81">
        <f>分析係数表!H9</f>
        <v>6.2564550726940495E-4</v>
      </c>
      <c r="O6" s="82">
        <f t="shared" si="4"/>
        <v>1.0327190927352941E-2</v>
      </c>
      <c r="P6" s="76">
        <f>分析係数表!C9</f>
        <v>0.23618090452261309</v>
      </c>
      <c r="Q6" s="82">
        <f t="shared" si="5"/>
        <v>2.4390852943999412E-3</v>
      </c>
      <c r="R6" s="83">
        <v>2.8938459368341306E-3</v>
      </c>
      <c r="S6" s="84">
        <f t="shared" si="6"/>
        <v>103.85040225505861</v>
      </c>
      <c r="T6" s="85">
        <f>分析係数表!F9</f>
        <v>0.68627450980392157</v>
      </c>
      <c r="U6" s="86">
        <f t="shared" si="7"/>
        <v>71.269883900530417</v>
      </c>
      <c r="V6" s="87">
        <f>分析係数表!D9</f>
        <v>1.9607843137254902E-2</v>
      </c>
      <c r="W6" s="167">
        <f t="shared" si="8"/>
        <v>2</v>
      </c>
      <c r="X6" s="76">
        <f>分析係数表!E9</f>
        <v>0</v>
      </c>
      <c r="Y6" s="166">
        <f t="shared" si="9"/>
        <v>0</v>
      </c>
    </row>
    <row r="7" spans="1:25" x14ac:dyDescent="0.2">
      <c r="A7" s="6" t="s">
        <v>221</v>
      </c>
      <c r="B7" s="5" t="s">
        <v>267</v>
      </c>
      <c r="C7" s="90"/>
      <c r="D7" s="76">
        <f>投入係数表!D7</f>
        <v>0</v>
      </c>
      <c r="E7" s="77">
        <f t="shared" si="0"/>
        <v>0</v>
      </c>
      <c r="F7" s="76">
        <f>分析係数表!C10</f>
        <v>0</v>
      </c>
      <c r="G7" s="77">
        <f t="shared" si="1"/>
        <v>0</v>
      </c>
      <c r="H7" s="77">
        <v>0</v>
      </c>
      <c r="I7" s="77">
        <f t="shared" si="2"/>
        <v>0</v>
      </c>
      <c r="J7" s="76">
        <f>分析係数表!G10</f>
        <v>0</v>
      </c>
      <c r="K7" s="78">
        <f t="shared" si="3"/>
        <v>0</v>
      </c>
      <c r="L7" s="79"/>
      <c r="M7" s="80"/>
      <c r="N7" s="81">
        <f>分析係数表!H10</f>
        <v>1.1817748470644316E-3</v>
      </c>
      <c r="O7" s="82">
        <f t="shared" si="4"/>
        <v>1.9506916196111109E-2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投入係数表!D8</f>
        <v>0</v>
      </c>
      <c r="E8" s="77">
        <f t="shared" si="0"/>
        <v>0</v>
      </c>
      <c r="F8" s="76">
        <f>分析係数表!C11</f>
        <v>2.6120660599932566E-2</v>
      </c>
      <c r="G8" s="77">
        <f t="shared" si="1"/>
        <v>0</v>
      </c>
      <c r="H8" s="77">
        <v>2.5935420307855359E-4</v>
      </c>
      <c r="I8" s="77">
        <f t="shared" si="2"/>
        <v>2.5935420307855359E-4</v>
      </c>
      <c r="J8" s="76">
        <f>分析係数表!G11</f>
        <v>0.34361233480176212</v>
      </c>
      <c r="K8" s="78">
        <f t="shared" si="3"/>
        <v>8.9117303260472162E-5</v>
      </c>
      <c r="L8" s="79"/>
      <c r="M8" s="80"/>
      <c r="N8" s="81">
        <f>分析係数表!H11</f>
        <v>-1.9861762135536665E-5</v>
      </c>
      <c r="O8" s="82">
        <f t="shared" si="4"/>
        <v>-3.2784733102707747E-4</v>
      </c>
      <c r="P8" s="76">
        <f>分析係数表!C11</f>
        <v>2.6120660599932566E-2</v>
      </c>
      <c r="Q8" s="82">
        <f t="shared" si="5"/>
        <v>-8.5635888623520321E-6</v>
      </c>
      <c r="R8" s="83">
        <v>1.008119017077721E-3</v>
      </c>
      <c r="S8" s="84">
        <f t="shared" si="6"/>
        <v>1.2674732201562746E-3</v>
      </c>
      <c r="T8" s="85">
        <f>分析係数表!F11</f>
        <v>0.56828193832599116</v>
      </c>
      <c r="U8" s="86">
        <f t="shared" si="7"/>
        <v>7.2028213832669346E-4</v>
      </c>
      <c r="V8" s="87">
        <f>分析係数表!D11</f>
        <v>2.2026431718061675E-2</v>
      </c>
      <c r="W8" s="167">
        <f t="shared" si="8"/>
        <v>0</v>
      </c>
      <c r="X8" s="76">
        <f>分析係数表!E11</f>
        <v>0</v>
      </c>
      <c r="Y8" s="166">
        <f t="shared" si="9"/>
        <v>0</v>
      </c>
    </row>
    <row r="9" spans="1:25" x14ac:dyDescent="0.2">
      <c r="A9" s="6" t="s">
        <v>223</v>
      </c>
      <c r="B9" s="5" t="s">
        <v>191</v>
      </c>
      <c r="C9" s="90"/>
      <c r="D9" s="76">
        <f>投入係数表!D9</f>
        <v>3.9215686274509803E-2</v>
      </c>
      <c r="E9" s="77">
        <f t="shared" si="0"/>
        <v>3.9215686274509802</v>
      </c>
      <c r="F9" s="76">
        <f>分析係数表!C12</f>
        <v>0.27511259056197379</v>
      </c>
      <c r="G9" s="77">
        <f t="shared" si="1"/>
        <v>1.078872904164603</v>
      </c>
      <c r="H9" s="77">
        <v>1.1930714615693672</v>
      </c>
      <c r="I9" s="77">
        <f t="shared" si="2"/>
        <v>1.1930714615693672</v>
      </c>
      <c r="J9" s="76">
        <f>分析係数表!G12</f>
        <v>0.14467046825309793</v>
      </c>
      <c r="K9" s="78">
        <f t="shared" si="3"/>
        <v>0.17260220700464829</v>
      </c>
      <c r="L9" s="79"/>
      <c r="M9" s="80"/>
      <c r="N9" s="81">
        <f>分析係数表!H12</f>
        <v>9.3787240804004135E-2</v>
      </c>
      <c r="O9" s="82">
        <f t="shared" si="4"/>
        <v>1.5480950971098599</v>
      </c>
      <c r="P9" s="76">
        <f>分析係数表!C12</f>
        <v>0.27511259056197379</v>
      </c>
      <c r="Q9" s="82">
        <f t="shared" si="5"/>
        <v>0.42590045260218395</v>
      </c>
      <c r="R9" s="83">
        <v>0.49526930578569334</v>
      </c>
      <c r="S9" s="84">
        <f t="shared" si="6"/>
        <v>1.6883407673550606</v>
      </c>
      <c r="T9" s="85">
        <f>分析係数表!F12</f>
        <v>0.28514639763131922</v>
      </c>
      <c r="U9" s="86">
        <f t="shared" si="7"/>
        <v>0.4814242877853927</v>
      </c>
      <c r="V9" s="87">
        <f>分析係数表!D12</f>
        <v>6.6646562123039807E-2</v>
      </c>
      <c r="W9" s="167">
        <f t="shared" si="8"/>
        <v>0</v>
      </c>
      <c r="X9" s="76">
        <f>分析係数表!E12</f>
        <v>5.9847571005592716E-2</v>
      </c>
      <c r="Y9" s="166">
        <f t="shared" si="9"/>
        <v>0</v>
      </c>
    </row>
    <row r="10" spans="1:25" x14ac:dyDescent="0.2">
      <c r="A10" s="6" t="s">
        <v>224</v>
      </c>
      <c r="B10" s="5" t="s">
        <v>28</v>
      </c>
      <c r="C10" s="90"/>
      <c r="D10" s="76">
        <f>投入係数表!D10</f>
        <v>0</v>
      </c>
      <c r="E10" s="77">
        <f t="shared" si="0"/>
        <v>0</v>
      </c>
      <c r="F10" s="76">
        <f>分析係数表!C13</f>
        <v>0</v>
      </c>
      <c r="G10" s="77">
        <f t="shared" si="1"/>
        <v>0</v>
      </c>
      <c r="H10" s="77">
        <v>0</v>
      </c>
      <c r="I10" s="77">
        <f t="shared" si="2"/>
        <v>0</v>
      </c>
      <c r="J10" s="76">
        <f>分析係数表!G13</f>
        <v>0.2449874686716792</v>
      </c>
      <c r="K10" s="78">
        <f t="shared" si="3"/>
        <v>0</v>
      </c>
      <c r="L10" s="79"/>
      <c r="M10" s="80"/>
      <c r="N10" s="81">
        <f>分析係数表!H13</f>
        <v>1.4727496623500437E-2</v>
      </c>
      <c r="O10" s="82">
        <f t="shared" si="4"/>
        <v>0.24309879595657793</v>
      </c>
      <c r="P10" s="76">
        <f>分析係数表!C13</f>
        <v>0</v>
      </c>
      <c r="Q10" s="82">
        <f t="shared" si="5"/>
        <v>0</v>
      </c>
      <c r="R10" s="83">
        <v>0</v>
      </c>
      <c r="S10" s="84">
        <f t="shared" si="6"/>
        <v>0</v>
      </c>
      <c r="T10" s="85">
        <f>分析係数表!F13</f>
        <v>0.38345864661654133</v>
      </c>
      <c r="U10" s="86">
        <f t="shared" si="7"/>
        <v>0</v>
      </c>
      <c r="V10" s="87">
        <f>分析係数表!D13</f>
        <v>8.834586466165413E-2</v>
      </c>
      <c r="W10" s="167">
        <f t="shared" si="8"/>
        <v>0</v>
      </c>
      <c r="X10" s="76">
        <f>分析係数表!E13</f>
        <v>8.6048454469507096E-2</v>
      </c>
      <c r="Y10" s="166">
        <f t="shared" si="9"/>
        <v>0</v>
      </c>
    </row>
    <row r="11" spans="1:25" x14ac:dyDescent="0.2">
      <c r="A11" s="6" t="s">
        <v>225</v>
      </c>
      <c r="B11" s="5" t="s">
        <v>268</v>
      </c>
      <c r="C11" s="90"/>
      <c r="D11" s="76">
        <f>投入係数表!D11</f>
        <v>0</v>
      </c>
      <c r="E11" s="77">
        <f t="shared" si="0"/>
        <v>0</v>
      </c>
      <c r="F11" s="76">
        <f>分析係数表!C14</f>
        <v>0.21228966346153844</v>
      </c>
      <c r="G11" s="77">
        <f t="shared" si="1"/>
        <v>0</v>
      </c>
      <c r="H11" s="77">
        <v>1.2340218457349986E-2</v>
      </c>
      <c r="I11" s="77">
        <f t="shared" si="2"/>
        <v>1.2340218457349986E-2</v>
      </c>
      <c r="J11" s="76">
        <f>分析係数表!G14</f>
        <v>0.17214191852825231</v>
      </c>
      <c r="K11" s="78">
        <f t="shared" si="3"/>
        <v>2.1242688803059769E-3</v>
      </c>
      <c r="L11" s="79"/>
      <c r="M11" s="80"/>
      <c r="N11" s="81">
        <f>分析係数表!H14</f>
        <v>1.2214983713355048E-3</v>
      </c>
      <c r="O11" s="82">
        <f t="shared" si="4"/>
        <v>2.0162610858165262E-2</v>
      </c>
      <c r="P11" s="76">
        <f>分析係数表!C14</f>
        <v>0.21228966346153844</v>
      </c>
      <c r="Q11" s="82">
        <f t="shared" si="5"/>
        <v>4.2803138735858642E-3</v>
      </c>
      <c r="R11" s="83">
        <v>2.478823287911908E-2</v>
      </c>
      <c r="S11" s="84">
        <f t="shared" si="6"/>
        <v>3.7128451336469068E-2</v>
      </c>
      <c r="T11" s="85">
        <f>分析係数表!F14</f>
        <v>0.30737068450603272</v>
      </c>
      <c r="U11" s="86">
        <f t="shared" si="7"/>
        <v>1.1412197501939423E-2</v>
      </c>
      <c r="V11" s="87">
        <f>分析係数表!D14</f>
        <v>6.4508421932863463E-2</v>
      </c>
      <c r="W11" s="167">
        <f t="shared" si="8"/>
        <v>0</v>
      </c>
      <c r="X11" s="76">
        <f>分析係数表!E14</f>
        <v>5.0053757018277384E-2</v>
      </c>
      <c r="Y11" s="166">
        <f t="shared" si="9"/>
        <v>0</v>
      </c>
    </row>
    <row r="12" spans="1:25" x14ac:dyDescent="0.2">
      <c r="A12" s="6" t="s">
        <v>226</v>
      </c>
      <c r="B12" s="5" t="s">
        <v>29</v>
      </c>
      <c r="C12" s="90"/>
      <c r="D12" s="76">
        <f>投入係数表!D12</f>
        <v>0</v>
      </c>
      <c r="E12" s="77">
        <f t="shared" si="0"/>
        <v>0</v>
      </c>
      <c r="F12" s="76">
        <f>分析係数表!C15</f>
        <v>0</v>
      </c>
      <c r="G12" s="77">
        <f t="shared" si="1"/>
        <v>0</v>
      </c>
      <c r="H12" s="77">
        <v>0</v>
      </c>
      <c r="I12" s="77">
        <f t="shared" si="2"/>
        <v>0</v>
      </c>
      <c r="J12" s="76">
        <f>分析係数表!G15</f>
        <v>9.5616368472834598E-2</v>
      </c>
      <c r="K12" s="78">
        <f t="shared" si="3"/>
        <v>0</v>
      </c>
      <c r="L12" s="79"/>
      <c r="M12" s="80"/>
      <c r="N12" s="81">
        <f>分析係数表!H15</f>
        <v>8.620004766822913E-3</v>
      </c>
      <c r="O12" s="82">
        <f t="shared" si="4"/>
        <v>0.14228574166575164</v>
      </c>
      <c r="P12" s="76">
        <f>分析係数表!C15</f>
        <v>0</v>
      </c>
      <c r="Q12" s="82">
        <f t="shared" si="5"/>
        <v>0</v>
      </c>
      <c r="R12" s="83">
        <v>0</v>
      </c>
      <c r="S12" s="84">
        <f t="shared" si="6"/>
        <v>0</v>
      </c>
      <c r="T12" s="85">
        <f>分析係数表!F15</f>
        <v>0.30379331705717305</v>
      </c>
      <c r="U12" s="86">
        <f t="shared" si="7"/>
        <v>0</v>
      </c>
      <c r="V12" s="87">
        <f>分析係数表!D15</f>
        <v>2.2264329701563241E-2</v>
      </c>
      <c r="W12" s="167">
        <f t="shared" si="8"/>
        <v>0</v>
      </c>
      <c r="X12" s="76">
        <f>分析係数表!E15</f>
        <v>2.0187297307145722E-2</v>
      </c>
      <c r="Y12" s="166">
        <f t="shared" si="9"/>
        <v>0</v>
      </c>
    </row>
    <row r="13" spans="1:25" x14ac:dyDescent="0.2">
      <c r="A13" s="6" t="s">
        <v>227</v>
      </c>
      <c r="B13" s="5" t="s">
        <v>30</v>
      </c>
      <c r="C13" s="90"/>
      <c r="D13" s="76">
        <f>投入係数表!D13</f>
        <v>0</v>
      </c>
      <c r="E13" s="77">
        <f t="shared" si="0"/>
        <v>0</v>
      </c>
      <c r="F13" s="76">
        <f>分析係数表!C16</f>
        <v>0.11454569784557744</v>
      </c>
      <c r="G13" s="77">
        <f t="shared" si="1"/>
        <v>0</v>
      </c>
      <c r="H13" s="77">
        <v>1.1741621992573935E-2</v>
      </c>
      <c r="I13" s="77">
        <f t="shared" si="2"/>
        <v>1.1741621992573935E-2</v>
      </c>
      <c r="J13" s="76">
        <f>分析係数表!G16</f>
        <v>3.3333333333333333E-2</v>
      </c>
      <c r="K13" s="78">
        <f t="shared" si="3"/>
        <v>3.9138739975246451E-4</v>
      </c>
      <c r="L13" s="79"/>
      <c r="M13" s="80"/>
      <c r="N13" s="81">
        <f>分析係数表!H16</f>
        <v>1.7428696273933425E-2</v>
      </c>
      <c r="O13" s="82">
        <f t="shared" si="4"/>
        <v>0.2876860329762605</v>
      </c>
      <c r="P13" s="76">
        <f>分析係数表!C16</f>
        <v>0.11454569784557744</v>
      </c>
      <c r="Q13" s="82">
        <f t="shared" si="5"/>
        <v>3.2953197407691565E-2</v>
      </c>
      <c r="R13" s="83">
        <v>3.842719350037422E-2</v>
      </c>
      <c r="S13" s="84">
        <f t="shared" si="6"/>
        <v>5.0168815492948153E-2</v>
      </c>
      <c r="T13" s="85">
        <f>分析係数表!F16</f>
        <v>0.28835978835978837</v>
      </c>
      <c r="U13" s="86">
        <f t="shared" si="7"/>
        <v>1.4466669017807802E-2</v>
      </c>
      <c r="V13" s="87">
        <f>分析係数表!D16</f>
        <v>1.4814814814814815E-2</v>
      </c>
      <c r="W13" s="167">
        <f t="shared" si="8"/>
        <v>0</v>
      </c>
      <c r="X13" s="76">
        <f>分析係数表!E16</f>
        <v>1.4814814814814815E-2</v>
      </c>
      <c r="Y13" s="166">
        <f t="shared" si="9"/>
        <v>0</v>
      </c>
    </row>
    <row r="14" spans="1:25" x14ac:dyDescent="0.2">
      <c r="A14" s="6" t="s">
        <v>2</v>
      </c>
      <c r="B14" s="5" t="s">
        <v>365</v>
      </c>
      <c r="C14" s="90"/>
      <c r="D14" s="76">
        <f>投入係数表!D14</f>
        <v>0</v>
      </c>
      <c r="E14" s="77">
        <f t="shared" si="0"/>
        <v>0</v>
      </c>
      <c r="F14" s="76">
        <f>分析係数表!C17</f>
        <v>0.30978058757902571</v>
      </c>
      <c r="G14" s="77">
        <f t="shared" si="1"/>
        <v>0</v>
      </c>
      <c r="H14" s="77">
        <v>2.1076791009011969E-2</v>
      </c>
      <c r="I14" s="77">
        <f t="shared" si="2"/>
        <v>2.1076791009011969E-2</v>
      </c>
      <c r="J14" s="76">
        <f>分析係数表!G17</f>
        <v>0.21244620534189493</v>
      </c>
      <c r="K14" s="78">
        <f t="shared" si="3"/>
        <v>4.4776842706487612E-3</v>
      </c>
      <c r="L14" s="79"/>
      <c r="M14" s="80"/>
      <c r="N14" s="81">
        <f>分析係数表!H17</f>
        <v>3.0984348931437197E-3</v>
      </c>
      <c r="O14" s="82">
        <f t="shared" si="4"/>
        <v>5.1144183640224085E-2</v>
      </c>
      <c r="P14" s="76">
        <f>分析係数表!C17</f>
        <v>0.30978058757902571</v>
      </c>
      <c r="Q14" s="82">
        <f t="shared" si="5"/>
        <v>1.5843475259318212E-2</v>
      </c>
      <c r="R14" s="83">
        <v>3.5698646623406535E-2</v>
      </c>
      <c r="S14" s="84">
        <f t="shared" si="6"/>
        <v>5.6775437632418504E-2</v>
      </c>
      <c r="T14" s="85">
        <f>分析係数表!F17</f>
        <v>0.32338274472300022</v>
      </c>
      <c r="U14" s="86">
        <f t="shared" si="7"/>
        <v>1.8360196854421012E-2</v>
      </c>
      <c r="V14" s="87">
        <f>分析係数表!D17</f>
        <v>4.5631532208484184E-2</v>
      </c>
      <c r="W14" s="167">
        <f t="shared" si="8"/>
        <v>0</v>
      </c>
      <c r="X14" s="76">
        <f>分析係数表!E17</f>
        <v>4.7134367101577979E-2</v>
      </c>
      <c r="Y14" s="166">
        <f t="shared" si="9"/>
        <v>0</v>
      </c>
    </row>
    <row r="15" spans="1:25" x14ac:dyDescent="0.2">
      <c r="A15" s="6" t="s">
        <v>3</v>
      </c>
      <c r="B15" s="5" t="s">
        <v>31</v>
      </c>
      <c r="C15" s="90"/>
      <c r="D15" s="76">
        <f>投入係数表!D15</f>
        <v>0</v>
      </c>
      <c r="E15" s="77">
        <f t="shared" si="0"/>
        <v>0</v>
      </c>
      <c r="F15" s="76">
        <f>分析係数表!C18</f>
        <v>0.59688826025459685</v>
      </c>
      <c r="G15" s="77">
        <f t="shared" si="1"/>
        <v>0</v>
      </c>
      <c r="H15" s="77">
        <v>3.4029661117306199E-3</v>
      </c>
      <c r="I15" s="77">
        <f t="shared" si="2"/>
        <v>3.4029661117306199E-3</v>
      </c>
      <c r="J15" s="76">
        <f>分析係数表!G18</f>
        <v>0.21580586555930445</v>
      </c>
      <c r="K15" s="78">
        <f t="shared" si="3"/>
        <v>7.343800472110071E-4</v>
      </c>
      <c r="L15" s="79"/>
      <c r="M15" s="80"/>
      <c r="N15" s="81">
        <f>分析係数表!H18</f>
        <v>4.5682052911734329E-4</v>
      </c>
      <c r="O15" s="82">
        <f t="shared" si="4"/>
        <v>7.5404886136227816E-3</v>
      </c>
      <c r="P15" s="76">
        <f>分析係数表!C18</f>
        <v>0.59688826025459685</v>
      </c>
      <c r="Q15" s="82">
        <f t="shared" si="5"/>
        <v>4.5008291300548987E-3</v>
      </c>
      <c r="R15" s="83">
        <v>1.1228576492836305E-2</v>
      </c>
      <c r="S15" s="84">
        <f t="shared" si="6"/>
        <v>1.4631542604566925E-2</v>
      </c>
      <c r="T15" s="85">
        <f>分析係数表!F18</f>
        <v>0.45964183752919802</v>
      </c>
      <c r="U15" s="86">
        <f t="shared" si="7"/>
        <v>6.7252691286498892E-3</v>
      </c>
      <c r="V15" s="87">
        <f>分析係数表!D18</f>
        <v>3.9968855437321565E-2</v>
      </c>
      <c r="W15" s="167">
        <f t="shared" si="8"/>
        <v>0</v>
      </c>
      <c r="X15" s="76">
        <f>分析係数表!E18</f>
        <v>3.7243706202958735E-2</v>
      </c>
      <c r="Y15" s="166">
        <f t="shared" si="9"/>
        <v>0</v>
      </c>
    </row>
    <row r="16" spans="1:25" x14ac:dyDescent="0.2">
      <c r="A16" s="6" t="s">
        <v>4</v>
      </c>
      <c r="B16" s="5" t="s">
        <v>32</v>
      </c>
      <c r="C16" s="90"/>
      <c r="D16" s="76">
        <f>投入係数表!D16</f>
        <v>0</v>
      </c>
      <c r="E16" s="77">
        <f t="shared" si="0"/>
        <v>0</v>
      </c>
      <c r="F16" s="76">
        <f>分析係数表!C19</f>
        <v>0.34200435729847489</v>
      </c>
      <c r="G16" s="77">
        <f t="shared" si="1"/>
        <v>0</v>
      </c>
      <c r="H16" s="77">
        <v>2.514815867024667E-3</v>
      </c>
      <c r="I16" s="77">
        <f t="shared" si="2"/>
        <v>2.514815867024667E-3</v>
      </c>
      <c r="J16" s="76">
        <f>分析係数表!G19</f>
        <v>5.7658279746234518E-2</v>
      </c>
      <c r="K16" s="78">
        <f t="shared" si="3"/>
        <v>1.4499995677117757E-4</v>
      </c>
      <c r="L16" s="79"/>
      <c r="M16" s="80"/>
      <c r="N16" s="81">
        <f>分析係数表!H19</f>
        <v>-1.1917057281321999E-4</v>
      </c>
      <c r="O16" s="82">
        <f t="shared" si="4"/>
        <v>-1.9670839861624647E-3</v>
      </c>
      <c r="P16" s="76">
        <f>分析係数表!C19</f>
        <v>0.34200435729847489</v>
      </c>
      <c r="Q16" s="82">
        <f t="shared" si="5"/>
        <v>-6.7275129443961578E-4</v>
      </c>
      <c r="R16" s="83">
        <v>6.2372487998020943E-3</v>
      </c>
      <c r="S16" s="84">
        <f t="shared" si="6"/>
        <v>8.7520646668267608E-3</v>
      </c>
      <c r="T16" s="85">
        <f>分析係数表!F19</f>
        <v>0.2400702026958986</v>
      </c>
      <c r="U16" s="86">
        <f t="shared" si="7"/>
        <v>2.1011099385727129E-3</v>
      </c>
      <c r="V16" s="87">
        <f>分析係数表!D19</f>
        <v>1.0314617409693151E-2</v>
      </c>
      <c r="W16" s="167">
        <f t="shared" si="8"/>
        <v>0</v>
      </c>
      <c r="X16" s="76">
        <f>分析係数表!E19</f>
        <v>1.1666882453641765E-2</v>
      </c>
      <c r="Y16" s="166">
        <f t="shared" si="9"/>
        <v>0</v>
      </c>
    </row>
    <row r="17" spans="1:25" x14ac:dyDescent="0.2">
      <c r="A17" s="6" t="s">
        <v>5</v>
      </c>
      <c r="B17" s="5" t="s">
        <v>33</v>
      </c>
      <c r="C17" s="90"/>
      <c r="D17" s="76">
        <f>投入係数表!D17</f>
        <v>0</v>
      </c>
      <c r="E17" s="77">
        <f t="shared" si="0"/>
        <v>0</v>
      </c>
      <c r="F17" s="76">
        <f>分析係数表!C20</f>
        <v>3.3677120606188216E-2</v>
      </c>
      <c r="G17" s="77">
        <f t="shared" si="1"/>
        <v>0</v>
      </c>
      <c r="H17" s="77">
        <v>1.9437244053212245E-4</v>
      </c>
      <c r="I17" s="77">
        <f t="shared" si="2"/>
        <v>1.9437244053212245E-4</v>
      </c>
      <c r="J17" s="76">
        <f>分析係数表!G20</f>
        <v>0.10088272383354351</v>
      </c>
      <c r="K17" s="78">
        <f t="shared" si="3"/>
        <v>1.9608821239053967E-5</v>
      </c>
      <c r="L17" s="79"/>
      <c r="M17" s="80"/>
      <c r="N17" s="81">
        <f>分析係数表!H20</f>
        <v>5.7599110193056326E-4</v>
      </c>
      <c r="O17" s="82">
        <f t="shared" si="4"/>
        <v>9.5075725997852464E-3</v>
      </c>
      <c r="P17" s="76">
        <f>分析係数表!C20</f>
        <v>3.3677120606188216E-2</v>
      </c>
      <c r="Q17" s="82">
        <f t="shared" si="5"/>
        <v>3.2018766911505816E-4</v>
      </c>
      <c r="R17" s="83">
        <v>8.2941164771370662E-4</v>
      </c>
      <c r="S17" s="84">
        <f t="shared" si="6"/>
        <v>1.0237840882458291E-3</v>
      </c>
      <c r="T17" s="85">
        <f>分析係数表!F20</f>
        <v>0.2244640605296343</v>
      </c>
      <c r="U17" s="86">
        <f t="shared" si="7"/>
        <v>2.2980273355328824E-4</v>
      </c>
      <c r="V17" s="87">
        <f>分析係数表!D20</f>
        <v>9.8360655737704916E-2</v>
      </c>
      <c r="W17" s="167">
        <f t="shared" si="8"/>
        <v>0</v>
      </c>
      <c r="X17" s="76">
        <f>分析係数表!E20</f>
        <v>9.8360655737704916E-2</v>
      </c>
      <c r="Y17" s="166">
        <f t="shared" si="9"/>
        <v>0</v>
      </c>
    </row>
    <row r="18" spans="1:25" x14ac:dyDescent="0.2">
      <c r="A18" s="6" t="s">
        <v>6</v>
      </c>
      <c r="B18" s="5" t="s">
        <v>34</v>
      </c>
      <c r="C18" s="90"/>
      <c r="D18" s="76">
        <f>投入係数表!D18</f>
        <v>0</v>
      </c>
      <c r="E18" s="77">
        <f t="shared" si="0"/>
        <v>0</v>
      </c>
      <c r="F18" s="76">
        <f>分析係数表!C21</f>
        <v>0.74792925901052154</v>
      </c>
      <c r="G18" s="77">
        <f t="shared" si="1"/>
        <v>0</v>
      </c>
      <c r="H18" s="77">
        <v>1.2946522895991814E-2</v>
      </c>
      <c r="I18" s="77">
        <f t="shared" si="2"/>
        <v>1.2946522895991814E-2</v>
      </c>
      <c r="J18" s="76">
        <f>分析係数表!G21</f>
        <v>0.28510603787356553</v>
      </c>
      <c r="K18" s="78">
        <f t="shared" si="3"/>
        <v>3.6911318471156253E-3</v>
      </c>
      <c r="L18" s="79"/>
      <c r="M18" s="80"/>
      <c r="N18" s="81">
        <f>分析係数表!H21</f>
        <v>9.6329546357352828E-4</v>
      </c>
      <c r="O18" s="82">
        <f t="shared" si="4"/>
        <v>1.5900595554813258E-2</v>
      </c>
      <c r="P18" s="76">
        <f>分析係数表!C21</f>
        <v>0.74792925901052154</v>
      </c>
      <c r="Q18" s="82">
        <f t="shared" si="5"/>
        <v>1.1892520651137472E-2</v>
      </c>
      <c r="R18" s="83">
        <v>2.8022930477086372E-2</v>
      </c>
      <c r="S18" s="84">
        <f t="shared" si="6"/>
        <v>4.0969453373078182E-2</v>
      </c>
      <c r="T18" s="85">
        <f>分析係数表!F21</f>
        <v>0.42581403836016385</v>
      </c>
      <c r="U18" s="86">
        <f t="shared" si="7"/>
        <v>1.7445368390198859E-2</v>
      </c>
      <c r="V18" s="87">
        <f>分析係数表!D21</f>
        <v>6.5082518957057703E-2</v>
      </c>
      <c r="W18" s="167">
        <f t="shared" si="8"/>
        <v>0</v>
      </c>
      <c r="X18" s="76">
        <f>分析係数表!E21</f>
        <v>5.1052268764445886E-2</v>
      </c>
      <c r="Y18" s="166">
        <f t="shared" si="9"/>
        <v>0</v>
      </c>
    </row>
    <row r="19" spans="1:25" x14ac:dyDescent="0.2">
      <c r="A19" s="6" t="s">
        <v>7</v>
      </c>
      <c r="B19" s="5" t="s">
        <v>269</v>
      </c>
      <c r="C19" s="90"/>
      <c r="D19" s="76">
        <f>投入係数表!D19</f>
        <v>0</v>
      </c>
      <c r="E19" s="77">
        <f t="shared" si="0"/>
        <v>0</v>
      </c>
      <c r="F19" s="76">
        <f>分析係数表!C22</f>
        <v>0.14808652246256238</v>
      </c>
      <c r="G19" s="77">
        <f t="shared" si="1"/>
        <v>0</v>
      </c>
      <c r="H19" s="77">
        <v>3.6591726495133485E-3</v>
      </c>
      <c r="I19" s="77">
        <f t="shared" si="2"/>
        <v>3.6591726495133485E-3</v>
      </c>
      <c r="J19" s="76">
        <f>分析係数表!G22</f>
        <v>0.1945937983354202</v>
      </c>
      <c r="K19" s="78">
        <f t="shared" si="3"/>
        <v>7.1205230463388574E-4</v>
      </c>
      <c r="L19" s="79"/>
      <c r="M19" s="80"/>
      <c r="N19" s="81">
        <f>分析係数表!H22</f>
        <v>4.9654405338841663E-5</v>
      </c>
      <c r="O19" s="82">
        <f t="shared" si="4"/>
        <v>8.1961832756769371E-4</v>
      </c>
      <c r="P19" s="76">
        <f>分析係数表!C22</f>
        <v>0.14808652246256238</v>
      </c>
      <c r="Q19" s="82">
        <f t="shared" si="5"/>
        <v>1.2137442787608108E-4</v>
      </c>
      <c r="R19" s="83">
        <v>1.4724216238252033E-3</v>
      </c>
      <c r="S19" s="84">
        <f t="shared" si="6"/>
        <v>5.1315942733385521E-3</v>
      </c>
      <c r="T19" s="85">
        <f>分析係数表!F22</f>
        <v>0.41290417618030495</v>
      </c>
      <c r="U19" s="86">
        <f t="shared" si="7"/>
        <v>2.1188567059244254E-3</v>
      </c>
      <c r="V19" s="87">
        <f>分析係数表!D22</f>
        <v>2.3495617588568902E-2</v>
      </c>
      <c r="W19" s="167">
        <f t="shared" si="8"/>
        <v>0</v>
      </c>
      <c r="X19" s="76">
        <f>分析係数表!E22</f>
        <v>1.8855417249760625E-2</v>
      </c>
      <c r="Y19" s="166">
        <f t="shared" si="9"/>
        <v>0</v>
      </c>
    </row>
    <row r="20" spans="1:25" x14ac:dyDescent="0.2">
      <c r="A20" s="6" t="s">
        <v>8</v>
      </c>
      <c r="B20" s="5" t="s">
        <v>270</v>
      </c>
      <c r="C20" s="90"/>
      <c r="D20" s="76">
        <f>投入係数表!D20</f>
        <v>0</v>
      </c>
      <c r="E20" s="77">
        <f t="shared" si="0"/>
        <v>0</v>
      </c>
      <c r="F20" s="76">
        <f>分析係数表!C23</f>
        <v>0</v>
      </c>
      <c r="G20" s="77">
        <f t="shared" si="1"/>
        <v>0</v>
      </c>
      <c r="H20" s="77">
        <v>0</v>
      </c>
      <c r="I20" s="77">
        <f t="shared" si="2"/>
        <v>0</v>
      </c>
      <c r="J20" s="76">
        <f>分析係数表!G23</f>
        <v>0.21540656205420827</v>
      </c>
      <c r="K20" s="78">
        <f t="shared" si="3"/>
        <v>0</v>
      </c>
      <c r="L20" s="79"/>
      <c r="M20" s="80"/>
      <c r="N20" s="81">
        <f>分析係数表!H23</f>
        <v>2.9792643203304998E-5</v>
      </c>
      <c r="O20" s="82">
        <f t="shared" si="4"/>
        <v>4.9177099654061618E-4</v>
      </c>
      <c r="P20" s="76">
        <f>分析係数表!C23</f>
        <v>0</v>
      </c>
      <c r="Q20" s="82">
        <f t="shared" si="5"/>
        <v>0</v>
      </c>
      <c r="R20" s="83">
        <v>0</v>
      </c>
      <c r="S20" s="84">
        <f t="shared" si="6"/>
        <v>0</v>
      </c>
      <c r="T20" s="85">
        <f>分析係数表!F23</f>
        <v>0.44079885877318115</v>
      </c>
      <c r="U20" s="86">
        <f t="shared" si="7"/>
        <v>0</v>
      </c>
      <c r="V20" s="87">
        <f>分析係数表!D23</f>
        <v>9.4151212553495012E-2</v>
      </c>
      <c r="W20" s="167">
        <f t="shared" si="8"/>
        <v>0</v>
      </c>
      <c r="X20" s="76">
        <f>分析係数表!E23</f>
        <v>8.7375178316690436E-2</v>
      </c>
      <c r="Y20" s="166">
        <f t="shared" si="9"/>
        <v>0</v>
      </c>
    </row>
    <row r="21" spans="1:25" x14ac:dyDescent="0.2">
      <c r="A21" s="6" t="s">
        <v>9</v>
      </c>
      <c r="B21" s="5" t="s">
        <v>271</v>
      </c>
      <c r="C21" s="90"/>
      <c r="D21" s="76">
        <f>投入係数表!D21</f>
        <v>0</v>
      </c>
      <c r="E21" s="77">
        <f t="shared" si="0"/>
        <v>0</v>
      </c>
      <c r="F21" s="76">
        <f>分析係数表!C24</f>
        <v>0.12890403180011356</v>
      </c>
      <c r="G21" s="77">
        <f t="shared" si="1"/>
        <v>0</v>
      </c>
      <c r="H21" s="77">
        <v>1.7811609823346498E-3</v>
      </c>
      <c r="I21" s="77">
        <f t="shared" si="2"/>
        <v>1.7811609823346498E-3</v>
      </c>
      <c r="J21" s="76">
        <f>分析係数表!G24</f>
        <v>0.20533333333333334</v>
      </c>
      <c r="K21" s="78">
        <f t="shared" si="3"/>
        <v>3.6573172170604811E-4</v>
      </c>
      <c r="L21" s="79"/>
      <c r="M21" s="80"/>
      <c r="N21" s="81">
        <f>分析係数表!H24</f>
        <v>3.4758083737189161E-4</v>
      </c>
      <c r="O21" s="82">
        <f t="shared" si="4"/>
        <v>5.7373282929738551E-3</v>
      </c>
      <c r="P21" s="76">
        <f>分析係数表!C24</f>
        <v>0.12890403180011356</v>
      </c>
      <c r="Q21" s="82">
        <f t="shared" si="5"/>
        <v>7.3956474872519302E-4</v>
      </c>
      <c r="R21" s="83">
        <v>2.9033323740245637E-3</v>
      </c>
      <c r="S21" s="84">
        <f t="shared" si="6"/>
        <v>4.6844933563592135E-3</v>
      </c>
      <c r="T21" s="85">
        <f>分析係数表!F24</f>
        <v>0.39200000000000002</v>
      </c>
      <c r="U21" s="86">
        <f t="shared" si="7"/>
        <v>1.8363213956928118E-3</v>
      </c>
      <c r="V21" s="87">
        <f>分析係数表!D24</f>
        <v>0</v>
      </c>
      <c r="W21" s="167">
        <f t="shared" si="8"/>
        <v>0</v>
      </c>
      <c r="X21" s="76">
        <f>分析係数表!E24</f>
        <v>0</v>
      </c>
      <c r="Y21" s="166">
        <f t="shared" si="9"/>
        <v>0</v>
      </c>
    </row>
    <row r="22" spans="1:25" x14ac:dyDescent="0.2">
      <c r="A22" s="6" t="s">
        <v>10</v>
      </c>
      <c r="B22" s="5" t="s">
        <v>272</v>
      </c>
      <c r="C22" s="90"/>
      <c r="D22" s="76">
        <f>投入係数表!D22</f>
        <v>0</v>
      </c>
      <c r="E22" s="77">
        <f t="shared" si="0"/>
        <v>0</v>
      </c>
      <c r="F22" s="76">
        <f>分析係数表!C25</f>
        <v>4.4947860481841073E-2</v>
      </c>
      <c r="G22" s="77">
        <f t="shared" si="1"/>
        <v>0</v>
      </c>
      <c r="H22" s="77">
        <v>1.7266553475915722E-3</v>
      </c>
      <c r="I22" s="77">
        <f t="shared" si="2"/>
        <v>1.7266553475915722E-3</v>
      </c>
      <c r="J22" s="76">
        <f>分析係数表!G25</f>
        <v>0.19696010132995567</v>
      </c>
      <c r="K22" s="78">
        <f t="shared" si="3"/>
        <v>3.4008221222354588E-4</v>
      </c>
      <c r="L22" s="79"/>
      <c r="M22" s="80"/>
      <c r="N22" s="81">
        <f>分析係数表!H25</f>
        <v>5.2633669659172167E-4</v>
      </c>
      <c r="O22" s="82">
        <f t="shared" si="4"/>
        <v>8.6879542722175535E-3</v>
      </c>
      <c r="P22" s="76">
        <f>分析係数表!C25</f>
        <v>4.4947860481841073E-2</v>
      </c>
      <c r="Q22" s="82">
        <f t="shared" si="5"/>
        <v>3.9050495650024968E-4</v>
      </c>
      <c r="R22" s="83">
        <v>1.8705555026302719E-3</v>
      </c>
      <c r="S22" s="84">
        <f t="shared" si="6"/>
        <v>3.5972108502218443E-3</v>
      </c>
      <c r="T22" s="85">
        <f>分析係数表!F25</f>
        <v>0.35085497150094996</v>
      </c>
      <c r="U22" s="86">
        <f t="shared" si="7"/>
        <v>1.2620993103374932E-3</v>
      </c>
      <c r="V22" s="87">
        <f>分析係数表!D25</f>
        <v>8.9930335655478144E-2</v>
      </c>
      <c r="W22" s="167">
        <f t="shared" si="8"/>
        <v>0</v>
      </c>
      <c r="X22" s="76">
        <f>分析係数表!E25</f>
        <v>8.7397086763774542E-2</v>
      </c>
      <c r="Y22" s="166">
        <f t="shared" si="9"/>
        <v>0</v>
      </c>
    </row>
    <row r="23" spans="1:25" x14ac:dyDescent="0.2">
      <c r="A23" s="6" t="s">
        <v>11</v>
      </c>
      <c r="B23" s="5" t="s">
        <v>35</v>
      </c>
      <c r="C23" s="90"/>
      <c r="D23" s="76">
        <f>投入係数表!D23</f>
        <v>0</v>
      </c>
      <c r="E23" s="77">
        <f t="shared" si="0"/>
        <v>0</v>
      </c>
      <c r="F23" s="76">
        <f>分析係数表!C26</f>
        <v>0.39424703891708968</v>
      </c>
      <c r="G23" s="77">
        <f t="shared" si="1"/>
        <v>0</v>
      </c>
      <c r="H23" s="77">
        <v>8.8039427621129061E-3</v>
      </c>
      <c r="I23" s="77">
        <f t="shared" si="2"/>
        <v>8.8039427621129061E-3</v>
      </c>
      <c r="J23" s="76">
        <f>分析係数表!G26</f>
        <v>0.19628618241398144</v>
      </c>
      <c r="K23" s="78">
        <f t="shared" si="3"/>
        <v>1.7280923149663454E-3</v>
      </c>
      <c r="L23" s="79"/>
      <c r="M23" s="80"/>
      <c r="N23" s="81">
        <f>分析係数表!H26</f>
        <v>1.0973623579884007E-2</v>
      </c>
      <c r="O23" s="82">
        <f t="shared" si="4"/>
        <v>0.1811356503924603</v>
      </c>
      <c r="P23" s="76">
        <f>分析係数表!C26</f>
        <v>0.39424703891708968</v>
      </c>
      <c r="Q23" s="82">
        <f t="shared" si="5"/>
        <v>7.1412193809548649E-2</v>
      </c>
      <c r="R23" s="83">
        <v>7.8489129605478672E-2</v>
      </c>
      <c r="S23" s="84">
        <f t="shared" si="6"/>
        <v>8.7293072367591582E-2</v>
      </c>
      <c r="T23" s="85">
        <f>分析係数表!F26</f>
        <v>0.33478973238667392</v>
      </c>
      <c r="U23" s="86">
        <f t="shared" si="7"/>
        <v>2.9224824337156546E-2</v>
      </c>
      <c r="V23" s="87">
        <f>分析係数表!D26</f>
        <v>1.0267613326051339E-2</v>
      </c>
      <c r="W23" s="167">
        <f t="shared" si="8"/>
        <v>0</v>
      </c>
      <c r="X23" s="76">
        <f>分析係数表!E26</f>
        <v>1.0158383397050792E-2</v>
      </c>
      <c r="Y23" s="166">
        <f t="shared" si="9"/>
        <v>0</v>
      </c>
    </row>
    <row r="24" spans="1:25" x14ac:dyDescent="0.2">
      <c r="A24" s="6" t="s">
        <v>12</v>
      </c>
      <c r="B24" s="5" t="s">
        <v>366</v>
      </c>
      <c r="C24" s="90"/>
      <c r="D24" s="76">
        <f>投入係数表!D24</f>
        <v>0</v>
      </c>
      <c r="E24" s="77">
        <f t="shared" si="0"/>
        <v>0</v>
      </c>
      <c r="F24" s="76">
        <f>分析係数表!C27</f>
        <v>0.12701612903225812</v>
      </c>
      <c r="G24" s="77">
        <f t="shared" si="1"/>
        <v>0</v>
      </c>
      <c r="H24" s="77">
        <v>3.8580164495867502E-4</v>
      </c>
      <c r="I24" s="77">
        <f t="shared" si="2"/>
        <v>3.8580164495867502E-4</v>
      </c>
      <c r="J24" s="76">
        <f>分析係数表!G27</f>
        <v>0.16988809766022381</v>
      </c>
      <c r="K24" s="78">
        <f t="shared" si="3"/>
        <v>6.5543107536214368E-5</v>
      </c>
      <c r="L24" s="79"/>
      <c r="M24" s="80"/>
      <c r="N24" s="81">
        <f>分析係数表!H27</f>
        <v>1.137085882259474E-2</v>
      </c>
      <c r="O24" s="82">
        <f t="shared" si="4"/>
        <v>0.18769259701300184</v>
      </c>
      <c r="P24" s="76">
        <f>分析係数表!C27</f>
        <v>0.12701612903225812</v>
      </c>
      <c r="Q24" s="82">
        <f t="shared" si="5"/>
        <v>2.3839987120603066E-2</v>
      </c>
      <c r="R24" s="83">
        <v>2.4131462377803125E-2</v>
      </c>
      <c r="S24" s="84">
        <f t="shared" si="6"/>
        <v>2.45172640227618E-2</v>
      </c>
      <c r="T24" s="85">
        <f>分析係数表!F27</f>
        <v>0.32044760935910477</v>
      </c>
      <c r="U24" s="86">
        <f t="shared" si="7"/>
        <v>7.8564986441200073E-3</v>
      </c>
      <c r="V24" s="87">
        <f>分析係数表!D27</f>
        <v>1.0172939979654121E-2</v>
      </c>
      <c r="W24" s="167">
        <f t="shared" si="8"/>
        <v>0</v>
      </c>
      <c r="X24" s="76">
        <f>分析係数表!E27</f>
        <v>5.0864699898270603E-3</v>
      </c>
      <c r="Y24" s="166">
        <f t="shared" si="9"/>
        <v>0</v>
      </c>
    </row>
    <row r="25" spans="1:25" x14ac:dyDescent="0.2">
      <c r="A25" s="6" t="s">
        <v>13</v>
      </c>
      <c r="B25" s="5" t="s">
        <v>192</v>
      </c>
      <c r="C25" s="90"/>
      <c r="D25" s="76">
        <f>投入係数表!D25</f>
        <v>0</v>
      </c>
      <c r="E25" s="77">
        <f t="shared" si="0"/>
        <v>0</v>
      </c>
      <c r="F25" s="76">
        <f>分析係数表!C28</f>
        <v>0.16379672406551871</v>
      </c>
      <c r="G25" s="77">
        <f t="shared" si="1"/>
        <v>0</v>
      </c>
      <c r="H25" s="77">
        <v>1.5729114825202561E-2</v>
      </c>
      <c r="I25" s="77">
        <f t="shared" si="2"/>
        <v>1.5729114825202561E-2</v>
      </c>
      <c r="J25" s="76">
        <f>分析係数表!G28</f>
        <v>0.12481384959046909</v>
      </c>
      <c r="K25" s="78">
        <f t="shared" si="3"/>
        <v>1.9632113719840502E-3</v>
      </c>
      <c r="L25" s="79"/>
      <c r="M25" s="80"/>
      <c r="N25" s="81">
        <f>分析係数表!H28</f>
        <v>2.2086279494716771E-2</v>
      </c>
      <c r="O25" s="82">
        <f t="shared" si="4"/>
        <v>0.36456623210211014</v>
      </c>
      <c r="P25" s="76">
        <f>分析係数表!C28</f>
        <v>0.16379672406551871</v>
      </c>
      <c r="Q25" s="82">
        <f t="shared" si="5"/>
        <v>5.9714754523235186E-2</v>
      </c>
      <c r="R25" s="83">
        <v>6.8214155702772991E-2</v>
      </c>
      <c r="S25" s="84">
        <f t="shared" si="6"/>
        <v>8.3943270527975553E-2</v>
      </c>
      <c r="T25" s="85">
        <f>分析係数表!F28</f>
        <v>0.21360759493670886</v>
      </c>
      <c r="U25" s="86">
        <f t="shared" si="7"/>
        <v>1.7930920128602371E-2</v>
      </c>
      <c r="V25" s="87">
        <f>分析係数表!D28</f>
        <v>6.6548771407297092E-2</v>
      </c>
      <c r="W25" s="167">
        <f t="shared" si="8"/>
        <v>0</v>
      </c>
      <c r="X25" s="76">
        <f>分析係数表!E28</f>
        <v>6.78518242740134E-2</v>
      </c>
      <c r="Y25" s="166">
        <f t="shared" si="9"/>
        <v>0</v>
      </c>
    </row>
    <row r="26" spans="1:25" x14ac:dyDescent="0.2">
      <c r="A26" s="6" t="s">
        <v>14</v>
      </c>
      <c r="B26" s="5" t="s">
        <v>50</v>
      </c>
      <c r="C26" s="90"/>
      <c r="D26" s="76">
        <f>投入係数表!D26</f>
        <v>0</v>
      </c>
      <c r="E26" s="77">
        <f t="shared" si="0"/>
        <v>0</v>
      </c>
      <c r="F26" s="76">
        <f>分析係数表!C29</f>
        <v>0.28548895899053628</v>
      </c>
      <c r="G26" s="77">
        <f t="shared" si="1"/>
        <v>0</v>
      </c>
      <c r="H26" s="77">
        <v>9.5858277895178746E-3</v>
      </c>
      <c r="I26" s="77">
        <f t="shared" si="2"/>
        <v>9.5858277895178746E-3</v>
      </c>
      <c r="J26" s="76">
        <f>分析係数表!G29</f>
        <v>0.26160092807424595</v>
      </c>
      <c r="K26" s="78">
        <f t="shared" si="3"/>
        <v>2.5076614460977737E-3</v>
      </c>
      <c r="L26" s="79"/>
      <c r="M26" s="80"/>
      <c r="N26" s="81">
        <f>分析係数表!H29</f>
        <v>1.047707952649559E-2</v>
      </c>
      <c r="O26" s="82">
        <f t="shared" si="4"/>
        <v>0.17293946711678335</v>
      </c>
      <c r="P26" s="76">
        <f>分析係数表!C29</f>
        <v>0.28548895899053628</v>
      </c>
      <c r="Q26" s="82">
        <f t="shared" si="5"/>
        <v>4.9372308435548559E-2</v>
      </c>
      <c r="R26" s="83">
        <v>6.7896806192467574E-2</v>
      </c>
      <c r="S26" s="84">
        <f t="shared" si="6"/>
        <v>7.7482633981985446E-2</v>
      </c>
      <c r="T26" s="85">
        <f>分析係数表!F29</f>
        <v>0.47177107501933491</v>
      </c>
      <c r="U26" s="86">
        <f t="shared" si="7"/>
        <v>3.6554065529010922E-2</v>
      </c>
      <c r="V26" s="87">
        <f>分析係数表!D29</f>
        <v>7.4825986078886311E-2</v>
      </c>
      <c r="W26" s="167">
        <f t="shared" si="8"/>
        <v>0</v>
      </c>
      <c r="X26" s="76">
        <f>分析係数表!E29</f>
        <v>4.7370456303170917E-2</v>
      </c>
      <c r="Y26" s="166">
        <f t="shared" si="9"/>
        <v>0</v>
      </c>
    </row>
    <row r="27" spans="1:25" x14ac:dyDescent="0.2">
      <c r="A27" s="6" t="s">
        <v>15</v>
      </c>
      <c r="B27" s="5" t="s">
        <v>36</v>
      </c>
      <c r="C27" s="90"/>
      <c r="D27" s="76">
        <f>投入係数表!D27</f>
        <v>0</v>
      </c>
      <c r="E27" s="77">
        <f t="shared" si="0"/>
        <v>0</v>
      </c>
      <c r="F27" s="76">
        <f>分析係数表!C30</f>
        <v>1</v>
      </c>
      <c r="G27" s="77">
        <f t="shared" si="1"/>
        <v>0</v>
      </c>
      <c r="H27" s="77">
        <v>1.2095327629529459E-2</v>
      </c>
      <c r="I27" s="77">
        <f t="shared" si="2"/>
        <v>1.2095327629529459E-2</v>
      </c>
      <c r="J27" s="76">
        <f>分析係数表!G30</f>
        <v>0.34486716956379143</v>
      </c>
      <c r="K27" s="78">
        <f t="shared" si="3"/>
        <v>4.1712814045425477E-3</v>
      </c>
      <c r="L27" s="79"/>
      <c r="M27" s="80"/>
      <c r="N27" s="81">
        <f>分析係数表!H30</f>
        <v>0</v>
      </c>
      <c r="O27" s="82">
        <f t="shared" si="4"/>
        <v>0</v>
      </c>
      <c r="P27" s="76">
        <f>分析係数表!C30</f>
        <v>1</v>
      </c>
      <c r="Q27" s="82">
        <f t="shared" si="5"/>
        <v>0</v>
      </c>
      <c r="R27" s="83">
        <v>3.758456170875573E-2</v>
      </c>
      <c r="S27" s="84">
        <f t="shared" si="6"/>
        <v>4.9679889338285189E-2</v>
      </c>
      <c r="T27" s="85">
        <f>分析係数表!F30</f>
        <v>0.44112823876680879</v>
      </c>
      <c r="U27" s="86">
        <f t="shared" si="7"/>
        <v>2.1915202085927708E-2</v>
      </c>
      <c r="V27" s="87">
        <f>分析係数表!D30</f>
        <v>0.17563135454247294</v>
      </c>
      <c r="W27" s="167">
        <f t="shared" si="8"/>
        <v>0</v>
      </c>
      <c r="X27" s="76">
        <f>分析係数表!E30</f>
        <v>0.11282387668087898</v>
      </c>
      <c r="Y27" s="166">
        <f t="shared" si="9"/>
        <v>0</v>
      </c>
    </row>
    <row r="28" spans="1:25" x14ac:dyDescent="0.2">
      <c r="A28" s="6" t="s">
        <v>16</v>
      </c>
      <c r="B28" s="5" t="s">
        <v>193</v>
      </c>
      <c r="C28" s="90"/>
      <c r="D28" s="76">
        <f>投入係数表!D28</f>
        <v>0</v>
      </c>
      <c r="E28" s="77">
        <f t="shared" si="0"/>
        <v>0</v>
      </c>
      <c r="F28" s="76">
        <f>分析係数表!C31</f>
        <v>9.852216748768472E-2</v>
      </c>
      <c r="G28" s="77">
        <f t="shared" si="1"/>
        <v>0</v>
      </c>
      <c r="H28" s="77">
        <v>6.9144930916641995E-3</v>
      </c>
      <c r="I28" s="77">
        <f t="shared" si="2"/>
        <v>6.9144930916641995E-3</v>
      </c>
      <c r="J28" s="76">
        <f>分析係数表!G31</f>
        <v>7.0742358078602616E-2</v>
      </c>
      <c r="K28" s="78">
        <f t="shared" si="3"/>
        <v>4.8914754622253291E-4</v>
      </c>
      <c r="L28" s="79"/>
      <c r="M28" s="80"/>
      <c r="N28" s="81">
        <f>分析係数表!H31</f>
        <v>2.298998967188369E-2</v>
      </c>
      <c r="O28" s="82">
        <f t="shared" si="4"/>
        <v>0.37948328566384215</v>
      </c>
      <c r="P28" s="76">
        <f>分析係数表!C31</f>
        <v>9.852216748768472E-2</v>
      </c>
      <c r="Q28" s="82">
        <f t="shared" si="5"/>
        <v>3.738751582894996E-2</v>
      </c>
      <c r="R28" s="83">
        <v>4.8130405518044921E-2</v>
      </c>
      <c r="S28" s="84">
        <f t="shared" si="6"/>
        <v>5.5044898609709118E-2</v>
      </c>
      <c r="T28" s="85">
        <f>分析係数表!F31</f>
        <v>0.34585152838427946</v>
      </c>
      <c r="U28" s="86">
        <f t="shared" si="7"/>
        <v>1.9037362313925599E-2</v>
      </c>
      <c r="V28" s="87">
        <f>分析係数表!D31</f>
        <v>0</v>
      </c>
      <c r="W28" s="167">
        <f t="shared" si="8"/>
        <v>0</v>
      </c>
      <c r="X28" s="76">
        <f>分析係数表!E31</f>
        <v>0</v>
      </c>
      <c r="Y28" s="166">
        <f t="shared" si="9"/>
        <v>0</v>
      </c>
    </row>
    <row r="29" spans="1:25" x14ac:dyDescent="0.2">
      <c r="A29" s="6" t="s">
        <v>17</v>
      </c>
      <c r="B29" s="5" t="s">
        <v>273</v>
      </c>
      <c r="C29" s="90"/>
      <c r="D29" s="76">
        <f>投入係数表!D29</f>
        <v>0</v>
      </c>
      <c r="E29" s="77">
        <f t="shared" si="0"/>
        <v>0</v>
      </c>
      <c r="F29" s="76">
        <f>分析係数表!C32</f>
        <v>1</v>
      </c>
      <c r="G29" s="77">
        <f t="shared" si="1"/>
        <v>0</v>
      </c>
      <c r="H29" s="77">
        <v>8.684658064423343E-3</v>
      </c>
      <c r="I29" s="77">
        <f t="shared" si="2"/>
        <v>8.684658064423343E-3</v>
      </c>
      <c r="J29" s="76">
        <f>分析係数表!G32</f>
        <v>0.13984348417829193</v>
      </c>
      <c r="K29" s="78">
        <f t="shared" si="3"/>
        <v>1.2144928426260611E-3</v>
      </c>
      <c r="L29" s="79"/>
      <c r="M29" s="80"/>
      <c r="N29" s="81">
        <f>分析係数表!H32</f>
        <v>6.6735520775403198E-3</v>
      </c>
      <c r="O29" s="82">
        <f t="shared" si="4"/>
        <v>0.11015670322509803</v>
      </c>
      <c r="P29" s="76">
        <f>分析係数表!C32</f>
        <v>1</v>
      </c>
      <c r="Q29" s="82">
        <f t="shared" si="5"/>
        <v>0.11015670322509803</v>
      </c>
      <c r="R29" s="83">
        <v>0.14518077927830192</v>
      </c>
      <c r="S29" s="84">
        <f t="shared" si="6"/>
        <v>0.15386543734272526</v>
      </c>
      <c r="T29" s="85">
        <f>分析係数表!F32</f>
        <v>0.48213678121810138</v>
      </c>
      <c r="U29" s="86">
        <f t="shared" si="7"/>
        <v>7.4184186701137009E-2</v>
      </c>
      <c r="V29" s="87">
        <f>分析係数表!D32</f>
        <v>1.5651582170806397E-2</v>
      </c>
      <c r="W29" s="167">
        <f t="shared" si="8"/>
        <v>0</v>
      </c>
      <c r="X29" s="76">
        <f>分析係数表!E32</f>
        <v>2.3477373256209595E-2</v>
      </c>
      <c r="Y29" s="166">
        <f t="shared" si="9"/>
        <v>0</v>
      </c>
    </row>
    <row r="30" spans="1:25" x14ac:dyDescent="0.2">
      <c r="A30" s="6" t="s">
        <v>18</v>
      </c>
      <c r="B30" s="5" t="s">
        <v>274</v>
      </c>
      <c r="C30" s="90"/>
      <c r="D30" s="76">
        <f>投入係数表!D30</f>
        <v>0</v>
      </c>
      <c r="E30" s="77">
        <f t="shared" si="0"/>
        <v>0</v>
      </c>
      <c r="F30" s="76">
        <f>分析係数表!C33</f>
        <v>0.66930265995686555</v>
      </c>
      <c r="G30" s="77">
        <f t="shared" si="1"/>
        <v>0</v>
      </c>
      <c r="H30" s="77">
        <v>5.999844015081102E-3</v>
      </c>
      <c r="I30" s="77">
        <f t="shared" si="2"/>
        <v>5.999844015081102E-3</v>
      </c>
      <c r="J30" s="76">
        <f>分析係数表!G33</f>
        <v>0.50267952840300112</v>
      </c>
      <c r="K30" s="78">
        <f t="shared" si="3"/>
        <v>3.015998759992537E-3</v>
      </c>
      <c r="L30" s="79"/>
      <c r="M30" s="80"/>
      <c r="N30" s="81">
        <f>分析係数表!H33</f>
        <v>9.930881067768333E-4</v>
      </c>
      <c r="O30" s="82">
        <f t="shared" si="4"/>
        <v>1.6392366551353874E-2</v>
      </c>
      <c r="P30" s="76">
        <f>分析係数表!C33</f>
        <v>0.66930265995686555</v>
      </c>
      <c r="Q30" s="82">
        <f t="shared" si="5"/>
        <v>1.0971454535809099E-2</v>
      </c>
      <c r="R30" s="83">
        <v>3.1135145960782047E-2</v>
      </c>
      <c r="S30" s="84">
        <f t="shared" si="6"/>
        <v>3.7134989975863147E-2</v>
      </c>
      <c r="T30" s="85">
        <f>分析係数表!F33</f>
        <v>0.63987138263665599</v>
      </c>
      <c r="U30" s="86">
        <f t="shared" si="7"/>
        <v>2.3761617380053914E-2</v>
      </c>
      <c r="V30" s="87">
        <f>分析係数表!D33</f>
        <v>8.1457663451232579E-2</v>
      </c>
      <c r="W30" s="167">
        <f t="shared" si="8"/>
        <v>0</v>
      </c>
      <c r="X30" s="76">
        <f>分析係数表!E33</f>
        <v>7.5026795284030015E-2</v>
      </c>
      <c r="Y30" s="166">
        <f t="shared" si="9"/>
        <v>0</v>
      </c>
    </row>
    <row r="31" spans="1:25" x14ac:dyDescent="0.2">
      <c r="A31" s="6" t="s">
        <v>19</v>
      </c>
      <c r="B31" s="5" t="s">
        <v>275</v>
      </c>
      <c r="C31" s="90"/>
      <c r="D31" s="76">
        <f>投入係数表!D31</f>
        <v>3.9215686274509803E-2</v>
      </c>
      <c r="E31" s="77">
        <f t="shared" si="0"/>
        <v>3.9215686274509802</v>
      </c>
      <c r="F31" s="76">
        <f>分析係数表!C34</f>
        <v>0.21075898495808931</v>
      </c>
      <c r="G31" s="77">
        <f t="shared" si="1"/>
        <v>0.82650582336505607</v>
      </c>
      <c r="H31" s="77">
        <v>0.89832536776944505</v>
      </c>
      <c r="I31" s="77">
        <f t="shared" si="2"/>
        <v>0.89832536776944505</v>
      </c>
      <c r="J31" s="76">
        <f>分析係数表!G34</f>
        <v>0.42506631299734748</v>
      </c>
      <c r="K31" s="78">
        <f t="shared" si="3"/>
        <v>0.38184785194974424</v>
      </c>
      <c r="L31" s="79"/>
      <c r="M31" s="80"/>
      <c r="N31" s="81">
        <f>分析係数表!H34</f>
        <v>0.16547827123222372</v>
      </c>
      <c r="O31" s="82">
        <f t="shared" si="4"/>
        <v>2.731460038452096</v>
      </c>
      <c r="P31" s="76">
        <f>分析係数表!C34</f>
        <v>0.21075898495808931</v>
      </c>
      <c r="Q31" s="82">
        <f t="shared" si="5"/>
        <v>0.57567974515774734</v>
      </c>
      <c r="R31" s="83">
        <v>0.62986064977079037</v>
      </c>
      <c r="S31" s="84">
        <f t="shared" si="6"/>
        <v>1.5281860175402353</v>
      </c>
      <c r="T31" s="85">
        <f>分析係数表!F34</f>
        <v>0.7000994694960212</v>
      </c>
      <c r="U31" s="86">
        <f t="shared" si="7"/>
        <v>1.0698822201711562</v>
      </c>
      <c r="V31" s="87">
        <f>分析係数表!D34</f>
        <v>0.34449602122015915</v>
      </c>
      <c r="W31" s="167">
        <f t="shared" si="8"/>
        <v>1</v>
      </c>
      <c r="X31" s="76">
        <f>分析係数表!E34</f>
        <v>0.25008289124668437</v>
      </c>
      <c r="Y31" s="166">
        <f t="shared" si="9"/>
        <v>0</v>
      </c>
    </row>
    <row r="32" spans="1:25" x14ac:dyDescent="0.2">
      <c r="A32" s="6" t="s">
        <v>20</v>
      </c>
      <c r="B32" s="5" t="s">
        <v>37</v>
      </c>
      <c r="C32" s="90"/>
      <c r="D32" s="76">
        <f>投入係数表!D32</f>
        <v>0</v>
      </c>
      <c r="E32" s="77">
        <f t="shared" si="0"/>
        <v>0</v>
      </c>
      <c r="F32" s="76">
        <f>分析係数表!C35</f>
        <v>0.35776763643278187</v>
      </c>
      <c r="G32" s="77">
        <f t="shared" si="1"/>
        <v>0</v>
      </c>
      <c r="H32" s="77">
        <v>2.2396827585595774E-2</v>
      </c>
      <c r="I32" s="77">
        <f t="shared" si="2"/>
        <v>2.2396827585595774E-2</v>
      </c>
      <c r="J32" s="76">
        <f>分析係数表!G35</f>
        <v>0.31457036114570364</v>
      </c>
      <c r="K32" s="78">
        <f t="shared" si="3"/>
        <v>7.0453781421189205E-3</v>
      </c>
      <c r="L32" s="79"/>
      <c r="M32" s="80"/>
      <c r="N32" s="81">
        <f>分析係数表!H35</f>
        <v>6.2812822753634701E-2</v>
      </c>
      <c r="O32" s="82">
        <f t="shared" si="4"/>
        <v>1.0368171843731324</v>
      </c>
      <c r="P32" s="76">
        <f>分析係数表!C35</f>
        <v>0.35776763643278187</v>
      </c>
      <c r="Q32" s="82">
        <f t="shared" si="5"/>
        <v>0.3709396334660674</v>
      </c>
      <c r="R32" s="83">
        <v>0.45449921027280554</v>
      </c>
      <c r="S32" s="84">
        <f t="shared" si="6"/>
        <v>0.47689603785840129</v>
      </c>
      <c r="T32" s="85">
        <f>分析係数表!F35</f>
        <v>0.64533001245330013</v>
      </c>
      <c r="U32" s="86">
        <f t="shared" si="7"/>
        <v>0.30775532605009159</v>
      </c>
      <c r="V32" s="87">
        <f>分析係数表!D35</f>
        <v>7.6961394769613944E-2</v>
      </c>
      <c r="W32" s="167">
        <f t="shared" si="8"/>
        <v>0</v>
      </c>
      <c r="X32" s="76">
        <f>分析係数表!E35</f>
        <v>7.0734744707347447E-2</v>
      </c>
      <c r="Y32" s="166">
        <f t="shared" si="9"/>
        <v>0</v>
      </c>
    </row>
    <row r="33" spans="1:25" x14ac:dyDescent="0.2">
      <c r="A33" s="6" t="s">
        <v>21</v>
      </c>
      <c r="B33" s="5" t="s">
        <v>38</v>
      </c>
      <c r="C33" s="90"/>
      <c r="D33" s="76">
        <f>投入係数表!D33</f>
        <v>0</v>
      </c>
      <c r="E33" s="77">
        <f t="shared" si="0"/>
        <v>0</v>
      </c>
      <c r="F33" s="76">
        <f>分析係数表!C36</f>
        <v>0.77131996474217712</v>
      </c>
      <c r="G33" s="77">
        <f t="shared" si="1"/>
        <v>0</v>
      </c>
      <c r="H33" s="77">
        <v>5.6775366034661004E-2</v>
      </c>
      <c r="I33" s="77">
        <f t="shared" si="2"/>
        <v>5.6775366034661004E-2</v>
      </c>
      <c r="J33" s="76">
        <f>分析係数表!G36</f>
        <v>2.7850799289520427E-2</v>
      </c>
      <c r="K33" s="78">
        <f t="shared" si="3"/>
        <v>1.581239324020399E-3</v>
      </c>
      <c r="L33" s="79"/>
      <c r="M33" s="80"/>
      <c r="N33" s="81">
        <f>分析係数表!H36</f>
        <v>0.1566397870819099</v>
      </c>
      <c r="O33" s="82">
        <f t="shared" si="4"/>
        <v>2.5855679761450463</v>
      </c>
      <c r="P33" s="76">
        <f>分析係数表!C36</f>
        <v>0.77131996474217712</v>
      </c>
      <c r="Q33" s="82">
        <f t="shared" si="5"/>
        <v>1.9943002001986994</v>
      </c>
      <c r="R33" s="83">
        <v>2.0752148758021813</v>
      </c>
      <c r="S33" s="84">
        <f t="shared" si="6"/>
        <v>2.1319902418368422</v>
      </c>
      <c r="T33" s="85">
        <f>分析係数表!F36</f>
        <v>0.87289520426287748</v>
      </c>
      <c r="U33" s="86">
        <f t="shared" si="7"/>
        <v>1.8610040576346318</v>
      </c>
      <c r="V33" s="87">
        <f>分析係数表!D36</f>
        <v>1.1793960923623446E-2</v>
      </c>
      <c r="W33" s="167">
        <f t="shared" si="8"/>
        <v>0</v>
      </c>
      <c r="X33" s="76">
        <f>分析係数表!E36</f>
        <v>4.760213143872114E-3</v>
      </c>
      <c r="Y33" s="166">
        <f t="shared" si="9"/>
        <v>0</v>
      </c>
    </row>
    <row r="34" spans="1:25" x14ac:dyDescent="0.2">
      <c r="A34" s="6" t="s">
        <v>22</v>
      </c>
      <c r="B34" s="5" t="s">
        <v>378</v>
      </c>
      <c r="C34" s="90"/>
      <c r="D34" s="76">
        <f>投入係数表!D34</f>
        <v>3.9215686274509803E-2</v>
      </c>
      <c r="E34" s="77">
        <f t="shared" si="0"/>
        <v>3.9215686274509802</v>
      </c>
      <c r="F34" s="76">
        <f>分析係数表!C37</f>
        <v>0.44031007751937989</v>
      </c>
      <c r="G34" s="77">
        <f t="shared" si="1"/>
        <v>1.7267061863505093</v>
      </c>
      <c r="H34" s="77">
        <v>1.8657683288905851</v>
      </c>
      <c r="I34" s="77">
        <f t="shared" si="2"/>
        <v>1.8657683288905851</v>
      </c>
      <c r="J34" s="76">
        <f>分析係数表!G37</f>
        <v>0.46875589956579194</v>
      </c>
      <c r="K34" s="78">
        <f t="shared" si="3"/>
        <v>0.8745899113904706</v>
      </c>
      <c r="L34" s="79"/>
      <c r="M34" s="80"/>
      <c r="N34" s="81">
        <f>分析係数表!H37</f>
        <v>4.9515373003892908E-2</v>
      </c>
      <c r="O34" s="82">
        <f t="shared" si="4"/>
        <v>0.81732339625050421</v>
      </c>
      <c r="P34" s="76">
        <f>分析係数表!C37</f>
        <v>0.44031007751937989</v>
      </c>
      <c r="Q34" s="82">
        <f t="shared" si="5"/>
        <v>0.35987572796146233</v>
      </c>
      <c r="R34" s="83">
        <v>0.42506097267675497</v>
      </c>
      <c r="S34" s="84">
        <f t="shared" si="6"/>
        <v>2.29082930156734</v>
      </c>
      <c r="T34" s="85">
        <f>分析係数表!F37</f>
        <v>0.71172361714177834</v>
      </c>
      <c r="U34" s="86">
        <f t="shared" si="7"/>
        <v>1.630437316765881</v>
      </c>
      <c r="V34" s="87">
        <f>分析係数表!D37</f>
        <v>0.12846894468567113</v>
      </c>
      <c r="W34" s="167">
        <f t="shared" si="8"/>
        <v>0</v>
      </c>
      <c r="X34" s="76">
        <f>分析係数表!E37</f>
        <v>0.12044553520860865</v>
      </c>
      <c r="Y34" s="166">
        <f t="shared" si="9"/>
        <v>0</v>
      </c>
    </row>
    <row r="35" spans="1:25" x14ac:dyDescent="0.2">
      <c r="A35" s="6" t="s">
        <v>23</v>
      </c>
      <c r="B35" s="5" t="s">
        <v>194</v>
      </c>
      <c r="C35" s="90"/>
      <c r="D35" s="76">
        <f>投入係数表!D35</f>
        <v>0</v>
      </c>
      <c r="E35" s="77">
        <f t="shared" si="0"/>
        <v>0</v>
      </c>
      <c r="F35" s="76">
        <f>分析係数表!C38</f>
        <v>1.9523553644993696E-2</v>
      </c>
      <c r="G35" s="77">
        <f t="shared" si="1"/>
        <v>0</v>
      </c>
      <c r="H35" s="77">
        <v>2.0296217410740269E-3</v>
      </c>
      <c r="I35" s="77">
        <f t="shared" si="2"/>
        <v>2.0296217410740269E-3</v>
      </c>
      <c r="J35" s="76">
        <f>分析係数表!G38</f>
        <v>0.33554817275747506</v>
      </c>
      <c r="K35" s="78">
        <f t="shared" si="3"/>
        <v>6.8103586660623488E-4</v>
      </c>
      <c r="L35" s="79"/>
      <c r="M35" s="80"/>
      <c r="N35" s="81">
        <f>分析係数表!H38</f>
        <v>4.4649241280686425E-2</v>
      </c>
      <c r="O35" s="82">
        <f t="shared" si="4"/>
        <v>0.73700080014887015</v>
      </c>
      <c r="P35" s="76">
        <f>分析係数表!C38</f>
        <v>1.9523553644993696E-2</v>
      </c>
      <c r="Q35" s="82">
        <f t="shared" si="5"/>
        <v>1.4388874658109745E-2</v>
      </c>
      <c r="R35" s="83">
        <v>1.7460484000565643E-2</v>
      </c>
      <c r="S35" s="84">
        <f t="shared" si="6"/>
        <v>1.949010574163967E-2</v>
      </c>
      <c r="T35" s="85">
        <f>分析係数表!F38</f>
        <v>0.54485049833887045</v>
      </c>
      <c r="U35" s="86">
        <f t="shared" si="7"/>
        <v>1.0619193826009656E-2</v>
      </c>
      <c r="V35" s="87">
        <f>分析係数表!D38</f>
        <v>0.16279069767441862</v>
      </c>
      <c r="W35" s="167">
        <f t="shared" si="8"/>
        <v>0</v>
      </c>
      <c r="X35" s="76">
        <f>分析係数表!E38</f>
        <v>0.12624584717607973</v>
      </c>
      <c r="Y35" s="166">
        <f t="shared" si="9"/>
        <v>0</v>
      </c>
    </row>
    <row r="36" spans="1:25" x14ac:dyDescent="0.2">
      <c r="A36" s="6" t="s">
        <v>24</v>
      </c>
      <c r="B36" s="5" t="s">
        <v>39</v>
      </c>
      <c r="C36" s="90"/>
      <c r="D36" s="76">
        <f>投入係数表!D36</f>
        <v>0</v>
      </c>
      <c r="E36" s="77">
        <f t="shared" si="0"/>
        <v>0</v>
      </c>
      <c r="F36" s="76">
        <f>分析係数表!C39</f>
        <v>1</v>
      </c>
      <c r="G36" s="77">
        <f t="shared" si="1"/>
        <v>0</v>
      </c>
      <c r="H36" s="77">
        <v>4.5087347493950915E-3</v>
      </c>
      <c r="I36" s="77">
        <f t="shared" si="2"/>
        <v>4.5087347493950915E-3</v>
      </c>
      <c r="J36" s="76">
        <f>分析係数表!G39</f>
        <v>0.34952522092321203</v>
      </c>
      <c r="K36" s="78">
        <f t="shared" si="3"/>
        <v>1.5759165093664825E-3</v>
      </c>
      <c r="L36" s="79"/>
      <c r="M36" s="80"/>
      <c r="N36" s="81">
        <f>分析係数表!H39</f>
        <v>3.9524906649717967E-3</v>
      </c>
      <c r="O36" s="82">
        <f t="shared" si="4"/>
        <v>6.5241618874388424E-2</v>
      </c>
      <c r="P36" s="76">
        <f>分析係数表!C39</f>
        <v>1</v>
      </c>
      <c r="Q36" s="82">
        <f t="shared" si="5"/>
        <v>6.5241618874388424E-2</v>
      </c>
      <c r="R36" s="83">
        <v>0.10624689265610915</v>
      </c>
      <c r="S36" s="84">
        <f t="shared" si="6"/>
        <v>0.11075562740550424</v>
      </c>
      <c r="T36" s="85">
        <f>分析係数表!F39</f>
        <v>0.70020308469180526</v>
      </c>
      <c r="U36" s="86">
        <f t="shared" si="7"/>
        <v>7.7551431956310313E-2</v>
      </c>
      <c r="V36" s="87">
        <f>分析係数表!D39</f>
        <v>4.7038805642461164E-2</v>
      </c>
      <c r="W36" s="167">
        <f t="shared" si="8"/>
        <v>0</v>
      </c>
      <c r="X36" s="76">
        <f>分析係数表!E39</f>
        <v>5.9608101432570393E-2</v>
      </c>
      <c r="Y36" s="166">
        <f t="shared" si="9"/>
        <v>0</v>
      </c>
    </row>
    <row r="37" spans="1:25" x14ac:dyDescent="0.2">
      <c r="A37" s="6" t="s">
        <v>25</v>
      </c>
      <c r="B37" s="5" t="s">
        <v>40</v>
      </c>
      <c r="C37" s="90"/>
      <c r="D37" s="76">
        <f>投入係数表!D37</f>
        <v>0</v>
      </c>
      <c r="E37" s="77">
        <f t="shared" si="0"/>
        <v>0</v>
      </c>
      <c r="F37" s="76">
        <f>分析係数表!C40</f>
        <v>0.85909267157813107</v>
      </c>
      <c r="G37" s="77">
        <f t="shared" si="1"/>
        <v>0</v>
      </c>
      <c r="H37" s="77">
        <v>5.9417445833726641E-4</v>
      </c>
      <c r="I37" s="77">
        <f t="shared" si="2"/>
        <v>5.9417445833726641E-4</v>
      </c>
      <c r="J37" s="76">
        <f>分析係数表!G40</f>
        <v>0.47745782431646305</v>
      </c>
      <c r="K37" s="78">
        <f t="shared" si="3"/>
        <v>2.8369324414212412E-4</v>
      </c>
      <c r="L37" s="79"/>
      <c r="M37" s="80"/>
      <c r="N37" s="81">
        <f>分析係数表!H40</f>
        <v>3.4410502899817272E-2</v>
      </c>
      <c r="O37" s="82">
        <f t="shared" si="4"/>
        <v>0.56799550100441176</v>
      </c>
      <c r="P37" s="76">
        <f>分析係数表!C40</f>
        <v>0.85909267157813107</v>
      </c>
      <c r="Q37" s="82">
        <f t="shared" si="5"/>
        <v>0.48796077240223912</v>
      </c>
      <c r="R37" s="83">
        <v>0.48853284022241661</v>
      </c>
      <c r="S37" s="84">
        <f t="shared" si="6"/>
        <v>0.48912701468075387</v>
      </c>
      <c r="T37" s="85">
        <f>分析係数表!F40</f>
        <v>0.67379290285049442</v>
      </c>
      <c r="U37" s="86">
        <f t="shared" si="7"/>
        <v>0.32957031108434154</v>
      </c>
      <c r="V37" s="87">
        <f>分析係数表!D40</f>
        <v>6.7699243746364171E-2</v>
      </c>
      <c r="W37" s="167">
        <f t="shared" si="8"/>
        <v>0</v>
      </c>
      <c r="X37" s="76">
        <f>分析係数表!E40</f>
        <v>4.3048283885980219E-2</v>
      </c>
      <c r="Y37" s="166">
        <f t="shared" si="9"/>
        <v>0</v>
      </c>
    </row>
    <row r="38" spans="1:25" x14ac:dyDescent="0.2">
      <c r="A38" s="6" t="s">
        <v>26</v>
      </c>
      <c r="B38" s="5" t="s">
        <v>277</v>
      </c>
      <c r="C38" s="90"/>
      <c r="D38" s="76">
        <f>投入係数表!D38</f>
        <v>0</v>
      </c>
      <c r="E38" s="77">
        <f t="shared" si="0"/>
        <v>0</v>
      </c>
      <c r="F38" s="76">
        <f>分析係数表!C41</f>
        <v>0.79270887240526711</v>
      </c>
      <c r="G38" s="77">
        <f t="shared" si="1"/>
        <v>0</v>
      </c>
      <c r="H38" s="77">
        <v>4.0326123087509342E-3</v>
      </c>
      <c r="I38" s="77">
        <f t="shared" si="2"/>
        <v>4.0326123087509342E-3</v>
      </c>
      <c r="J38" s="76">
        <f>分析係数表!G41</f>
        <v>0.44018033035308379</v>
      </c>
      <c r="K38" s="78">
        <f t="shared" si="3"/>
        <v>1.7750766182518982E-3</v>
      </c>
      <c r="L38" s="79"/>
      <c r="M38" s="80"/>
      <c r="N38" s="81">
        <f>分析係数表!H41</f>
        <v>5.5652657503773732E-2</v>
      </c>
      <c r="O38" s="82">
        <f t="shared" si="4"/>
        <v>0.91862822153787105</v>
      </c>
      <c r="P38" s="76">
        <f>分析係数表!C41</f>
        <v>0.79270887240526711</v>
      </c>
      <c r="Q38" s="82">
        <f t="shared" si="5"/>
        <v>0.72820474165494165</v>
      </c>
      <c r="R38" s="83">
        <v>0.74175064703939764</v>
      </c>
      <c r="S38" s="84">
        <f t="shared" si="6"/>
        <v>0.7457832593481486</v>
      </c>
      <c r="T38" s="85">
        <f>分析係数表!F41</f>
        <v>0.54542354902257917</v>
      </c>
      <c r="U38" s="86">
        <f t="shared" si="7"/>
        <v>0.40676775211529381</v>
      </c>
      <c r="V38" s="87">
        <f>分析係数表!D41</f>
        <v>0.13115623579330202</v>
      </c>
      <c r="W38" s="167">
        <f t="shared" si="8"/>
        <v>0</v>
      </c>
      <c r="X38" s="76">
        <f>分析係数表!E41</f>
        <v>0.12384452189725716</v>
      </c>
      <c r="Y38" s="166">
        <f t="shared" si="9"/>
        <v>0</v>
      </c>
    </row>
    <row r="39" spans="1:25" x14ac:dyDescent="0.2">
      <c r="A39" s="6" t="s">
        <v>51</v>
      </c>
      <c r="B39" s="5" t="s">
        <v>368</v>
      </c>
      <c r="C39" s="90"/>
      <c r="D39" s="76">
        <f>投入係数表!D39</f>
        <v>0</v>
      </c>
      <c r="E39" s="77">
        <f>$C$6*D39</f>
        <v>0</v>
      </c>
      <c r="F39" s="76">
        <f>分析係数表!C42</f>
        <v>1</v>
      </c>
      <c r="G39" s="77">
        <f>E39*F39</f>
        <v>0</v>
      </c>
      <c r="H39" s="77">
        <v>6.5777335327674609E-3</v>
      </c>
      <c r="I39" s="77">
        <f>C39+H39</f>
        <v>6.5777335327674609E-3</v>
      </c>
      <c r="J39" s="76">
        <f>分析係数表!G42</f>
        <v>0.4853870458135861</v>
      </c>
      <c r="K39" s="78">
        <f>I39*J39</f>
        <v>3.1927466476189613E-3</v>
      </c>
      <c r="L39" s="79"/>
      <c r="M39" s="80"/>
      <c r="N39" s="81">
        <f>分析係数表!H42</f>
        <v>1.2671804242472393E-2</v>
      </c>
      <c r="O39" s="82">
        <f t="shared" si="4"/>
        <v>0.20916659719527544</v>
      </c>
      <c r="P39" s="76">
        <f>分析係数表!C42</f>
        <v>1</v>
      </c>
      <c r="Q39" s="82">
        <f>O39*P39</f>
        <v>0.20916659719527544</v>
      </c>
      <c r="R39" s="83">
        <v>0.21936724373004285</v>
      </c>
      <c r="S39" s="84">
        <f>I39+R39</f>
        <v>0.22594497726281032</v>
      </c>
      <c r="T39" s="85">
        <f>分析係数表!F42</f>
        <v>0.55766192733017372</v>
      </c>
      <c r="U39" s="86">
        <f t="shared" si="7"/>
        <v>0.12600091149095108</v>
      </c>
      <c r="V39" s="87">
        <f>分析係数表!D42</f>
        <v>5.075039494470774E-2</v>
      </c>
      <c r="W39" s="167">
        <f t="shared" si="8"/>
        <v>0</v>
      </c>
      <c r="X39" s="76">
        <f>分析係数表!E42</f>
        <v>4.4826224328593997E-2</v>
      </c>
      <c r="Y39" s="166">
        <f t="shared" si="9"/>
        <v>0</v>
      </c>
    </row>
    <row r="40" spans="1:25" x14ac:dyDescent="0.2">
      <c r="A40" s="6" t="s">
        <v>195</v>
      </c>
      <c r="B40" s="5" t="s">
        <v>41</v>
      </c>
      <c r="C40" s="90"/>
      <c r="D40" s="76">
        <f>投入係数表!D40</f>
        <v>3.9215686274509803E-2</v>
      </c>
      <c r="E40" s="77">
        <f>$C$6*D40</f>
        <v>3.9215686274509802</v>
      </c>
      <c r="F40" s="76">
        <f>分析係数表!C43</f>
        <v>0.28901851382196297</v>
      </c>
      <c r="G40" s="77">
        <f>E40*F40</f>
        <v>1.1334059365567175</v>
      </c>
      <c r="H40" s="77">
        <v>1.2935108625668441</v>
      </c>
      <c r="I40" s="77">
        <f>C40+H40</f>
        <v>1.2935108625668441</v>
      </c>
      <c r="J40" s="76">
        <f>分析係数表!G43</f>
        <v>0.30652070442646356</v>
      </c>
      <c r="K40" s="78">
        <f>I40*J40</f>
        <v>0.39648786077727155</v>
      </c>
      <c r="L40" s="79"/>
      <c r="M40" s="80"/>
      <c r="N40" s="81">
        <f>分析係数表!H43</f>
        <v>3.521490426630651E-2</v>
      </c>
      <c r="O40" s="82">
        <f t="shared" si="4"/>
        <v>0.58127331791100845</v>
      </c>
      <c r="P40" s="76">
        <f>分析係数表!C43</f>
        <v>0.28901851382196297</v>
      </c>
      <c r="Q40" s="82">
        <f>O40*P40</f>
        <v>0.16799875046700108</v>
      </c>
      <c r="R40" s="83">
        <v>0.28298006514740925</v>
      </c>
      <c r="S40" s="84">
        <f>I40+R40</f>
        <v>1.5764909277142534</v>
      </c>
      <c r="T40" s="85">
        <f>分析係数表!F43</f>
        <v>0.54989687450420432</v>
      </c>
      <c r="U40" s="86">
        <f t="shared" si="7"/>
        <v>0.86690743383430147</v>
      </c>
      <c r="V40" s="87">
        <f>分析係数表!D43</f>
        <v>0.17436141519911152</v>
      </c>
      <c r="W40" s="167">
        <f t="shared" si="8"/>
        <v>0</v>
      </c>
      <c r="X40" s="76">
        <f>分析係数表!E43</f>
        <v>0.14136125654450263</v>
      </c>
      <c r="Y40" s="166">
        <f t="shared" si="9"/>
        <v>0</v>
      </c>
    </row>
    <row r="41" spans="1:25" x14ac:dyDescent="0.2">
      <c r="A41" s="6" t="s">
        <v>341</v>
      </c>
      <c r="B41" s="5" t="s">
        <v>42</v>
      </c>
      <c r="C41" s="90"/>
      <c r="D41" s="76">
        <f>投入係数表!D41</f>
        <v>0</v>
      </c>
      <c r="E41" s="77">
        <f>$C$6*D41</f>
        <v>0</v>
      </c>
      <c r="F41" s="76">
        <f>分析係数表!C44</f>
        <v>0.45048931238732937</v>
      </c>
      <c r="G41" s="77">
        <f>E41*F41</f>
        <v>0</v>
      </c>
      <c r="H41" s="77">
        <v>1.4082984618839778E-3</v>
      </c>
      <c r="I41" s="77">
        <f>C41+H41</f>
        <v>1.4082984618839778E-3</v>
      </c>
      <c r="J41" s="76">
        <f>分析係数表!G44</f>
        <v>0.26609555771438664</v>
      </c>
      <c r="K41" s="78">
        <f>I41*J41</f>
        <v>3.7474196464332995E-4</v>
      </c>
      <c r="L41" s="79"/>
      <c r="M41" s="80"/>
      <c r="N41" s="81">
        <f>分析係数表!H44</f>
        <v>0.11519822038611266</v>
      </c>
      <c r="O41" s="82">
        <f t="shared" si="4"/>
        <v>1.9015145199570493</v>
      </c>
      <c r="P41" s="76">
        <f>分析係数表!C44</f>
        <v>0.45048931238732937</v>
      </c>
      <c r="Q41" s="82">
        <f>O41*P41</f>
        <v>0.85661196858997379</v>
      </c>
      <c r="R41" s="83">
        <v>0.86937493638221797</v>
      </c>
      <c r="S41" s="84">
        <f>I41+R41</f>
        <v>0.87078323484410192</v>
      </c>
      <c r="T41" s="85">
        <f>分析係数表!F44</f>
        <v>0.50295857988165682</v>
      </c>
      <c r="U41" s="86">
        <f t="shared" si="7"/>
        <v>0.43796789918194479</v>
      </c>
      <c r="V41" s="87">
        <f>分析係数表!D44</f>
        <v>0.24172039212222909</v>
      </c>
      <c r="W41" s="167">
        <f t="shared" si="8"/>
        <v>0</v>
      </c>
      <c r="X41" s="76">
        <f>分析係数表!E44</f>
        <v>0.1850216373752539</v>
      </c>
      <c r="Y41" s="166">
        <f t="shared" si="9"/>
        <v>0</v>
      </c>
    </row>
    <row r="42" spans="1:25" x14ac:dyDescent="0.2">
      <c r="A42" s="6" t="s">
        <v>342</v>
      </c>
      <c r="B42" s="5" t="s">
        <v>279</v>
      </c>
      <c r="C42" s="90"/>
      <c r="D42" s="76">
        <f>投入係数表!D42</f>
        <v>0</v>
      </c>
      <c r="E42" s="77">
        <f>$C$6*D42</f>
        <v>0</v>
      </c>
      <c r="F42" s="76">
        <f>分析係数表!C45</f>
        <v>1</v>
      </c>
      <c r="G42" s="77">
        <f>E42*F42</f>
        <v>0</v>
      </c>
      <c r="H42" s="77">
        <v>1.8114912748803311E-2</v>
      </c>
      <c r="I42" s="77">
        <f>C42+H42</f>
        <v>1.8114912748803311E-2</v>
      </c>
      <c r="J42" s="76">
        <f>分析係数表!G45</f>
        <v>0</v>
      </c>
      <c r="K42" s="78">
        <f>I42*J42</f>
        <v>0</v>
      </c>
      <c r="L42" s="79"/>
      <c r="M42" s="80"/>
      <c r="N42" s="81">
        <f>分析係数表!H45</f>
        <v>0</v>
      </c>
      <c r="O42" s="82">
        <f t="shared" si="4"/>
        <v>0</v>
      </c>
      <c r="P42" s="76">
        <f>分析係数表!C45</f>
        <v>1</v>
      </c>
      <c r="Q42" s="82">
        <f>O42*P42</f>
        <v>0</v>
      </c>
      <c r="R42" s="83">
        <v>2.7121030734776702E-2</v>
      </c>
      <c r="S42" s="84">
        <f>I42+R42</f>
        <v>4.523594348358001E-2</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投入係数表!D43</f>
        <v>0</v>
      </c>
      <c r="E43" s="77">
        <f>$C$6*D43</f>
        <v>0</v>
      </c>
      <c r="F43" s="76">
        <f>分析係数表!C46</f>
        <v>0.50943835935679327</v>
      </c>
      <c r="G43" s="77">
        <f>E43*F43</f>
        <v>0</v>
      </c>
      <c r="H43" s="77">
        <v>2.3746725567126547E-2</v>
      </c>
      <c r="I43" s="77">
        <f>C43+H43</f>
        <v>2.3746725567126547E-2</v>
      </c>
      <c r="J43" s="76">
        <f>分析係数表!G46</f>
        <v>9.5846645367412137E-3</v>
      </c>
      <c r="K43" s="78">
        <f>I43*J43</f>
        <v>2.2760439840696371E-4</v>
      </c>
      <c r="L43" s="79"/>
      <c r="M43" s="80"/>
      <c r="N43" s="81">
        <f>分析係数表!H46</f>
        <v>2.3069436720425836E-2</v>
      </c>
      <c r="O43" s="82">
        <f t="shared" si="4"/>
        <v>0.3807946749879505</v>
      </c>
      <c r="P43" s="76">
        <f>分析係数表!C46</f>
        <v>0.50943835935679327</v>
      </c>
      <c r="Q43" s="82">
        <f>O43*P43</f>
        <v>0.19399141447766483</v>
      </c>
      <c r="R43" s="83">
        <v>0.21596767994170707</v>
      </c>
      <c r="S43" s="84">
        <f>I43+R43</f>
        <v>0.23971440550883361</v>
      </c>
      <c r="T43" s="85">
        <f>分析係数表!F46</f>
        <v>0.31355545413053398</v>
      </c>
      <c r="U43" s="86">
        <f t="shared" si="7"/>
        <v>7.5163759280953299E-2</v>
      </c>
      <c r="V43" s="87">
        <f>分析係数表!D46</f>
        <v>1.3692377909630307E-3</v>
      </c>
      <c r="W43" s="167">
        <f t="shared" si="8"/>
        <v>0</v>
      </c>
      <c r="X43" s="76">
        <f>分析係数表!E46</f>
        <v>4.5641259698767688E-3</v>
      </c>
      <c r="Y43" s="166">
        <f t="shared" si="9"/>
        <v>0</v>
      </c>
    </row>
    <row r="44" spans="1:25" x14ac:dyDescent="0.2">
      <c r="A44" s="192">
        <v>40</v>
      </c>
      <c r="B44" s="14" t="s">
        <v>151</v>
      </c>
      <c r="C44" s="197">
        <f>SUM(C5:C43)</f>
        <v>100</v>
      </c>
      <c r="D44" s="92">
        <f>投入係数表!D44</f>
        <v>0.31372549019607843</v>
      </c>
      <c r="E44" s="91">
        <f>SUM(E5:E43)</f>
        <v>31.372549019607842</v>
      </c>
      <c r="F44" s="92">
        <f>分析係数表!C47</f>
        <v>0.37485381830581077</v>
      </c>
      <c r="G44" s="91">
        <f>SUM(G5:G43)</f>
        <v>8.4702893527523848</v>
      </c>
      <c r="H44" s="91">
        <f>SUM(H5:H43)</f>
        <v>9.4357385794377535</v>
      </c>
      <c r="I44" s="91">
        <f>SUM(I5:I43)</f>
        <v>109.43573857943774</v>
      </c>
      <c r="J44" s="92">
        <f>分析係数表!G47</f>
        <v>0.21549218320370808</v>
      </c>
      <c r="K44" s="93">
        <f>SUM(K5:K43)</f>
        <v>26.312100035947868</v>
      </c>
      <c r="L44" s="94">
        <f>最終需要_まとめ!$L$33</f>
        <v>0.62733333333333341</v>
      </c>
      <c r="M44" s="91">
        <f>K44*L44</f>
        <v>16.506457422551296</v>
      </c>
      <c r="N44" s="95">
        <f>分析係数表!H47</f>
        <v>1</v>
      </c>
      <c r="O44" s="96">
        <f>SUM(O5:O43)</f>
        <v>16.506457422551296</v>
      </c>
      <c r="P44" s="92">
        <f>分析係数表!C47</f>
        <v>0.37485381830581077</v>
      </c>
      <c r="Q44" s="96">
        <f>SUM(Q5:Q43)</f>
        <v>6.9284703921917909</v>
      </c>
      <c r="R44" s="91">
        <f>SUM(R5:R43)</f>
        <v>7.7770817016791396</v>
      </c>
      <c r="S44" s="97">
        <f>SUM(S5:S43)</f>
        <v>117.21282028111688</v>
      </c>
      <c r="T44" s="98">
        <f>分析係数表!F47</f>
        <v>0.42538298373792127</v>
      </c>
      <c r="U44" s="99">
        <f>SUM(U5:U43)</f>
        <v>79.316672806511946</v>
      </c>
      <c r="V44" s="100">
        <f>分析係数表!D47</f>
        <v>7.0015974022573133E-2</v>
      </c>
      <c r="W44" s="164">
        <f>SUM(W5:W43)</f>
        <v>3</v>
      </c>
      <c r="X44" s="92">
        <f>分析係数表!E47</f>
        <v>5.9583104197763637E-2</v>
      </c>
      <c r="Y44" s="165">
        <f>SUM(Y5:Y43)</f>
        <v>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250</v>
      </c>
      <c r="S2" s="3" t="s">
        <v>153</v>
      </c>
      <c r="U2" s="64" t="s">
        <v>210</v>
      </c>
      <c r="W2" s="3" t="s">
        <v>130</v>
      </c>
      <c r="Y2" s="3" t="s">
        <v>154</v>
      </c>
    </row>
    <row r="3" spans="1:25" ht="44" x14ac:dyDescent="0.2">
      <c r="B3" s="65"/>
      <c r="C3" s="66" t="s">
        <v>228</v>
      </c>
      <c r="D3" s="66" t="s">
        <v>251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投入係数表!E5</f>
        <v>0</v>
      </c>
      <c r="E5" s="77">
        <f t="shared" ref="E5:E38" si="0">$C$7*D5</f>
        <v>0</v>
      </c>
      <c r="F5" s="76">
        <f>分析係数表!C8</f>
        <v>0.22093957036739609</v>
      </c>
      <c r="G5" s="77">
        <f t="shared" ref="G5:G38" si="1">E5*F5</f>
        <v>0</v>
      </c>
      <c r="H5" s="77">
        <f t="array" ref="H5:H43">MMULT(逆行列係数!C5:AO43,'3'!G5:G43)</f>
        <v>0</v>
      </c>
      <c r="I5" s="77">
        <f t="shared" ref="I5:I38" si="2">C5+H5</f>
        <v>0</v>
      </c>
      <c r="J5" s="76">
        <f>分析係数表!G8</f>
        <v>0.11961513229827248</v>
      </c>
      <c r="K5" s="78">
        <f t="shared" ref="K5:K38" si="3">I5*J5</f>
        <v>0</v>
      </c>
      <c r="L5" s="79" t="s">
        <v>182</v>
      </c>
      <c r="M5" s="80" t="s">
        <v>182</v>
      </c>
      <c r="N5" s="81">
        <f>分析係数表!H8</f>
        <v>1.166878525462779E-2</v>
      </c>
      <c r="O5" s="82">
        <f t="shared" ref="O5:O44" si="4">$M$44*N5</f>
        <v>0</v>
      </c>
      <c r="P5" s="76">
        <f>分析係数表!C8</f>
        <v>0.22093957036739609</v>
      </c>
      <c r="Q5" s="82">
        <f t="shared" ref="Q5:Q38" si="5">O5*P5</f>
        <v>0</v>
      </c>
      <c r="R5" s="83">
        <f t="array" ref="R5:R43">MMULT(逆行列係数!C5:AO43,'3'!Q5:Q43)</f>
        <v>0</v>
      </c>
      <c r="S5" s="84">
        <f t="shared" ref="S5:S38" si="6">I5+R5</f>
        <v>0</v>
      </c>
      <c r="T5" s="85">
        <f>分析係数表!F8</f>
        <v>0.45156352503826808</v>
      </c>
      <c r="U5" s="86">
        <f t="shared" ref="U5:U38" si="7">S5*T5</f>
        <v>0</v>
      </c>
      <c r="V5" s="87">
        <f>分析係数表!D8</f>
        <v>0.17734528755740214</v>
      </c>
      <c r="W5" s="167">
        <f t="shared" ref="W5:W43" si="8">ROUND(S5*V5,0)</f>
        <v>0</v>
      </c>
      <c r="X5" s="76">
        <f>分析係数表!E8</f>
        <v>0.14038924119833807</v>
      </c>
      <c r="Y5" s="166">
        <f t="shared" ref="Y5:Y43" si="9">ROUND(S5*X5,0)</f>
        <v>0</v>
      </c>
    </row>
    <row r="6" spans="1:25" x14ac:dyDescent="0.2">
      <c r="A6" s="6" t="s">
        <v>220</v>
      </c>
      <c r="B6" s="5" t="s">
        <v>266</v>
      </c>
      <c r="C6" s="90"/>
      <c r="D6" s="76">
        <f>投入係数表!E6</f>
        <v>0</v>
      </c>
      <c r="E6" s="77">
        <f t="shared" si="0"/>
        <v>0</v>
      </c>
      <c r="F6" s="76">
        <f>分析係数表!C9</f>
        <v>0.23618090452261309</v>
      </c>
      <c r="G6" s="77">
        <f t="shared" si="1"/>
        <v>0</v>
      </c>
      <c r="H6" s="77">
        <v>0</v>
      </c>
      <c r="I6" s="77">
        <f t="shared" si="2"/>
        <v>0</v>
      </c>
      <c r="J6" s="76">
        <f>分析係数表!G9</f>
        <v>0.23529411764705882</v>
      </c>
      <c r="K6" s="78">
        <f t="shared" si="3"/>
        <v>0</v>
      </c>
      <c r="L6" s="79"/>
      <c r="M6" s="80"/>
      <c r="N6" s="81">
        <f>分析係数表!H9</f>
        <v>6.2564550726940495E-4</v>
      </c>
      <c r="O6" s="82">
        <f t="shared" si="4"/>
        <v>0</v>
      </c>
      <c r="P6" s="76">
        <f>分析係数表!C9</f>
        <v>0.23618090452261309</v>
      </c>
      <c r="Q6" s="82">
        <f t="shared" si="5"/>
        <v>0</v>
      </c>
      <c r="R6" s="83">
        <v>0</v>
      </c>
      <c r="S6" s="84">
        <f t="shared" si="6"/>
        <v>0</v>
      </c>
      <c r="T6" s="85">
        <f>分析係数表!F9</f>
        <v>0.68627450980392157</v>
      </c>
      <c r="U6" s="86">
        <f t="shared" si="7"/>
        <v>0</v>
      </c>
      <c r="V6" s="87">
        <f>分析係数表!D9</f>
        <v>1.9607843137254902E-2</v>
      </c>
      <c r="W6" s="167">
        <f t="shared" si="8"/>
        <v>0</v>
      </c>
      <c r="X6" s="76">
        <f>分析係数表!E9</f>
        <v>0</v>
      </c>
      <c r="Y6" s="166">
        <f t="shared" si="9"/>
        <v>0</v>
      </c>
    </row>
    <row r="7" spans="1:25" x14ac:dyDescent="0.2">
      <c r="A7" s="6" t="s">
        <v>221</v>
      </c>
      <c r="B7" s="5" t="s">
        <v>267</v>
      </c>
      <c r="C7" s="75">
        <f>最終需要_まとめ!$C$8</f>
        <v>100</v>
      </c>
      <c r="D7" s="76">
        <f>投入係数表!E7</f>
        <v>0</v>
      </c>
      <c r="E7" s="77">
        <f t="shared" si="0"/>
        <v>0</v>
      </c>
      <c r="F7" s="76">
        <f>分析係数表!C10</f>
        <v>0</v>
      </c>
      <c r="G7" s="77">
        <f t="shared" si="1"/>
        <v>0</v>
      </c>
      <c r="H7" s="77">
        <v>0</v>
      </c>
      <c r="I7" s="77">
        <f t="shared" si="2"/>
        <v>100</v>
      </c>
      <c r="J7" s="76">
        <f>分析係数表!G10</f>
        <v>0</v>
      </c>
      <c r="K7" s="78">
        <f t="shared" si="3"/>
        <v>0</v>
      </c>
      <c r="L7" s="79"/>
      <c r="M7" s="80"/>
      <c r="N7" s="81">
        <f>分析係数表!H10</f>
        <v>1.1817748470644316E-3</v>
      </c>
      <c r="O7" s="82">
        <f t="shared" si="4"/>
        <v>0</v>
      </c>
      <c r="P7" s="76">
        <f>分析係数表!C10</f>
        <v>0</v>
      </c>
      <c r="Q7" s="82">
        <f t="shared" si="5"/>
        <v>0</v>
      </c>
      <c r="R7" s="83">
        <v>0</v>
      </c>
      <c r="S7" s="84">
        <f t="shared" si="6"/>
        <v>100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投入係数表!E8</f>
        <v>0</v>
      </c>
      <c r="E8" s="77">
        <f t="shared" si="0"/>
        <v>0</v>
      </c>
      <c r="F8" s="76">
        <f>分析係数表!C11</f>
        <v>2.6120660599932566E-2</v>
      </c>
      <c r="G8" s="77">
        <f t="shared" si="1"/>
        <v>0</v>
      </c>
      <c r="H8" s="77">
        <v>0</v>
      </c>
      <c r="I8" s="77">
        <f t="shared" si="2"/>
        <v>0</v>
      </c>
      <c r="J8" s="76">
        <f>分析係数表!G11</f>
        <v>0.34361233480176212</v>
      </c>
      <c r="K8" s="78">
        <f t="shared" si="3"/>
        <v>0</v>
      </c>
      <c r="L8" s="79"/>
      <c r="M8" s="80"/>
      <c r="N8" s="81">
        <f>分析係数表!H11</f>
        <v>-1.9861762135536665E-5</v>
      </c>
      <c r="O8" s="82">
        <f t="shared" si="4"/>
        <v>0</v>
      </c>
      <c r="P8" s="76">
        <f>分析係数表!C11</f>
        <v>2.6120660599932566E-2</v>
      </c>
      <c r="Q8" s="82">
        <f t="shared" si="5"/>
        <v>0</v>
      </c>
      <c r="R8" s="83">
        <v>0</v>
      </c>
      <c r="S8" s="84">
        <f t="shared" si="6"/>
        <v>0</v>
      </c>
      <c r="T8" s="85">
        <f>分析係数表!F11</f>
        <v>0.56828193832599116</v>
      </c>
      <c r="U8" s="86">
        <f t="shared" si="7"/>
        <v>0</v>
      </c>
      <c r="V8" s="87">
        <f>分析係数表!D11</f>
        <v>2.2026431718061675E-2</v>
      </c>
      <c r="W8" s="167">
        <f t="shared" si="8"/>
        <v>0</v>
      </c>
      <c r="X8" s="76">
        <f>分析係数表!E11</f>
        <v>0</v>
      </c>
      <c r="Y8" s="166">
        <f t="shared" si="9"/>
        <v>0</v>
      </c>
    </row>
    <row r="9" spans="1:25" x14ac:dyDescent="0.2">
      <c r="A9" s="6" t="s">
        <v>223</v>
      </c>
      <c r="B9" s="5" t="s">
        <v>191</v>
      </c>
      <c r="C9" s="90"/>
      <c r="D9" s="76">
        <f>投入係数表!E9</f>
        <v>0</v>
      </c>
      <c r="E9" s="77">
        <f t="shared" si="0"/>
        <v>0</v>
      </c>
      <c r="F9" s="76">
        <f>分析係数表!C12</f>
        <v>0.27511259056197379</v>
      </c>
      <c r="G9" s="77">
        <f t="shared" si="1"/>
        <v>0</v>
      </c>
      <c r="H9" s="77">
        <v>0</v>
      </c>
      <c r="I9" s="77">
        <f t="shared" si="2"/>
        <v>0</v>
      </c>
      <c r="J9" s="76">
        <f>分析係数表!G12</f>
        <v>0.14467046825309793</v>
      </c>
      <c r="K9" s="78">
        <f t="shared" si="3"/>
        <v>0</v>
      </c>
      <c r="L9" s="79"/>
      <c r="M9" s="80"/>
      <c r="N9" s="81">
        <f>分析係数表!H12</f>
        <v>9.3787240804004135E-2</v>
      </c>
      <c r="O9" s="82">
        <f t="shared" si="4"/>
        <v>0</v>
      </c>
      <c r="P9" s="76">
        <f>分析係数表!C12</f>
        <v>0.27511259056197379</v>
      </c>
      <c r="Q9" s="82">
        <f t="shared" si="5"/>
        <v>0</v>
      </c>
      <c r="R9" s="83">
        <v>0</v>
      </c>
      <c r="S9" s="84">
        <f t="shared" si="6"/>
        <v>0</v>
      </c>
      <c r="T9" s="85">
        <f>分析係数表!F12</f>
        <v>0.28514639763131922</v>
      </c>
      <c r="U9" s="86">
        <f t="shared" si="7"/>
        <v>0</v>
      </c>
      <c r="V9" s="87">
        <f>分析係数表!D12</f>
        <v>6.6646562123039807E-2</v>
      </c>
      <c r="W9" s="167">
        <f t="shared" si="8"/>
        <v>0</v>
      </c>
      <c r="X9" s="76">
        <f>分析係数表!E12</f>
        <v>5.9847571005592716E-2</v>
      </c>
      <c r="Y9" s="166">
        <f t="shared" si="9"/>
        <v>0</v>
      </c>
    </row>
    <row r="10" spans="1:25" x14ac:dyDescent="0.2">
      <c r="A10" s="6" t="s">
        <v>224</v>
      </c>
      <c r="B10" s="5" t="s">
        <v>28</v>
      </c>
      <c r="C10" s="90"/>
      <c r="D10" s="76">
        <f>投入係数表!E10</f>
        <v>0</v>
      </c>
      <c r="E10" s="77">
        <f t="shared" si="0"/>
        <v>0</v>
      </c>
      <c r="F10" s="76">
        <f>分析係数表!C13</f>
        <v>0</v>
      </c>
      <c r="G10" s="77">
        <f t="shared" si="1"/>
        <v>0</v>
      </c>
      <c r="H10" s="77">
        <v>0</v>
      </c>
      <c r="I10" s="77">
        <f t="shared" si="2"/>
        <v>0</v>
      </c>
      <c r="J10" s="76">
        <f>分析係数表!G13</f>
        <v>0.2449874686716792</v>
      </c>
      <c r="K10" s="78">
        <f t="shared" si="3"/>
        <v>0</v>
      </c>
      <c r="L10" s="79"/>
      <c r="M10" s="80"/>
      <c r="N10" s="81">
        <f>分析係数表!H13</f>
        <v>1.4727496623500437E-2</v>
      </c>
      <c r="O10" s="82">
        <f t="shared" si="4"/>
        <v>0</v>
      </c>
      <c r="P10" s="76">
        <f>分析係数表!C13</f>
        <v>0</v>
      </c>
      <c r="Q10" s="82">
        <f t="shared" si="5"/>
        <v>0</v>
      </c>
      <c r="R10" s="83">
        <v>0</v>
      </c>
      <c r="S10" s="84">
        <f t="shared" si="6"/>
        <v>0</v>
      </c>
      <c r="T10" s="85">
        <f>分析係数表!F13</f>
        <v>0.38345864661654133</v>
      </c>
      <c r="U10" s="86">
        <f t="shared" si="7"/>
        <v>0</v>
      </c>
      <c r="V10" s="87">
        <f>分析係数表!D13</f>
        <v>8.834586466165413E-2</v>
      </c>
      <c r="W10" s="167">
        <f t="shared" si="8"/>
        <v>0</v>
      </c>
      <c r="X10" s="76">
        <f>分析係数表!E13</f>
        <v>8.6048454469507096E-2</v>
      </c>
      <c r="Y10" s="166">
        <f t="shared" si="9"/>
        <v>0</v>
      </c>
    </row>
    <row r="11" spans="1:25" x14ac:dyDescent="0.2">
      <c r="A11" s="6" t="s">
        <v>225</v>
      </c>
      <c r="B11" s="5" t="s">
        <v>268</v>
      </c>
      <c r="C11" s="90"/>
      <c r="D11" s="76">
        <f>投入係数表!E11</f>
        <v>0</v>
      </c>
      <c r="E11" s="77">
        <f t="shared" si="0"/>
        <v>0</v>
      </c>
      <c r="F11" s="76">
        <f>分析係数表!C14</f>
        <v>0.21228966346153844</v>
      </c>
      <c r="G11" s="77">
        <f t="shared" si="1"/>
        <v>0</v>
      </c>
      <c r="H11" s="77">
        <v>0</v>
      </c>
      <c r="I11" s="77">
        <f t="shared" si="2"/>
        <v>0</v>
      </c>
      <c r="J11" s="76">
        <f>分析係数表!G14</f>
        <v>0.17214191852825231</v>
      </c>
      <c r="K11" s="78">
        <f t="shared" si="3"/>
        <v>0</v>
      </c>
      <c r="L11" s="79"/>
      <c r="M11" s="80"/>
      <c r="N11" s="81">
        <f>分析係数表!H14</f>
        <v>1.2214983713355048E-3</v>
      </c>
      <c r="O11" s="82">
        <f t="shared" si="4"/>
        <v>0</v>
      </c>
      <c r="P11" s="76">
        <f>分析係数表!C14</f>
        <v>0.21228966346153844</v>
      </c>
      <c r="Q11" s="82">
        <f t="shared" si="5"/>
        <v>0</v>
      </c>
      <c r="R11" s="83">
        <v>0</v>
      </c>
      <c r="S11" s="84">
        <f t="shared" si="6"/>
        <v>0</v>
      </c>
      <c r="T11" s="85">
        <f>分析係数表!F14</f>
        <v>0.30737068450603272</v>
      </c>
      <c r="U11" s="86">
        <f t="shared" si="7"/>
        <v>0</v>
      </c>
      <c r="V11" s="87">
        <f>分析係数表!D14</f>
        <v>6.4508421932863463E-2</v>
      </c>
      <c r="W11" s="167">
        <f t="shared" si="8"/>
        <v>0</v>
      </c>
      <c r="X11" s="76">
        <f>分析係数表!E14</f>
        <v>5.0053757018277384E-2</v>
      </c>
      <c r="Y11" s="166">
        <f t="shared" si="9"/>
        <v>0</v>
      </c>
    </row>
    <row r="12" spans="1:25" x14ac:dyDescent="0.2">
      <c r="A12" s="6" t="s">
        <v>226</v>
      </c>
      <c r="B12" s="5" t="s">
        <v>29</v>
      </c>
      <c r="C12" s="90"/>
      <c r="D12" s="76">
        <f>投入係数表!E12</f>
        <v>0</v>
      </c>
      <c r="E12" s="77">
        <f t="shared" si="0"/>
        <v>0</v>
      </c>
      <c r="F12" s="76">
        <f>分析係数表!C15</f>
        <v>0</v>
      </c>
      <c r="G12" s="77">
        <f t="shared" si="1"/>
        <v>0</v>
      </c>
      <c r="H12" s="77">
        <v>0</v>
      </c>
      <c r="I12" s="77">
        <f t="shared" si="2"/>
        <v>0</v>
      </c>
      <c r="J12" s="76">
        <f>分析係数表!G15</f>
        <v>9.5616368472834598E-2</v>
      </c>
      <c r="K12" s="78">
        <f t="shared" si="3"/>
        <v>0</v>
      </c>
      <c r="L12" s="79"/>
      <c r="M12" s="80"/>
      <c r="N12" s="81">
        <f>分析係数表!H15</f>
        <v>8.620004766822913E-3</v>
      </c>
      <c r="O12" s="82">
        <f t="shared" si="4"/>
        <v>0</v>
      </c>
      <c r="P12" s="76">
        <f>分析係数表!C15</f>
        <v>0</v>
      </c>
      <c r="Q12" s="82">
        <f t="shared" si="5"/>
        <v>0</v>
      </c>
      <c r="R12" s="83">
        <v>0</v>
      </c>
      <c r="S12" s="84">
        <f t="shared" si="6"/>
        <v>0</v>
      </c>
      <c r="T12" s="85">
        <f>分析係数表!F15</f>
        <v>0.30379331705717305</v>
      </c>
      <c r="U12" s="86">
        <f t="shared" si="7"/>
        <v>0</v>
      </c>
      <c r="V12" s="87">
        <f>分析係数表!D15</f>
        <v>2.2264329701563241E-2</v>
      </c>
      <c r="W12" s="167">
        <f t="shared" si="8"/>
        <v>0</v>
      </c>
      <c r="X12" s="76">
        <f>分析係数表!E15</f>
        <v>2.0187297307145722E-2</v>
      </c>
      <c r="Y12" s="166">
        <f t="shared" si="9"/>
        <v>0</v>
      </c>
    </row>
    <row r="13" spans="1:25" x14ac:dyDescent="0.2">
      <c r="A13" s="6" t="s">
        <v>227</v>
      </c>
      <c r="B13" s="5" t="s">
        <v>30</v>
      </c>
      <c r="C13" s="90"/>
      <c r="D13" s="76">
        <f>投入係数表!E13</f>
        <v>0</v>
      </c>
      <c r="E13" s="77">
        <f t="shared" si="0"/>
        <v>0</v>
      </c>
      <c r="F13" s="76">
        <f>分析係数表!C16</f>
        <v>0.11454569784557744</v>
      </c>
      <c r="G13" s="77">
        <f t="shared" si="1"/>
        <v>0</v>
      </c>
      <c r="H13" s="77">
        <v>0</v>
      </c>
      <c r="I13" s="77">
        <f t="shared" si="2"/>
        <v>0</v>
      </c>
      <c r="J13" s="76">
        <f>分析係数表!G16</f>
        <v>3.3333333333333333E-2</v>
      </c>
      <c r="K13" s="78">
        <f t="shared" si="3"/>
        <v>0</v>
      </c>
      <c r="L13" s="79"/>
      <c r="M13" s="80"/>
      <c r="N13" s="81">
        <f>分析係数表!H16</f>
        <v>1.7428696273933425E-2</v>
      </c>
      <c r="O13" s="82">
        <f t="shared" si="4"/>
        <v>0</v>
      </c>
      <c r="P13" s="76">
        <f>分析係数表!C16</f>
        <v>0.11454569784557744</v>
      </c>
      <c r="Q13" s="82">
        <f t="shared" si="5"/>
        <v>0</v>
      </c>
      <c r="R13" s="83">
        <v>0</v>
      </c>
      <c r="S13" s="84">
        <f t="shared" si="6"/>
        <v>0</v>
      </c>
      <c r="T13" s="85">
        <f>分析係数表!F16</f>
        <v>0.28835978835978837</v>
      </c>
      <c r="U13" s="86">
        <f t="shared" si="7"/>
        <v>0</v>
      </c>
      <c r="V13" s="87">
        <f>分析係数表!D16</f>
        <v>1.4814814814814815E-2</v>
      </c>
      <c r="W13" s="167">
        <f t="shared" si="8"/>
        <v>0</v>
      </c>
      <c r="X13" s="76">
        <f>分析係数表!E16</f>
        <v>1.4814814814814815E-2</v>
      </c>
      <c r="Y13" s="166">
        <f t="shared" si="9"/>
        <v>0</v>
      </c>
    </row>
    <row r="14" spans="1:25" x14ac:dyDescent="0.2">
      <c r="A14" s="6" t="s">
        <v>2</v>
      </c>
      <c r="B14" s="5" t="s">
        <v>365</v>
      </c>
      <c r="C14" s="90"/>
      <c r="D14" s="76">
        <f>投入係数表!E14</f>
        <v>0</v>
      </c>
      <c r="E14" s="77">
        <f t="shared" si="0"/>
        <v>0</v>
      </c>
      <c r="F14" s="76">
        <f>分析係数表!C17</f>
        <v>0.30978058757902571</v>
      </c>
      <c r="G14" s="77">
        <f t="shared" si="1"/>
        <v>0</v>
      </c>
      <c r="H14" s="77">
        <v>0</v>
      </c>
      <c r="I14" s="77">
        <f t="shared" si="2"/>
        <v>0</v>
      </c>
      <c r="J14" s="76">
        <f>分析係数表!G17</f>
        <v>0.21244620534189493</v>
      </c>
      <c r="K14" s="78">
        <f t="shared" si="3"/>
        <v>0</v>
      </c>
      <c r="L14" s="79"/>
      <c r="M14" s="80"/>
      <c r="N14" s="81">
        <f>分析係数表!H17</f>
        <v>3.0984348931437197E-3</v>
      </c>
      <c r="O14" s="82">
        <f t="shared" si="4"/>
        <v>0</v>
      </c>
      <c r="P14" s="76">
        <f>分析係数表!C17</f>
        <v>0.30978058757902571</v>
      </c>
      <c r="Q14" s="82">
        <f t="shared" si="5"/>
        <v>0</v>
      </c>
      <c r="R14" s="83">
        <v>0</v>
      </c>
      <c r="S14" s="84">
        <f t="shared" si="6"/>
        <v>0</v>
      </c>
      <c r="T14" s="85">
        <f>分析係数表!F17</f>
        <v>0.32338274472300022</v>
      </c>
      <c r="U14" s="86">
        <f t="shared" si="7"/>
        <v>0</v>
      </c>
      <c r="V14" s="87">
        <f>分析係数表!D17</f>
        <v>4.5631532208484184E-2</v>
      </c>
      <c r="W14" s="167">
        <f t="shared" si="8"/>
        <v>0</v>
      </c>
      <c r="X14" s="76">
        <f>分析係数表!E17</f>
        <v>4.7134367101577979E-2</v>
      </c>
      <c r="Y14" s="166">
        <f t="shared" si="9"/>
        <v>0</v>
      </c>
    </row>
    <row r="15" spans="1:25" x14ac:dyDescent="0.2">
      <c r="A15" s="6" t="s">
        <v>3</v>
      </c>
      <c r="B15" s="5" t="s">
        <v>31</v>
      </c>
      <c r="C15" s="90"/>
      <c r="D15" s="76">
        <f>投入係数表!E15</f>
        <v>0</v>
      </c>
      <c r="E15" s="77">
        <f t="shared" si="0"/>
        <v>0</v>
      </c>
      <c r="F15" s="76">
        <f>分析係数表!C18</f>
        <v>0.59688826025459685</v>
      </c>
      <c r="G15" s="77">
        <f t="shared" si="1"/>
        <v>0</v>
      </c>
      <c r="H15" s="77">
        <v>0</v>
      </c>
      <c r="I15" s="77">
        <f t="shared" si="2"/>
        <v>0</v>
      </c>
      <c r="J15" s="76">
        <f>分析係数表!G18</f>
        <v>0.21580586555930445</v>
      </c>
      <c r="K15" s="78">
        <f t="shared" si="3"/>
        <v>0</v>
      </c>
      <c r="L15" s="79"/>
      <c r="M15" s="80"/>
      <c r="N15" s="81">
        <f>分析係数表!H18</f>
        <v>4.5682052911734329E-4</v>
      </c>
      <c r="O15" s="82">
        <f t="shared" si="4"/>
        <v>0</v>
      </c>
      <c r="P15" s="76">
        <f>分析係数表!C18</f>
        <v>0.59688826025459685</v>
      </c>
      <c r="Q15" s="82">
        <f t="shared" si="5"/>
        <v>0</v>
      </c>
      <c r="R15" s="83">
        <v>0</v>
      </c>
      <c r="S15" s="84">
        <f t="shared" si="6"/>
        <v>0</v>
      </c>
      <c r="T15" s="85">
        <f>分析係数表!F18</f>
        <v>0.45964183752919802</v>
      </c>
      <c r="U15" s="86">
        <f t="shared" si="7"/>
        <v>0</v>
      </c>
      <c r="V15" s="87">
        <f>分析係数表!D18</f>
        <v>3.9968855437321565E-2</v>
      </c>
      <c r="W15" s="167">
        <f t="shared" si="8"/>
        <v>0</v>
      </c>
      <c r="X15" s="76">
        <f>分析係数表!E18</f>
        <v>3.7243706202958735E-2</v>
      </c>
      <c r="Y15" s="166">
        <f t="shared" si="9"/>
        <v>0</v>
      </c>
    </row>
    <row r="16" spans="1:25" x14ac:dyDescent="0.2">
      <c r="A16" s="6" t="s">
        <v>4</v>
      </c>
      <c r="B16" s="5" t="s">
        <v>32</v>
      </c>
      <c r="C16" s="90"/>
      <c r="D16" s="76">
        <f>投入係数表!E16</f>
        <v>0</v>
      </c>
      <c r="E16" s="77">
        <f t="shared" si="0"/>
        <v>0</v>
      </c>
      <c r="F16" s="76">
        <f>分析係数表!C19</f>
        <v>0.34200435729847489</v>
      </c>
      <c r="G16" s="77">
        <f t="shared" si="1"/>
        <v>0</v>
      </c>
      <c r="H16" s="77">
        <v>0</v>
      </c>
      <c r="I16" s="77">
        <f t="shared" si="2"/>
        <v>0</v>
      </c>
      <c r="J16" s="76">
        <f>分析係数表!G19</f>
        <v>5.7658279746234518E-2</v>
      </c>
      <c r="K16" s="78">
        <f t="shared" si="3"/>
        <v>0</v>
      </c>
      <c r="L16" s="79"/>
      <c r="M16" s="80"/>
      <c r="N16" s="81">
        <f>分析係数表!H19</f>
        <v>-1.1917057281321999E-4</v>
      </c>
      <c r="O16" s="82">
        <f t="shared" si="4"/>
        <v>0</v>
      </c>
      <c r="P16" s="76">
        <f>分析係数表!C19</f>
        <v>0.34200435729847489</v>
      </c>
      <c r="Q16" s="82">
        <f t="shared" si="5"/>
        <v>0</v>
      </c>
      <c r="R16" s="83">
        <v>0</v>
      </c>
      <c r="S16" s="84">
        <f t="shared" si="6"/>
        <v>0</v>
      </c>
      <c r="T16" s="85">
        <f>分析係数表!F19</f>
        <v>0.2400702026958986</v>
      </c>
      <c r="U16" s="86">
        <f t="shared" si="7"/>
        <v>0</v>
      </c>
      <c r="V16" s="87">
        <f>分析係数表!D19</f>
        <v>1.0314617409693151E-2</v>
      </c>
      <c r="W16" s="167">
        <f t="shared" si="8"/>
        <v>0</v>
      </c>
      <c r="X16" s="76">
        <f>分析係数表!E19</f>
        <v>1.1666882453641765E-2</v>
      </c>
      <c r="Y16" s="166">
        <f t="shared" si="9"/>
        <v>0</v>
      </c>
    </row>
    <row r="17" spans="1:25" x14ac:dyDescent="0.2">
      <c r="A17" s="6" t="s">
        <v>5</v>
      </c>
      <c r="B17" s="5" t="s">
        <v>33</v>
      </c>
      <c r="C17" s="90"/>
      <c r="D17" s="76">
        <f>投入係数表!E17</f>
        <v>0</v>
      </c>
      <c r="E17" s="77">
        <f t="shared" si="0"/>
        <v>0</v>
      </c>
      <c r="F17" s="76">
        <f>分析係数表!C20</f>
        <v>3.3677120606188216E-2</v>
      </c>
      <c r="G17" s="77">
        <f t="shared" si="1"/>
        <v>0</v>
      </c>
      <c r="H17" s="77">
        <v>0</v>
      </c>
      <c r="I17" s="77">
        <f t="shared" si="2"/>
        <v>0</v>
      </c>
      <c r="J17" s="76">
        <f>分析係数表!G20</f>
        <v>0.10088272383354351</v>
      </c>
      <c r="K17" s="78">
        <f t="shared" si="3"/>
        <v>0</v>
      </c>
      <c r="L17" s="79"/>
      <c r="M17" s="80"/>
      <c r="N17" s="81">
        <f>分析係数表!H20</f>
        <v>5.7599110193056326E-4</v>
      </c>
      <c r="O17" s="82">
        <f t="shared" si="4"/>
        <v>0</v>
      </c>
      <c r="P17" s="76">
        <f>分析係数表!C20</f>
        <v>3.3677120606188216E-2</v>
      </c>
      <c r="Q17" s="82">
        <f t="shared" si="5"/>
        <v>0</v>
      </c>
      <c r="R17" s="83">
        <v>0</v>
      </c>
      <c r="S17" s="84">
        <f t="shared" si="6"/>
        <v>0</v>
      </c>
      <c r="T17" s="85">
        <f>分析係数表!F20</f>
        <v>0.2244640605296343</v>
      </c>
      <c r="U17" s="86">
        <f t="shared" si="7"/>
        <v>0</v>
      </c>
      <c r="V17" s="87">
        <f>分析係数表!D20</f>
        <v>9.8360655737704916E-2</v>
      </c>
      <c r="W17" s="167">
        <f t="shared" si="8"/>
        <v>0</v>
      </c>
      <c r="X17" s="76">
        <f>分析係数表!E20</f>
        <v>9.8360655737704916E-2</v>
      </c>
      <c r="Y17" s="166">
        <f t="shared" si="9"/>
        <v>0</v>
      </c>
    </row>
    <row r="18" spans="1:25" x14ac:dyDescent="0.2">
      <c r="A18" s="6" t="s">
        <v>6</v>
      </c>
      <c r="B18" s="5" t="s">
        <v>34</v>
      </c>
      <c r="C18" s="90"/>
      <c r="D18" s="76">
        <f>投入係数表!E18</f>
        <v>0</v>
      </c>
      <c r="E18" s="77">
        <f t="shared" si="0"/>
        <v>0</v>
      </c>
      <c r="F18" s="76">
        <f>分析係数表!C21</f>
        <v>0.74792925901052154</v>
      </c>
      <c r="G18" s="77">
        <f t="shared" si="1"/>
        <v>0</v>
      </c>
      <c r="H18" s="77">
        <v>0</v>
      </c>
      <c r="I18" s="77">
        <f t="shared" si="2"/>
        <v>0</v>
      </c>
      <c r="J18" s="76">
        <f>分析係数表!G21</f>
        <v>0.28510603787356553</v>
      </c>
      <c r="K18" s="78">
        <f t="shared" si="3"/>
        <v>0</v>
      </c>
      <c r="L18" s="79"/>
      <c r="M18" s="80"/>
      <c r="N18" s="81">
        <f>分析係数表!H21</f>
        <v>9.6329546357352828E-4</v>
      </c>
      <c r="O18" s="82">
        <f t="shared" si="4"/>
        <v>0</v>
      </c>
      <c r="P18" s="76">
        <f>分析係数表!C21</f>
        <v>0.74792925901052154</v>
      </c>
      <c r="Q18" s="82">
        <f t="shared" si="5"/>
        <v>0</v>
      </c>
      <c r="R18" s="83">
        <v>0</v>
      </c>
      <c r="S18" s="84">
        <f t="shared" si="6"/>
        <v>0</v>
      </c>
      <c r="T18" s="85">
        <f>分析係数表!F21</f>
        <v>0.42581403836016385</v>
      </c>
      <c r="U18" s="86">
        <f t="shared" si="7"/>
        <v>0</v>
      </c>
      <c r="V18" s="87">
        <f>分析係数表!D21</f>
        <v>6.5082518957057703E-2</v>
      </c>
      <c r="W18" s="167">
        <f t="shared" si="8"/>
        <v>0</v>
      </c>
      <c r="X18" s="76">
        <f>分析係数表!E21</f>
        <v>5.1052268764445886E-2</v>
      </c>
      <c r="Y18" s="166">
        <f t="shared" si="9"/>
        <v>0</v>
      </c>
    </row>
    <row r="19" spans="1:25" x14ac:dyDescent="0.2">
      <c r="A19" s="6" t="s">
        <v>7</v>
      </c>
      <c r="B19" s="5" t="s">
        <v>269</v>
      </c>
      <c r="C19" s="90"/>
      <c r="D19" s="76">
        <f>投入係数表!E19</f>
        <v>0</v>
      </c>
      <c r="E19" s="77">
        <f t="shared" si="0"/>
        <v>0</v>
      </c>
      <c r="F19" s="76">
        <f>分析係数表!C22</f>
        <v>0.14808652246256238</v>
      </c>
      <c r="G19" s="77">
        <f t="shared" si="1"/>
        <v>0</v>
      </c>
      <c r="H19" s="77">
        <v>0</v>
      </c>
      <c r="I19" s="77">
        <f t="shared" si="2"/>
        <v>0</v>
      </c>
      <c r="J19" s="76">
        <f>分析係数表!G22</f>
        <v>0.1945937983354202</v>
      </c>
      <c r="K19" s="78">
        <f t="shared" si="3"/>
        <v>0</v>
      </c>
      <c r="L19" s="79"/>
      <c r="M19" s="80"/>
      <c r="N19" s="81">
        <f>分析係数表!H22</f>
        <v>4.9654405338841663E-5</v>
      </c>
      <c r="O19" s="82">
        <f t="shared" si="4"/>
        <v>0</v>
      </c>
      <c r="P19" s="76">
        <f>分析係数表!C22</f>
        <v>0.14808652246256238</v>
      </c>
      <c r="Q19" s="82">
        <f t="shared" si="5"/>
        <v>0</v>
      </c>
      <c r="R19" s="83">
        <v>0</v>
      </c>
      <c r="S19" s="84">
        <f t="shared" si="6"/>
        <v>0</v>
      </c>
      <c r="T19" s="85">
        <f>分析係数表!F22</f>
        <v>0.41290417618030495</v>
      </c>
      <c r="U19" s="86">
        <f t="shared" si="7"/>
        <v>0</v>
      </c>
      <c r="V19" s="87">
        <f>分析係数表!D22</f>
        <v>2.3495617588568902E-2</v>
      </c>
      <c r="W19" s="167">
        <f t="shared" si="8"/>
        <v>0</v>
      </c>
      <c r="X19" s="76">
        <f>分析係数表!E22</f>
        <v>1.8855417249760625E-2</v>
      </c>
      <c r="Y19" s="166">
        <f t="shared" si="9"/>
        <v>0</v>
      </c>
    </row>
    <row r="20" spans="1:25" x14ac:dyDescent="0.2">
      <c r="A20" s="6" t="s">
        <v>8</v>
      </c>
      <c r="B20" s="5" t="s">
        <v>270</v>
      </c>
      <c r="C20" s="90"/>
      <c r="D20" s="76">
        <f>投入係数表!E20</f>
        <v>0</v>
      </c>
      <c r="E20" s="77">
        <f t="shared" si="0"/>
        <v>0</v>
      </c>
      <c r="F20" s="76">
        <f>分析係数表!C23</f>
        <v>0</v>
      </c>
      <c r="G20" s="77">
        <f t="shared" si="1"/>
        <v>0</v>
      </c>
      <c r="H20" s="77">
        <v>0</v>
      </c>
      <c r="I20" s="77">
        <f t="shared" si="2"/>
        <v>0</v>
      </c>
      <c r="J20" s="76">
        <f>分析係数表!G23</f>
        <v>0.21540656205420827</v>
      </c>
      <c r="K20" s="78">
        <f t="shared" si="3"/>
        <v>0</v>
      </c>
      <c r="L20" s="79"/>
      <c r="M20" s="80"/>
      <c r="N20" s="81">
        <f>分析係数表!H23</f>
        <v>2.9792643203304998E-5</v>
      </c>
      <c r="O20" s="82">
        <f t="shared" si="4"/>
        <v>0</v>
      </c>
      <c r="P20" s="76">
        <f>分析係数表!C23</f>
        <v>0</v>
      </c>
      <c r="Q20" s="82">
        <f t="shared" si="5"/>
        <v>0</v>
      </c>
      <c r="R20" s="83">
        <v>0</v>
      </c>
      <c r="S20" s="84">
        <f t="shared" si="6"/>
        <v>0</v>
      </c>
      <c r="T20" s="85">
        <f>分析係数表!F23</f>
        <v>0.44079885877318115</v>
      </c>
      <c r="U20" s="86">
        <f t="shared" si="7"/>
        <v>0</v>
      </c>
      <c r="V20" s="87">
        <f>分析係数表!D23</f>
        <v>9.4151212553495012E-2</v>
      </c>
      <c r="W20" s="167">
        <f t="shared" si="8"/>
        <v>0</v>
      </c>
      <c r="X20" s="76">
        <f>分析係数表!E23</f>
        <v>8.7375178316690436E-2</v>
      </c>
      <c r="Y20" s="166">
        <f t="shared" si="9"/>
        <v>0</v>
      </c>
    </row>
    <row r="21" spans="1:25" x14ac:dyDescent="0.2">
      <c r="A21" s="6" t="s">
        <v>9</v>
      </c>
      <c r="B21" s="5" t="s">
        <v>271</v>
      </c>
      <c r="C21" s="90"/>
      <c r="D21" s="76">
        <f>投入係数表!E21</f>
        <v>0</v>
      </c>
      <c r="E21" s="77">
        <f t="shared" si="0"/>
        <v>0</v>
      </c>
      <c r="F21" s="76">
        <f>分析係数表!C24</f>
        <v>0.12890403180011356</v>
      </c>
      <c r="G21" s="77">
        <f t="shared" si="1"/>
        <v>0</v>
      </c>
      <c r="H21" s="77">
        <v>0</v>
      </c>
      <c r="I21" s="77">
        <f t="shared" si="2"/>
        <v>0</v>
      </c>
      <c r="J21" s="76">
        <f>分析係数表!G24</f>
        <v>0.20533333333333334</v>
      </c>
      <c r="K21" s="78">
        <f t="shared" si="3"/>
        <v>0</v>
      </c>
      <c r="L21" s="79"/>
      <c r="M21" s="80"/>
      <c r="N21" s="81">
        <f>分析係数表!H24</f>
        <v>3.4758083737189161E-4</v>
      </c>
      <c r="O21" s="82">
        <f t="shared" si="4"/>
        <v>0</v>
      </c>
      <c r="P21" s="76">
        <f>分析係数表!C24</f>
        <v>0.12890403180011356</v>
      </c>
      <c r="Q21" s="82">
        <f t="shared" si="5"/>
        <v>0</v>
      </c>
      <c r="R21" s="83">
        <v>0</v>
      </c>
      <c r="S21" s="84">
        <f t="shared" si="6"/>
        <v>0</v>
      </c>
      <c r="T21" s="85">
        <f>分析係数表!F24</f>
        <v>0.39200000000000002</v>
      </c>
      <c r="U21" s="86">
        <f t="shared" si="7"/>
        <v>0</v>
      </c>
      <c r="V21" s="87">
        <f>分析係数表!D24</f>
        <v>0</v>
      </c>
      <c r="W21" s="167">
        <f t="shared" si="8"/>
        <v>0</v>
      </c>
      <c r="X21" s="76">
        <f>分析係数表!E24</f>
        <v>0</v>
      </c>
      <c r="Y21" s="166">
        <f t="shared" si="9"/>
        <v>0</v>
      </c>
    </row>
    <row r="22" spans="1:25" x14ac:dyDescent="0.2">
      <c r="A22" s="6" t="s">
        <v>10</v>
      </c>
      <c r="B22" s="5" t="s">
        <v>272</v>
      </c>
      <c r="C22" s="90"/>
      <c r="D22" s="76">
        <f>投入係数表!E22</f>
        <v>0</v>
      </c>
      <c r="E22" s="77">
        <f t="shared" si="0"/>
        <v>0</v>
      </c>
      <c r="F22" s="76">
        <f>分析係数表!C25</f>
        <v>4.4947860481841073E-2</v>
      </c>
      <c r="G22" s="77">
        <f t="shared" si="1"/>
        <v>0</v>
      </c>
      <c r="H22" s="77">
        <v>0</v>
      </c>
      <c r="I22" s="77">
        <f t="shared" si="2"/>
        <v>0</v>
      </c>
      <c r="J22" s="76">
        <f>分析係数表!G25</f>
        <v>0.19696010132995567</v>
      </c>
      <c r="K22" s="78">
        <f t="shared" si="3"/>
        <v>0</v>
      </c>
      <c r="L22" s="79"/>
      <c r="M22" s="80"/>
      <c r="N22" s="81">
        <f>分析係数表!H25</f>
        <v>5.2633669659172167E-4</v>
      </c>
      <c r="O22" s="82">
        <f t="shared" si="4"/>
        <v>0</v>
      </c>
      <c r="P22" s="76">
        <f>分析係数表!C25</f>
        <v>4.4947860481841073E-2</v>
      </c>
      <c r="Q22" s="82">
        <f t="shared" si="5"/>
        <v>0</v>
      </c>
      <c r="R22" s="83">
        <v>0</v>
      </c>
      <c r="S22" s="84">
        <f t="shared" si="6"/>
        <v>0</v>
      </c>
      <c r="T22" s="85">
        <f>分析係数表!F25</f>
        <v>0.35085497150094996</v>
      </c>
      <c r="U22" s="86">
        <f t="shared" si="7"/>
        <v>0</v>
      </c>
      <c r="V22" s="87">
        <f>分析係数表!D25</f>
        <v>8.9930335655478144E-2</v>
      </c>
      <c r="W22" s="167">
        <f t="shared" si="8"/>
        <v>0</v>
      </c>
      <c r="X22" s="76">
        <f>分析係数表!E25</f>
        <v>8.7397086763774542E-2</v>
      </c>
      <c r="Y22" s="166">
        <f t="shared" si="9"/>
        <v>0</v>
      </c>
    </row>
    <row r="23" spans="1:25" x14ac:dyDescent="0.2">
      <c r="A23" s="6" t="s">
        <v>11</v>
      </c>
      <c r="B23" s="5" t="s">
        <v>35</v>
      </c>
      <c r="C23" s="90"/>
      <c r="D23" s="76">
        <f>投入係数表!E23</f>
        <v>0</v>
      </c>
      <c r="E23" s="77">
        <f t="shared" si="0"/>
        <v>0</v>
      </c>
      <c r="F23" s="76">
        <f>分析係数表!C26</f>
        <v>0.39424703891708968</v>
      </c>
      <c r="G23" s="77">
        <f t="shared" si="1"/>
        <v>0</v>
      </c>
      <c r="H23" s="77">
        <v>0</v>
      </c>
      <c r="I23" s="77">
        <f t="shared" si="2"/>
        <v>0</v>
      </c>
      <c r="J23" s="76">
        <f>分析係数表!G26</f>
        <v>0.19628618241398144</v>
      </c>
      <c r="K23" s="78">
        <f t="shared" si="3"/>
        <v>0</v>
      </c>
      <c r="L23" s="79"/>
      <c r="M23" s="80"/>
      <c r="N23" s="81">
        <f>分析係数表!H26</f>
        <v>1.0973623579884007E-2</v>
      </c>
      <c r="O23" s="82">
        <f t="shared" si="4"/>
        <v>0</v>
      </c>
      <c r="P23" s="76">
        <f>分析係数表!C26</f>
        <v>0.39424703891708968</v>
      </c>
      <c r="Q23" s="82">
        <f t="shared" si="5"/>
        <v>0</v>
      </c>
      <c r="R23" s="83">
        <v>0</v>
      </c>
      <c r="S23" s="84">
        <f t="shared" si="6"/>
        <v>0</v>
      </c>
      <c r="T23" s="85">
        <f>分析係数表!F26</f>
        <v>0.33478973238667392</v>
      </c>
      <c r="U23" s="86">
        <f t="shared" si="7"/>
        <v>0</v>
      </c>
      <c r="V23" s="87">
        <f>分析係数表!D26</f>
        <v>1.0267613326051339E-2</v>
      </c>
      <c r="W23" s="167">
        <f t="shared" si="8"/>
        <v>0</v>
      </c>
      <c r="X23" s="76">
        <f>分析係数表!E26</f>
        <v>1.0158383397050792E-2</v>
      </c>
      <c r="Y23" s="166">
        <f t="shared" si="9"/>
        <v>0</v>
      </c>
    </row>
    <row r="24" spans="1:25" x14ac:dyDescent="0.2">
      <c r="A24" s="6" t="s">
        <v>12</v>
      </c>
      <c r="B24" s="5" t="s">
        <v>366</v>
      </c>
      <c r="C24" s="90"/>
      <c r="D24" s="76">
        <f>投入係数表!E24</f>
        <v>0</v>
      </c>
      <c r="E24" s="77">
        <f t="shared" si="0"/>
        <v>0</v>
      </c>
      <c r="F24" s="76">
        <f>分析係数表!C27</f>
        <v>0.12701612903225812</v>
      </c>
      <c r="G24" s="77">
        <f t="shared" si="1"/>
        <v>0</v>
      </c>
      <c r="H24" s="77">
        <v>0</v>
      </c>
      <c r="I24" s="77">
        <f t="shared" si="2"/>
        <v>0</v>
      </c>
      <c r="J24" s="76">
        <f>分析係数表!G27</f>
        <v>0.16988809766022381</v>
      </c>
      <c r="K24" s="78">
        <f t="shared" si="3"/>
        <v>0</v>
      </c>
      <c r="L24" s="79"/>
      <c r="M24" s="80"/>
      <c r="N24" s="81">
        <f>分析係数表!H27</f>
        <v>1.137085882259474E-2</v>
      </c>
      <c r="O24" s="82">
        <f t="shared" si="4"/>
        <v>0</v>
      </c>
      <c r="P24" s="76">
        <f>分析係数表!C27</f>
        <v>0.12701612903225812</v>
      </c>
      <c r="Q24" s="82">
        <f t="shared" si="5"/>
        <v>0</v>
      </c>
      <c r="R24" s="83">
        <v>0</v>
      </c>
      <c r="S24" s="84">
        <f t="shared" si="6"/>
        <v>0</v>
      </c>
      <c r="T24" s="85">
        <f>分析係数表!F27</f>
        <v>0.32044760935910477</v>
      </c>
      <c r="U24" s="86">
        <f t="shared" si="7"/>
        <v>0</v>
      </c>
      <c r="V24" s="87">
        <f>分析係数表!D27</f>
        <v>1.0172939979654121E-2</v>
      </c>
      <c r="W24" s="167">
        <f t="shared" si="8"/>
        <v>0</v>
      </c>
      <c r="X24" s="76">
        <f>分析係数表!E27</f>
        <v>5.0864699898270603E-3</v>
      </c>
      <c r="Y24" s="166">
        <f t="shared" si="9"/>
        <v>0</v>
      </c>
    </row>
    <row r="25" spans="1:25" x14ac:dyDescent="0.2">
      <c r="A25" s="6" t="s">
        <v>13</v>
      </c>
      <c r="B25" s="5" t="s">
        <v>192</v>
      </c>
      <c r="C25" s="90"/>
      <c r="D25" s="76">
        <f>投入係数表!E25</f>
        <v>0</v>
      </c>
      <c r="E25" s="77">
        <f t="shared" si="0"/>
        <v>0</v>
      </c>
      <c r="F25" s="76">
        <f>分析係数表!C28</f>
        <v>0.16379672406551871</v>
      </c>
      <c r="G25" s="77">
        <f t="shared" si="1"/>
        <v>0</v>
      </c>
      <c r="H25" s="77">
        <v>0</v>
      </c>
      <c r="I25" s="77">
        <f t="shared" si="2"/>
        <v>0</v>
      </c>
      <c r="J25" s="76">
        <f>分析係数表!G28</f>
        <v>0.12481384959046909</v>
      </c>
      <c r="K25" s="78">
        <f t="shared" si="3"/>
        <v>0</v>
      </c>
      <c r="L25" s="79"/>
      <c r="M25" s="80"/>
      <c r="N25" s="81">
        <f>分析係数表!H28</f>
        <v>2.2086279494716771E-2</v>
      </c>
      <c r="O25" s="82">
        <f t="shared" si="4"/>
        <v>0</v>
      </c>
      <c r="P25" s="76">
        <f>分析係数表!C28</f>
        <v>0.16379672406551871</v>
      </c>
      <c r="Q25" s="82">
        <f t="shared" si="5"/>
        <v>0</v>
      </c>
      <c r="R25" s="83">
        <v>0</v>
      </c>
      <c r="S25" s="84">
        <f t="shared" si="6"/>
        <v>0</v>
      </c>
      <c r="T25" s="85">
        <f>分析係数表!F28</f>
        <v>0.21360759493670886</v>
      </c>
      <c r="U25" s="86">
        <f t="shared" si="7"/>
        <v>0</v>
      </c>
      <c r="V25" s="87">
        <f>分析係数表!D28</f>
        <v>6.6548771407297092E-2</v>
      </c>
      <c r="W25" s="167">
        <f t="shared" si="8"/>
        <v>0</v>
      </c>
      <c r="X25" s="76">
        <f>分析係数表!E28</f>
        <v>6.78518242740134E-2</v>
      </c>
      <c r="Y25" s="166">
        <f t="shared" si="9"/>
        <v>0</v>
      </c>
    </row>
    <row r="26" spans="1:25" x14ac:dyDescent="0.2">
      <c r="A26" s="6" t="s">
        <v>14</v>
      </c>
      <c r="B26" s="5" t="s">
        <v>50</v>
      </c>
      <c r="C26" s="90"/>
      <c r="D26" s="76">
        <f>投入係数表!E26</f>
        <v>0</v>
      </c>
      <c r="E26" s="77">
        <f t="shared" si="0"/>
        <v>0</v>
      </c>
      <c r="F26" s="76">
        <f>分析係数表!C29</f>
        <v>0.28548895899053628</v>
      </c>
      <c r="G26" s="77">
        <f t="shared" si="1"/>
        <v>0</v>
      </c>
      <c r="H26" s="77">
        <v>0</v>
      </c>
      <c r="I26" s="77">
        <f t="shared" si="2"/>
        <v>0</v>
      </c>
      <c r="J26" s="76">
        <f>分析係数表!G29</f>
        <v>0.26160092807424595</v>
      </c>
      <c r="K26" s="78">
        <f t="shared" si="3"/>
        <v>0</v>
      </c>
      <c r="L26" s="79"/>
      <c r="M26" s="80"/>
      <c r="N26" s="81">
        <f>分析係数表!H29</f>
        <v>1.047707952649559E-2</v>
      </c>
      <c r="O26" s="82">
        <f t="shared" si="4"/>
        <v>0</v>
      </c>
      <c r="P26" s="76">
        <f>分析係数表!C29</f>
        <v>0.28548895899053628</v>
      </c>
      <c r="Q26" s="82">
        <f t="shared" si="5"/>
        <v>0</v>
      </c>
      <c r="R26" s="83">
        <v>0</v>
      </c>
      <c r="S26" s="84">
        <f t="shared" si="6"/>
        <v>0</v>
      </c>
      <c r="T26" s="85">
        <f>分析係数表!F29</f>
        <v>0.47177107501933491</v>
      </c>
      <c r="U26" s="86">
        <f t="shared" si="7"/>
        <v>0</v>
      </c>
      <c r="V26" s="87">
        <f>分析係数表!D29</f>
        <v>7.4825986078886311E-2</v>
      </c>
      <c r="W26" s="167">
        <f t="shared" si="8"/>
        <v>0</v>
      </c>
      <c r="X26" s="76">
        <f>分析係数表!E29</f>
        <v>4.7370456303170917E-2</v>
      </c>
      <c r="Y26" s="166">
        <f t="shared" si="9"/>
        <v>0</v>
      </c>
    </row>
    <row r="27" spans="1:25" x14ac:dyDescent="0.2">
      <c r="A27" s="6" t="s">
        <v>15</v>
      </c>
      <c r="B27" s="5" t="s">
        <v>36</v>
      </c>
      <c r="C27" s="90"/>
      <c r="D27" s="76">
        <f>投入係数表!E27</f>
        <v>0</v>
      </c>
      <c r="E27" s="77">
        <f t="shared" si="0"/>
        <v>0</v>
      </c>
      <c r="F27" s="76">
        <f>分析係数表!C30</f>
        <v>1</v>
      </c>
      <c r="G27" s="77">
        <f t="shared" si="1"/>
        <v>0</v>
      </c>
      <c r="H27" s="77">
        <v>0</v>
      </c>
      <c r="I27" s="77">
        <f t="shared" si="2"/>
        <v>0</v>
      </c>
      <c r="J27" s="76">
        <f>分析係数表!G30</f>
        <v>0.34486716956379143</v>
      </c>
      <c r="K27" s="78">
        <f t="shared" si="3"/>
        <v>0</v>
      </c>
      <c r="L27" s="79"/>
      <c r="M27" s="80"/>
      <c r="N27" s="81">
        <f>分析係数表!H30</f>
        <v>0</v>
      </c>
      <c r="O27" s="82">
        <f t="shared" si="4"/>
        <v>0</v>
      </c>
      <c r="P27" s="76">
        <f>分析係数表!C30</f>
        <v>1</v>
      </c>
      <c r="Q27" s="82">
        <f t="shared" si="5"/>
        <v>0</v>
      </c>
      <c r="R27" s="83">
        <v>0</v>
      </c>
      <c r="S27" s="84">
        <f t="shared" si="6"/>
        <v>0</v>
      </c>
      <c r="T27" s="85">
        <f>分析係数表!F30</f>
        <v>0.44112823876680879</v>
      </c>
      <c r="U27" s="86">
        <f t="shared" si="7"/>
        <v>0</v>
      </c>
      <c r="V27" s="87">
        <f>分析係数表!D30</f>
        <v>0.17563135454247294</v>
      </c>
      <c r="W27" s="167">
        <f t="shared" si="8"/>
        <v>0</v>
      </c>
      <c r="X27" s="76">
        <f>分析係数表!E30</f>
        <v>0.11282387668087898</v>
      </c>
      <c r="Y27" s="166">
        <f t="shared" si="9"/>
        <v>0</v>
      </c>
    </row>
    <row r="28" spans="1:25" x14ac:dyDescent="0.2">
      <c r="A28" s="6" t="s">
        <v>16</v>
      </c>
      <c r="B28" s="5" t="s">
        <v>193</v>
      </c>
      <c r="C28" s="90"/>
      <c r="D28" s="76">
        <f>投入係数表!E28</f>
        <v>0</v>
      </c>
      <c r="E28" s="77">
        <f t="shared" si="0"/>
        <v>0</v>
      </c>
      <c r="F28" s="76">
        <f>分析係数表!C31</f>
        <v>9.852216748768472E-2</v>
      </c>
      <c r="G28" s="77">
        <f t="shared" si="1"/>
        <v>0</v>
      </c>
      <c r="H28" s="77">
        <v>0</v>
      </c>
      <c r="I28" s="77">
        <f t="shared" si="2"/>
        <v>0</v>
      </c>
      <c r="J28" s="76">
        <f>分析係数表!G31</f>
        <v>7.0742358078602616E-2</v>
      </c>
      <c r="K28" s="78">
        <f t="shared" si="3"/>
        <v>0</v>
      </c>
      <c r="L28" s="79"/>
      <c r="M28" s="80"/>
      <c r="N28" s="81">
        <f>分析係数表!H31</f>
        <v>2.298998967188369E-2</v>
      </c>
      <c r="O28" s="82">
        <f t="shared" si="4"/>
        <v>0</v>
      </c>
      <c r="P28" s="76">
        <f>分析係数表!C31</f>
        <v>9.852216748768472E-2</v>
      </c>
      <c r="Q28" s="82">
        <f t="shared" si="5"/>
        <v>0</v>
      </c>
      <c r="R28" s="83">
        <v>0</v>
      </c>
      <c r="S28" s="84">
        <f t="shared" si="6"/>
        <v>0</v>
      </c>
      <c r="T28" s="85">
        <f>分析係数表!F31</f>
        <v>0.34585152838427946</v>
      </c>
      <c r="U28" s="86">
        <f t="shared" si="7"/>
        <v>0</v>
      </c>
      <c r="V28" s="87">
        <f>分析係数表!D31</f>
        <v>0</v>
      </c>
      <c r="W28" s="167">
        <f t="shared" si="8"/>
        <v>0</v>
      </c>
      <c r="X28" s="76">
        <f>分析係数表!E31</f>
        <v>0</v>
      </c>
      <c r="Y28" s="166">
        <f t="shared" si="9"/>
        <v>0</v>
      </c>
    </row>
    <row r="29" spans="1:25" x14ac:dyDescent="0.2">
      <c r="A29" s="6" t="s">
        <v>17</v>
      </c>
      <c r="B29" s="5" t="s">
        <v>273</v>
      </c>
      <c r="C29" s="90"/>
      <c r="D29" s="76">
        <f>投入係数表!E29</f>
        <v>0</v>
      </c>
      <c r="E29" s="77">
        <f t="shared" si="0"/>
        <v>0</v>
      </c>
      <c r="F29" s="76">
        <f>分析係数表!C32</f>
        <v>1</v>
      </c>
      <c r="G29" s="77">
        <f t="shared" si="1"/>
        <v>0</v>
      </c>
      <c r="H29" s="77">
        <v>0</v>
      </c>
      <c r="I29" s="77">
        <f t="shared" si="2"/>
        <v>0</v>
      </c>
      <c r="J29" s="76">
        <f>分析係数表!G32</f>
        <v>0.13984348417829193</v>
      </c>
      <c r="K29" s="78">
        <f t="shared" si="3"/>
        <v>0</v>
      </c>
      <c r="L29" s="79"/>
      <c r="M29" s="80"/>
      <c r="N29" s="81">
        <f>分析係数表!H32</f>
        <v>6.6735520775403198E-3</v>
      </c>
      <c r="O29" s="82">
        <f t="shared" si="4"/>
        <v>0</v>
      </c>
      <c r="P29" s="76">
        <f>分析係数表!C32</f>
        <v>1</v>
      </c>
      <c r="Q29" s="82">
        <f t="shared" si="5"/>
        <v>0</v>
      </c>
      <c r="R29" s="83">
        <v>0</v>
      </c>
      <c r="S29" s="84">
        <f t="shared" si="6"/>
        <v>0</v>
      </c>
      <c r="T29" s="85">
        <f>分析係数表!F32</f>
        <v>0.48213678121810138</v>
      </c>
      <c r="U29" s="86">
        <f t="shared" si="7"/>
        <v>0</v>
      </c>
      <c r="V29" s="87">
        <f>分析係数表!D32</f>
        <v>1.5651582170806397E-2</v>
      </c>
      <c r="W29" s="167">
        <f t="shared" si="8"/>
        <v>0</v>
      </c>
      <c r="X29" s="76">
        <f>分析係数表!E32</f>
        <v>2.3477373256209595E-2</v>
      </c>
      <c r="Y29" s="166">
        <f t="shared" si="9"/>
        <v>0</v>
      </c>
    </row>
    <row r="30" spans="1:25" x14ac:dyDescent="0.2">
      <c r="A30" s="6" t="s">
        <v>18</v>
      </c>
      <c r="B30" s="5" t="s">
        <v>274</v>
      </c>
      <c r="C30" s="90"/>
      <c r="D30" s="76">
        <f>投入係数表!E30</f>
        <v>0</v>
      </c>
      <c r="E30" s="77">
        <f t="shared" si="0"/>
        <v>0</v>
      </c>
      <c r="F30" s="76">
        <f>分析係数表!C33</f>
        <v>0.66930265995686555</v>
      </c>
      <c r="G30" s="77">
        <f t="shared" si="1"/>
        <v>0</v>
      </c>
      <c r="H30" s="77">
        <v>0</v>
      </c>
      <c r="I30" s="77">
        <f t="shared" si="2"/>
        <v>0</v>
      </c>
      <c r="J30" s="76">
        <f>分析係数表!G33</f>
        <v>0.50267952840300112</v>
      </c>
      <c r="K30" s="78">
        <f t="shared" si="3"/>
        <v>0</v>
      </c>
      <c r="L30" s="79"/>
      <c r="M30" s="80"/>
      <c r="N30" s="81">
        <f>分析係数表!H33</f>
        <v>9.930881067768333E-4</v>
      </c>
      <c r="O30" s="82">
        <f t="shared" si="4"/>
        <v>0</v>
      </c>
      <c r="P30" s="76">
        <f>分析係数表!C33</f>
        <v>0.66930265995686555</v>
      </c>
      <c r="Q30" s="82">
        <f t="shared" si="5"/>
        <v>0</v>
      </c>
      <c r="R30" s="83">
        <v>0</v>
      </c>
      <c r="S30" s="84">
        <f t="shared" si="6"/>
        <v>0</v>
      </c>
      <c r="T30" s="85">
        <f>分析係数表!F33</f>
        <v>0.63987138263665599</v>
      </c>
      <c r="U30" s="86">
        <f t="shared" si="7"/>
        <v>0</v>
      </c>
      <c r="V30" s="87">
        <f>分析係数表!D33</f>
        <v>8.1457663451232579E-2</v>
      </c>
      <c r="W30" s="167">
        <f t="shared" si="8"/>
        <v>0</v>
      </c>
      <c r="X30" s="76">
        <f>分析係数表!E33</f>
        <v>7.5026795284030015E-2</v>
      </c>
      <c r="Y30" s="166">
        <f t="shared" si="9"/>
        <v>0</v>
      </c>
    </row>
    <row r="31" spans="1:25" x14ac:dyDescent="0.2">
      <c r="A31" s="6" t="s">
        <v>19</v>
      </c>
      <c r="B31" s="5" t="s">
        <v>275</v>
      </c>
      <c r="C31" s="90"/>
      <c r="D31" s="76">
        <f>投入係数表!E31</f>
        <v>0</v>
      </c>
      <c r="E31" s="77">
        <f t="shared" si="0"/>
        <v>0</v>
      </c>
      <c r="F31" s="76">
        <f>分析係数表!C34</f>
        <v>0.21075898495808931</v>
      </c>
      <c r="G31" s="77">
        <f t="shared" si="1"/>
        <v>0</v>
      </c>
      <c r="H31" s="77">
        <v>0</v>
      </c>
      <c r="I31" s="77">
        <f t="shared" si="2"/>
        <v>0</v>
      </c>
      <c r="J31" s="76">
        <f>分析係数表!G34</f>
        <v>0.42506631299734748</v>
      </c>
      <c r="K31" s="78">
        <f t="shared" si="3"/>
        <v>0</v>
      </c>
      <c r="L31" s="79"/>
      <c r="M31" s="80"/>
      <c r="N31" s="81">
        <f>分析係数表!H34</f>
        <v>0.16547827123222372</v>
      </c>
      <c r="O31" s="82">
        <f t="shared" si="4"/>
        <v>0</v>
      </c>
      <c r="P31" s="76">
        <f>分析係数表!C34</f>
        <v>0.21075898495808931</v>
      </c>
      <c r="Q31" s="82">
        <f t="shared" si="5"/>
        <v>0</v>
      </c>
      <c r="R31" s="83">
        <v>0</v>
      </c>
      <c r="S31" s="84">
        <f t="shared" si="6"/>
        <v>0</v>
      </c>
      <c r="T31" s="85">
        <f>分析係数表!F34</f>
        <v>0.7000994694960212</v>
      </c>
      <c r="U31" s="86">
        <f t="shared" si="7"/>
        <v>0</v>
      </c>
      <c r="V31" s="87">
        <f>分析係数表!D34</f>
        <v>0.34449602122015915</v>
      </c>
      <c r="W31" s="167">
        <f t="shared" si="8"/>
        <v>0</v>
      </c>
      <c r="X31" s="76">
        <f>分析係数表!E34</f>
        <v>0.25008289124668437</v>
      </c>
      <c r="Y31" s="166">
        <f t="shared" si="9"/>
        <v>0</v>
      </c>
    </row>
    <row r="32" spans="1:25" x14ac:dyDescent="0.2">
      <c r="A32" s="6" t="s">
        <v>20</v>
      </c>
      <c r="B32" s="5" t="s">
        <v>37</v>
      </c>
      <c r="C32" s="90"/>
      <c r="D32" s="76">
        <f>投入係数表!E32</f>
        <v>0</v>
      </c>
      <c r="E32" s="77">
        <f t="shared" si="0"/>
        <v>0</v>
      </c>
      <c r="F32" s="76">
        <f>分析係数表!C35</f>
        <v>0.35776763643278187</v>
      </c>
      <c r="G32" s="77">
        <f t="shared" si="1"/>
        <v>0</v>
      </c>
      <c r="H32" s="77">
        <v>0</v>
      </c>
      <c r="I32" s="77">
        <f t="shared" si="2"/>
        <v>0</v>
      </c>
      <c r="J32" s="76">
        <f>分析係数表!G35</f>
        <v>0.31457036114570364</v>
      </c>
      <c r="K32" s="78">
        <f t="shared" si="3"/>
        <v>0</v>
      </c>
      <c r="L32" s="79"/>
      <c r="M32" s="80"/>
      <c r="N32" s="81">
        <f>分析係数表!H35</f>
        <v>6.2812822753634701E-2</v>
      </c>
      <c r="O32" s="82">
        <f t="shared" si="4"/>
        <v>0</v>
      </c>
      <c r="P32" s="76">
        <f>分析係数表!C35</f>
        <v>0.35776763643278187</v>
      </c>
      <c r="Q32" s="82">
        <f t="shared" si="5"/>
        <v>0</v>
      </c>
      <c r="R32" s="83">
        <v>0</v>
      </c>
      <c r="S32" s="84">
        <f t="shared" si="6"/>
        <v>0</v>
      </c>
      <c r="T32" s="85">
        <f>分析係数表!F35</f>
        <v>0.64533001245330013</v>
      </c>
      <c r="U32" s="86">
        <f t="shared" si="7"/>
        <v>0</v>
      </c>
      <c r="V32" s="87">
        <f>分析係数表!D35</f>
        <v>7.6961394769613944E-2</v>
      </c>
      <c r="W32" s="167">
        <f t="shared" si="8"/>
        <v>0</v>
      </c>
      <c r="X32" s="76">
        <f>分析係数表!E35</f>
        <v>7.0734744707347447E-2</v>
      </c>
      <c r="Y32" s="166">
        <f t="shared" si="9"/>
        <v>0</v>
      </c>
    </row>
    <row r="33" spans="1:25" x14ac:dyDescent="0.2">
      <c r="A33" s="6" t="s">
        <v>21</v>
      </c>
      <c r="B33" s="5" t="s">
        <v>38</v>
      </c>
      <c r="C33" s="90"/>
      <c r="D33" s="76">
        <f>投入係数表!E33</f>
        <v>0</v>
      </c>
      <c r="E33" s="77">
        <f t="shared" si="0"/>
        <v>0</v>
      </c>
      <c r="F33" s="76">
        <f>分析係数表!C36</f>
        <v>0.77131996474217712</v>
      </c>
      <c r="G33" s="77">
        <f t="shared" si="1"/>
        <v>0</v>
      </c>
      <c r="H33" s="77">
        <v>0</v>
      </c>
      <c r="I33" s="77">
        <f t="shared" si="2"/>
        <v>0</v>
      </c>
      <c r="J33" s="76">
        <f>分析係数表!G36</f>
        <v>2.7850799289520427E-2</v>
      </c>
      <c r="K33" s="78">
        <f t="shared" si="3"/>
        <v>0</v>
      </c>
      <c r="L33" s="79"/>
      <c r="M33" s="80"/>
      <c r="N33" s="81">
        <f>分析係数表!H36</f>
        <v>0.1566397870819099</v>
      </c>
      <c r="O33" s="82">
        <f t="shared" si="4"/>
        <v>0</v>
      </c>
      <c r="P33" s="76">
        <f>分析係数表!C36</f>
        <v>0.77131996474217712</v>
      </c>
      <c r="Q33" s="82">
        <f t="shared" si="5"/>
        <v>0</v>
      </c>
      <c r="R33" s="83">
        <v>0</v>
      </c>
      <c r="S33" s="84">
        <f t="shared" si="6"/>
        <v>0</v>
      </c>
      <c r="T33" s="85">
        <f>分析係数表!F36</f>
        <v>0.87289520426287748</v>
      </c>
      <c r="U33" s="86">
        <f t="shared" si="7"/>
        <v>0</v>
      </c>
      <c r="V33" s="87">
        <f>分析係数表!D36</f>
        <v>1.1793960923623446E-2</v>
      </c>
      <c r="W33" s="167">
        <f t="shared" si="8"/>
        <v>0</v>
      </c>
      <c r="X33" s="76">
        <f>分析係数表!E36</f>
        <v>4.760213143872114E-3</v>
      </c>
      <c r="Y33" s="166">
        <f t="shared" si="9"/>
        <v>0</v>
      </c>
    </row>
    <row r="34" spans="1:25" x14ac:dyDescent="0.2">
      <c r="A34" s="6" t="s">
        <v>22</v>
      </c>
      <c r="B34" s="5" t="s">
        <v>378</v>
      </c>
      <c r="C34" s="90"/>
      <c r="D34" s="76">
        <f>投入係数表!E34</f>
        <v>0</v>
      </c>
      <c r="E34" s="77">
        <f t="shared" si="0"/>
        <v>0</v>
      </c>
      <c r="F34" s="76">
        <f>分析係数表!C37</f>
        <v>0.44031007751937989</v>
      </c>
      <c r="G34" s="77">
        <f t="shared" si="1"/>
        <v>0</v>
      </c>
      <c r="H34" s="77">
        <v>0</v>
      </c>
      <c r="I34" s="77">
        <f t="shared" si="2"/>
        <v>0</v>
      </c>
      <c r="J34" s="76">
        <f>分析係数表!G37</f>
        <v>0.46875589956579194</v>
      </c>
      <c r="K34" s="78">
        <f t="shared" si="3"/>
        <v>0</v>
      </c>
      <c r="L34" s="79"/>
      <c r="M34" s="80"/>
      <c r="N34" s="81">
        <f>分析係数表!H37</f>
        <v>4.9515373003892908E-2</v>
      </c>
      <c r="O34" s="82">
        <f t="shared" si="4"/>
        <v>0</v>
      </c>
      <c r="P34" s="76">
        <f>分析係数表!C37</f>
        <v>0.44031007751937989</v>
      </c>
      <c r="Q34" s="82">
        <f t="shared" si="5"/>
        <v>0</v>
      </c>
      <c r="R34" s="83">
        <v>0</v>
      </c>
      <c r="S34" s="84">
        <f t="shared" si="6"/>
        <v>0</v>
      </c>
      <c r="T34" s="85">
        <f>分析係数表!F37</f>
        <v>0.71172361714177834</v>
      </c>
      <c r="U34" s="86">
        <f t="shared" si="7"/>
        <v>0</v>
      </c>
      <c r="V34" s="87">
        <f>分析係数表!D37</f>
        <v>0.12846894468567113</v>
      </c>
      <c r="W34" s="167">
        <f t="shared" si="8"/>
        <v>0</v>
      </c>
      <c r="X34" s="76">
        <f>分析係数表!E37</f>
        <v>0.12044553520860865</v>
      </c>
      <c r="Y34" s="166">
        <f t="shared" si="9"/>
        <v>0</v>
      </c>
    </row>
    <row r="35" spans="1:25" x14ac:dyDescent="0.2">
      <c r="A35" s="6" t="s">
        <v>23</v>
      </c>
      <c r="B35" s="5" t="s">
        <v>194</v>
      </c>
      <c r="C35" s="90"/>
      <c r="D35" s="76">
        <f>投入係数表!E35</f>
        <v>0</v>
      </c>
      <c r="E35" s="77">
        <f t="shared" si="0"/>
        <v>0</v>
      </c>
      <c r="F35" s="76">
        <f>分析係数表!C38</f>
        <v>1.9523553644993696E-2</v>
      </c>
      <c r="G35" s="77">
        <f t="shared" si="1"/>
        <v>0</v>
      </c>
      <c r="H35" s="77">
        <v>0</v>
      </c>
      <c r="I35" s="77">
        <f t="shared" si="2"/>
        <v>0</v>
      </c>
      <c r="J35" s="76">
        <f>分析係数表!G38</f>
        <v>0.33554817275747506</v>
      </c>
      <c r="K35" s="78">
        <f t="shared" si="3"/>
        <v>0</v>
      </c>
      <c r="L35" s="79"/>
      <c r="M35" s="80"/>
      <c r="N35" s="81">
        <f>分析係数表!H38</f>
        <v>4.4649241280686425E-2</v>
      </c>
      <c r="O35" s="82">
        <f t="shared" si="4"/>
        <v>0</v>
      </c>
      <c r="P35" s="76">
        <f>分析係数表!C38</f>
        <v>1.9523553644993696E-2</v>
      </c>
      <c r="Q35" s="82">
        <f t="shared" si="5"/>
        <v>0</v>
      </c>
      <c r="R35" s="83">
        <v>0</v>
      </c>
      <c r="S35" s="84">
        <f t="shared" si="6"/>
        <v>0</v>
      </c>
      <c r="T35" s="85">
        <f>分析係数表!F38</f>
        <v>0.54485049833887045</v>
      </c>
      <c r="U35" s="86">
        <f t="shared" si="7"/>
        <v>0</v>
      </c>
      <c r="V35" s="87">
        <f>分析係数表!D38</f>
        <v>0.16279069767441862</v>
      </c>
      <c r="W35" s="167">
        <f t="shared" si="8"/>
        <v>0</v>
      </c>
      <c r="X35" s="76">
        <f>分析係数表!E38</f>
        <v>0.12624584717607973</v>
      </c>
      <c r="Y35" s="166">
        <f t="shared" si="9"/>
        <v>0</v>
      </c>
    </row>
    <row r="36" spans="1:25" x14ac:dyDescent="0.2">
      <c r="A36" s="6" t="s">
        <v>24</v>
      </c>
      <c r="B36" s="5" t="s">
        <v>39</v>
      </c>
      <c r="C36" s="90"/>
      <c r="D36" s="76">
        <f>投入係数表!E36</f>
        <v>0</v>
      </c>
      <c r="E36" s="77">
        <f t="shared" si="0"/>
        <v>0</v>
      </c>
      <c r="F36" s="76">
        <f>分析係数表!C39</f>
        <v>1</v>
      </c>
      <c r="G36" s="77">
        <f t="shared" si="1"/>
        <v>0</v>
      </c>
      <c r="H36" s="77">
        <v>0</v>
      </c>
      <c r="I36" s="77">
        <f t="shared" si="2"/>
        <v>0</v>
      </c>
      <c r="J36" s="76">
        <f>分析係数表!G39</f>
        <v>0.34952522092321203</v>
      </c>
      <c r="K36" s="78">
        <f t="shared" si="3"/>
        <v>0</v>
      </c>
      <c r="L36" s="79"/>
      <c r="M36" s="80"/>
      <c r="N36" s="81">
        <f>分析係数表!H39</f>
        <v>3.9524906649717967E-3</v>
      </c>
      <c r="O36" s="82">
        <f t="shared" si="4"/>
        <v>0</v>
      </c>
      <c r="P36" s="76">
        <f>分析係数表!C39</f>
        <v>1</v>
      </c>
      <c r="Q36" s="82">
        <f t="shared" si="5"/>
        <v>0</v>
      </c>
      <c r="R36" s="83">
        <v>0</v>
      </c>
      <c r="S36" s="84">
        <f t="shared" si="6"/>
        <v>0</v>
      </c>
      <c r="T36" s="85">
        <f>分析係数表!F39</f>
        <v>0.70020308469180526</v>
      </c>
      <c r="U36" s="86">
        <f t="shared" si="7"/>
        <v>0</v>
      </c>
      <c r="V36" s="87">
        <f>分析係数表!D39</f>
        <v>4.7038805642461164E-2</v>
      </c>
      <c r="W36" s="167">
        <f t="shared" si="8"/>
        <v>0</v>
      </c>
      <c r="X36" s="76">
        <f>分析係数表!E39</f>
        <v>5.9608101432570393E-2</v>
      </c>
      <c r="Y36" s="166">
        <f t="shared" si="9"/>
        <v>0</v>
      </c>
    </row>
    <row r="37" spans="1:25" x14ac:dyDescent="0.2">
      <c r="A37" s="6" t="s">
        <v>25</v>
      </c>
      <c r="B37" s="5" t="s">
        <v>40</v>
      </c>
      <c r="C37" s="90"/>
      <c r="D37" s="76">
        <f>投入係数表!E37</f>
        <v>0</v>
      </c>
      <c r="E37" s="77">
        <f t="shared" si="0"/>
        <v>0</v>
      </c>
      <c r="F37" s="76">
        <f>分析係数表!C40</f>
        <v>0.85909267157813107</v>
      </c>
      <c r="G37" s="77">
        <f t="shared" si="1"/>
        <v>0</v>
      </c>
      <c r="H37" s="77">
        <v>0</v>
      </c>
      <c r="I37" s="77">
        <f t="shared" si="2"/>
        <v>0</v>
      </c>
      <c r="J37" s="76">
        <f>分析係数表!G40</f>
        <v>0.47745782431646305</v>
      </c>
      <c r="K37" s="78">
        <f t="shared" si="3"/>
        <v>0</v>
      </c>
      <c r="L37" s="79"/>
      <c r="M37" s="80"/>
      <c r="N37" s="81">
        <f>分析係数表!H40</f>
        <v>3.4410502899817272E-2</v>
      </c>
      <c r="O37" s="82">
        <f t="shared" si="4"/>
        <v>0</v>
      </c>
      <c r="P37" s="76">
        <f>分析係数表!C40</f>
        <v>0.85909267157813107</v>
      </c>
      <c r="Q37" s="82">
        <f t="shared" si="5"/>
        <v>0</v>
      </c>
      <c r="R37" s="83">
        <v>0</v>
      </c>
      <c r="S37" s="84">
        <f t="shared" si="6"/>
        <v>0</v>
      </c>
      <c r="T37" s="85">
        <f>分析係数表!F40</f>
        <v>0.67379290285049442</v>
      </c>
      <c r="U37" s="86">
        <f t="shared" si="7"/>
        <v>0</v>
      </c>
      <c r="V37" s="87">
        <f>分析係数表!D40</f>
        <v>6.7699243746364171E-2</v>
      </c>
      <c r="W37" s="167">
        <f t="shared" si="8"/>
        <v>0</v>
      </c>
      <c r="X37" s="76">
        <f>分析係数表!E40</f>
        <v>4.3048283885980219E-2</v>
      </c>
      <c r="Y37" s="166">
        <f t="shared" si="9"/>
        <v>0</v>
      </c>
    </row>
    <row r="38" spans="1:25" x14ac:dyDescent="0.2">
      <c r="A38" s="6" t="s">
        <v>26</v>
      </c>
      <c r="B38" s="5" t="s">
        <v>277</v>
      </c>
      <c r="C38" s="90"/>
      <c r="D38" s="76">
        <f>投入係数表!E38</f>
        <v>0</v>
      </c>
      <c r="E38" s="77">
        <f t="shared" si="0"/>
        <v>0</v>
      </c>
      <c r="F38" s="76">
        <f>分析係数表!C41</f>
        <v>0.79270887240526711</v>
      </c>
      <c r="G38" s="77">
        <f t="shared" si="1"/>
        <v>0</v>
      </c>
      <c r="H38" s="77">
        <v>0</v>
      </c>
      <c r="I38" s="77">
        <f t="shared" si="2"/>
        <v>0</v>
      </c>
      <c r="J38" s="76">
        <f>分析係数表!G41</f>
        <v>0.44018033035308379</v>
      </c>
      <c r="K38" s="78">
        <f t="shared" si="3"/>
        <v>0</v>
      </c>
      <c r="L38" s="79"/>
      <c r="M38" s="80"/>
      <c r="N38" s="81">
        <f>分析係数表!H41</f>
        <v>5.5652657503773732E-2</v>
      </c>
      <c r="O38" s="82">
        <f t="shared" si="4"/>
        <v>0</v>
      </c>
      <c r="P38" s="76">
        <f>分析係数表!C41</f>
        <v>0.79270887240526711</v>
      </c>
      <c r="Q38" s="82">
        <f t="shared" si="5"/>
        <v>0</v>
      </c>
      <c r="R38" s="83">
        <v>0</v>
      </c>
      <c r="S38" s="84">
        <f t="shared" si="6"/>
        <v>0</v>
      </c>
      <c r="T38" s="85">
        <f>分析係数表!F41</f>
        <v>0.54542354902257917</v>
      </c>
      <c r="U38" s="86">
        <f t="shared" si="7"/>
        <v>0</v>
      </c>
      <c r="V38" s="87">
        <f>分析係数表!D41</f>
        <v>0.13115623579330202</v>
      </c>
      <c r="W38" s="167">
        <f t="shared" si="8"/>
        <v>0</v>
      </c>
      <c r="X38" s="76">
        <f>分析係数表!E41</f>
        <v>0.12384452189725716</v>
      </c>
      <c r="Y38" s="166">
        <f t="shared" si="9"/>
        <v>0</v>
      </c>
    </row>
    <row r="39" spans="1:25" x14ac:dyDescent="0.2">
      <c r="A39" s="6" t="s">
        <v>51</v>
      </c>
      <c r="B39" s="5" t="s">
        <v>368</v>
      </c>
      <c r="C39" s="90"/>
      <c r="D39" s="76">
        <f>投入係数表!E39</f>
        <v>0</v>
      </c>
      <c r="E39" s="77">
        <f>$C$7*D39</f>
        <v>0</v>
      </c>
      <c r="F39" s="76">
        <f>分析係数表!C42</f>
        <v>1</v>
      </c>
      <c r="G39" s="77">
        <f>E39*F39</f>
        <v>0</v>
      </c>
      <c r="H39" s="77">
        <v>0</v>
      </c>
      <c r="I39" s="77">
        <f>C39+H39</f>
        <v>0</v>
      </c>
      <c r="J39" s="76">
        <f>分析係数表!G42</f>
        <v>0.4853870458135861</v>
      </c>
      <c r="K39" s="78">
        <f>I39*J39</f>
        <v>0</v>
      </c>
      <c r="L39" s="79"/>
      <c r="M39" s="80"/>
      <c r="N39" s="81">
        <f>分析係数表!H42</f>
        <v>1.2671804242472393E-2</v>
      </c>
      <c r="O39" s="82">
        <f t="shared" si="4"/>
        <v>0</v>
      </c>
      <c r="P39" s="76">
        <f>分析係数表!C42</f>
        <v>1</v>
      </c>
      <c r="Q39" s="82">
        <f>O39*P39</f>
        <v>0</v>
      </c>
      <c r="R39" s="83">
        <v>0</v>
      </c>
      <c r="S39" s="84">
        <f>I39+R39</f>
        <v>0</v>
      </c>
      <c r="T39" s="85">
        <f>分析係数表!F42</f>
        <v>0.55766192733017372</v>
      </c>
      <c r="U39" s="86">
        <f>S39*T39</f>
        <v>0</v>
      </c>
      <c r="V39" s="87">
        <f>分析係数表!D42</f>
        <v>5.075039494470774E-2</v>
      </c>
      <c r="W39" s="167">
        <f t="shared" si="8"/>
        <v>0</v>
      </c>
      <c r="X39" s="76">
        <f>分析係数表!E42</f>
        <v>4.4826224328593997E-2</v>
      </c>
      <c r="Y39" s="166">
        <f t="shared" si="9"/>
        <v>0</v>
      </c>
    </row>
    <row r="40" spans="1:25" x14ac:dyDescent="0.2">
      <c r="A40" s="6" t="s">
        <v>195</v>
      </c>
      <c r="B40" s="5" t="s">
        <v>41</v>
      </c>
      <c r="C40" s="90"/>
      <c r="D40" s="76">
        <f>投入係数表!E40</f>
        <v>0</v>
      </c>
      <c r="E40" s="77">
        <f>$C$7*D40</f>
        <v>0</v>
      </c>
      <c r="F40" s="76">
        <f>分析係数表!C43</f>
        <v>0.28901851382196297</v>
      </c>
      <c r="G40" s="77">
        <f>E40*F40</f>
        <v>0</v>
      </c>
      <c r="H40" s="77">
        <v>0</v>
      </c>
      <c r="I40" s="77">
        <f>C40+H40</f>
        <v>0</v>
      </c>
      <c r="J40" s="76">
        <f>分析係数表!G43</f>
        <v>0.30652070442646356</v>
      </c>
      <c r="K40" s="78">
        <f>I40*J40</f>
        <v>0</v>
      </c>
      <c r="L40" s="79"/>
      <c r="M40" s="80"/>
      <c r="N40" s="81">
        <f>分析係数表!H43</f>
        <v>3.521490426630651E-2</v>
      </c>
      <c r="O40" s="82">
        <f t="shared" si="4"/>
        <v>0</v>
      </c>
      <c r="P40" s="76">
        <f>分析係数表!C43</f>
        <v>0.28901851382196297</v>
      </c>
      <c r="Q40" s="82">
        <f>O40*P40</f>
        <v>0</v>
      </c>
      <c r="R40" s="83">
        <v>0</v>
      </c>
      <c r="S40" s="84">
        <f>I40+R40</f>
        <v>0</v>
      </c>
      <c r="T40" s="85">
        <f>分析係数表!F43</f>
        <v>0.54989687450420432</v>
      </c>
      <c r="U40" s="86">
        <f>S40*T40</f>
        <v>0</v>
      </c>
      <c r="V40" s="87">
        <f>分析係数表!D43</f>
        <v>0.17436141519911152</v>
      </c>
      <c r="W40" s="167">
        <f t="shared" si="8"/>
        <v>0</v>
      </c>
      <c r="X40" s="76">
        <f>分析係数表!E43</f>
        <v>0.14136125654450263</v>
      </c>
      <c r="Y40" s="166">
        <f t="shared" si="9"/>
        <v>0</v>
      </c>
    </row>
    <row r="41" spans="1:25" x14ac:dyDescent="0.2">
      <c r="A41" s="6" t="s">
        <v>341</v>
      </c>
      <c r="B41" s="5" t="s">
        <v>42</v>
      </c>
      <c r="C41" s="90"/>
      <c r="D41" s="76">
        <f>投入係数表!E41</f>
        <v>0</v>
      </c>
      <c r="E41" s="77">
        <f>$C$7*D41</f>
        <v>0</v>
      </c>
      <c r="F41" s="76">
        <f>分析係数表!C44</f>
        <v>0.45048931238732937</v>
      </c>
      <c r="G41" s="77">
        <f>E41*F41</f>
        <v>0</v>
      </c>
      <c r="H41" s="77">
        <v>0</v>
      </c>
      <c r="I41" s="77">
        <f>C41+H41</f>
        <v>0</v>
      </c>
      <c r="J41" s="76">
        <f>分析係数表!G44</f>
        <v>0.26609555771438664</v>
      </c>
      <c r="K41" s="78">
        <f>I41*J41</f>
        <v>0</v>
      </c>
      <c r="L41" s="79"/>
      <c r="M41" s="80"/>
      <c r="N41" s="81">
        <f>分析係数表!H44</f>
        <v>0.11519822038611266</v>
      </c>
      <c r="O41" s="82">
        <f t="shared" si="4"/>
        <v>0</v>
      </c>
      <c r="P41" s="76">
        <f>分析係数表!C44</f>
        <v>0.45048931238732937</v>
      </c>
      <c r="Q41" s="82">
        <f>O41*P41</f>
        <v>0</v>
      </c>
      <c r="R41" s="83">
        <v>0</v>
      </c>
      <c r="S41" s="84">
        <f>I41+R41</f>
        <v>0</v>
      </c>
      <c r="T41" s="85">
        <f>分析係数表!F44</f>
        <v>0.50295857988165682</v>
      </c>
      <c r="U41" s="86">
        <f>S41*T41</f>
        <v>0</v>
      </c>
      <c r="V41" s="87">
        <f>分析係数表!D44</f>
        <v>0.24172039212222909</v>
      </c>
      <c r="W41" s="167">
        <f t="shared" si="8"/>
        <v>0</v>
      </c>
      <c r="X41" s="76">
        <f>分析係数表!E44</f>
        <v>0.1850216373752539</v>
      </c>
      <c r="Y41" s="166">
        <f t="shared" si="9"/>
        <v>0</v>
      </c>
    </row>
    <row r="42" spans="1:25" x14ac:dyDescent="0.2">
      <c r="A42" s="6" t="s">
        <v>342</v>
      </c>
      <c r="B42" s="5" t="s">
        <v>279</v>
      </c>
      <c r="C42" s="90"/>
      <c r="D42" s="76">
        <f>投入係数表!E42</f>
        <v>0</v>
      </c>
      <c r="E42" s="77">
        <f>$C$7*D42</f>
        <v>0</v>
      </c>
      <c r="F42" s="76">
        <f>分析係数表!C45</f>
        <v>1</v>
      </c>
      <c r="G42" s="77">
        <f>E42*F42</f>
        <v>0</v>
      </c>
      <c r="H42" s="77">
        <v>0</v>
      </c>
      <c r="I42" s="77">
        <f>C42+H42</f>
        <v>0</v>
      </c>
      <c r="J42" s="76">
        <f>分析係数表!G45</f>
        <v>0</v>
      </c>
      <c r="K42" s="78">
        <f>I42*J42</f>
        <v>0</v>
      </c>
      <c r="L42" s="79"/>
      <c r="M42" s="80"/>
      <c r="N42" s="81">
        <f>分析係数表!H45</f>
        <v>0</v>
      </c>
      <c r="O42" s="82">
        <f t="shared" si="4"/>
        <v>0</v>
      </c>
      <c r="P42" s="76">
        <f>分析係数表!C45</f>
        <v>1</v>
      </c>
      <c r="Q42" s="82">
        <f>O42*P42</f>
        <v>0</v>
      </c>
      <c r="R42" s="83">
        <v>0</v>
      </c>
      <c r="S42" s="84">
        <f>I42+R42</f>
        <v>0</v>
      </c>
      <c r="T42" s="85">
        <f>分析係数表!F45</f>
        <v>0</v>
      </c>
      <c r="U42" s="86">
        <f>S42*T42</f>
        <v>0</v>
      </c>
      <c r="V42" s="87">
        <f>分析係数表!D45</f>
        <v>0</v>
      </c>
      <c r="W42" s="167">
        <f t="shared" si="8"/>
        <v>0</v>
      </c>
      <c r="X42" s="76">
        <f>分析係数表!E45</f>
        <v>0</v>
      </c>
      <c r="Y42" s="166">
        <f t="shared" si="9"/>
        <v>0</v>
      </c>
    </row>
    <row r="43" spans="1:25" x14ac:dyDescent="0.2">
      <c r="A43" s="6" t="s">
        <v>343</v>
      </c>
      <c r="B43" s="5" t="s">
        <v>280</v>
      </c>
      <c r="C43" s="90"/>
      <c r="D43" s="76">
        <f>投入係数表!E43</f>
        <v>0</v>
      </c>
      <c r="E43" s="77">
        <f>$C$7*D43</f>
        <v>0</v>
      </c>
      <c r="F43" s="76">
        <f>分析係数表!C46</f>
        <v>0.50943835935679327</v>
      </c>
      <c r="G43" s="77">
        <f>E43*F43</f>
        <v>0</v>
      </c>
      <c r="H43" s="77">
        <v>0</v>
      </c>
      <c r="I43" s="77">
        <f>C43+H43</f>
        <v>0</v>
      </c>
      <c r="J43" s="76">
        <f>分析係数表!G46</f>
        <v>9.5846645367412137E-3</v>
      </c>
      <c r="K43" s="78">
        <f>I43*J43</f>
        <v>0</v>
      </c>
      <c r="L43" s="79"/>
      <c r="M43" s="80"/>
      <c r="N43" s="81">
        <f>分析係数表!H46</f>
        <v>2.3069436720425836E-2</v>
      </c>
      <c r="O43" s="82">
        <f t="shared" si="4"/>
        <v>0</v>
      </c>
      <c r="P43" s="76">
        <f>分析係数表!C46</f>
        <v>0.50943835935679327</v>
      </c>
      <c r="Q43" s="82">
        <f>O43*P43</f>
        <v>0</v>
      </c>
      <c r="R43" s="83">
        <v>0</v>
      </c>
      <c r="S43" s="84">
        <f>I43+R43</f>
        <v>0</v>
      </c>
      <c r="T43" s="85">
        <f>分析係数表!F46</f>
        <v>0.31355545413053398</v>
      </c>
      <c r="U43" s="86">
        <f>S43*T43</f>
        <v>0</v>
      </c>
      <c r="V43" s="87">
        <f>分析係数表!D46</f>
        <v>1.3692377909630307E-3</v>
      </c>
      <c r="W43" s="167">
        <f t="shared" si="8"/>
        <v>0</v>
      </c>
      <c r="X43" s="76">
        <f>分析係数表!E46</f>
        <v>4.5641259698767688E-3</v>
      </c>
      <c r="Y43" s="166">
        <f t="shared" si="9"/>
        <v>0</v>
      </c>
    </row>
    <row r="44" spans="1:25" x14ac:dyDescent="0.2">
      <c r="A44" s="192">
        <v>40</v>
      </c>
      <c r="B44" s="14" t="s">
        <v>151</v>
      </c>
      <c r="C44" s="197">
        <f>SUM(C5:C43)</f>
        <v>100</v>
      </c>
      <c r="D44" s="92">
        <f>投入係数表!E44</f>
        <v>0</v>
      </c>
      <c r="E44" s="91">
        <f>SUM(E5:E43)</f>
        <v>0</v>
      </c>
      <c r="F44" s="92">
        <f>分析係数表!C47</f>
        <v>0.37485381830581077</v>
      </c>
      <c r="G44" s="91">
        <f>SUM(G5:G43)</f>
        <v>0</v>
      </c>
      <c r="H44" s="91">
        <f>SUM(H5:H43)</f>
        <v>0</v>
      </c>
      <c r="I44" s="91">
        <f>SUM(I5:I43)</f>
        <v>100</v>
      </c>
      <c r="J44" s="92">
        <f>分析係数表!G47</f>
        <v>0.21549218320370808</v>
      </c>
      <c r="K44" s="93">
        <f>SUM(K5:K43)</f>
        <v>0</v>
      </c>
      <c r="L44" s="94">
        <f>最終需要_まとめ!$L$33</f>
        <v>0.62733333333333341</v>
      </c>
      <c r="M44" s="91">
        <f>K44*L44</f>
        <v>0</v>
      </c>
      <c r="N44" s="95">
        <f>分析係数表!H47</f>
        <v>1</v>
      </c>
      <c r="O44" s="109">
        <f t="shared" si="4"/>
        <v>0</v>
      </c>
      <c r="P44" s="92">
        <f>分析係数表!C47</f>
        <v>0.37485381830581077</v>
      </c>
      <c r="Q44" s="96">
        <f>SUM(Q5:Q43)</f>
        <v>0</v>
      </c>
      <c r="R44" s="91">
        <f>SUM(R5:R43)</f>
        <v>0</v>
      </c>
      <c r="S44" s="97">
        <f>SUM(S5:S43)</f>
        <v>100</v>
      </c>
      <c r="T44" s="98">
        <f>分析係数表!F47</f>
        <v>0.42538298373792127</v>
      </c>
      <c r="U44" s="99">
        <f>SUM(U5:U43)</f>
        <v>0</v>
      </c>
      <c r="V44" s="100">
        <f>分析係数表!D47</f>
        <v>7.0015974022573133E-2</v>
      </c>
      <c r="W44" s="164">
        <f>SUM(W5:W43)</f>
        <v>0</v>
      </c>
      <c r="X44" s="92">
        <f>分析係数表!E47</f>
        <v>5.9583104197763637E-2</v>
      </c>
      <c r="Y44" s="165">
        <f>SUM(Y5:Y43)</f>
        <v>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305</v>
      </c>
      <c r="S2" s="3" t="s">
        <v>153</v>
      </c>
      <c r="U2" s="64" t="s">
        <v>210</v>
      </c>
      <c r="W2" s="3" t="s">
        <v>130</v>
      </c>
      <c r="Y2" s="3" t="s">
        <v>154</v>
      </c>
    </row>
    <row r="3" spans="1:25" ht="44" x14ac:dyDescent="0.2">
      <c r="B3" s="65"/>
      <c r="C3" s="66" t="s">
        <v>228</v>
      </c>
      <c r="D3" s="66" t="s">
        <v>249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投入係数表!F5</f>
        <v>0</v>
      </c>
      <c r="E5" s="77">
        <f t="shared" ref="E5:E38" si="0">$C$8*D5</f>
        <v>0</v>
      </c>
      <c r="F5" s="76">
        <f>分析係数表!C8</f>
        <v>0.22093957036739609</v>
      </c>
      <c r="G5" s="77">
        <f t="shared" ref="G5:G38" si="1">E5*F5</f>
        <v>0</v>
      </c>
      <c r="H5" s="77">
        <f t="array" ref="H5:H43">MMULT(逆行列係数!C5:AO43,'4'!G5:G43)</f>
        <v>2.5412027508071758E-4</v>
      </c>
      <c r="I5" s="77">
        <f t="shared" ref="I5:I38" si="2">C5+H5</f>
        <v>2.5412027508071758E-4</v>
      </c>
      <c r="J5" s="76">
        <f>分析係数表!G8</f>
        <v>0.11961513229827248</v>
      </c>
      <c r="K5" s="78">
        <f t="shared" ref="K5:K38" si="3">I5*J5</f>
        <v>3.0396630323453427E-5</v>
      </c>
      <c r="L5" s="79" t="s">
        <v>181</v>
      </c>
      <c r="M5" s="80" t="s">
        <v>181</v>
      </c>
      <c r="N5" s="81">
        <f>分析係数表!H8</f>
        <v>1.166878525462779E-2</v>
      </c>
      <c r="O5" s="82">
        <f t="shared" ref="O5:O43" si="4">$M$44*N5</f>
        <v>0.27695761097928256</v>
      </c>
      <c r="P5" s="76">
        <f>分析係数表!C8</f>
        <v>0.22093957036739609</v>
      </c>
      <c r="Q5" s="82">
        <f t="shared" ref="Q5:Q38" si="5">O5*P5</f>
        <v>6.119089557974311E-2</v>
      </c>
      <c r="R5" s="83">
        <f t="array" ref="R5:R43">MMULT(逆行列係数!C5:AO43,'4'!Q5:Q43)</f>
        <v>0.10386347708160948</v>
      </c>
      <c r="S5" s="84">
        <f t="shared" ref="S5:S38" si="6">I5+R5</f>
        <v>0.1041175973566902</v>
      </c>
      <c r="T5" s="85">
        <f>分析係数表!F8</f>
        <v>0.45156352503826808</v>
      </c>
      <c r="U5" s="86">
        <f t="shared" ref="U5:U43" si="7">S5*T5</f>
        <v>4.7015709280902089E-2</v>
      </c>
      <c r="V5" s="87">
        <f>分析係数表!D8</f>
        <v>0.17734528755740214</v>
      </c>
      <c r="W5" s="167">
        <f t="shared" ref="W5:W43" si="8">ROUND(S5*V5,0)</f>
        <v>0</v>
      </c>
      <c r="X5" s="76">
        <f>分析係数表!E8</f>
        <v>0.14038924119833807</v>
      </c>
      <c r="Y5" s="166">
        <f t="shared" ref="Y5:Y43" si="9">ROUND(S5*X5,0)</f>
        <v>0</v>
      </c>
    </row>
    <row r="6" spans="1:25" x14ac:dyDescent="0.2">
      <c r="A6" s="6" t="s">
        <v>220</v>
      </c>
      <c r="B6" s="5" t="s">
        <v>266</v>
      </c>
      <c r="C6" s="90"/>
      <c r="D6" s="76">
        <f>投入係数表!F6</f>
        <v>0</v>
      </c>
      <c r="E6" s="77">
        <f t="shared" si="0"/>
        <v>0</v>
      </c>
      <c r="F6" s="76">
        <f>分析係数表!C9</f>
        <v>0.23618090452261309</v>
      </c>
      <c r="G6" s="77">
        <f t="shared" si="1"/>
        <v>0</v>
      </c>
      <c r="H6" s="77">
        <v>9.4354520027316535E-5</v>
      </c>
      <c r="I6" s="77">
        <f t="shared" si="2"/>
        <v>9.4354520027316535E-5</v>
      </c>
      <c r="J6" s="76">
        <f>分析係数表!G9</f>
        <v>0.23529411764705882</v>
      </c>
      <c r="K6" s="78">
        <f t="shared" si="3"/>
        <v>2.2201063535839184E-5</v>
      </c>
      <c r="L6" s="79"/>
      <c r="M6" s="80"/>
      <c r="N6" s="81">
        <f>分析係数表!H9</f>
        <v>6.2564550726940495E-4</v>
      </c>
      <c r="O6" s="82">
        <f t="shared" si="4"/>
        <v>1.484964212059132E-2</v>
      </c>
      <c r="P6" s="76">
        <f>分析係数表!C9</f>
        <v>0.23618090452261309</v>
      </c>
      <c r="Q6" s="82">
        <f t="shared" si="5"/>
        <v>3.5072019078783521E-3</v>
      </c>
      <c r="R6" s="83">
        <v>4.1611099103721991E-3</v>
      </c>
      <c r="S6" s="84">
        <f t="shared" si="6"/>
        <v>4.255464430399516E-3</v>
      </c>
      <c r="T6" s="85">
        <f>分析係数表!F9</f>
        <v>0.68627450980392157</v>
      </c>
      <c r="U6" s="86">
        <f t="shared" si="7"/>
        <v>2.9204167659604521E-3</v>
      </c>
      <c r="V6" s="87">
        <f>分析係数表!D9</f>
        <v>1.9607843137254902E-2</v>
      </c>
      <c r="W6" s="167">
        <f t="shared" si="8"/>
        <v>0</v>
      </c>
      <c r="X6" s="76">
        <f>分析係数表!E9</f>
        <v>0</v>
      </c>
      <c r="Y6" s="166">
        <f t="shared" si="9"/>
        <v>0</v>
      </c>
    </row>
    <row r="7" spans="1:25" x14ac:dyDescent="0.2">
      <c r="A7" s="6" t="s">
        <v>221</v>
      </c>
      <c r="B7" s="5" t="s">
        <v>267</v>
      </c>
      <c r="C7" s="90"/>
      <c r="D7" s="76">
        <f>投入係数表!F7</f>
        <v>0</v>
      </c>
      <c r="E7" s="77">
        <f t="shared" si="0"/>
        <v>0</v>
      </c>
      <c r="F7" s="76">
        <f>分析係数表!C10</f>
        <v>0</v>
      </c>
      <c r="G7" s="77">
        <f t="shared" si="1"/>
        <v>0</v>
      </c>
      <c r="H7" s="77">
        <v>0</v>
      </c>
      <c r="I7" s="77">
        <f t="shared" si="2"/>
        <v>0</v>
      </c>
      <c r="J7" s="76">
        <f>分析係数表!G10</f>
        <v>0</v>
      </c>
      <c r="K7" s="78">
        <f t="shared" si="3"/>
        <v>0</v>
      </c>
      <c r="L7" s="79"/>
      <c r="M7" s="80"/>
      <c r="N7" s="81">
        <f>分析係数表!H10</f>
        <v>1.1817748470644316E-3</v>
      </c>
      <c r="O7" s="82">
        <f t="shared" si="4"/>
        <v>2.8049324005561385E-2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75">
        <f>最終需要_まとめ!C9</f>
        <v>100</v>
      </c>
      <c r="D8" s="76">
        <f>投入係数表!F8</f>
        <v>0</v>
      </c>
      <c r="E8" s="77">
        <f t="shared" si="0"/>
        <v>0</v>
      </c>
      <c r="F8" s="76">
        <f>分析係数表!C11</f>
        <v>2.6120660599932566E-2</v>
      </c>
      <c r="G8" s="77">
        <f t="shared" si="1"/>
        <v>0</v>
      </c>
      <c r="H8" s="77">
        <v>1.078877428555235E-2</v>
      </c>
      <c r="I8" s="77">
        <f t="shared" si="2"/>
        <v>100.01078877428556</v>
      </c>
      <c r="J8" s="76">
        <f>分析係数表!G11</f>
        <v>0.34361233480176212</v>
      </c>
      <c r="K8" s="78">
        <f t="shared" si="3"/>
        <v>34.364940636098119</v>
      </c>
      <c r="L8" s="79"/>
      <c r="M8" s="80"/>
      <c r="N8" s="81">
        <f>分析係数表!H11</f>
        <v>-1.9861762135536665E-5</v>
      </c>
      <c r="O8" s="82">
        <f t="shared" si="4"/>
        <v>-4.7141721017750226E-4</v>
      </c>
      <c r="P8" s="76">
        <f>分析係数表!C11</f>
        <v>2.6120660599932566E-2</v>
      </c>
      <c r="Q8" s="82">
        <f t="shared" si="5"/>
        <v>-1.2313728948013613E-5</v>
      </c>
      <c r="R8" s="83">
        <v>1.4495913481095679E-3</v>
      </c>
      <c r="S8" s="84">
        <f t="shared" si="6"/>
        <v>100.01223836563366</v>
      </c>
      <c r="T8" s="85">
        <f>分析係数表!F11</f>
        <v>0.56828193832599116</v>
      </c>
      <c r="U8" s="86">
        <f t="shared" si="7"/>
        <v>56.835148674743358</v>
      </c>
      <c r="V8" s="87">
        <f>分析係数表!D11</f>
        <v>2.2026431718061675E-2</v>
      </c>
      <c r="W8" s="167">
        <f t="shared" si="8"/>
        <v>2</v>
      </c>
      <c r="X8" s="76">
        <f>分析係数表!E11</f>
        <v>0</v>
      </c>
      <c r="Y8" s="166">
        <f t="shared" si="9"/>
        <v>0</v>
      </c>
    </row>
    <row r="9" spans="1:25" x14ac:dyDescent="0.2">
      <c r="A9" s="6" t="s">
        <v>223</v>
      </c>
      <c r="B9" s="5" t="s">
        <v>191</v>
      </c>
      <c r="C9" s="90"/>
      <c r="D9" s="76">
        <f>投入係数表!F9</f>
        <v>0</v>
      </c>
      <c r="E9" s="77">
        <f t="shared" si="0"/>
        <v>0</v>
      </c>
      <c r="F9" s="76">
        <f>分析係数表!C12</f>
        <v>0.27511259056197379</v>
      </c>
      <c r="G9" s="77">
        <f t="shared" si="1"/>
        <v>0</v>
      </c>
      <c r="H9" s="77">
        <v>8.8918855868432673E-4</v>
      </c>
      <c r="I9" s="77">
        <f t="shared" si="2"/>
        <v>8.8918855868432673E-4</v>
      </c>
      <c r="J9" s="76">
        <f>分析係数表!G12</f>
        <v>0.14467046825309793</v>
      </c>
      <c r="K9" s="78">
        <f t="shared" si="3"/>
        <v>1.286393251501588E-4</v>
      </c>
      <c r="L9" s="79"/>
      <c r="M9" s="80"/>
      <c r="N9" s="81">
        <f>分析係数表!H12</f>
        <v>9.3787240804004135E-2</v>
      </c>
      <c r="O9" s="82">
        <f t="shared" si="4"/>
        <v>2.2260320664581656</v>
      </c>
      <c r="P9" s="76">
        <f>分析係数表!C12</f>
        <v>0.27511259056197379</v>
      </c>
      <c r="Q9" s="82">
        <f t="shared" si="5"/>
        <v>0.61240944847732981</v>
      </c>
      <c r="R9" s="83">
        <v>0.71215609316873318</v>
      </c>
      <c r="S9" s="84">
        <f t="shared" si="6"/>
        <v>0.71304528172741755</v>
      </c>
      <c r="T9" s="85">
        <f>分析係数表!F12</f>
        <v>0.28514639763131922</v>
      </c>
      <c r="U9" s="86">
        <f t="shared" si="7"/>
        <v>0.20332229343258224</v>
      </c>
      <c r="V9" s="87">
        <f>分析係数表!D12</f>
        <v>6.6646562123039807E-2</v>
      </c>
      <c r="W9" s="167">
        <f t="shared" si="8"/>
        <v>0</v>
      </c>
      <c r="X9" s="76">
        <f>分析係数表!E12</f>
        <v>5.9847571005592716E-2</v>
      </c>
      <c r="Y9" s="166">
        <f t="shared" si="9"/>
        <v>0</v>
      </c>
    </row>
    <row r="10" spans="1:25" x14ac:dyDescent="0.2">
      <c r="A10" s="6" t="s">
        <v>224</v>
      </c>
      <c r="B10" s="5" t="s">
        <v>28</v>
      </c>
      <c r="C10" s="90"/>
      <c r="D10" s="76">
        <f>投入係数表!F10</f>
        <v>4.4052863436123352E-3</v>
      </c>
      <c r="E10" s="77">
        <f t="shared" si="0"/>
        <v>0.44052863436123352</v>
      </c>
      <c r="F10" s="76">
        <f>分析係数表!C13</f>
        <v>0</v>
      </c>
      <c r="G10" s="77">
        <f t="shared" si="1"/>
        <v>0</v>
      </c>
      <c r="H10" s="77">
        <v>0</v>
      </c>
      <c r="I10" s="77">
        <f t="shared" si="2"/>
        <v>0</v>
      </c>
      <c r="J10" s="76">
        <f>分析係数表!G13</f>
        <v>0.2449874686716792</v>
      </c>
      <c r="K10" s="78">
        <f t="shared" si="3"/>
        <v>0</v>
      </c>
      <c r="L10" s="79"/>
      <c r="M10" s="80"/>
      <c r="N10" s="81">
        <f>分析係数表!H13</f>
        <v>1.4727496623500437E-2</v>
      </c>
      <c r="O10" s="82">
        <f t="shared" si="4"/>
        <v>0.34955586134661787</v>
      </c>
      <c r="P10" s="76">
        <f>分析係数表!C13</f>
        <v>0</v>
      </c>
      <c r="Q10" s="82">
        <f t="shared" si="5"/>
        <v>0</v>
      </c>
      <c r="R10" s="83">
        <v>0</v>
      </c>
      <c r="S10" s="84">
        <f t="shared" si="6"/>
        <v>0</v>
      </c>
      <c r="T10" s="85">
        <f>分析係数表!F13</f>
        <v>0.38345864661654133</v>
      </c>
      <c r="U10" s="86">
        <f t="shared" si="7"/>
        <v>0</v>
      </c>
      <c r="V10" s="87">
        <f>分析係数表!D13</f>
        <v>8.834586466165413E-2</v>
      </c>
      <c r="W10" s="167">
        <f t="shared" si="8"/>
        <v>0</v>
      </c>
      <c r="X10" s="76">
        <f>分析係数表!E13</f>
        <v>8.6048454469507096E-2</v>
      </c>
      <c r="Y10" s="166">
        <f t="shared" si="9"/>
        <v>0</v>
      </c>
    </row>
    <row r="11" spans="1:25" x14ac:dyDescent="0.2">
      <c r="A11" s="6" t="s">
        <v>225</v>
      </c>
      <c r="B11" s="5" t="s">
        <v>268</v>
      </c>
      <c r="C11" s="90"/>
      <c r="D11" s="76">
        <f>投入係数表!F11</f>
        <v>0</v>
      </c>
      <c r="E11" s="77">
        <f t="shared" si="0"/>
        <v>0</v>
      </c>
      <c r="F11" s="76">
        <f>分析係数表!C14</f>
        <v>0.21228966346153844</v>
      </c>
      <c r="G11" s="77">
        <f t="shared" si="1"/>
        <v>0</v>
      </c>
      <c r="H11" s="77">
        <v>4.4362572628169991E-2</v>
      </c>
      <c r="I11" s="77">
        <f t="shared" si="2"/>
        <v>4.4362572628169991E-2</v>
      </c>
      <c r="J11" s="76">
        <f>分析係数表!G14</f>
        <v>0.17214191852825231</v>
      </c>
      <c r="K11" s="78">
        <f t="shared" si="3"/>
        <v>7.6366583630621144E-3</v>
      </c>
      <c r="L11" s="79"/>
      <c r="M11" s="80"/>
      <c r="N11" s="81">
        <f>分析係数表!H14</f>
        <v>1.2214983713355048E-3</v>
      </c>
      <c r="O11" s="82">
        <f t="shared" si="4"/>
        <v>2.8992158425916386E-2</v>
      </c>
      <c r="P11" s="76">
        <f>分析係数表!C14</f>
        <v>0.21228966346153844</v>
      </c>
      <c r="Q11" s="82">
        <f t="shared" si="5"/>
        <v>6.1547355552613956E-3</v>
      </c>
      <c r="R11" s="83">
        <v>3.5643418393848124E-2</v>
      </c>
      <c r="S11" s="84">
        <f t="shared" si="6"/>
        <v>8.0005991022018108E-2</v>
      </c>
      <c r="T11" s="85">
        <f>分析係数表!F14</f>
        <v>0.30737068450603272</v>
      </c>
      <c r="U11" s="86">
        <f t="shared" si="7"/>
        <v>2.4591496225021214E-2</v>
      </c>
      <c r="V11" s="87">
        <f>分析係数表!D14</f>
        <v>6.4508421932863463E-2</v>
      </c>
      <c r="W11" s="167">
        <f t="shared" si="8"/>
        <v>0</v>
      </c>
      <c r="X11" s="76">
        <f>分析係数表!E14</f>
        <v>5.0053757018277384E-2</v>
      </c>
      <c r="Y11" s="166">
        <f t="shared" si="9"/>
        <v>0</v>
      </c>
    </row>
    <row r="12" spans="1:25" x14ac:dyDescent="0.2">
      <c r="A12" s="6" t="s">
        <v>226</v>
      </c>
      <c r="B12" s="5" t="s">
        <v>29</v>
      </c>
      <c r="C12" s="90"/>
      <c r="D12" s="76">
        <f>投入係数表!F12</f>
        <v>1.7621145374449341E-2</v>
      </c>
      <c r="E12" s="77">
        <f t="shared" si="0"/>
        <v>1.7621145374449341</v>
      </c>
      <c r="F12" s="76">
        <f>分析係数表!C15</f>
        <v>0</v>
      </c>
      <c r="G12" s="77">
        <f t="shared" si="1"/>
        <v>0</v>
      </c>
      <c r="H12" s="77">
        <v>0</v>
      </c>
      <c r="I12" s="77">
        <f t="shared" si="2"/>
        <v>0</v>
      </c>
      <c r="J12" s="76">
        <f>分析係数表!G15</f>
        <v>9.5616368472834598E-2</v>
      </c>
      <c r="K12" s="78">
        <f t="shared" si="3"/>
        <v>0</v>
      </c>
      <c r="L12" s="79"/>
      <c r="M12" s="80"/>
      <c r="N12" s="81">
        <f>分析係数表!H15</f>
        <v>8.620004766822913E-3</v>
      </c>
      <c r="O12" s="82">
        <f t="shared" si="4"/>
        <v>0.20459506921703599</v>
      </c>
      <c r="P12" s="76">
        <f>分析係数表!C15</f>
        <v>0</v>
      </c>
      <c r="Q12" s="82">
        <f t="shared" si="5"/>
        <v>0</v>
      </c>
      <c r="R12" s="83">
        <v>0</v>
      </c>
      <c r="S12" s="84">
        <f t="shared" si="6"/>
        <v>0</v>
      </c>
      <c r="T12" s="85">
        <f>分析係数表!F15</f>
        <v>0.30379331705717305</v>
      </c>
      <c r="U12" s="86">
        <f t="shared" si="7"/>
        <v>0</v>
      </c>
      <c r="V12" s="87">
        <f>分析係数表!D15</f>
        <v>2.2264329701563241E-2</v>
      </c>
      <c r="W12" s="167">
        <f t="shared" si="8"/>
        <v>0</v>
      </c>
      <c r="X12" s="76">
        <f>分析係数表!E15</f>
        <v>2.0187297307145722E-2</v>
      </c>
      <c r="Y12" s="166">
        <f t="shared" si="9"/>
        <v>0</v>
      </c>
    </row>
    <row r="13" spans="1:25" x14ac:dyDescent="0.2">
      <c r="A13" s="6" t="s">
        <v>227</v>
      </c>
      <c r="B13" s="5" t="s">
        <v>30</v>
      </c>
      <c r="C13" s="90"/>
      <c r="D13" s="76">
        <f>投入係数表!F13</f>
        <v>3.0837004405286344E-2</v>
      </c>
      <c r="E13" s="77">
        <f t="shared" si="0"/>
        <v>3.0837004405286343</v>
      </c>
      <c r="F13" s="76">
        <f>分析係数表!C16</f>
        <v>0.11454569784557744</v>
      </c>
      <c r="G13" s="77">
        <f t="shared" si="1"/>
        <v>0.35322461890706702</v>
      </c>
      <c r="H13" s="77">
        <v>0.37233210620878371</v>
      </c>
      <c r="I13" s="77">
        <f t="shared" si="2"/>
        <v>0.37233210620878371</v>
      </c>
      <c r="J13" s="76">
        <f>分析係数表!G16</f>
        <v>3.3333333333333333E-2</v>
      </c>
      <c r="K13" s="78">
        <f t="shared" si="3"/>
        <v>1.2411070206959456E-2</v>
      </c>
      <c r="L13" s="79"/>
      <c r="M13" s="80"/>
      <c r="N13" s="81">
        <f>分析係数表!H16</f>
        <v>1.7428696273933425E-2</v>
      </c>
      <c r="O13" s="82">
        <f t="shared" si="4"/>
        <v>0.41366860193075822</v>
      </c>
      <c r="P13" s="76">
        <f>分析係数表!C16</f>
        <v>0.11454569784557744</v>
      </c>
      <c r="Q13" s="82">
        <f t="shared" si="5"/>
        <v>4.7383958684963083E-2</v>
      </c>
      <c r="R13" s="83">
        <v>5.5255110048162297E-2</v>
      </c>
      <c r="S13" s="84">
        <f t="shared" si="6"/>
        <v>0.42758721625694601</v>
      </c>
      <c r="T13" s="85">
        <f>分析係数表!F16</f>
        <v>0.28835978835978837</v>
      </c>
      <c r="U13" s="86">
        <f t="shared" si="7"/>
        <v>0.12329895918520402</v>
      </c>
      <c r="V13" s="87">
        <f>分析係数表!D16</f>
        <v>1.4814814814814815E-2</v>
      </c>
      <c r="W13" s="167">
        <f t="shared" si="8"/>
        <v>0</v>
      </c>
      <c r="X13" s="76">
        <f>分析係数表!E16</f>
        <v>1.4814814814814815E-2</v>
      </c>
      <c r="Y13" s="166">
        <f t="shared" si="9"/>
        <v>0</v>
      </c>
    </row>
    <row r="14" spans="1:25" x14ac:dyDescent="0.2">
      <c r="A14" s="6" t="s">
        <v>2</v>
      </c>
      <c r="B14" s="5" t="s">
        <v>365</v>
      </c>
      <c r="C14" s="90"/>
      <c r="D14" s="76">
        <f>投入係数表!F14</f>
        <v>4.4052863436123352E-3</v>
      </c>
      <c r="E14" s="77">
        <f t="shared" si="0"/>
        <v>0.44052863436123352</v>
      </c>
      <c r="F14" s="76">
        <f>分析係数表!C17</f>
        <v>0.30978058757902571</v>
      </c>
      <c r="G14" s="77">
        <f t="shared" si="1"/>
        <v>0.13646721919780869</v>
      </c>
      <c r="H14" s="77">
        <v>0.19014784468835552</v>
      </c>
      <c r="I14" s="77">
        <f t="shared" si="2"/>
        <v>0.19014784468835552</v>
      </c>
      <c r="J14" s="76">
        <f>分析係数表!G17</f>
        <v>0.21244620534189493</v>
      </c>
      <c r="K14" s="78">
        <f t="shared" si="3"/>
        <v>4.0396188057981119E-2</v>
      </c>
      <c r="L14" s="79"/>
      <c r="M14" s="80"/>
      <c r="N14" s="81">
        <f>分析係数表!H17</f>
        <v>3.0984348931437197E-3</v>
      </c>
      <c r="O14" s="82">
        <f t="shared" si="4"/>
        <v>7.354108478769035E-2</v>
      </c>
      <c r="P14" s="76">
        <f>分析係数表!C17</f>
        <v>0.30978058757902571</v>
      </c>
      <c r="Q14" s="82">
        <f t="shared" si="5"/>
        <v>2.2781600456729667E-2</v>
      </c>
      <c r="R14" s="83">
        <v>5.1331686445630638E-2</v>
      </c>
      <c r="S14" s="84">
        <f t="shared" si="6"/>
        <v>0.24147953113398615</v>
      </c>
      <c r="T14" s="85">
        <f>分析係数表!F17</f>
        <v>0.32338274472300022</v>
      </c>
      <c r="U14" s="86">
        <f t="shared" si="7"/>
        <v>7.8090313572531628E-2</v>
      </c>
      <c r="V14" s="87">
        <f>分析係数表!D17</f>
        <v>4.5631532208484184E-2</v>
      </c>
      <c r="W14" s="167">
        <f t="shared" si="8"/>
        <v>0</v>
      </c>
      <c r="X14" s="76">
        <f>分析係数表!E17</f>
        <v>4.7134367101577979E-2</v>
      </c>
      <c r="Y14" s="166">
        <f t="shared" si="9"/>
        <v>0</v>
      </c>
    </row>
    <row r="15" spans="1:25" x14ac:dyDescent="0.2">
      <c r="A15" s="6" t="s">
        <v>3</v>
      </c>
      <c r="B15" s="5" t="s">
        <v>31</v>
      </c>
      <c r="C15" s="90"/>
      <c r="D15" s="76">
        <f>投入係数表!F15</f>
        <v>0</v>
      </c>
      <c r="E15" s="77">
        <f t="shared" si="0"/>
        <v>0</v>
      </c>
      <c r="F15" s="76">
        <f>分析係数表!C18</f>
        <v>0.59688826025459685</v>
      </c>
      <c r="G15" s="77">
        <f t="shared" si="1"/>
        <v>0</v>
      </c>
      <c r="H15" s="77">
        <v>3.3343228559627298E-2</v>
      </c>
      <c r="I15" s="77">
        <f t="shared" si="2"/>
        <v>3.3343228559627298E-2</v>
      </c>
      <c r="J15" s="76">
        <f>分析係数表!G18</f>
        <v>0.21580586555930445</v>
      </c>
      <c r="K15" s="78">
        <f t="shared" si="3"/>
        <v>7.1956642998520894E-3</v>
      </c>
      <c r="L15" s="79"/>
      <c r="M15" s="80"/>
      <c r="N15" s="81">
        <f>分析係数表!H18</f>
        <v>4.5682052911734329E-4</v>
      </c>
      <c r="O15" s="82">
        <f t="shared" si="4"/>
        <v>1.0842595834082551E-2</v>
      </c>
      <c r="P15" s="76">
        <f>分析係数表!C18</f>
        <v>0.59688826025459685</v>
      </c>
      <c r="Q15" s="82">
        <f t="shared" si="5"/>
        <v>6.4718181640492731E-3</v>
      </c>
      <c r="R15" s="83">
        <v>1.6145759637373368E-2</v>
      </c>
      <c r="S15" s="84">
        <f t="shared" si="6"/>
        <v>4.9488988197000663E-2</v>
      </c>
      <c r="T15" s="85">
        <f>分析係数表!F18</f>
        <v>0.45964183752919802</v>
      </c>
      <c r="U15" s="86">
        <f t="shared" si="7"/>
        <v>2.2747209472330176E-2</v>
      </c>
      <c r="V15" s="87">
        <f>分析係数表!D18</f>
        <v>3.9968855437321565E-2</v>
      </c>
      <c r="W15" s="167">
        <f t="shared" si="8"/>
        <v>0</v>
      </c>
      <c r="X15" s="76">
        <f>分析係数表!E18</f>
        <v>3.7243706202958735E-2</v>
      </c>
      <c r="Y15" s="166">
        <f t="shared" si="9"/>
        <v>0</v>
      </c>
    </row>
    <row r="16" spans="1:25" x14ac:dyDescent="0.2">
      <c r="A16" s="6" t="s">
        <v>4</v>
      </c>
      <c r="B16" s="5" t="s">
        <v>32</v>
      </c>
      <c r="C16" s="90"/>
      <c r="D16" s="76">
        <f>投入係数表!F16</f>
        <v>4.4052863436123352E-3</v>
      </c>
      <c r="E16" s="77">
        <f t="shared" si="0"/>
        <v>0.44052863436123352</v>
      </c>
      <c r="F16" s="76">
        <f>分析係数表!C19</f>
        <v>0.34200435729847489</v>
      </c>
      <c r="G16" s="77">
        <f t="shared" si="1"/>
        <v>0.15066271246628851</v>
      </c>
      <c r="H16" s="77">
        <v>0.44350453223842834</v>
      </c>
      <c r="I16" s="77">
        <f t="shared" si="2"/>
        <v>0.44350453223842834</v>
      </c>
      <c r="J16" s="76">
        <f>分析係数表!G19</f>
        <v>5.7658279746234518E-2</v>
      </c>
      <c r="K16" s="78">
        <f t="shared" si="3"/>
        <v>2.5571708388526185E-2</v>
      </c>
      <c r="L16" s="79"/>
      <c r="M16" s="80"/>
      <c r="N16" s="81">
        <f>分析係数表!H19</f>
        <v>-1.1917057281321999E-4</v>
      </c>
      <c r="O16" s="82">
        <f t="shared" si="4"/>
        <v>-2.8285032610650134E-3</v>
      </c>
      <c r="P16" s="76">
        <f>分析係数表!C19</f>
        <v>0.34200435729847489</v>
      </c>
      <c r="Q16" s="82">
        <f t="shared" si="5"/>
        <v>-9.6736043991718027E-4</v>
      </c>
      <c r="R16" s="83">
        <v>8.968645311749783E-3</v>
      </c>
      <c r="S16" s="84">
        <f t="shared" si="6"/>
        <v>0.45247317755017813</v>
      </c>
      <c r="T16" s="85">
        <f>分析係数表!F19</f>
        <v>0.2400702026958986</v>
      </c>
      <c r="U16" s="86">
        <f t="shared" si="7"/>
        <v>0.10862532744892858</v>
      </c>
      <c r="V16" s="87">
        <f>分析係数表!D19</f>
        <v>1.0314617409693151E-2</v>
      </c>
      <c r="W16" s="167">
        <f t="shared" si="8"/>
        <v>0</v>
      </c>
      <c r="X16" s="76">
        <f>分析係数表!E19</f>
        <v>1.1666882453641765E-2</v>
      </c>
      <c r="Y16" s="166">
        <f t="shared" si="9"/>
        <v>0</v>
      </c>
    </row>
    <row r="17" spans="1:25" x14ac:dyDescent="0.2">
      <c r="A17" s="6" t="s">
        <v>5</v>
      </c>
      <c r="B17" s="5" t="s">
        <v>33</v>
      </c>
      <c r="C17" s="90"/>
      <c r="D17" s="76">
        <f>投入係数表!F17</f>
        <v>0</v>
      </c>
      <c r="E17" s="77">
        <f t="shared" si="0"/>
        <v>0</v>
      </c>
      <c r="F17" s="76">
        <f>分析係数表!C20</f>
        <v>3.3677120606188216E-2</v>
      </c>
      <c r="G17" s="77">
        <f t="shared" si="1"/>
        <v>0</v>
      </c>
      <c r="H17" s="77">
        <v>6.5113218179864985E-3</v>
      </c>
      <c r="I17" s="77">
        <f t="shared" si="2"/>
        <v>6.5113218179864985E-3</v>
      </c>
      <c r="J17" s="76">
        <f>分析係数表!G20</f>
        <v>0.10088272383354351</v>
      </c>
      <c r="K17" s="78">
        <f t="shared" si="3"/>
        <v>6.5687988075525841E-4</v>
      </c>
      <c r="L17" s="79"/>
      <c r="M17" s="80"/>
      <c r="N17" s="81">
        <f>分析係数表!H20</f>
        <v>5.7599110193056326E-4</v>
      </c>
      <c r="O17" s="82">
        <f t="shared" si="4"/>
        <v>1.3671099095147564E-2</v>
      </c>
      <c r="P17" s="76">
        <f>分析係数表!C20</f>
        <v>3.3677120606188216E-2</v>
      </c>
      <c r="Q17" s="82">
        <f t="shared" si="5"/>
        <v>4.6040325304643511E-4</v>
      </c>
      <c r="R17" s="83">
        <v>1.1926250057580231E-3</v>
      </c>
      <c r="S17" s="84">
        <f t="shared" si="6"/>
        <v>7.703946823744522E-3</v>
      </c>
      <c r="T17" s="85">
        <f>分析係数表!F20</f>
        <v>0.2244640605296343</v>
      </c>
      <c r="U17" s="86">
        <f t="shared" si="7"/>
        <v>1.7292591861620744E-3</v>
      </c>
      <c r="V17" s="87">
        <f>分析係数表!D20</f>
        <v>9.8360655737704916E-2</v>
      </c>
      <c r="W17" s="167">
        <f t="shared" si="8"/>
        <v>0</v>
      </c>
      <c r="X17" s="76">
        <f>分析係数表!E20</f>
        <v>9.8360655737704916E-2</v>
      </c>
      <c r="Y17" s="166">
        <f t="shared" si="9"/>
        <v>0</v>
      </c>
    </row>
    <row r="18" spans="1:25" x14ac:dyDescent="0.2">
      <c r="A18" s="6" t="s">
        <v>6</v>
      </c>
      <c r="B18" s="5" t="s">
        <v>34</v>
      </c>
      <c r="C18" s="90"/>
      <c r="D18" s="76">
        <f>投入係数表!F18</f>
        <v>3.0837004405286344E-2</v>
      </c>
      <c r="E18" s="77">
        <f t="shared" si="0"/>
        <v>3.0837004405286343</v>
      </c>
      <c r="F18" s="76">
        <f>分析係数表!C21</f>
        <v>0.74792925901052154</v>
      </c>
      <c r="G18" s="77">
        <f t="shared" si="1"/>
        <v>2.3063897854950004</v>
      </c>
      <c r="H18" s="77">
        <v>2.4969257271721026</v>
      </c>
      <c r="I18" s="77">
        <f t="shared" si="2"/>
        <v>2.4969257271721026</v>
      </c>
      <c r="J18" s="76">
        <f>分析係数表!G21</f>
        <v>0.28510603787356553</v>
      </c>
      <c r="K18" s="78">
        <f t="shared" si="3"/>
        <v>0.71188860093860962</v>
      </c>
      <c r="L18" s="79"/>
      <c r="M18" s="80"/>
      <c r="N18" s="81">
        <f>分析係数表!H21</f>
        <v>9.6329546357352828E-4</v>
      </c>
      <c r="O18" s="82">
        <f t="shared" si="4"/>
        <v>2.2863734693608858E-2</v>
      </c>
      <c r="P18" s="76">
        <f>分析係数表!C21</f>
        <v>0.74792925901052154</v>
      </c>
      <c r="Q18" s="82">
        <f t="shared" si="5"/>
        <v>1.7100456147604026E-2</v>
      </c>
      <c r="R18" s="83">
        <v>4.0294644660124071E-2</v>
      </c>
      <c r="S18" s="84">
        <f t="shared" si="6"/>
        <v>2.5372203718322268</v>
      </c>
      <c r="T18" s="85">
        <f>分析係数表!F21</f>
        <v>0.42581403836016385</v>
      </c>
      <c r="U18" s="86">
        <f t="shared" si="7"/>
        <v>1.080384052739557</v>
      </c>
      <c r="V18" s="87">
        <f>分析係数表!D21</f>
        <v>6.5082518957057703E-2</v>
      </c>
      <c r="W18" s="167">
        <f t="shared" si="8"/>
        <v>0</v>
      </c>
      <c r="X18" s="76">
        <f>分析係数表!E21</f>
        <v>5.1052268764445886E-2</v>
      </c>
      <c r="Y18" s="166">
        <f t="shared" si="9"/>
        <v>0</v>
      </c>
    </row>
    <row r="19" spans="1:25" x14ac:dyDescent="0.2">
      <c r="A19" s="6" t="s">
        <v>7</v>
      </c>
      <c r="B19" s="5" t="s">
        <v>269</v>
      </c>
      <c r="C19" s="90"/>
      <c r="D19" s="76">
        <f>投入係数表!F19</f>
        <v>4.4052863436123352E-3</v>
      </c>
      <c r="E19" s="77">
        <f t="shared" si="0"/>
        <v>0.44052863436123352</v>
      </c>
      <c r="F19" s="76">
        <f>分析係数表!C22</f>
        <v>0.14808652246256238</v>
      </c>
      <c r="G19" s="77">
        <f t="shared" si="1"/>
        <v>6.5236353507736738E-2</v>
      </c>
      <c r="H19" s="77">
        <v>7.4434548107044529E-2</v>
      </c>
      <c r="I19" s="77">
        <f t="shared" si="2"/>
        <v>7.4434548107044529E-2</v>
      </c>
      <c r="J19" s="76">
        <f>分析係数表!G22</f>
        <v>0.1945937983354202</v>
      </c>
      <c r="K19" s="78">
        <f t="shared" si="3"/>
        <v>1.4484501443530357E-2</v>
      </c>
      <c r="L19" s="79"/>
      <c r="M19" s="80"/>
      <c r="N19" s="81">
        <f>分析係数表!H22</f>
        <v>4.9654405338841663E-5</v>
      </c>
      <c r="O19" s="82">
        <f t="shared" si="4"/>
        <v>1.1785430254437556E-3</v>
      </c>
      <c r="P19" s="76">
        <f>分析係数表!C22</f>
        <v>0.14808652246256238</v>
      </c>
      <c r="Q19" s="82">
        <f t="shared" si="5"/>
        <v>1.7452633821047294E-4</v>
      </c>
      <c r="R19" s="83">
        <v>2.117219902123821E-3</v>
      </c>
      <c r="S19" s="84">
        <f t="shared" si="6"/>
        <v>7.6551768009168353E-2</v>
      </c>
      <c r="T19" s="85">
        <f>分析係数表!F22</f>
        <v>0.41290417618030495</v>
      </c>
      <c r="U19" s="86">
        <f t="shared" si="7"/>
        <v>3.1608544704971479E-2</v>
      </c>
      <c r="V19" s="87">
        <f>分析係数表!D22</f>
        <v>2.3495617588568902E-2</v>
      </c>
      <c r="W19" s="167">
        <f t="shared" si="8"/>
        <v>0</v>
      </c>
      <c r="X19" s="76">
        <f>分析係数表!E22</f>
        <v>1.8855417249760625E-2</v>
      </c>
      <c r="Y19" s="166">
        <f t="shared" si="9"/>
        <v>0</v>
      </c>
    </row>
    <row r="20" spans="1:25" x14ac:dyDescent="0.2">
      <c r="A20" s="6" t="s">
        <v>8</v>
      </c>
      <c r="B20" s="5" t="s">
        <v>270</v>
      </c>
      <c r="C20" s="90"/>
      <c r="D20" s="76">
        <f>投入係数表!F20</f>
        <v>0</v>
      </c>
      <c r="E20" s="77">
        <f t="shared" si="0"/>
        <v>0</v>
      </c>
      <c r="F20" s="76">
        <f>分析係数表!C23</f>
        <v>0</v>
      </c>
      <c r="G20" s="77">
        <f t="shared" si="1"/>
        <v>0</v>
      </c>
      <c r="H20" s="77">
        <v>0</v>
      </c>
      <c r="I20" s="77">
        <f t="shared" si="2"/>
        <v>0</v>
      </c>
      <c r="J20" s="76">
        <f>分析係数表!G23</f>
        <v>0.21540656205420827</v>
      </c>
      <c r="K20" s="78">
        <f t="shared" si="3"/>
        <v>0</v>
      </c>
      <c r="L20" s="79"/>
      <c r="M20" s="80"/>
      <c r="N20" s="81">
        <f>分析係数表!H23</f>
        <v>2.9792643203304998E-5</v>
      </c>
      <c r="O20" s="82">
        <f t="shared" si="4"/>
        <v>7.0712581526625334E-4</v>
      </c>
      <c r="P20" s="76">
        <f>分析係数表!C23</f>
        <v>0</v>
      </c>
      <c r="Q20" s="82">
        <f t="shared" si="5"/>
        <v>0</v>
      </c>
      <c r="R20" s="83">
        <v>0</v>
      </c>
      <c r="S20" s="84">
        <f t="shared" si="6"/>
        <v>0</v>
      </c>
      <c r="T20" s="85">
        <f>分析係数表!F23</f>
        <v>0.44079885877318115</v>
      </c>
      <c r="U20" s="86">
        <f t="shared" si="7"/>
        <v>0</v>
      </c>
      <c r="V20" s="87">
        <f>分析係数表!D23</f>
        <v>9.4151212553495012E-2</v>
      </c>
      <c r="W20" s="167">
        <f t="shared" si="8"/>
        <v>0</v>
      </c>
      <c r="X20" s="76">
        <f>分析係数表!E23</f>
        <v>8.7375178316690436E-2</v>
      </c>
      <c r="Y20" s="166">
        <f t="shared" si="9"/>
        <v>0</v>
      </c>
    </row>
    <row r="21" spans="1:25" x14ac:dyDescent="0.2">
      <c r="A21" s="6" t="s">
        <v>9</v>
      </c>
      <c r="B21" s="5" t="s">
        <v>271</v>
      </c>
      <c r="C21" s="90"/>
      <c r="D21" s="76">
        <f>投入係数表!F21</f>
        <v>0</v>
      </c>
      <c r="E21" s="77">
        <f t="shared" si="0"/>
        <v>0</v>
      </c>
      <c r="F21" s="76">
        <f>分析係数表!C24</f>
        <v>0.12890403180011356</v>
      </c>
      <c r="G21" s="77">
        <f t="shared" si="1"/>
        <v>0</v>
      </c>
      <c r="H21" s="77">
        <v>3.5210363965819738E-3</v>
      </c>
      <c r="I21" s="77">
        <f t="shared" si="2"/>
        <v>3.5210363965819738E-3</v>
      </c>
      <c r="J21" s="76">
        <f>分析係数表!G24</f>
        <v>0.20533333333333334</v>
      </c>
      <c r="K21" s="78">
        <f t="shared" si="3"/>
        <v>7.2298614009816528E-4</v>
      </c>
      <c r="L21" s="79"/>
      <c r="M21" s="80"/>
      <c r="N21" s="81">
        <f>分析係数表!H24</f>
        <v>3.4758083737189161E-4</v>
      </c>
      <c r="O21" s="82">
        <f t="shared" si="4"/>
        <v>8.2498011781062877E-3</v>
      </c>
      <c r="P21" s="76">
        <f>分析係数表!C24</f>
        <v>0.12890403180011356</v>
      </c>
      <c r="Q21" s="82">
        <f t="shared" si="5"/>
        <v>1.0634326334072273E-3</v>
      </c>
      <c r="R21" s="83">
        <v>4.1747506185055468E-3</v>
      </c>
      <c r="S21" s="84">
        <f t="shared" si="6"/>
        <v>7.6957870150875206E-3</v>
      </c>
      <c r="T21" s="85">
        <f>分析係数表!F24</f>
        <v>0.39200000000000002</v>
      </c>
      <c r="U21" s="86">
        <f t="shared" si="7"/>
        <v>3.0167485099143083E-3</v>
      </c>
      <c r="V21" s="87">
        <f>分析係数表!D24</f>
        <v>0</v>
      </c>
      <c r="W21" s="167">
        <f t="shared" si="8"/>
        <v>0</v>
      </c>
      <c r="X21" s="76">
        <f>分析係数表!E24</f>
        <v>0</v>
      </c>
      <c r="Y21" s="166">
        <f t="shared" si="9"/>
        <v>0</v>
      </c>
    </row>
    <row r="22" spans="1:25" x14ac:dyDescent="0.2">
      <c r="A22" s="6" t="s">
        <v>10</v>
      </c>
      <c r="B22" s="5" t="s">
        <v>272</v>
      </c>
      <c r="C22" s="90"/>
      <c r="D22" s="76">
        <f>投入係数表!F22</f>
        <v>0</v>
      </c>
      <c r="E22" s="77">
        <f t="shared" si="0"/>
        <v>0</v>
      </c>
      <c r="F22" s="76">
        <f>分析係数表!C25</f>
        <v>4.4947860481841073E-2</v>
      </c>
      <c r="G22" s="77">
        <f t="shared" si="1"/>
        <v>0</v>
      </c>
      <c r="H22" s="77">
        <v>3.496401706329008E-3</v>
      </c>
      <c r="I22" s="77">
        <f t="shared" si="2"/>
        <v>3.496401706329008E-3</v>
      </c>
      <c r="J22" s="76">
        <f>分析係数表!G25</f>
        <v>0.19696010132995567</v>
      </c>
      <c r="K22" s="78">
        <f t="shared" si="3"/>
        <v>6.8865163436879131E-4</v>
      </c>
      <c r="L22" s="79"/>
      <c r="M22" s="80"/>
      <c r="N22" s="81">
        <f>分析係数表!H25</f>
        <v>5.2633669659172167E-4</v>
      </c>
      <c r="O22" s="82">
        <f t="shared" si="4"/>
        <v>1.2492556069703811E-2</v>
      </c>
      <c r="P22" s="76">
        <f>分析係数表!C25</f>
        <v>4.4947860481841073E-2</v>
      </c>
      <c r="Q22" s="82">
        <f t="shared" si="5"/>
        <v>5.6151366728262372E-4</v>
      </c>
      <c r="R22" s="83">
        <v>2.6897033255375443E-3</v>
      </c>
      <c r="S22" s="84">
        <f t="shared" si="6"/>
        <v>6.1861050318665518E-3</v>
      </c>
      <c r="T22" s="85">
        <f>分析係数表!F25</f>
        <v>0.35085497150094996</v>
      </c>
      <c r="U22" s="86">
        <f t="shared" si="7"/>
        <v>2.1704257046574224E-3</v>
      </c>
      <c r="V22" s="87">
        <f>分析係数表!D25</f>
        <v>8.9930335655478144E-2</v>
      </c>
      <c r="W22" s="167">
        <f t="shared" si="8"/>
        <v>0</v>
      </c>
      <c r="X22" s="76">
        <f>分析係数表!E25</f>
        <v>8.7397086763774542E-2</v>
      </c>
      <c r="Y22" s="166">
        <f t="shared" si="9"/>
        <v>0</v>
      </c>
    </row>
    <row r="23" spans="1:25" x14ac:dyDescent="0.2">
      <c r="A23" s="6" t="s">
        <v>11</v>
      </c>
      <c r="B23" s="5" t="s">
        <v>35</v>
      </c>
      <c r="C23" s="90"/>
      <c r="D23" s="76">
        <f>投入係数表!F23</f>
        <v>0</v>
      </c>
      <c r="E23" s="77">
        <f t="shared" si="0"/>
        <v>0</v>
      </c>
      <c r="F23" s="76">
        <f>分析係数表!C26</f>
        <v>0.39424703891708968</v>
      </c>
      <c r="G23" s="77">
        <f t="shared" si="1"/>
        <v>0</v>
      </c>
      <c r="H23" s="77">
        <v>1.7651839608425559E-2</v>
      </c>
      <c r="I23" s="77">
        <f t="shared" si="2"/>
        <v>1.7651839608425559E-2</v>
      </c>
      <c r="J23" s="76">
        <f>分析係数表!G26</f>
        <v>0.19628618241398144</v>
      </c>
      <c r="K23" s="78">
        <f t="shared" si="3"/>
        <v>3.464812209321762E-3</v>
      </c>
      <c r="L23" s="79"/>
      <c r="M23" s="80"/>
      <c r="N23" s="81">
        <f>分析係数表!H26</f>
        <v>1.0973623579884007E-2</v>
      </c>
      <c r="O23" s="82">
        <f t="shared" si="4"/>
        <v>0.26045800862307</v>
      </c>
      <c r="P23" s="76">
        <f>分析係数表!C26</f>
        <v>0.39424703891708968</v>
      </c>
      <c r="Q23" s="82">
        <f t="shared" si="5"/>
        <v>0.10268479866188716</v>
      </c>
      <c r="R23" s="83">
        <v>0.11286084407629103</v>
      </c>
      <c r="S23" s="84">
        <f t="shared" si="6"/>
        <v>0.13051268368471658</v>
      </c>
      <c r="T23" s="85">
        <f>分析係数表!F26</f>
        <v>0.33478973238667392</v>
      </c>
      <c r="U23" s="86">
        <f t="shared" si="7"/>
        <v>4.3694306443872885E-2</v>
      </c>
      <c r="V23" s="87">
        <f>分析係数表!D26</f>
        <v>1.0267613326051339E-2</v>
      </c>
      <c r="W23" s="167">
        <f t="shared" si="8"/>
        <v>0</v>
      </c>
      <c r="X23" s="76">
        <f>分析係数表!E26</f>
        <v>1.0158383397050792E-2</v>
      </c>
      <c r="Y23" s="166">
        <f t="shared" si="9"/>
        <v>0</v>
      </c>
    </row>
    <row r="24" spans="1:25" x14ac:dyDescent="0.2">
      <c r="A24" s="6" t="s">
        <v>12</v>
      </c>
      <c r="B24" s="5" t="s">
        <v>366</v>
      </c>
      <c r="C24" s="90"/>
      <c r="D24" s="76">
        <f>投入係数表!F24</f>
        <v>0</v>
      </c>
      <c r="E24" s="77">
        <f t="shared" si="0"/>
        <v>0</v>
      </c>
      <c r="F24" s="76">
        <f>分析係数表!C27</f>
        <v>0.12701612903225812</v>
      </c>
      <c r="G24" s="77">
        <f t="shared" si="1"/>
        <v>0</v>
      </c>
      <c r="H24" s="77">
        <v>7.1768133798607854E-4</v>
      </c>
      <c r="I24" s="77">
        <f t="shared" si="2"/>
        <v>7.1768133798607854E-4</v>
      </c>
      <c r="J24" s="76">
        <f>分析係数表!G27</f>
        <v>0.16988809766022381</v>
      </c>
      <c r="K24" s="78">
        <f t="shared" si="3"/>
        <v>1.21925517236699E-4</v>
      </c>
      <c r="L24" s="79"/>
      <c r="M24" s="80"/>
      <c r="N24" s="81">
        <f>分析係数表!H27</f>
        <v>1.137085882259474E-2</v>
      </c>
      <c r="O24" s="82">
        <f t="shared" si="4"/>
        <v>0.26988635282661999</v>
      </c>
      <c r="P24" s="76">
        <f>分析係数表!C27</f>
        <v>0.12701612903225812</v>
      </c>
      <c r="Q24" s="82">
        <f t="shared" si="5"/>
        <v>3.4279919814671503E-2</v>
      </c>
      <c r="R24" s="83">
        <v>3.469903700606225E-2</v>
      </c>
      <c r="S24" s="84">
        <f t="shared" si="6"/>
        <v>3.5416718344048331E-2</v>
      </c>
      <c r="T24" s="85">
        <f>分析係数表!F27</f>
        <v>0.32044760935910477</v>
      </c>
      <c r="U24" s="86">
        <f t="shared" si="7"/>
        <v>1.1349202724695039E-2</v>
      </c>
      <c r="V24" s="87">
        <f>分析係数表!D27</f>
        <v>1.0172939979654121E-2</v>
      </c>
      <c r="W24" s="167">
        <f t="shared" si="8"/>
        <v>0</v>
      </c>
      <c r="X24" s="76">
        <f>分析係数表!E27</f>
        <v>5.0864699898270603E-3</v>
      </c>
      <c r="Y24" s="166">
        <f t="shared" si="9"/>
        <v>0</v>
      </c>
    </row>
    <row r="25" spans="1:25" x14ac:dyDescent="0.2">
      <c r="A25" s="6" t="s">
        <v>13</v>
      </c>
      <c r="B25" s="5" t="s">
        <v>192</v>
      </c>
      <c r="C25" s="90"/>
      <c r="D25" s="76">
        <f>投入係数表!F25</f>
        <v>0</v>
      </c>
      <c r="E25" s="77">
        <f t="shared" si="0"/>
        <v>0</v>
      </c>
      <c r="F25" s="76">
        <f>分析係数表!C28</f>
        <v>0.16379672406551871</v>
      </c>
      <c r="G25" s="77">
        <f t="shared" si="1"/>
        <v>0</v>
      </c>
      <c r="H25" s="77">
        <v>2.4686596489248442E-2</v>
      </c>
      <c r="I25" s="77">
        <f t="shared" si="2"/>
        <v>2.4686596489248442E-2</v>
      </c>
      <c r="J25" s="76">
        <f>分析係数表!G28</f>
        <v>0.12481384959046909</v>
      </c>
      <c r="K25" s="78">
        <f t="shared" si="3"/>
        <v>3.0812291411096574E-3</v>
      </c>
      <c r="L25" s="79"/>
      <c r="M25" s="80"/>
      <c r="N25" s="81">
        <f>分析係数表!H28</f>
        <v>2.2086279494716771E-2</v>
      </c>
      <c r="O25" s="82">
        <f t="shared" si="4"/>
        <v>0.52421593771738251</v>
      </c>
      <c r="P25" s="76">
        <f>分析係数表!C28</f>
        <v>0.16379672406551871</v>
      </c>
      <c r="Q25" s="82">
        <f t="shared" si="5"/>
        <v>8.5864853301041238E-2</v>
      </c>
      <c r="R25" s="83">
        <v>9.80862856966771E-2</v>
      </c>
      <c r="S25" s="84">
        <f t="shared" si="6"/>
        <v>0.12277288218592554</v>
      </c>
      <c r="T25" s="85">
        <f>分析係数表!F28</f>
        <v>0.21360759493670886</v>
      </c>
      <c r="U25" s="86">
        <f t="shared" si="7"/>
        <v>2.6225220087183462E-2</v>
      </c>
      <c r="V25" s="87">
        <f>分析係数表!D28</f>
        <v>6.6548771407297092E-2</v>
      </c>
      <c r="W25" s="167">
        <f t="shared" si="8"/>
        <v>0</v>
      </c>
      <c r="X25" s="76">
        <f>分析係数表!E28</f>
        <v>6.78518242740134E-2</v>
      </c>
      <c r="Y25" s="166">
        <f t="shared" si="9"/>
        <v>0</v>
      </c>
    </row>
    <row r="26" spans="1:25" x14ac:dyDescent="0.2">
      <c r="A26" s="6" t="s">
        <v>14</v>
      </c>
      <c r="B26" s="5" t="s">
        <v>50</v>
      </c>
      <c r="C26" s="90"/>
      <c r="D26" s="76">
        <f>投入係数表!F26</f>
        <v>0</v>
      </c>
      <c r="E26" s="77">
        <f t="shared" si="0"/>
        <v>0</v>
      </c>
      <c r="F26" s="76">
        <f>分析係数表!C29</f>
        <v>0.28548895899053628</v>
      </c>
      <c r="G26" s="77">
        <f t="shared" si="1"/>
        <v>0</v>
      </c>
      <c r="H26" s="77">
        <v>3.3059589562157377E-2</v>
      </c>
      <c r="I26" s="77">
        <f t="shared" si="2"/>
        <v>3.3059589562157377E-2</v>
      </c>
      <c r="J26" s="76">
        <f>分析係数表!G29</f>
        <v>0.26160092807424595</v>
      </c>
      <c r="K26" s="78">
        <f t="shared" si="3"/>
        <v>8.6484193112140242E-3</v>
      </c>
      <c r="L26" s="79"/>
      <c r="M26" s="80"/>
      <c r="N26" s="81">
        <f>分析係数表!H29</f>
        <v>1.047707952649559E-2</v>
      </c>
      <c r="O26" s="82">
        <f t="shared" si="4"/>
        <v>0.24867257836863241</v>
      </c>
      <c r="P26" s="76">
        <f>分析係数表!C29</f>
        <v>0.28548895899053628</v>
      </c>
      <c r="Q26" s="82">
        <f t="shared" si="5"/>
        <v>7.0993275527953412E-2</v>
      </c>
      <c r="R26" s="83">
        <v>9.7629963480081045E-2</v>
      </c>
      <c r="S26" s="84">
        <f t="shared" si="6"/>
        <v>0.13068955304223842</v>
      </c>
      <c r="T26" s="85">
        <f>分析係数表!F29</f>
        <v>0.47177107501933491</v>
      </c>
      <c r="U26" s="86">
        <f t="shared" si="7"/>
        <v>6.1655550932533214E-2</v>
      </c>
      <c r="V26" s="87">
        <f>分析係数表!D29</f>
        <v>7.4825986078886311E-2</v>
      </c>
      <c r="W26" s="167">
        <f t="shared" si="8"/>
        <v>0</v>
      </c>
      <c r="X26" s="76">
        <f>分析係数表!E29</f>
        <v>4.7370456303170917E-2</v>
      </c>
      <c r="Y26" s="166">
        <f t="shared" si="9"/>
        <v>0</v>
      </c>
    </row>
    <row r="27" spans="1:25" x14ac:dyDescent="0.2">
      <c r="A27" s="6" t="s">
        <v>15</v>
      </c>
      <c r="B27" s="5" t="s">
        <v>36</v>
      </c>
      <c r="C27" s="90"/>
      <c r="D27" s="76">
        <f>投入係数表!F27</f>
        <v>4.4052863436123352E-3</v>
      </c>
      <c r="E27" s="77">
        <f t="shared" si="0"/>
        <v>0.44052863436123352</v>
      </c>
      <c r="F27" s="76">
        <f>分析係数表!C30</f>
        <v>1</v>
      </c>
      <c r="G27" s="77">
        <f t="shared" si="1"/>
        <v>0.44052863436123352</v>
      </c>
      <c r="H27" s="77">
        <v>0.49549582171794182</v>
      </c>
      <c r="I27" s="77">
        <f t="shared" si="2"/>
        <v>0.49549582171794182</v>
      </c>
      <c r="J27" s="76">
        <f>分析係数表!G30</f>
        <v>0.34486716956379143</v>
      </c>
      <c r="K27" s="78">
        <f t="shared" si="3"/>
        <v>0.1708802415665516</v>
      </c>
      <c r="L27" s="79"/>
      <c r="M27" s="80"/>
      <c r="N27" s="81">
        <f>分析係数表!H30</f>
        <v>0</v>
      </c>
      <c r="O27" s="82">
        <f t="shared" si="4"/>
        <v>0</v>
      </c>
      <c r="P27" s="76">
        <f>分析係数表!C30</f>
        <v>1</v>
      </c>
      <c r="Q27" s="82">
        <f t="shared" si="5"/>
        <v>0</v>
      </c>
      <c r="R27" s="83">
        <v>5.4043475574374715E-2</v>
      </c>
      <c r="S27" s="84">
        <f t="shared" si="6"/>
        <v>0.54953929729231654</v>
      </c>
      <c r="T27" s="85">
        <f>分析係数表!F30</f>
        <v>0.44112823876680879</v>
      </c>
      <c r="U27" s="86">
        <f t="shared" si="7"/>
        <v>0.24241730234770933</v>
      </c>
      <c r="V27" s="87">
        <f>分析係数表!D30</f>
        <v>0.17563135454247294</v>
      </c>
      <c r="W27" s="167">
        <f t="shared" si="8"/>
        <v>0</v>
      </c>
      <c r="X27" s="76">
        <f>分析係数表!E30</f>
        <v>0.11282387668087898</v>
      </c>
      <c r="Y27" s="166">
        <f t="shared" si="9"/>
        <v>0</v>
      </c>
    </row>
    <row r="28" spans="1:25" x14ac:dyDescent="0.2">
      <c r="A28" s="6" t="s">
        <v>16</v>
      </c>
      <c r="B28" s="5" t="s">
        <v>193</v>
      </c>
      <c r="C28" s="90"/>
      <c r="D28" s="76">
        <f>投入係数表!F28</f>
        <v>5.2863436123348019E-2</v>
      </c>
      <c r="E28" s="77">
        <f t="shared" si="0"/>
        <v>5.286343612334802</v>
      </c>
      <c r="F28" s="76">
        <f>分析係数表!C31</f>
        <v>9.852216748768472E-2</v>
      </c>
      <c r="G28" s="77">
        <f t="shared" si="1"/>
        <v>0.52082203077190159</v>
      </c>
      <c r="H28" s="77">
        <v>0.54609830846393437</v>
      </c>
      <c r="I28" s="77">
        <f t="shared" si="2"/>
        <v>0.54609830846393437</v>
      </c>
      <c r="J28" s="76">
        <f>分析係数表!G31</f>
        <v>7.0742358078602616E-2</v>
      </c>
      <c r="K28" s="78">
        <f t="shared" si="3"/>
        <v>3.8632282083474828E-2</v>
      </c>
      <c r="L28" s="79"/>
      <c r="M28" s="80"/>
      <c r="N28" s="81">
        <f>分析係数表!H31</f>
        <v>2.298998967188369E-2</v>
      </c>
      <c r="O28" s="82">
        <f t="shared" si="4"/>
        <v>0.54566542078045888</v>
      </c>
      <c r="P28" s="76">
        <f>分析係数表!C31</f>
        <v>9.852216748768472E-2</v>
      </c>
      <c r="Q28" s="82">
        <f t="shared" si="5"/>
        <v>5.3760139978370328E-2</v>
      </c>
      <c r="R28" s="83">
        <v>6.920752236398299E-2</v>
      </c>
      <c r="S28" s="84">
        <f t="shared" si="6"/>
        <v>0.61530583082791734</v>
      </c>
      <c r="T28" s="85">
        <f>分析係数表!F31</f>
        <v>0.34585152838427946</v>
      </c>
      <c r="U28" s="86">
        <f t="shared" si="7"/>
        <v>0.21280446201559411</v>
      </c>
      <c r="V28" s="87">
        <f>分析係数表!D31</f>
        <v>0</v>
      </c>
      <c r="W28" s="167">
        <f t="shared" si="8"/>
        <v>0</v>
      </c>
      <c r="X28" s="76">
        <f>分析係数表!E31</f>
        <v>0</v>
      </c>
      <c r="Y28" s="166">
        <f t="shared" si="9"/>
        <v>0</v>
      </c>
    </row>
    <row r="29" spans="1:25" x14ac:dyDescent="0.2">
      <c r="A29" s="6" t="s">
        <v>17</v>
      </c>
      <c r="B29" s="5" t="s">
        <v>273</v>
      </c>
      <c r="C29" s="90"/>
      <c r="D29" s="76">
        <f>投入係数表!F29</f>
        <v>4.4052863436123352E-3</v>
      </c>
      <c r="E29" s="77">
        <f t="shared" si="0"/>
        <v>0.44052863436123352</v>
      </c>
      <c r="F29" s="76">
        <f>分析係数表!C32</f>
        <v>1</v>
      </c>
      <c r="G29" s="77">
        <f t="shared" si="1"/>
        <v>0.44052863436123352</v>
      </c>
      <c r="H29" s="77">
        <v>0.50160618168847382</v>
      </c>
      <c r="I29" s="77">
        <f t="shared" si="2"/>
        <v>0.50160618168847382</v>
      </c>
      <c r="J29" s="76">
        <f>分析係数表!G32</f>
        <v>0.13984348417829193</v>
      </c>
      <c r="K29" s="78">
        <f t="shared" si="3"/>
        <v>7.0146356132685508E-2</v>
      </c>
      <c r="L29" s="79"/>
      <c r="M29" s="80"/>
      <c r="N29" s="81">
        <f>分析係数表!H32</f>
        <v>6.6735520775403198E-3</v>
      </c>
      <c r="O29" s="82">
        <f t="shared" si="4"/>
        <v>0.15839618261964075</v>
      </c>
      <c r="P29" s="76">
        <f>分析係数表!C32</f>
        <v>1</v>
      </c>
      <c r="Q29" s="82">
        <f t="shared" si="5"/>
        <v>0.15839618261964075</v>
      </c>
      <c r="R29" s="83">
        <v>0.20875789265803166</v>
      </c>
      <c r="S29" s="84">
        <f t="shared" si="6"/>
        <v>0.7103640743465055</v>
      </c>
      <c r="T29" s="85">
        <f>分析係数表!F32</f>
        <v>0.48213678121810138</v>
      </c>
      <c r="U29" s="86">
        <f t="shared" si="7"/>
        <v>0.3424926482984002</v>
      </c>
      <c r="V29" s="87">
        <f>分析係数表!D32</f>
        <v>1.5651582170806397E-2</v>
      </c>
      <c r="W29" s="167">
        <f t="shared" si="8"/>
        <v>0</v>
      </c>
      <c r="X29" s="76">
        <f>分析係数表!E32</f>
        <v>2.3477373256209595E-2</v>
      </c>
      <c r="Y29" s="166">
        <f t="shared" si="9"/>
        <v>0</v>
      </c>
    </row>
    <row r="30" spans="1:25" x14ac:dyDescent="0.2">
      <c r="A30" s="6" t="s">
        <v>18</v>
      </c>
      <c r="B30" s="5" t="s">
        <v>274</v>
      </c>
      <c r="C30" s="90"/>
      <c r="D30" s="76">
        <f>投入係数表!F30</f>
        <v>4.4052863436123352E-3</v>
      </c>
      <c r="E30" s="77">
        <f t="shared" si="0"/>
        <v>0.44052863436123352</v>
      </c>
      <c r="F30" s="76">
        <f>分析係数表!C33</f>
        <v>0.66930265995686555</v>
      </c>
      <c r="G30" s="77">
        <f t="shared" si="1"/>
        <v>0.29484698676513904</v>
      </c>
      <c r="H30" s="77">
        <v>0.3188287760764193</v>
      </c>
      <c r="I30" s="77">
        <f t="shared" si="2"/>
        <v>0.3188287760764193</v>
      </c>
      <c r="J30" s="76">
        <f>分析係数表!G33</f>
        <v>0.50267952840300112</v>
      </c>
      <c r="K30" s="78">
        <f t="shared" si="3"/>
        <v>0.16026869879940051</v>
      </c>
      <c r="L30" s="79"/>
      <c r="M30" s="80"/>
      <c r="N30" s="81">
        <f>分析係数表!H33</f>
        <v>9.930881067768333E-4</v>
      </c>
      <c r="O30" s="82">
        <f t="shared" si="4"/>
        <v>2.3570860508875111E-2</v>
      </c>
      <c r="P30" s="76">
        <f>分析係数表!C33</f>
        <v>0.66930265995686555</v>
      </c>
      <c r="Q30" s="82">
        <f t="shared" si="5"/>
        <v>1.5776039636062351E-2</v>
      </c>
      <c r="R30" s="83">
        <v>4.4769751827227623E-2</v>
      </c>
      <c r="S30" s="84">
        <f t="shared" si="6"/>
        <v>0.36359852790364694</v>
      </c>
      <c r="T30" s="85">
        <f>分析係数表!F33</f>
        <v>0.63987138263665599</v>
      </c>
      <c r="U30" s="86">
        <f t="shared" si="7"/>
        <v>0.23265629277435931</v>
      </c>
      <c r="V30" s="87">
        <f>分析係数表!D33</f>
        <v>8.1457663451232579E-2</v>
      </c>
      <c r="W30" s="167">
        <f t="shared" si="8"/>
        <v>0</v>
      </c>
      <c r="X30" s="76">
        <f>分析係数表!E33</f>
        <v>7.5026795284030015E-2</v>
      </c>
      <c r="Y30" s="166">
        <f t="shared" si="9"/>
        <v>0</v>
      </c>
    </row>
    <row r="31" spans="1:25" x14ac:dyDescent="0.2">
      <c r="A31" s="6" t="s">
        <v>19</v>
      </c>
      <c r="B31" s="5" t="s">
        <v>275</v>
      </c>
      <c r="C31" s="90"/>
      <c r="D31" s="76">
        <f>投入係数表!F31</f>
        <v>3.0837004405286344E-2</v>
      </c>
      <c r="E31" s="77">
        <f t="shared" si="0"/>
        <v>3.0837004405286343</v>
      </c>
      <c r="F31" s="76">
        <f>分析係数表!C34</f>
        <v>0.21075898495808931</v>
      </c>
      <c r="G31" s="77">
        <f t="shared" si="1"/>
        <v>0.64991757476062784</v>
      </c>
      <c r="H31" s="77">
        <v>0.72915164924081055</v>
      </c>
      <c r="I31" s="77">
        <f t="shared" si="2"/>
        <v>0.72915164924081055</v>
      </c>
      <c r="J31" s="76">
        <f>分析係数表!G34</f>
        <v>0.42506631299734748</v>
      </c>
      <c r="K31" s="78">
        <f t="shared" si="3"/>
        <v>0.30993780315872649</v>
      </c>
      <c r="L31" s="79"/>
      <c r="M31" s="80"/>
      <c r="N31" s="81">
        <f>分析係数表!H34</f>
        <v>0.16547827123222372</v>
      </c>
      <c r="O31" s="82">
        <f t="shared" si="4"/>
        <v>3.9276124865938598</v>
      </c>
      <c r="P31" s="76">
        <f>分析係数表!C34</f>
        <v>0.21075898495808931</v>
      </c>
      <c r="Q31" s="82">
        <f t="shared" si="5"/>
        <v>0.8277796209832391</v>
      </c>
      <c r="R31" s="83">
        <v>0.90568725810676554</v>
      </c>
      <c r="S31" s="84">
        <f t="shared" si="6"/>
        <v>1.634838907347576</v>
      </c>
      <c r="T31" s="85">
        <f>分析係数表!F34</f>
        <v>0.7000994694960212</v>
      </c>
      <c r="U31" s="86">
        <f t="shared" si="7"/>
        <v>1.1445498517454928</v>
      </c>
      <c r="V31" s="87">
        <f>分析係数表!D34</f>
        <v>0.34449602122015915</v>
      </c>
      <c r="W31" s="167">
        <f t="shared" si="8"/>
        <v>1</v>
      </c>
      <c r="X31" s="76">
        <f>分析係数表!E34</f>
        <v>0.25008289124668437</v>
      </c>
      <c r="Y31" s="166">
        <f t="shared" si="9"/>
        <v>0</v>
      </c>
    </row>
    <row r="32" spans="1:25" x14ac:dyDescent="0.2">
      <c r="A32" s="6" t="s">
        <v>20</v>
      </c>
      <c r="B32" s="5" t="s">
        <v>37</v>
      </c>
      <c r="C32" s="90"/>
      <c r="D32" s="76">
        <f>投入係数表!F32</f>
        <v>5.2863436123348019E-2</v>
      </c>
      <c r="E32" s="77">
        <f t="shared" si="0"/>
        <v>5.286343612334802</v>
      </c>
      <c r="F32" s="76">
        <f>分析係数表!C35</f>
        <v>0.35776763643278187</v>
      </c>
      <c r="G32" s="77">
        <f t="shared" si="1"/>
        <v>1.8912826595565562</v>
      </c>
      <c r="H32" s="77">
        <v>1.9821777771533795</v>
      </c>
      <c r="I32" s="77">
        <f t="shared" si="2"/>
        <v>1.9821777771533795</v>
      </c>
      <c r="J32" s="76">
        <f>分析係数表!G35</f>
        <v>0.31457036114570364</v>
      </c>
      <c r="K32" s="78">
        <f t="shared" si="3"/>
        <v>0.62353437921412669</v>
      </c>
      <c r="L32" s="79"/>
      <c r="M32" s="80"/>
      <c r="N32" s="81">
        <f>分析係数表!H35</f>
        <v>6.2812822753634701E-2</v>
      </c>
      <c r="O32" s="82">
        <f t="shared" si="4"/>
        <v>1.4908569271863508</v>
      </c>
      <c r="P32" s="76">
        <f>分析係数表!C35</f>
        <v>0.35776763643278187</v>
      </c>
      <c r="Q32" s="82">
        <f t="shared" si="5"/>
        <v>0.53338035909890069</v>
      </c>
      <c r="R32" s="83">
        <v>0.65353208477694746</v>
      </c>
      <c r="S32" s="84">
        <f t="shared" si="6"/>
        <v>2.635709861930327</v>
      </c>
      <c r="T32" s="85">
        <f>分析係数表!F35</f>
        <v>0.64533001245330013</v>
      </c>
      <c r="U32" s="86">
        <f t="shared" si="7"/>
        <v>1.7009026780227838</v>
      </c>
      <c r="V32" s="87">
        <f>分析係数表!D35</f>
        <v>7.6961394769613944E-2</v>
      </c>
      <c r="W32" s="167">
        <f t="shared" si="8"/>
        <v>0</v>
      </c>
      <c r="X32" s="76">
        <f>分析係数表!E35</f>
        <v>7.0734744707347447E-2</v>
      </c>
      <c r="Y32" s="166">
        <f t="shared" si="9"/>
        <v>0</v>
      </c>
    </row>
    <row r="33" spans="1:25" x14ac:dyDescent="0.2">
      <c r="A33" s="6" t="s">
        <v>21</v>
      </c>
      <c r="B33" s="5" t="s">
        <v>38</v>
      </c>
      <c r="C33" s="90"/>
      <c r="D33" s="76">
        <f>投入係数表!F33</f>
        <v>4.4052863436123352E-3</v>
      </c>
      <c r="E33" s="77">
        <f t="shared" si="0"/>
        <v>0.44052863436123352</v>
      </c>
      <c r="F33" s="76">
        <f>分析係数表!C36</f>
        <v>0.77131996474217712</v>
      </c>
      <c r="G33" s="77">
        <f t="shared" si="1"/>
        <v>0.33978853072342607</v>
      </c>
      <c r="H33" s="77">
        <v>0.43610965680074648</v>
      </c>
      <c r="I33" s="77">
        <f t="shared" si="2"/>
        <v>0.43610965680074648</v>
      </c>
      <c r="J33" s="76">
        <f>分析係数表!G36</f>
        <v>2.7850799289520427E-2</v>
      </c>
      <c r="K33" s="78">
        <f t="shared" si="3"/>
        <v>1.2146002519779228E-2</v>
      </c>
      <c r="L33" s="79"/>
      <c r="M33" s="80"/>
      <c r="N33" s="81">
        <f>分析係数表!H36</f>
        <v>0.1566397870819099</v>
      </c>
      <c r="O33" s="82">
        <f t="shared" si="4"/>
        <v>3.7178318280648712</v>
      </c>
      <c r="P33" s="76">
        <f>分析係数表!C36</f>
        <v>0.77131996474217712</v>
      </c>
      <c r="Q33" s="82">
        <f t="shared" si="5"/>
        <v>2.8676379145403406</v>
      </c>
      <c r="R33" s="83">
        <v>2.9839864921417272</v>
      </c>
      <c r="S33" s="84">
        <f t="shared" si="6"/>
        <v>3.4200961489424735</v>
      </c>
      <c r="T33" s="85">
        <f>分析係数表!F36</f>
        <v>0.87289520426287748</v>
      </c>
      <c r="U33" s="86">
        <f t="shared" si="7"/>
        <v>2.985385526529821</v>
      </c>
      <c r="V33" s="87">
        <f>分析係数表!D36</f>
        <v>1.1793960923623446E-2</v>
      </c>
      <c r="W33" s="167">
        <f t="shared" si="8"/>
        <v>0</v>
      </c>
      <c r="X33" s="76">
        <f>分析係数表!E36</f>
        <v>4.760213143872114E-3</v>
      </c>
      <c r="Y33" s="166">
        <f t="shared" si="9"/>
        <v>0</v>
      </c>
    </row>
    <row r="34" spans="1:25" x14ac:dyDescent="0.2">
      <c r="A34" s="6" t="s">
        <v>22</v>
      </c>
      <c r="B34" s="5" t="s">
        <v>378</v>
      </c>
      <c r="C34" s="90"/>
      <c r="D34" s="76">
        <f>投入係数表!F34</f>
        <v>2.2026431718061675E-2</v>
      </c>
      <c r="E34" s="77">
        <f t="shared" si="0"/>
        <v>2.2026431718061676</v>
      </c>
      <c r="F34" s="76">
        <f>分析係数表!C37</f>
        <v>0.44031007751937989</v>
      </c>
      <c r="G34" s="77">
        <f t="shared" si="1"/>
        <v>0.96984598572550651</v>
      </c>
      <c r="H34" s="77">
        <v>1.1253062042208897</v>
      </c>
      <c r="I34" s="77">
        <f t="shared" si="2"/>
        <v>1.1253062042208897</v>
      </c>
      <c r="J34" s="76">
        <f>分析係数表!G37</f>
        <v>0.46875589956579194</v>
      </c>
      <c r="K34" s="78">
        <f t="shared" si="3"/>
        <v>0.5274939220465299</v>
      </c>
      <c r="L34" s="79"/>
      <c r="M34" s="80"/>
      <c r="N34" s="81">
        <f>分析係数表!H37</f>
        <v>4.9515373003892908E-2</v>
      </c>
      <c r="O34" s="82">
        <f t="shared" si="4"/>
        <v>1.1752431049725132</v>
      </c>
      <c r="P34" s="76">
        <f>分析係数表!C37</f>
        <v>0.44031007751937989</v>
      </c>
      <c r="Q34" s="82">
        <f t="shared" si="5"/>
        <v>0.51747138265456394</v>
      </c>
      <c r="R34" s="83">
        <v>0.61120234612512814</v>
      </c>
      <c r="S34" s="84">
        <f t="shared" si="6"/>
        <v>1.7365085503460178</v>
      </c>
      <c r="T34" s="85">
        <f>分析係数表!F37</f>
        <v>0.71172361714177834</v>
      </c>
      <c r="U34" s="86">
        <f t="shared" si="7"/>
        <v>1.2359141466498937</v>
      </c>
      <c r="V34" s="87">
        <f>分析係数表!D37</f>
        <v>0.12846894468567113</v>
      </c>
      <c r="W34" s="167">
        <f t="shared" si="8"/>
        <v>0</v>
      </c>
      <c r="X34" s="76">
        <f>分析係数表!E37</f>
        <v>0.12044553520860865</v>
      </c>
      <c r="Y34" s="166">
        <f t="shared" si="9"/>
        <v>0</v>
      </c>
    </row>
    <row r="35" spans="1:25" x14ac:dyDescent="0.2">
      <c r="A35" s="6" t="s">
        <v>23</v>
      </c>
      <c r="B35" s="5" t="s">
        <v>194</v>
      </c>
      <c r="C35" s="90"/>
      <c r="D35" s="76">
        <f>投入係数表!F35</f>
        <v>4.4052863436123352E-3</v>
      </c>
      <c r="E35" s="77">
        <f t="shared" si="0"/>
        <v>0.44052863436123352</v>
      </c>
      <c r="F35" s="76">
        <f>分析係数表!C38</f>
        <v>1.9523553644993696E-2</v>
      </c>
      <c r="G35" s="77">
        <f t="shared" si="1"/>
        <v>8.6006844251073564E-3</v>
      </c>
      <c r="H35" s="77">
        <v>1.505578368898252E-2</v>
      </c>
      <c r="I35" s="77">
        <f t="shared" si="2"/>
        <v>1.505578368898252E-2</v>
      </c>
      <c r="J35" s="76">
        <f>分析係数表!G38</f>
        <v>0.33554817275747506</v>
      </c>
      <c r="K35" s="78">
        <f t="shared" si="3"/>
        <v>5.0519407062698815E-3</v>
      </c>
      <c r="L35" s="79"/>
      <c r="M35" s="80"/>
      <c r="N35" s="81">
        <f>分析係数表!H38</f>
        <v>4.4649241280686425E-2</v>
      </c>
      <c r="O35" s="82">
        <f t="shared" si="4"/>
        <v>1.059745888479025</v>
      </c>
      <c r="P35" s="76">
        <f>分析係数表!C38</f>
        <v>1.9523553644993696E-2</v>
      </c>
      <c r="Q35" s="82">
        <f t="shared" si="5"/>
        <v>2.0690005703781753E-2</v>
      </c>
      <c r="R35" s="83">
        <v>2.5106724615109783E-2</v>
      </c>
      <c r="S35" s="84">
        <f t="shared" si="6"/>
        <v>4.0162508304092306E-2</v>
      </c>
      <c r="T35" s="85">
        <f>分析係数表!F38</f>
        <v>0.54485049833887045</v>
      </c>
      <c r="U35" s="86">
        <f t="shared" si="7"/>
        <v>2.1882562664023716E-2</v>
      </c>
      <c r="V35" s="87">
        <f>分析係数表!D38</f>
        <v>0.16279069767441862</v>
      </c>
      <c r="W35" s="167">
        <f t="shared" si="8"/>
        <v>0</v>
      </c>
      <c r="X35" s="76">
        <f>分析係数表!E38</f>
        <v>0.12624584717607973</v>
      </c>
      <c r="Y35" s="166">
        <f t="shared" si="9"/>
        <v>0</v>
      </c>
    </row>
    <row r="36" spans="1:25" x14ac:dyDescent="0.2">
      <c r="A36" s="6" t="s">
        <v>24</v>
      </c>
      <c r="B36" s="5" t="s">
        <v>39</v>
      </c>
      <c r="C36" s="90"/>
      <c r="D36" s="76">
        <f>投入係数表!F36</f>
        <v>0</v>
      </c>
      <c r="E36" s="77">
        <f t="shared" si="0"/>
        <v>0</v>
      </c>
      <c r="F36" s="76">
        <f>分析係数表!C39</f>
        <v>1</v>
      </c>
      <c r="G36" s="77">
        <f t="shared" si="1"/>
        <v>0</v>
      </c>
      <c r="H36" s="77">
        <v>0.17878816898749875</v>
      </c>
      <c r="I36" s="77">
        <f t="shared" si="2"/>
        <v>0.17878816898749875</v>
      </c>
      <c r="J36" s="76">
        <f>分析係数表!G39</f>
        <v>0.34952522092321203</v>
      </c>
      <c r="K36" s="78">
        <f t="shared" si="3"/>
        <v>6.2490974263812067E-2</v>
      </c>
      <c r="L36" s="79"/>
      <c r="M36" s="80"/>
      <c r="N36" s="81">
        <f>分析係数表!H39</f>
        <v>3.9524906649717967E-3</v>
      </c>
      <c r="O36" s="82">
        <f t="shared" si="4"/>
        <v>9.3812024825322957E-2</v>
      </c>
      <c r="P36" s="76">
        <f>分析係数表!C39</f>
        <v>1</v>
      </c>
      <c r="Q36" s="82">
        <f t="shared" si="5"/>
        <v>9.3812024825322957E-2</v>
      </c>
      <c r="R36" s="83">
        <v>0.15277420001883374</v>
      </c>
      <c r="S36" s="84">
        <f t="shared" si="6"/>
        <v>0.33156236900633251</v>
      </c>
      <c r="T36" s="85">
        <f>分析係数表!F39</f>
        <v>0.70020308469180526</v>
      </c>
      <c r="U36" s="86">
        <f t="shared" si="7"/>
        <v>0.23216099354595662</v>
      </c>
      <c r="V36" s="87">
        <f>分析係数表!D39</f>
        <v>4.7038805642461164E-2</v>
      </c>
      <c r="W36" s="167">
        <f t="shared" si="8"/>
        <v>0</v>
      </c>
      <c r="X36" s="76">
        <f>分析係数表!E39</f>
        <v>5.9608101432570393E-2</v>
      </c>
      <c r="Y36" s="166">
        <f t="shared" si="9"/>
        <v>0</v>
      </c>
    </row>
    <row r="37" spans="1:25" x14ac:dyDescent="0.2">
      <c r="A37" s="6" t="s">
        <v>25</v>
      </c>
      <c r="B37" s="5" t="s">
        <v>40</v>
      </c>
      <c r="C37" s="90"/>
      <c r="D37" s="76">
        <f>投入係数表!F37</f>
        <v>0</v>
      </c>
      <c r="E37" s="77">
        <f t="shared" si="0"/>
        <v>0</v>
      </c>
      <c r="F37" s="76">
        <f>分析係数表!C40</f>
        <v>0.85909267157813107</v>
      </c>
      <c r="G37" s="77">
        <f t="shared" si="1"/>
        <v>0</v>
      </c>
      <c r="H37" s="77">
        <v>1.7142475514418274E-3</v>
      </c>
      <c r="I37" s="77">
        <f t="shared" si="2"/>
        <v>1.7142475514418274E-3</v>
      </c>
      <c r="J37" s="76">
        <f>分析係数表!G40</f>
        <v>0.47745782431646305</v>
      </c>
      <c r="K37" s="78">
        <f t="shared" si="3"/>
        <v>8.1848090625123899E-4</v>
      </c>
      <c r="L37" s="79"/>
      <c r="M37" s="80"/>
      <c r="N37" s="81">
        <f>分析係数表!H40</f>
        <v>3.4410502899817272E-2</v>
      </c>
      <c r="O37" s="82">
        <f t="shared" si="4"/>
        <v>0.8167303166325226</v>
      </c>
      <c r="P37" s="76">
        <f>分析係数表!C40</f>
        <v>0.85909267157813107</v>
      </c>
      <c r="Q37" s="82">
        <f t="shared" si="5"/>
        <v>0.70164702967468673</v>
      </c>
      <c r="R37" s="83">
        <v>0.70246961564778465</v>
      </c>
      <c r="S37" s="84">
        <f t="shared" si="6"/>
        <v>0.70418386319922643</v>
      </c>
      <c r="T37" s="85">
        <f>分析係数表!F40</f>
        <v>0.67379290285049442</v>
      </c>
      <c r="U37" s="86">
        <f t="shared" si="7"/>
        <v>0.47447408932548224</v>
      </c>
      <c r="V37" s="87">
        <f>分析係数表!D40</f>
        <v>6.7699243746364171E-2</v>
      </c>
      <c r="W37" s="167">
        <f t="shared" si="8"/>
        <v>0</v>
      </c>
      <c r="X37" s="76">
        <f>分析係数表!E40</f>
        <v>4.3048283885980219E-2</v>
      </c>
      <c r="Y37" s="166">
        <f t="shared" si="9"/>
        <v>0</v>
      </c>
    </row>
    <row r="38" spans="1:25" x14ac:dyDescent="0.2">
      <c r="A38" s="6" t="s">
        <v>26</v>
      </c>
      <c r="B38" s="5" t="s">
        <v>277</v>
      </c>
      <c r="C38" s="90"/>
      <c r="D38" s="76">
        <f>投入係数表!F38</f>
        <v>0</v>
      </c>
      <c r="E38" s="77">
        <f t="shared" si="0"/>
        <v>0</v>
      </c>
      <c r="F38" s="76">
        <f>分析係数表!C41</f>
        <v>0.79270887240526711</v>
      </c>
      <c r="G38" s="77">
        <f t="shared" si="1"/>
        <v>0</v>
      </c>
      <c r="H38" s="77">
        <v>3.9285948179795457E-3</v>
      </c>
      <c r="I38" s="77">
        <f t="shared" si="2"/>
        <v>3.9285948179795457E-3</v>
      </c>
      <c r="J38" s="76">
        <f>分析係数表!G41</f>
        <v>0.44018033035308379</v>
      </c>
      <c r="K38" s="78">
        <f t="shared" si="3"/>
        <v>1.7292901648016496E-3</v>
      </c>
      <c r="L38" s="79"/>
      <c r="M38" s="80"/>
      <c r="N38" s="81">
        <f>分析係数表!H41</f>
        <v>5.5652657503773732E-2</v>
      </c>
      <c r="O38" s="82">
        <f t="shared" si="4"/>
        <v>1.3209110229173613</v>
      </c>
      <c r="P38" s="76">
        <f>分析係数表!C41</f>
        <v>0.79270887240526711</v>
      </c>
      <c r="Q38" s="82">
        <f t="shared" si="5"/>
        <v>1.0470978875245094</v>
      </c>
      <c r="R38" s="83">
        <v>1.0665757734833898</v>
      </c>
      <c r="S38" s="84">
        <f t="shared" si="6"/>
        <v>1.0705043683013693</v>
      </c>
      <c r="T38" s="85">
        <f>分析係数表!F41</f>
        <v>0.54542354902257917</v>
      </c>
      <c r="U38" s="86">
        <f t="shared" si="7"/>
        <v>0.58387829180310702</v>
      </c>
      <c r="V38" s="87">
        <f>分析係数表!D41</f>
        <v>0.13115623579330202</v>
      </c>
      <c r="W38" s="167">
        <f t="shared" si="8"/>
        <v>0</v>
      </c>
      <c r="X38" s="76">
        <f>分析係数表!E41</f>
        <v>0.12384452189725716</v>
      </c>
      <c r="Y38" s="166">
        <f t="shared" si="9"/>
        <v>0</v>
      </c>
    </row>
    <row r="39" spans="1:25" x14ac:dyDescent="0.2">
      <c r="A39" s="6" t="s">
        <v>51</v>
      </c>
      <c r="B39" s="5" t="s">
        <v>368</v>
      </c>
      <c r="C39" s="90"/>
      <c r="D39" s="76">
        <f>投入係数表!F39</f>
        <v>0</v>
      </c>
      <c r="E39" s="77">
        <f>$C$8*D39</f>
        <v>0</v>
      </c>
      <c r="F39" s="76">
        <f>分析係数表!C42</f>
        <v>1</v>
      </c>
      <c r="G39" s="77">
        <f>E39*F39</f>
        <v>0</v>
      </c>
      <c r="H39" s="77">
        <v>2.2350120705498681E-2</v>
      </c>
      <c r="I39" s="77">
        <f>C39+H39</f>
        <v>2.2350120705498681E-2</v>
      </c>
      <c r="J39" s="76">
        <f>分析係数表!G42</f>
        <v>0.4853870458135861</v>
      </c>
      <c r="K39" s="78">
        <f>I39*J39</f>
        <v>1.0848459062819067E-2</v>
      </c>
      <c r="L39" s="79"/>
      <c r="M39" s="80"/>
      <c r="N39" s="81">
        <f>分析係数表!H42</f>
        <v>1.2671804242472393E-2</v>
      </c>
      <c r="O39" s="82">
        <f t="shared" si="4"/>
        <v>0.30076418009324646</v>
      </c>
      <c r="P39" s="76">
        <f>分析係数表!C42</f>
        <v>1</v>
      </c>
      <c r="Q39" s="82">
        <f>O39*P39</f>
        <v>0.30076418009324646</v>
      </c>
      <c r="R39" s="83">
        <v>0.31543186189612099</v>
      </c>
      <c r="S39" s="84">
        <f>I39+R39</f>
        <v>0.33778198260161968</v>
      </c>
      <c r="T39" s="85">
        <f>分析係数表!F42</f>
        <v>0.55766192733017372</v>
      </c>
      <c r="U39" s="86">
        <f t="shared" si="7"/>
        <v>0.18836815143502644</v>
      </c>
      <c r="V39" s="87">
        <f>分析係数表!D42</f>
        <v>5.075039494470774E-2</v>
      </c>
      <c r="W39" s="167">
        <f t="shared" si="8"/>
        <v>0</v>
      </c>
      <c r="X39" s="76">
        <f>分析係数表!E42</f>
        <v>4.4826224328593997E-2</v>
      </c>
      <c r="Y39" s="166">
        <f t="shared" si="9"/>
        <v>0</v>
      </c>
    </row>
    <row r="40" spans="1:25" x14ac:dyDescent="0.2">
      <c r="A40" s="6" t="s">
        <v>195</v>
      </c>
      <c r="B40" s="5" t="s">
        <v>41</v>
      </c>
      <c r="C40" s="90"/>
      <c r="D40" s="76">
        <f>投入係数表!F40</f>
        <v>6.1674008810572688E-2</v>
      </c>
      <c r="E40" s="77">
        <f>$C$8*D40</f>
        <v>6.1674008810572687</v>
      </c>
      <c r="F40" s="76">
        <f>分析係数表!C43</f>
        <v>0.28901851382196297</v>
      </c>
      <c r="G40" s="77">
        <f>E40*F40</f>
        <v>1.7824930367874368</v>
      </c>
      <c r="H40" s="77">
        <v>2.0517567219548587</v>
      </c>
      <c r="I40" s="77">
        <f>C40+H40</f>
        <v>2.0517567219548587</v>
      </c>
      <c r="J40" s="76">
        <f>分析係数表!G43</f>
        <v>0.30652070442646356</v>
      </c>
      <c r="K40" s="78">
        <f>I40*J40</f>
        <v>0.62890591572533505</v>
      </c>
      <c r="L40" s="79"/>
      <c r="M40" s="80"/>
      <c r="N40" s="81">
        <f>分析係数表!H43</f>
        <v>3.521490426630651E-2</v>
      </c>
      <c r="O40" s="82">
        <f t="shared" si="4"/>
        <v>0.8358227136447115</v>
      </c>
      <c r="P40" s="76">
        <f>分析係数表!C43</f>
        <v>0.28901851382196297</v>
      </c>
      <c r="Q40" s="82">
        <f>O40*P40</f>
        <v>0.24156823851623466</v>
      </c>
      <c r="R40" s="83">
        <v>0.40690181136970011</v>
      </c>
      <c r="S40" s="84">
        <f>I40+R40</f>
        <v>2.458658533324559</v>
      </c>
      <c r="T40" s="85">
        <f>分析係数表!F43</f>
        <v>0.54989687450420432</v>
      </c>
      <c r="U40" s="86">
        <f t="shared" si="7"/>
        <v>1.3520086429482661</v>
      </c>
      <c r="V40" s="87">
        <f>分析係数表!D43</f>
        <v>0.17436141519911152</v>
      </c>
      <c r="W40" s="167">
        <f t="shared" si="8"/>
        <v>0</v>
      </c>
      <c r="X40" s="76">
        <f>分析係数表!E43</f>
        <v>0.14136125654450263</v>
      </c>
      <c r="Y40" s="166">
        <f t="shared" si="9"/>
        <v>0</v>
      </c>
    </row>
    <row r="41" spans="1:25" x14ac:dyDescent="0.2">
      <c r="A41" s="6" t="s">
        <v>341</v>
      </c>
      <c r="B41" s="5" t="s">
        <v>42</v>
      </c>
      <c r="C41" s="90"/>
      <c r="D41" s="76">
        <f>投入係数表!F41</f>
        <v>0</v>
      </c>
      <c r="E41" s="77">
        <f>$C$8*D41</f>
        <v>0</v>
      </c>
      <c r="F41" s="76">
        <f>分析係数表!C44</f>
        <v>0.45048931238732937</v>
      </c>
      <c r="G41" s="77">
        <f>E41*F41</f>
        <v>0</v>
      </c>
      <c r="H41" s="77">
        <v>2.2977339419098693E-3</v>
      </c>
      <c r="I41" s="77">
        <f>C41+H41</f>
        <v>2.2977339419098693E-3</v>
      </c>
      <c r="J41" s="76">
        <f>分析係数表!G44</f>
        <v>0.26609555771438664</v>
      </c>
      <c r="K41" s="78">
        <f>I41*J41</f>
        <v>6.1141679475178276E-4</v>
      </c>
      <c r="L41" s="79"/>
      <c r="M41" s="80"/>
      <c r="N41" s="81">
        <f>分析係数表!H44</f>
        <v>0.11519822038611266</v>
      </c>
      <c r="O41" s="82">
        <f t="shared" si="4"/>
        <v>2.7342198190295131</v>
      </c>
      <c r="P41" s="76">
        <f>分析係数表!C44</f>
        <v>0.45048931238732937</v>
      </c>
      <c r="Q41" s="82">
        <f>O41*P41</f>
        <v>1.2317368061904135</v>
      </c>
      <c r="R41" s="83">
        <v>1.250088892972258</v>
      </c>
      <c r="S41" s="84">
        <f>I41+R41</f>
        <v>1.2523866269141679</v>
      </c>
      <c r="T41" s="85">
        <f>分析係数表!F44</f>
        <v>0.50295857988165682</v>
      </c>
      <c r="U41" s="86">
        <f t="shared" si="7"/>
        <v>0.62989859933552828</v>
      </c>
      <c r="V41" s="87">
        <f>分析係数表!D44</f>
        <v>0.24172039212222909</v>
      </c>
      <c r="W41" s="167">
        <f t="shared" si="8"/>
        <v>0</v>
      </c>
      <c r="X41" s="76">
        <f>分析係数表!E44</f>
        <v>0.1850216373752539</v>
      </c>
      <c r="Y41" s="166">
        <f t="shared" si="9"/>
        <v>0</v>
      </c>
    </row>
    <row r="42" spans="1:25" x14ac:dyDescent="0.2">
      <c r="A42" s="6" t="s">
        <v>342</v>
      </c>
      <c r="B42" s="5" t="s">
        <v>279</v>
      </c>
      <c r="C42" s="90"/>
      <c r="D42" s="76">
        <f>投入係数表!F42</f>
        <v>0</v>
      </c>
      <c r="E42" s="77">
        <f>$C$8*D42</f>
        <v>0</v>
      </c>
      <c r="F42" s="76">
        <f>分析係数表!C45</f>
        <v>1</v>
      </c>
      <c r="G42" s="77">
        <f>E42*F42</f>
        <v>0</v>
      </c>
      <c r="H42" s="77">
        <v>4.0553196792775824E-2</v>
      </c>
      <c r="I42" s="77">
        <f>C42+H42</f>
        <v>4.0553196792775824E-2</v>
      </c>
      <c r="J42" s="76">
        <f>分析係数表!G45</f>
        <v>0</v>
      </c>
      <c r="K42" s="78">
        <f>I42*J42</f>
        <v>0</v>
      </c>
      <c r="L42" s="79"/>
      <c r="M42" s="80"/>
      <c r="N42" s="81">
        <f>分析係数表!H45</f>
        <v>0</v>
      </c>
      <c r="O42" s="82">
        <f t="shared" si="4"/>
        <v>0</v>
      </c>
      <c r="P42" s="76">
        <f>分析係数表!C45</f>
        <v>1</v>
      </c>
      <c r="Q42" s="82">
        <f>O42*P42</f>
        <v>0</v>
      </c>
      <c r="R42" s="83">
        <v>3.8997787799806019E-2</v>
      </c>
      <c r="S42" s="84">
        <f>I42+R42</f>
        <v>7.9550984592581836E-2</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投入係数表!F43</f>
        <v>1.7621145374449341E-2</v>
      </c>
      <c r="E43" s="77">
        <f>$C$8*D43</f>
        <v>1.7621145374449341</v>
      </c>
      <c r="F43" s="76">
        <f>分析係数表!C46</f>
        <v>0.50943835935679327</v>
      </c>
      <c r="G43" s="77">
        <f>E43*F43</f>
        <v>0.89768873895470191</v>
      </c>
      <c r="H43" s="77">
        <v>0.94164634195098507</v>
      </c>
      <c r="I43" s="77">
        <f>C43+H43</f>
        <v>0.94164634195098507</v>
      </c>
      <c r="J43" s="76">
        <f>分析係数表!G46</f>
        <v>9.5846645367412137E-3</v>
      </c>
      <c r="K43" s="78">
        <f>I43*J43</f>
        <v>9.0253642998496964E-3</v>
      </c>
      <c r="L43" s="79"/>
      <c r="M43" s="80"/>
      <c r="N43" s="81">
        <f>分析係数表!H46</f>
        <v>2.3069436720425836E-2</v>
      </c>
      <c r="O43" s="82">
        <f t="shared" si="4"/>
        <v>0.54755108962116883</v>
      </c>
      <c r="P43" s="76">
        <f>分析係数表!C46</f>
        <v>0.50943835935679327</v>
      </c>
      <c r="Q43" s="82">
        <f>O43*P43</f>
        <v>0.27894352876063272</v>
      </c>
      <c r="R43" s="83">
        <v>0.31054357175236097</v>
      </c>
      <c r="S43" s="84">
        <f>I43+R43</f>
        <v>1.2521899137033461</v>
      </c>
      <c r="T43" s="85">
        <f>分析係数表!F46</f>
        <v>0.31355545413053398</v>
      </c>
      <c r="U43" s="86">
        <f t="shared" si="7"/>
        <v>0.39263097704892685</v>
      </c>
      <c r="V43" s="87">
        <f>分析係数表!D46</f>
        <v>1.3692377909630307E-3</v>
      </c>
      <c r="W43" s="167">
        <f t="shared" si="8"/>
        <v>0</v>
      </c>
      <c r="X43" s="76">
        <f>分析係数表!E46</f>
        <v>4.5641259698767688E-3</v>
      </c>
      <c r="Y43" s="166">
        <f t="shared" si="9"/>
        <v>0</v>
      </c>
    </row>
    <row r="44" spans="1:25" x14ac:dyDescent="0.2">
      <c r="A44" s="192">
        <v>40</v>
      </c>
      <c r="B44" s="14" t="s">
        <v>151</v>
      </c>
      <c r="C44" s="197">
        <f>SUM(C5:C43)</f>
        <v>100</v>
      </c>
      <c r="D44" s="92">
        <f>投入係数表!F44</f>
        <v>0.35682819383259912</v>
      </c>
      <c r="E44" s="91">
        <f>SUM(E5:E43)</f>
        <v>35.682819383259918</v>
      </c>
      <c r="F44" s="92">
        <f>分析係数表!C47</f>
        <v>0.37485381830581077</v>
      </c>
      <c r="G44" s="91">
        <f>SUM(G5:G43)</f>
        <v>11.248324186766773</v>
      </c>
      <c r="H44" s="91">
        <f>SUM(H5:H43)</f>
        <v>13.149586749915096</v>
      </c>
      <c r="I44" s="91">
        <f>SUM(I5:I43)</f>
        <v>113.1495867499151</v>
      </c>
      <c r="J44" s="92">
        <f>分析係数表!G47</f>
        <v>0.21549218320370808</v>
      </c>
      <c r="K44" s="93">
        <f>SUM(K5:K43)</f>
        <v>37.834612696094922</v>
      </c>
      <c r="L44" s="94">
        <f>最終需要_まとめ!$L$33</f>
        <v>0.62733333333333341</v>
      </c>
      <c r="M44" s="91">
        <f>K44*L44</f>
        <v>23.734913698016882</v>
      </c>
      <c r="N44" s="95">
        <f>分析係数表!H47</f>
        <v>1</v>
      </c>
      <c r="O44" s="96">
        <f>SUM(O5:O43)</f>
        <v>23.734913698016879</v>
      </c>
      <c r="P44" s="92">
        <f>分析係数表!C47</f>
        <v>0.37485381830581077</v>
      </c>
      <c r="Q44" s="96">
        <f>SUM(Q5:Q43)</f>
        <v>9.9625645048021401</v>
      </c>
      <c r="R44" s="91">
        <f>SUM(R5:R43)</f>
        <v>11.182797028246299</v>
      </c>
      <c r="S44" s="97">
        <f>SUM(S5:S43)</f>
        <v>124.33238377816143</v>
      </c>
      <c r="T44" s="98">
        <f>分析係数表!F47</f>
        <v>0.42538298373792127</v>
      </c>
      <c r="U44" s="99">
        <f>SUM(U5:U43)</f>
        <v>70.68001892765075</v>
      </c>
      <c r="V44" s="100">
        <f>分析係数表!D47</f>
        <v>7.0015974022573133E-2</v>
      </c>
      <c r="W44" s="164">
        <f>SUM(W5:W43)</f>
        <v>3</v>
      </c>
      <c r="X44" s="92">
        <f>分析係数表!E47</f>
        <v>5.9583104197763637E-2</v>
      </c>
      <c r="Y44" s="165">
        <f>SUM(Y5:Y43)</f>
        <v>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248</v>
      </c>
      <c r="S2" s="3" t="s">
        <v>153</v>
      </c>
      <c r="U2" s="64" t="s">
        <v>210</v>
      </c>
      <c r="W2" s="3" t="s">
        <v>130</v>
      </c>
      <c r="Y2" s="3" t="s">
        <v>154</v>
      </c>
    </row>
    <row r="3" spans="1:25" ht="44" x14ac:dyDescent="0.2">
      <c r="B3" s="65"/>
      <c r="C3" s="66" t="s">
        <v>228</v>
      </c>
      <c r="D3" s="66" t="s">
        <v>309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投入係数表!G5</f>
        <v>0.21128961508937383</v>
      </c>
      <c r="E5" s="77">
        <f t="shared" ref="E5:E38" si="0">$C$9*D5</f>
        <v>21.128961508937383</v>
      </c>
      <c r="F5" s="76">
        <f>分析係数表!C8</f>
        <v>0.22093957036739609</v>
      </c>
      <c r="G5" s="77">
        <f t="shared" ref="G5:G38" si="1">E5*F5</f>
        <v>4.6682236780938746</v>
      </c>
      <c r="H5" s="77">
        <f t="array" ref="H5:H43">MMULT(逆行列係数!C5:AO43,'5'!G5:G43)</f>
        <v>5.1306560241261723</v>
      </c>
      <c r="I5" s="77">
        <f t="shared" ref="I5:I38" si="2">C5+H5</f>
        <v>5.1306560241261723</v>
      </c>
      <c r="J5" s="76">
        <f>分析係数表!G8</f>
        <v>0.11961513229827248</v>
      </c>
      <c r="K5" s="78">
        <f t="shared" ref="K5:K38" si="3">I5*J5</f>
        <v>0.61370409910278079</v>
      </c>
      <c r="L5" s="79" t="s">
        <v>181</v>
      </c>
      <c r="M5" s="80" t="s">
        <v>181</v>
      </c>
      <c r="N5" s="81">
        <f>分析係数表!H8</f>
        <v>1.166878525462779E-2</v>
      </c>
      <c r="O5" s="82">
        <f t="shared" ref="O5:O43" si="4">$M$44*N5</f>
        <v>0.13610914792041978</v>
      </c>
      <c r="P5" s="76">
        <f>分析係数表!C8</f>
        <v>0.22093957036739609</v>
      </c>
      <c r="Q5" s="82">
        <f t="shared" ref="Q5:Q38" si="5">O5*P5</f>
        <v>3.007189666460991E-2</v>
      </c>
      <c r="R5" s="83">
        <f t="array" ref="R5:R43">MMULT(逆行列係数!C5:AO43,'5'!Q5:Q43)</f>
        <v>5.1043079537133197E-2</v>
      </c>
      <c r="S5" s="84">
        <f t="shared" ref="S5:S38" si="6">I5+R5</f>
        <v>5.1816991036633056</v>
      </c>
      <c r="T5" s="85">
        <f>分析係数表!F8</f>
        <v>0.45156352503826808</v>
      </c>
      <c r="U5" s="86">
        <f t="shared" ref="U5:U43" si="7">S5*T5</f>
        <v>2.3398663129378363</v>
      </c>
      <c r="V5" s="87">
        <f>分析係数表!D8</f>
        <v>0.17734528755740214</v>
      </c>
      <c r="W5" s="167">
        <f t="shared" ref="W5:W43" si="8">ROUND(S5*V5,0)</f>
        <v>1</v>
      </c>
      <c r="X5" s="76">
        <f>分析係数表!E8</f>
        <v>0.14038924119833807</v>
      </c>
      <c r="Y5" s="166">
        <f t="shared" ref="Y5:Y43" si="9">ROUND(S5*X5,0)</f>
        <v>1</v>
      </c>
    </row>
    <row r="6" spans="1:25" x14ac:dyDescent="0.2">
      <c r="A6" s="6" t="s">
        <v>220</v>
      </c>
      <c r="B6" s="5" t="s">
        <v>266</v>
      </c>
      <c r="C6" s="90"/>
      <c r="D6" s="76">
        <f>投入係数表!G6</f>
        <v>4.9347516175019185E-4</v>
      </c>
      <c r="E6" s="77">
        <f t="shared" si="0"/>
        <v>4.9347516175019188E-2</v>
      </c>
      <c r="F6" s="76">
        <f>分析係数表!C9</f>
        <v>0.23618090452261309</v>
      </c>
      <c r="G6" s="77">
        <f t="shared" si="1"/>
        <v>1.1654941006160312E-2</v>
      </c>
      <c r="H6" s="77">
        <v>1.4180215322873837E-2</v>
      </c>
      <c r="I6" s="77">
        <f t="shared" si="2"/>
        <v>1.4180215322873837E-2</v>
      </c>
      <c r="J6" s="76">
        <f>分析係数表!G9</f>
        <v>0.23529411764705882</v>
      </c>
      <c r="K6" s="78">
        <f t="shared" si="3"/>
        <v>3.3365212524409027E-3</v>
      </c>
      <c r="L6" s="79"/>
      <c r="M6" s="80"/>
      <c r="N6" s="81">
        <f>分析係数表!H9</f>
        <v>6.2564550726940495E-4</v>
      </c>
      <c r="O6" s="82">
        <f t="shared" si="4"/>
        <v>7.2977670799884648E-3</v>
      </c>
      <c r="P6" s="76">
        <f>分析係数表!C9</f>
        <v>0.23618090452261309</v>
      </c>
      <c r="Q6" s="82">
        <f t="shared" si="5"/>
        <v>1.7235932299470246E-3</v>
      </c>
      <c r="R6" s="83">
        <v>2.0449523748467787E-3</v>
      </c>
      <c r="S6" s="84">
        <f t="shared" si="6"/>
        <v>1.6225167697720616E-2</v>
      </c>
      <c r="T6" s="85">
        <f>分析係数表!F9</f>
        <v>0.68627450980392157</v>
      </c>
      <c r="U6" s="86">
        <f t="shared" si="7"/>
        <v>1.1134919008239638E-2</v>
      </c>
      <c r="V6" s="87">
        <f>分析係数表!D9</f>
        <v>1.9607843137254902E-2</v>
      </c>
      <c r="W6" s="167">
        <f t="shared" si="8"/>
        <v>0</v>
      </c>
      <c r="X6" s="76">
        <f>分析係数表!E9</f>
        <v>0</v>
      </c>
      <c r="Y6" s="166">
        <f t="shared" si="9"/>
        <v>0</v>
      </c>
    </row>
    <row r="7" spans="1:25" x14ac:dyDescent="0.2">
      <c r="A7" s="6" t="s">
        <v>221</v>
      </c>
      <c r="B7" s="5" t="s">
        <v>267</v>
      </c>
      <c r="C7" s="90"/>
      <c r="D7" s="76">
        <f>投入係数表!G7</f>
        <v>4.0410132689987936E-2</v>
      </c>
      <c r="E7" s="77">
        <f t="shared" si="0"/>
        <v>4.0410132689987934</v>
      </c>
      <c r="F7" s="76">
        <f>分析係数表!C10</f>
        <v>0</v>
      </c>
      <c r="G7" s="77">
        <f t="shared" si="1"/>
        <v>0</v>
      </c>
      <c r="H7" s="77">
        <v>0</v>
      </c>
      <c r="I7" s="77">
        <f t="shared" si="2"/>
        <v>0</v>
      </c>
      <c r="J7" s="76">
        <f>分析係数表!G10</f>
        <v>0</v>
      </c>
      <c r="K7" s="78">
        <f t="shared" si="3"/>
        <v>0</v>
      </c>
      <c r="L7" s="79"/>
      <c r="M7" s="80"/>
      <c r="N7" s="81">
        <f>分析係数表!H10</f>
        <v>1.1817748470644316E-3</v>
      </c>
      <c r="O7" s="82">
        <f t="shared" si="4"/>
        <v>1.3784671151089323E-2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投入係数表!G8</f>
        <v>3.2898344116679459E-4</v>
      </c>
      <c r="E8" s="77">
        <f t="shared" si="0"/>
        <v>3.2898344116679461E-2</v>
      </c>
      <c r="F8" s="76">
        <f>分析係数表!C11</f>
        <v>2.6120660599932566E-2</v>
      </c>
      <c r="G8" s="77">
        <f t="shared" si="1"/>
        <v>8.5932648097157257E-4</v>
      </c>
      <c r="H8" s="77">
        <v>3.8139637839284587E-3</v>
      </c>
      <c r="I8" s="77">
        <f t="shared" si="2"/>
        <v>3.8139637839284587E-3</v>
      </c>
      <c r="J8" s="76">
        <f>分析係数表!G11</f>
        <v>0.34361233480176212</v>
      </c>
      <c r="K8" s="78">
        <f t="shared" si="3"/>
        <v>1.310525000645021E-3</v>
      </c>
      <c r="L8" s="79"/>
      <c r="M8" s="80"/>
      <c r="N8" s="81">
        <f>分析係数表!H11</f>
        <v>-1.9861762135536665E-5</v>
      </c>
      <c r="O8" s="82">
        <f t="shared" si="4"/>
        <v>-2.316751453964592E-4</v>
      </c>
      <c r="P8" s="76">
        <f>分析係数表!C11</f>
        <v>2.6120660599932566E-2</v>
      </c>
      <c r="Q8" s="82">
        <f t="shared" si="5"/>
        <v>-6.0515078423409408E-6</v>
      </c>
      <c r="R8" s="83">
        <v>7.123929273016613E-4</v>
      </c>
      <c r="S8" s="84">
        <f t="shared" si="6"/>
        <v>4.5263567112301204E-3</v>
      </c>
      <c r="T8" s="85">
        <f>分析係数表!F11</f>
        <v>0.56828193832599116</v>
      </c>
      <c r="U8" s="86">
        <f t="shared" si="7"/>
        <v>2.5722467654127113E-3</v>
      </c>
      <c r="V8" s="87">
        <f>分析係数表!D11</f>
        <v>2.2026431718061675E-2</v>
      </c>
      <c r="W8" s="167">
        <f t="shared" si="8"/>
        <v>0</v>
      </c>
      <c r="X8" s="76">
        <f>分析係数表!E11</f>
        <v>0</v>
      </c>
      <c r="Y8" s="166">
        <f t="shared" si="9"/>
        <v>0</v>
      </c>
    </row>
    <row r="9" spans="1:25" x14ac:dyDescent="0.2">
      <c r="A9" s="6" t="s">
        <v>223</v>
      </c>
      <c r="B9" s="5" t="s">
        <v>191</v>
      </c>
      <c r="C9" s="75">
        <f>最終需要_まとめ!C10</f>
        <v>100</v>
      </c>
      <c r="D9" s="76">
        <f>投入係数表!G9</f>
        <v>0.21455203421427788</v>
      </c>
      <c r="E9" s="77">
        <f t="shared" si="0"/>
        <v>21.455203421427786</v>
      </c>
      <c r="F9" s="76">
        <f>分析係数表!C12</f>
        <v>0.27511259056197379</v>
      </c>
      <c r="G9" s="77">
        <f t="shared" si="1"/>
        <v>5.9025965943031213</v>
      </c>
      <c r="H9" s="77">
        <v>6.4718543252920249</v>
      </c>
      <c r="I9" s="77">
        <f t="shared" si="2"/>
        <v>106.47185432529203</v>
      </c>
      <c r="J9" s="76">
        <f>分析係数表!G12</f>
        <v>0.14467046825309793</v>
      </c>
      <c r="K9" s="78">
        <f t="shared" si="3"/>
        <v>15.403333021015628</v>
      </c>
      <c r="L9" s="79"/>
      <c r="M9" s="80"/>
      <c r="N9" s="81">
        <f>分析係数表!H12</f>
        <v>9.3787240804004135E-2</v>
      </c>
      <c r="O9" s="82">
        <f t="shared" si="4"/>
        <v>1.0939700365620804</v>
      </c>
      <c r="P9" s="76">
        <f>分析係数表!C12</f>
        <v>0.27511259056197379</v>
      </c>
      <c r="Q9" s="82">
        <f t="shared" si="5"/>
        <v>0.30096493075577113</v>
      </c>
      <c r="R9" s="83">
        <v>0.34998481783835911</v>
      </c>
      <c r="S9" s="84">
        <f t="shared" si="6"/>
        <v>106.82183914313039</v>
      </c>
      <c r="T9" s="85">
        <f>分析係数表!F12</f>
        <v>0.28514639763131922</v>
      </c>
      <c r="U9" s="86">
        <f t="shared" si="7"/>
        <v>30.459862620015876</v>
      </c>
      <c r="V9" s="87">
        <f>分析係数表!D12</f>
        <v>6.6646562123039807E-2</v>
      </c>
      <c r="W9" s="167">
        <f t="shared" si="8"/>
        <v>7</v>
      </c>
      <c r="X9" s="76">
        <f>分析係数表!E12</f>
        <v>5.9847571005592716E-2</v>
      </c>
      <c r="Y9" s="166">
        <f t="shared" si="9"/>
        <v>6</v>
      </c>
    </row>
    <row r="10" spans="1:25" x14ac:dyDescent="0.2">
      <c r="A10" s="6" t="s">
        <v>224</v>
      </c>
      <c r="B10" s="5" t="s">
        <v>28</v>
      </c>
      <c r="C10" s="90"/>
      <c r="D10" s="76">
        <f>投入係数表!G10</f>
        <v>1.2062726176115801E-3</v>
      </c>
      <c r="E10" s="77">
        <f t="shared" si="0"/>
        <v>0.12062726176115801</v>
      </c>
      <c r="F10" s="76">
        <f>分析係数表!C13</f>
        <v>0</v>
      </c>
      <c r="G10" s="77">
        <f t="shared" si="1"/>
        <v>0</v>
      </c>
      <c r="H10" s="77">
        <v>0</v>
      </c>
      <c r="I10" s="77">
        <f t="shared" si="2"/>
        <v>0</v>
      </c>
      <c r="J10" s="76">
        <f>分析係数表!G13</f>
        <v>0.2449874686716792</v>
      </c>
      <c r="K10" s="78">
        <f t="shared" si="3"/>
        <v>0</v>
      </c>
      <c r="L10" s="79"/>
      <c r="M10" s="80"/>
      <c r="N10" s="81">
        <f>分析係数表!H13</f>
        <v>1.4727496623500437E-2</v>
      </c>
      <c r="O10" s="82">
        <f t="shared" si="4"/>
        <v>0.17178712031147447</v>
      </c>
      <c r="P10" s="76">
        <f>分析係数表!C13</f>
        <v>0</v>
      </c>
      <c r="Q10" s="82">
        <f t="shared" si="5"/>
        <v>0</v>
      </c>
      <c r="R10" s="83">
        <v>0</v>
      </c>
      <c r="S10" s="84">
        <f t="shared" si="6"/>
        <v>0</v>
      </c>
      <c r="T10" s="85">
        <f>分析係数表!F13</f>
        <v>0.38345864661654133</v>
      </c>
      <c r="U10" s="86">
        <f t="shared" si="7"/>
        <v>0</v>
      </c>
      <c r="V10" s="87">
        <f>分析係数表!D13</f>
        <v>8.834586466165413E-2</v>
      </c>
      <c r="W10" s="167">
        <f t="shared" si="8"/>
        <v>0</v>
      </c>
      <c r="X10" s="76">
        <f>分析係数表!E13</f>
        <v>8.6048454469507096E-2</v>
      </c>
      <c r="Y10" s="166">
        <f t="shared" si="9"/>
        <v>0</v>
      </c>
    </row>
    <row r="11" spans="1:25" x14ac:dyDescent="0.2">
      <c r="A11" s="6" t="s">
        <v>225</v>
      </c>
      <c r="B11" s="5" t="s">
        <v>268</v>
      </c>
      <c r="C11" s="90"/>
      <c r="D11" s="76">
        <f>投入係数表!G11</f>
        <v>1.5955696896589537E-2</v>
      </c>
      <c r="E11" s="77">
        <f t="shared" si="0"/>
        <v>1.5955696896589537</v>
      </c>
      <c r="F11" s="76">
        <f>分析係数表!C14</f>
        <v>0.21228966346153844</v>
      </c>
      <c r="G11" s="77">
        <f t="shared" si="1"/>
        <v>0.33872295244713063</v>
      </c>
      <c r="H11" s="77">
        <v>0.48123290266943686</v>
      </c>
      <c r="I11" s="77">
        <f t="shared" si="2"/>
        <v>0.48123290266943686</v>
      </c>
      <c r="J11" s="76">
        <f>分析係数表!G14</f>
        <v>0.17214191852825231</v>
      </c>
      <c r="K11" s="78">
        <f t="shared" si="3"/>
        <v>8.2840355124436577E-2</v>
      </c>
      <c r="L11" s="79"/>
      <c r="M11" s="80"/>
      <c r="N11" s="81">
        <f>分析係数表!H14</f>
        <v>1.2214983713355048E-3</v>
      </c>
      <c r="O11" s="82">
        <f t="shared" si="4"/>
        <v>1.4248021441882239E-2</v>
      </c>
      <c r="P11" s="76">
        <f>分析係数表!C14</f>
        <v>0.21228966346153844</v>
      </c>
      <c r="Q11" s="82">
        <f t="shared" si="5"/>
        <v>3.024707676889964E-3</v>
      </c>
      <c r="R11" s="83">
        <v>1.751674304744269E-2</v>
      </c>
      <c r="S11" s="84">
        <f t="shared" si="6"/>
        <v>0.49874964571687952</v>
      </c>
      <c r="T11" s="85">
        <f>分析係数表!F14</f>
        <v>0.30737068450603272</v>
      </c>
      <c r="U11" s="86">
        <f t="shared" si="7"/>
        <v>0.15330102000113857</v>
      </c>
      <c r="V11" s="87">
        <f>分析係数表!D14</f>
        <v>6.4508421932863463E-2</v>
      </c>
      <c r="W11" s="167">
        <f t="shared" si="8"/>
        <v>0</v>
      </c>
      <c r="X11" s="76">
        <f>分析係数表!E14</f>
        <v>5.0053757018277384E-2</v>
      </c>
      <c r="Y11" s="166">
        <f t="shared" si="9"/>
        <v>0</v>
      </c>
    </row>
    <row r="12" spans="1:25" x14ac:dyDescent="0.2">
      <c r="A12" s="6" t="s">
        <v>226</v>
      </c>
      <c r="B12" s="5" t="s">
        <v>29</v>
      </c>
      <c r="C12" s="90"/>
      <c r="D12" s="76">
        <f>投入係数表!G12</f>
        <v>1.0362978396754031E-2</v>
      </c>
      <c r="E12" s="77">
        <f t="shared" si="0"/>
        <v>1.036297839675403</v>
      </c>
      <c r="F12" s="76">
        <f>分析係数表!C15</f>
        <v>0</v>
      </c>
      <c r="G12" s="77">
        <f t="shared" si="1"/>
        <v>0</v>
      </c>
      <c r="H12" s="77">
        <v>0</v>
      </c>
      <c r="I12" s="77">
        <f t="shared" si="2"/>
        <v>0</v>
      </c>
      <c r="J12" s="76">
        <f>分析係数表!G15</f>
        <v>9.5616368472834598E-2</v>
      </c>
      <c r="K12" s="78">
        <f t="shared" si="3"/>
        <v>0</v>
      </c>
      <c r="L12" s="79"/>
      <c r="M12" s="80"/>
      <c r="N12" s="81">
        <f>分析係数表!H15</f>
        <v>8.620004766822913E-3</v>
      </c>
      <c r="O12" s="82">
        <f t="shared" si="4"/>
        <v>0.10054701310206329</v>
      </c>
      <c r="P12" s="76">
        <f>分析係数表!C15</f>
        <v>0</v>
      </c>
      <c r="Q12" s="82">
        <f t="shared" si="5"/>
        <v>0</v>
      </c>
      <c r="R12" s="83">
        <v>0</v>
      </c>
      <c r="S12" s="84">
        <f t="shared" si="6"/>
        <v>0</v>
      </c>
      <c r="T12" s="85">
        <f>分析係数表!F15</f>
        <v>0.30379331705717305</v>
      </c>
      <c r="U12" s="86">
        <f t="shared" si="7"/>
        <v>0</v>
      </c>
      <c r="V12" s="87">
        <f>分析係数表!D15</f>
        <v>2.2264329701563241E-2</v>
      </c>
      <c r="W12" s="167">
        <f t="shared" si="8"/>
        <v>0</v>
      </c>
      <c r="X12" s="76">
        <f>分析係数表!E15</f>
        <v>2.0187297307145722E-2</v>
      </c>
      <c r="Y12" s="166">
        <f t="shared" si="9"/>
        <v>0</v>
      </c>
    </row>
    <row r="13" spans="1:25" x14ac:dyDescent="0.2">
      <c r="A13" s="6" t="s">
        <v>227</v>
      </c>
      <c r="B13" s="5" t="s">
        <v>30</v>
      </c>
      <c r="C13" s="90"/>
      <c r="D13" s="76">
        <f>投入係数表!G13</f>
        <v>4.7154293233907223E-3</v>
      </c>
      <c r="E13" s="77">
        <f t="shared" si="0"/>
        <v>0.47154293233907224</v>
      </c>
      <c r="F13" s="76">
        <f>分析係数表!C16</f>
        <v>0.11454569784557744</v>
      </c>
      <c r="G13" s="77">
        <f t="shared" si="1"/>
        <v>5.4013214248928937E-2</v>
      </c>
      <c r="H13" s="77">
        <v>7.4404292951566003E-2</v>
      </c>
      <c r="I13" s="77">
        <f t="shared" si="2"/>
        <v>7.4404292951566003E-2</v>
      </c>
      <c r="J13" s="76">
        <f>分析係数表!G16</f>
        <v>3.3333333333333333E-2</v>
      </c>
      <c r="K13" s="78">
        <f t="shared" si="3"/>
        <v>2.4801430983855334E-3</v>
      </c>
      <c r="L13" s="79"/>
      <c r="M13" s="80"/>
      <c r="N13" s="81">
        <f>分析係数表!H16</f>
        <v>1.7428696273933425E-2</v>
      </c>
      <c r="O13" s="82">
        <f t="shared" si="4"/>
        <v>0.20329494008539295</v>
      </c>
      <c r="P13" s="76">
        <f>分析係数表!C16</f>
        <v>0.11454569784557744</v>
      </c>
      <c r="Q13" s="82">
        <f t="shared" si="5"/>
        <v>2.328656078055619E-2</v>
      </c>
      <c r="R13" s="83">
        <v>2.7154790656635792E-2</v>
      </c>
      <c r="S13" s="84">
        <f t="shared" si="6"/>
        <v>0.10155908360820179</v>
      </c>
      <c r="T13" s="85">
        <f>分析係数表!F16</f>
        <v>0.28835978835978837</v>
      </c>
      <c r="U13" s="86">
        <f t="shared" si="7"/>
        <v>2.9285555855275119E-2</v>
      </c>
      <c r="V13" s="87">
        <f>分析係数表!D16</f>
        <v>1.4814814814814815E-2</v>
      </c>
      <c r="W13" s="167">
        <f t="shared" si="8"/>
        <v>0</v>
      </c>
      <c r="X13" s="76">
        <f>分析係数表!E16</f>
        <v>1.4814814814814815E-2</v>
      </c>
      <c r="Y13" s="166">
        <f t="shared" si="9"/>
        <v>0</v>
      </c>
    </row>
    <row r="14" spans="1:25" x14ac:dyDescent="0.2">
      <c r="A14" s="6" t="s">
        <v>2</v>
      </c>
      <c r="B14" s="5" t="s">
        <v>365</v>
      </c>
      <c r="C14" s="90"/>
      <c r="D14" s="76">
        <f>投入係数表!G14</f>
        <v>1.7463537668604014E-2</v>
      </c>
      <c r="E14" s="77">
        <f t="shared" si="0"/>
        <v>1.7463537668604014</v>
      </c>
      <c r="F14" s="76">
        <f>分析係数表!C17</f>
        <v>0.30978058757902571</v>
      </c>
      <c r="G14" s="77">
        <f t="shared" si="1"/>
        <v>0.54098649601886006</v>
      </c>
      <c r="H14" s="77">
        <v>0.675888051524142</v>
      </c>
      <c r="I14" s="77">
        <f t="shared" si="2"/>
        <v>0.675888051524142</v>
      </c>
      <c r="J14" s="76">
        <f>分析係数表!G17</f>
        <v>0.21244620534189493</v>
      </c>
      <c r="K14" s="78">
        <f t="shared" si="3"/>
        <v>0.14358985178223113</v>
      </c>
      <c r="L14" s="79"/>
      <c r="M14" s="80"/>
      <c r="N14" s="81">
        <f>分析係数表!H17</f>
        <v>3.0984348931437197E-3</v>
      </c>
      <c r="O14" s="82">
        <f t="shared" si="4"/>
        <v>3.614132268184763E-2</v>
      </c>
      <c r="P14" s="76">
        <f>分析係数表!C17</f>
        <v>0.30978058757902571</v>
      </c>
      <c r="Q14" s="82">
        <f t="shared" si="5"/>
        <v>1.1195880176265929E-2</v>
      </c>
      <c r="R14" s="83">
        <v>2.5226647784579503E-2</v>
      </c>
      <c r="S14" s="84">
        <f t="shared" si="6"/>
        <v>0.7011146993087215</v>
      </c>
      <c r="T14" s="85">
        <f>分析係数表!F17</f>
        <v>0.32338274472300022</v>
      </c>
      <c r="U14" s="86">
        <f t="shared" si="7"/>
        <v>0.22672839582809534</v>
      </c>
      <c r="V14" s="87">
        <f>分析係数表!D17</f>
        <v>4.5631532208484184E-2</v>
      </c>
      <c r="W14" s="167">
        <f t="shared" si="8"/>
        <v>0</v>
      </c>
      <c r="X14" s="76">
        <f>分析係数表!E17</f>
        <v>4.7134367101577979E-2</v>
      </c>
      <c r="Y14" s="166">
        <f t="shared" si="9"/>
        <v>0</v>
      </c>
    </row>
    <row r="15" spans="1:25" x14ac:dyDescent="0.2">
      <c r="A15" s="6" t="s">
        <v>3</v>
      </c>
      <c r="B15" s="5" t="s">
        <v>31</v>
      </c>
      <c r="C15" s="90"/>
      <c r="D15" s="76">
        <f>投入係数表!G15</f>
        <v>1.0966114705559819E-3</v>
      </c>
      <c r="E15" s="77">
        <f t="shared" si="0"/>
        <v>0.10966114705559819</v>
      </c>
      <c r="F15" s="76">
        <f>分析係数表!C18</f>
        <v>0.59688826025459685</v>
      </c>
      <c r="G15" s="77">
        <f t="shared" si="1"/>
        <v>6.5455451283539509E-2</v>
      </c>
      <c r="H15" s="77">
        <v>9.4762089161160787E-2</v>
      </c>
      <c r="I15" s="77">
        <f t="shared" si="2"/>
        <v>9.4762089161160787E-2</v>
      </c>
      <c r="J15" s="76">
        <f>分析係数表!G18</f>
        <v>0.21580586555930445</v>
      </c>
      <c r="K15" s="78">
        <f t="shared" si="3"/>
        <v>2.0450214673632287E-2</v>
      </c>
      <c r="L15" s="79"/>
      <c r="M15" s="80"/>
      <c r="N15" s="81">
        <f>分析係数表!H18</f>
        <v>4.5682052911734329E-4</v>
      </c>
      <c r="O15" s="82">
        <f t="shared" si="4"/>
        <v>5.3285283441185617E-3</v>
      </c>
      <c r="P15" s="76">
        <f>分析係数表!C18</f>
        <v>0.59688826025459685</v>
      </c>
      <c r="Q15" s="82">
        <f t="shared" si="5"/>
        <v>3.1805360130382362E-3</v>
      </c>
      <c r="R15" s="83">
        <v>7.9347362182986998E-3</v>
      </c>
      <c r="S15" s="84">
        <f t="shared" si="6"/>
        <v>0.10269682537945948</v>
      </c>
      <c r="T15" s="85">
        <f>分析係数表!F18</f>
        <v>0.45964183752919802</v>
      </c>
      <c r="U15" s="86">
        <f t="shared" si="7"/>
        <v>4.7203757525829934E-2</v>
      </c>
      <c r="V15" s="87">
        <f>分析係数表!D18</f>
        <v>3.9968855437321565E-2</v>
      </c>
      <c r="W15" s="167">
        <f t="shared" si="8"/>
        <v>0</v>
      </c>
      <c r="X15" s="76">
        <f>分析係数表!E18</f>
        <v>3.7243706202958735E-2</v>
      </c>
      <c r="Y15" s="166">
        <f t="shared" si="9"/>
        <v>0</v>
      </c>
    </row>
    <row r="16" spans="1:25" x14ac:dyDescent="0.2">
      <c r="A16" s="6" t="s">
        <v>4</v>
      </c>
      <c r="B16" s="5" t="s">
        <v>32</v>
      </c>
      <c r="C16" s="90"/>
      <c r="D16" s="76">
        <f>投入係数表!G16</f>
        <v>0</v>
      </c>
      <c r="E16" s="77">
        <f t="shared" si="0"/>
        <v>0</v>
      </c>
      <c r="F16" s="76">
        <f>分析係数表!C19</f>
        <v>0.34200435729847489</v>
      </c>
      <c r="G16" s="77">
        <f t="shared" si="1"/>
        <v>0</v>
      </c>
      <c r="H16" s="77">
        <v>4.6614206284450864E-2</v>
      </c>
      <c r="I16" s="77">
        <f t="shared" si="2"/>
        <v>4.6614206284450864E-2</v>
      </c>
      <c r="J16" s="76">
        <f>分析係数表!G19</f>
        <v>5.7658279746234518E-2</v>
      </c>
      <c r="K16" s="78">
        <f t="shared" si="3"/>
        <v>2.687694946097551E-3</v>
      </c>
      <c r="L16" s="79"/>
      <c r="M16" s="80"/>
      <c r="N16" s="81">
        <f>分析係数表!H19</f>
        <v>-1.1917057281321999E-4</v>
      </c>
      <c r="O16" s="82">
        <f t="shared" si="4"/>
        <v>-1.3900508723787553E-3</v>
      </c>
      <c r="P16" s="76">
        <f>分析係数表!C19</f>
        <v>0.34200435729847489</v>
      </c>
      <c r="Q16" s="82">
        <f t="shared" si="5"/>
        <v>-4.7540345522008055E-4</v>
      </c>
      <c r="R16" s="83">
        <v>4.4075866594402574E-3</v>
      </c>
      <c r="S16" s="84">
        <f t="shared" si="6"/>
        <v>5.1021792943891121E-2</v>
      </c>
      <c r="T16" s="85">
        <f>分析係数表!F19</f>
        <v>0.2400702026958986</v>
      </c>
      <c r="U16" s="86">
        <f t="shared" si="7"/>
        <v>1.2248812173948111E-2</v>
      </c>
      <c r="V16" s="87">
        <f>分析係数表!D19</f>
        <v>1.0314617409693151E-2</v>
      </c>
      <c r="W16" s="167">
        <f t="shared" si="8"/>
        <v>0</v>
      </c>
      <c r="X16" s="76">
        <f>分析係数表!E19</f>
        <v>1.1666882453641765E-2</v>
      </c>
      <c r="Y16" s="166">
        <f t="shared" si="9"/>
        <v>0</v>
      </c>
    </row>
    <row r="17" spans="1:25" x14ac:dyDescent="0.2">
      <c r="A17" s="6" t="s">
        <v>5</v>
      </c>
      <c r="B17" s="5" t="s">
        <v>33</v>
      </c>
      <c r="C17" s="90"/>
      <c r="D17" s="76">
        <f>投入係数表!G17</f>
        <v>1.5626713455422743E-3</v>
      </c>
      <c r="E17" s="77">
        <f t="shared" si="0"/>
        <v>0.15626713455422744</v>
      </c>
      <c r="F17" s="76">
        <f>分析係数表!C20</f>
        <v>3.3677120606188216E-2</v>
      </c>
      <c r="G17" s="77">
        <f t="shared" si="1"/>
        <v>5.2626271371661593E-3</v>
      </c>
      <c r="H17" s="77">
        <v>7.0425536098561517E-3</v>
      </c>
      <c r="I17" s="77">
        <f t="shared" si="2"/>
        <v>7.0425536098561517E-3</v>
      </c>
      <c r="J17" s="76">
        <f>分析係数表!G20</f>
        <v>0.10088272383354351</v>
      </c>
      <c r="K17" s="78">
        <f t="shared" si="3"/>
        <v>7.1047199090604305E-4</v>
      </c>
      <c r="L17" s="79"/>
      <c r="M17" s="80"/>
      <c r="N17" s="81">
        <f>分析係数表!H20</f>
        <v>5.7599110193056326E-4</v>
      </c>
      <c r="O17" s="82">
        <f t="shared" si="4"/>
        <v>6.7185792164973163E-3</v>
      </c>
      <c r="P17" s="76">
        <f>分析係数表!C20</f>
        <v>3.3677120606188216E-2</v>
      </c>
      <c r="Q17" s="82">
        <f t="shared" si="5"/>
        <v>2.2626240257620964E-4</v>
      </c>
      <c r="R17" s="83">
        <v>5.8610836780525599E-4</v>
      </c>
      <c r="S17" s="84">
        <f t="shared" si="6"/>
        <v>7.6286619776614077E-3</v>
      </c>
      <c r="T17" s="85">
        <f>分析係数表!F20</f>
        <v>0.2244640605296343</v>
      </c>
      <c r="U17" s="86">
        <f t="shared" si="7"/>
        <v>1.71236044391391E-3</v>
      </c>
      <c r="V17" s="87">
        <f>分析係数表!D20</f>
        <v>9.8360655737704916E-2</v>
      </c>
      <c r="W17" s="167">
        <f t="shared" si="8"/>
        <v>0</v>
      </c>
      <c r="X17" s="76">
        <f>分析係数表!E20</f>
        <v>9.8360655737704916E-2</v>
      </c>
      <c r="Y17" s="166">
        <f t="shared" si="9"/>
        <v>0</v>
      </c>
    </row>
    <row r="18" spans="1:25" x14ac:dyDescent="0.2">
      <c r="A18" s="6" t="s">
        <v>6</v>
      </c>
      <c r="B18" s="5" t="s">
        <v>34</v>
      </c>
      <c r="C18" s="90"/>
      <c r="D18" s="76">
        <f>投入係数表!G18</f>
        <v>4.5235223160434261E-3</v>
      </c>
      <c r="E18" s="77">
        <f t="shared" si="0"/>
        <v>0.45235223160434263</v>
      </c>
      <c r="F18" s="76">
        <f>分析係数表!C21</f>
        <v>0.74792925901052154</v>
      </c>
      <c r="G18" s="77">
        <f t="shared" si="1"/>
        <v>0.33832746939559183</v>
      </c>
      <c r="H18" s="77">
        <v>0.41445391789290403</v>
      </c>
      <c r="I18" s="77">
        <f t="shared" si="2"/>
        <v>0.41445391789290403</v>
      </c>
      <c r="J18" s="76">
        <f>分析係数表!G21</f>
        <v>0.28510603787356553</v>
      </c>
      <c r="K18" s="78">
        <f t="shared" si="3"/>
        <v>0.11816331441162192</v>
      </c>
      <c r="L18" s="79"/>
      <c r="M18" s="80"/>
      <c r="N18" s="81">
        <f>分析係数表!H21</f>
        <v>9.6329546357352828E-4</v>
      </c>
      <c r="O18" s="82">
        <f t="shared" si="4"/>
        <v>1.1236244551728272E-2</v>
      </c>
      <c r="P18" s="76">
        <f>分析係数表!C21</f>
        <v>0.74792925901052154</v>
      </c>
      <c r="Q18" s="82">
        <f t="shared" si="5"/>
        <v>8.4039160616351354E-3</v>
      </c>
      <c r="R18" s="83">
        <v>1.9802560150101237E-2</v>
      </c>
      <c r="S18" s="84">
        <f t="shared" si="6"/>
        <v>0.43425647804300527</v>
      </c>
      <c r="T18" s="85">
        <f>分析係数表!F21</f>
        <v>0.42581403836016385</v>
      </c>
      <c r="U18" s="86">
        <f t="shared" si="7"/>
        <v>0.18491250459955388</v>
      </c>
      <c r="V18" s="87">
        <f>分析係数表!D21</f>
        <v>6.5082518957057703E-2</v>
      </c>
      <c r="W18" s="167">
        <f t="shared" si="8"/>
        <v>0</v>
      </c>
      <c r="X18" s="76">
        <f>分析係数表!E21</f>
        <v>5.1052268764445886E-2</v>
      </c>
      <c r="Y18" s="166">
        <f t="shared" si="9"/>
        <v>0</v>
      </c>
    </row>
    <row r="19" spans="1:25" x14ac:dyDescent="0.2">
      <c r="A19" s="6" t="s">
        <v>7</v>
      </c>
      <c r="B19" s="5" t="s">
        <v>269</v>
      </c>
      <c r="C19" s="90"/>
      <c r="D19" s="76">
        <f>投入係数表!G19</f>
        <v>0</v>
      </c>
      <c r="E19" s="77">
        <f t="shared" si="0"/>
        <v>0</v>
      </c>
      <c r="F19" s="76">
        <f>分析係数表!C22</f>
        <v>0.14808652246256238</v>
      </c>
      <c r="G19" s="77">
        <f t="shared" si="1"/>
        <v>0</v>
      </c>
      <c r="H19" s="77">
        <v>3.4675857504686946E-3</v>
      </c>
      <c r="I19" s="77">
        <f t="shared" si="2"/>
        <v>3.4675857504686946E-3</v>
      </c>
      <c r="J19" s="76">
        <f>分析係数表!G22</f>
        <v>0.1945937983354202</v>
      </c>
      <c r="K19" s="78">
        <f t="shared" si="3"/>
        <v>6.7477068223748189E-4</v>
      </c>
      <c r="L19" s="79"/>
      <c r="M19" s="80"/>
      <c r="N19" s="81">
        <f>分析係数表!H22</f>
        <v>4.9654405338841663E-5</v>
      </c>
      <c r="O19" s="82">
        <f t="shared" si="4"/>
        <v>5.7918786349114794E-4</v>
      </c>
      <c r="P19" s="76">
        <f>分析係数表!C22</f>
        <v>0.14808652246256238</v>
      </c>
      <c r="Q19" s="82">
        <f t="shared" si="5"/>
        <v>8.5769916556925393E-5</v>
      </c>
      <c r="R19" s="83">
        <v>1.0404949545141198E-3</v>
      </c>
      <c r="S19" s="84">
        <f t="shared" si="6"/>
        <v>4.5080807049828146E-3</v>
      </c>
      <c r="T19" s="85">
        <f>分析係数表!F22</f>
        <v>0.41290417618030495</v>
      </c>
      <c r="U19" s="86">
        <f t="shared" si="7"/>
        <v>1.8614053496452574E-3</v>
      </c>
      <c r="V19" s="87">
        <f>分析係数表!D22</f>
        <v>2.3495617588568902E-2</v>
      </c>
      <c r="W19" s="167">
        <f t="shared" si="8"/>
        <v>0</v>
      </c>
      <c r="X19" s="76">
        <f>分析係数表!E22</f>
        <v>1.8855417249760625E-2</v>
      </c>
      <c r="Y19" s="166">
        <f t="shared" si="9"/>
        <v>0</v>
      </c>
    </row>
    <row r="20" spans="1:25" x14ac:dyDescent="0.2">
      <c r="A20" s="6" t="s">
        <v>8</v>
      </c>
      <c r="B20" s="5" t="s">
        <v>270</v>
      </c>
      <c r="C20" s="90"/>
      <c r="D20" s="76">
        <f>投入係数表!G20</f>
        <v>0</v>
      </c>
      <c r="E20" s="77">
        <f t="shared" si="0"/>
        <v>0</v>
      </c>
      <c r="F20" s="76">
        <f>分析係数表!C23</f>
        <v>0</v>
      </c>
      <c r="G20" s="77">
        <f t="shared" si="1"/>
        <v>0</v>
      </c>
      <c r="H20" s="77">
        <v>0</v>
      </c>
      <c r="I20" s="77">
        <f t="shared" si="2"/>
        <v>0</v>
      </c>
      <c r="J20" s="76">
        <f>分析係数表!G23</f>
        <v>0.21540656205420827</v>
      </c>
      <c r="K20" s="78">
        <f t="shared" si="3"/>
        <v>0</v>
      </c>
      <c r="L20" s="79"/>
      <c r="M20" s="80"/>
      <c r="N20" s="81">
        <f>分析係数表!H23</f>
        <v>2.9792643203304998E-5</v>
      </c>
      <c r="O20" s="82">
        <f t="shared" si="4"/>
        <v>3.4751271809468882E-4</v>
      </c>
      <c r="P20" s="76">
        <f>分析係数表!C23</f>
        <v>0</v>
      </c>
      <c r="Q20" s="82">
        <f t="shared" si="5"/>
        <v>0</v>
      </c>
      <c r="R20" s="83">
        <v>0</v>
      </c>
      <c r="S20" s="84">
        <f t="shared" si="6"/>
        <v>0</v>
      </c>
      <c r="T20" s="85">
        <f>分析係数表!F23</f>
        <v>0.44079885877318115</v>
      </c>
      <c r="U20" s="86">
        <f t="shared" si="7"/>
        <v>0</v>
      </c>
      <c r="V20" s="87">
        <f>分析係数表!D23</f>
        <v>9.4151212553495012E-2</v>
      </c>
      <c r="W20" s="167">
        <f t="shared" si="8"/>
        <v>0</v>
      </c>
      <c r="X20" s="76">
        <f>分析係数表!E23</f>
        <v>8.7375178316690436E-2</v>
      </c>
      <c r="Y20" s="166">
        <f t="shared" si="9"/>
        <v>0</v>
      </c>
    </row>
    <row r="21" spans="1:25" x14ac:dyDescent="0.2">
      <c r="A21" s="6" t="s">
        <v>9</v>
      </c>
      <c r="B21" s="5" t="s">
        <v>271</v>
      </c>
      <c r="C21" s="90"/>
      <c r="D21" s="76">
        <f>投入係数表!G21</f>
        <v>0</v>
      </c>
      <c r="E21" s="77">
        <f t="shared" si="0"/>
        <v>0</v>
      </c>
      <c r="F21" s="76">
        <f>分析係数表!C24</f>
        <v>0.12890403180011356</v>
      </c>
      <c r="G21" s="77">
        <f t="shared" si="1"/>
        <v>0</v>
      </c>
      <c r="H21" s="77">
        <v>2.1881650023831242E-3</v>
      </c>
      <c r="I21" s="77">
        <f t="shared" si="2"/>
        <v>2.1881650023831242E-3</v>
      </c>
      <c r="J21" s="76">
        <f>分析係数表!G24</f>
        <v>0.20533333333333334</v>
      </c>
      <c r="K21" s="78">
        <f t="shared" si="3"/>
        <v>4.4930321382266819E-4</v>
      </c>
      <c r="L21" s="79"/>
      <c r="M21" s="80"/>
      <c r="N21" s="81">
        <f>分析係数表!H24</f>
        <v>3.4758083737189161E-4</v>
      </c>
      <c r="O21" s="82">
        <f t="shared" si="4"/>
        <v>4.0543150444380359E-3</v>
      </c>
      <c r="P21" s="76">
        <f>分析係数表!C24</f>
        <v>0.12890403180011356</v>
      </c>
      <c r="Q21" s="82">
        <f t="shared" si="5"/>
        <v>5.2261755541591938E-4</v>
      </c>
      <c r="R21" s="83">
        <v>2.0516560186083512E-3</v>
      </c>
      <c r="S21" s="84">
        <f t="shared" si="6"/>
        <v>4.2398210209914754E-3</v>
      </c>
      <c r="T21" s="85">
        <f>分析係数表!F24</f>
        <v>0.39200000000000002</v>
      </c>
      <c r="U21" s="86">
        <f t="shared" si="7"/>
        <v>1.6620098402286585E-3</v>
      </c>
      <c r="V21" s="87">
        <f>分析係数表!D24</f>
        <v>0</v>
      </c>
      <c r="W21" s="167">
        <f t="shared" si="8"/>
        <v>0</v>
      </c>
      <c r="X21" s="76">
        <f>分析係数表!E24</f>
        <v>0</v>
      </c>
      <c r="Y21" s="166">
        <f t="shared" si="9"/>
        <v>0</v>
      </c>
    </row>
    <row r="22" spans="1:25" x14ac:dyDescent="0.2">
      <c r="A22" s="6" t="s">
        <v>10</v>
      </c>
      <c r="B22" s="5" t="s">
        <v>272</v>
      </c>
      <c r="C22" s="90"/>
      <c r="D22" s="76">
        <f>投入係数表!G22</f>
        <v>0</v>
      </c>
      <c r="E22" s="77">
        <f t="shared" si="0"/>
        <v>0</v>
      </c>
      <c r="F22" s="76">
        <f>分析係数表!C25</f>
        <v>4.4947860481841073E-2</v>
      </c>
      <c r="G22" s="77">
        <f t="shared" si="1"/>
        <v>0</v>
      </c>
      <c r="H22" s="77">
        <v>1.6810594650276626E-3</v>
      </c>
      <c r="I22" s="77">
        <f t="shared" si="2"/>
        <v>1.6810594650276626E-3</v>
      </c>
      <c r="J22" s="76">
        <f>分析係数表!G25</f>
        <v>0.19696010132995567</v>
      </c>
      <c r="K22" s="78">
        <f t="shared" si="3"/>
        <v>3.3110164257352947E-4</v>
      </c>
      <c r="L22" s="79"/>
      <c r="M22" s="80"/>
      <c r="N22" s="81">
        <f>分析係数表!H25</f>
        <v>5.2633669659172167E-4</v>
      </c>
      <c r="O22" s="82">
        <f t="shared" si="4"/>
        <v>6.1393913530061687E-3</v>
      </c>
      <c r="P22" s="76">
        <f>分析係数表!C25</f>
        <v>4.4947860481841073E-2</v>
      </c>
      <c r="Q22" s="82">
        <f t="shared" si="5"/>
        <v>2.7595250597834276E-4</v>
      </c>
      <c r="R22" s="83">
        <v>1.3218384809978007E-3</v>
      </c>
      <c r="S22" s="84">
        <f t="shared" si="6"/>
        <v>3.0028979460254633E-3</v>
      </c>
      <c r="T22" s="85">
        <f>分析係数表!F25</f>
        <v>0.35085497150094996</v>
      </c>
      <c r="U22" s="86">
        <f t="shared" si="7"/>
        <v>1.0535816732730251E-3</v>
      </c>
      <c r="V22" s="87">
        <f>分析係数表!D25</f>
        <v>8.9930335655478144E-2</v>
      </c>
      <c r="W22" s="167">
        <f t="shared" si="8"/>
        <v>0</v>
      </c>
      <c r="X22" s="76">
        <f>分析係数表!E25</f>
        <v>8.7397086763774542E-2</v>
      </c>
      <c r="Y22" s="166">
        <f t="shared" si="9"/>
        <v>0</v>
      </c>
    </row>
    <row r="23" spans="1:25" x14ac:dyDescent="0.2">
      <c r="A23" s="6" t="s">
        <v>11</v>
      </c>
      <c r="B23" s="5" t="s">
        <v>35</v>
      </c>
      <c r="C23" s="90"/>
      <c r="D23" s="76">
        <f>投入係数表!G23</f>
        <v>0</v>
      </c>
      <c r="E23" s="77">
        <f t="shared" si="0"/>
        <v>0</v>
      </c>
      <c r="F23" s="76">
        <f>分析係数表!C26</f>
        <v>0.39424703891708968</v>
      </c>
      <c r="G23" s="77">
        <f t="shared" si="1"/>
        <v>0</v>
      </c>
      <c r="H23" s="77">
        <v>7.4845596878167194E-3</v>
      </c>
      <c r="I23" s="77">
        <f t="shared" si="2"/>
        <v>7.4845596878167194E-3</v>
      </c>
      <c r="J23" s="76">
        <f>分析係数表!G26</f>
        <v>0.19628618241398144</v>
      </c>
      <c r="K23" s="78">
        <f t="shared" si="3"/>
        <v>1.4691156481711246E-3</v>
      </c>
      <c r="L23" s="79"/>
      <c r="M23" s="80"/>
      <c r="N23" s="81">
        <f>分析係数表!H26</f>
        <v>1.0973623579884007E-2</v>
      </c>
      <c r="O23" s="82">
        <f t="shared" si="4"/>
        <v>0.1280005178315437</v>
      </c>
      <c r="P23" s="76">
        <f>分析係数表!C26</f>
        <v>0.39424703891708968</v>
      </c>
      <c r="Q23" s="82">
        <f t="shared" si="5"/>
        <v>5.0463825134940243E-2</v>
      </c>
      <c r="R23" s="83">
        <v>5.5464781294464652E-2</v>
      </c>
      <c r="S23" s="84">
        <f t="shared" si="6"/>
        <v>6.2949340982281374E-2</v>
      </c>
      <c r="T23" s="85">
        <f>分析係数表!F26</f>
        <v>0.33478973238667392</v>
      </c>
      <c r="U23" s="86">
        <f t="shared" si="7"/>
        <v>2.1074793021375465E-2</v>
      </c>
      <c r="V23" s="87">
        <f>分析係数表!D26</f>
        <v>1.0267613326051339E-2</v>
      </c>
      <c r="W23" s="167">
        <f t="shared" si="8"/>
        <v>0</v>
      </c>
      <c r="X23" s="76">
        <f>分析係数表!E26</f>
        <v>1.0158383397050792E-2</v>
      </c>
      <c r="Y23" s="166">
        <f t="shared" si="9"/>
        <v>0</v>
      </c>
    </row>
    <row r="24" spans="1:25" x14ac:dyDescent="0.2">
      <c r="A24" s="6" t="s">
        <v>12</v>
      </c>
      <c r="B24" s="5" t="s">
        <v>366</v>
      </c>
      <c r="C24" s="90"/>
      <c r="D24" s="76">
        <f>投入係数表!G24</f>
        <v>2.741528676389955E-5</v>
      </c>
      <c r="E24" s="77">
        <f t="shared" si="0"/>
        <v>2.7415286763899549E-3</v>
      </c>
      <c r="F24" s="76">
        <f>分析係数表!C27</f>
        <v>0.12701612903225812</v>
      </c>
      <c r="G24" s="77">
        <f t="shared" si="1"/>
        <v>3.4821836010598232E-4</v>
      </c>
      <c r="H24" s="77">
        <v>7.3623402159991955E-4</v>
      </c>
      <c r="I24" s="77">
        <f t="shared" si="2"/>
        <v>7.3623402159991955E-4</v>
      </c>
      <c r="J24" s="76">
        <f>分析係数表!G27</f>
        <v>0.16988809766022381</v>
      </c>
      <c r="K24" s="78">
        <f t="shared" si="3"/>
        <v>1.2507739736234645E-4</v>
      </c>
      <c r="L24" s="79"/>
      <c r="M24" s="80"/>
      <c r="N24" s="81">
        <f>分析係数表!H27</f>
        <v>1.137085882259474E-2</v>
      </c>
      <c r="O24" s="82">
        <f t="shared" si="4"/>
        <v>0.13263402073947289</v>
      </c>
      <c r="P24" s="76">
        <f>分析係数表!C27</f>
        <v>0.12701612903225812</v>
      </c>
      <c r="Q24" s="82">
        <f t="shared" si="5"/>
        <v>1.6846659892312089E-2</v>
      </c>
      <c r="R24" s="83">
        <v>1.7052632508833758E-2</v>
      </c>
      <c r="S24" s="84">
        <f t="shared" si="6"/>
        <v>1.7788866530433677E-2</v>
      </c>
      <c r="T24" s="85">
        <f>分析係数表!F27</f>
        <v>0.32044760935910477</v>
      </c>
      <c r="U24" s="86">
        <f t="shared" si="7"/>
        <v>5.7003997528856645E-3</v>
      </c>
      <c r="V24" s="87">
        <f>分析係数表!D27</f>
        <v>1.0172939979654121E-2</v>
      </c>
      <c r="W24" s="167">
        <f t="shared" si="8"/>
        <v>0</v>
      </c>
      <c r="X24" s="76">
        <f>分析係数表!E27</f>
        <v>5.0864699898270603E-3</v>
      </c>
      <c r="Y24" s="166">
        <f t="shared" si="9"/>
        <v>0</v>
      </c>
    </row>
    <row r="25" spans="1:25" x14ac:dyDescent="0.2">
      <c r="A25" s="6" t="s">
        <v>13</v>
      </c>
      <c r="B25" s="5" t="s">
        <v>192</v>
      </c>
      <c r="C25" s="90"/>
      <c r="D25" s="76">
        <f>投入係数表!G25</f>
        <v>0</v>
      </c>
      <c r="E25" s="77">
        <f t="shared" si="0"/>
        <v>0</v>
      </c>
      <c r="F25" s="76">
        <f>分析係数表!C28</f>
        <v>0.16379672406551871</v>
      </c>
      <c r="G25" s="77">
        <f t="shared" si="1"/>
        <v>0</v>
      </c>
      <c r="H25" s="77">
        <v>1.1763547892752387E-2</v>
      </c>
      <c r="I25" s="77">
        <f t="shared" si="2"/>
        <v>1.1763547892752387E-2</v>
      </c>
      <c r="J25" s="76">
        <f>分析係数表!G28</f>
        <v>0.12481384959046909</v>
      </c>
      <c r="K25" s="78">
        <f t="shared" si="3"/>
        <v>1.4682536973362761E-3</v>
      </c>
      <c r="L25" s="79"/>
      <c r="M25" s="80"/>
      <c r="N25" s="81">
        <f>分析係数表!H28</f>
        <v>2.2086279494716771E-2</v>
      </c>
      <c r="O25" s="82">
        <f t="shared" si="4"/>
        <v>0.25762276168086262</v>
      </c>
      <c r="P25" s="76">
        <f>分析係数表!C28</f>
        <v>0.16379672406551871</v>
      </c>
      <c r="Q25" s="82">
        <f t="shared" si="5"/>
        <v>4.2197764408037144E-2</v>
      </c>
      <c r="R25" s="83">
        <v>4.8203913666240585E-2</v>
      </c>
      <c r="S25" s="84">
        <f t="shared" si="6"/>
        <v>5.996746155899297E-2</v>
      </c>
      <c r="T25" s="85">
        <f>分析係数表!F28</f>
        <v>0.21360759493670886</v>
      </c>
      <c r="U25" s="86">
        <f t="shared" si="7"/>
        <v>1.280950523807603E-2</v>
      </c>
      <c r="V25" s="87">
        <f>分析係数表!D28</f>
        <v>6.6548771407297092E-2</v>
      </c>
      <c r="W25" s="167">
        <f t="shared" si="8"/>
        <v>0</v>
      </c>
      <c r="X25" s="76">
        <f>分析係数表!E28</f>
        <v>6.78518242740134E-2</v>
      </c>
      <c r="Y25" s="166">
        <f t="shared" si="9"/>
        <v>0</v>
      </c>
    </row>
    <row r="26" spans="1:25" x14ac:dyDescent="0.2">
      <c r="A26" s="6" t="s">
        <v>14</v>
      </c>
      <c r="B26" s="5" t="s">
        <v>50</v>
      </c>
      <c r="C26" s="90"/>
      <c r="D26" s="76">
        <f>投入係数表!G26</f>
        <v>1.0253317249698432E-2</v>
      </c>
      <c r="E26" s="77">
        <f t="shared" si="0"/>
        <v>1.0253317249698433</v>
      </c>
      <c r="F26" s="76">
        <f>分析係数表!C29</f>
        <v>0.28548895899053628</v>
      </c>
      <c r="G26" s="77">
        <f t="shared" si="1"/>
        <v>0.2927208867816114</v>
      </c>
      <c r="H26" s="77">
        <v>0.33623918746770171</v>
      </c>
      <c r="I26" s="77">
        <f t="shared" si="2"/>
        <v>0.33623918746770171</v>
      </c>
      <c r="J26" s="76">
        <f>分析係数表!G29</f>
        <v>0.26160092807424595</v>
      </c>
      <c r="K26" s="78">
        <f t="shared" si="3"/>
        <v>8.796048349648114E-2</v>
      </c>
      <c r="L26" s="79"/>
      <c r="M26" s="80"/>
      <c r="N26" s="81">
        <f>分析係数表!H29</f>
        <v>1.047707952649559E-2</v>
      </c>
      <c r="O26" s="82">
        <f t="shared" si="4"/>
        <v>0.12220863919663222</v>
      </c>
      <c r="P26" s="76">
        <f>分析係数表!C29</f>
        <v>0.28548895899053628</v>
      </c>
      <c r="Q26" s="82">
        <f t="shared" si="5"/>
        <v>3.4889217183896579E-2</v>
      </c>
      <c r="R26" s="83">
        <v>4.7979656864420128E-2</v>
      </c>
      <c r="S26" s="84">
        <f t="shared" si="6"/>
        <v>0.38421884433212183</v>
      </c>
      <c r="T26" s="85">
        <f>分析係数表!F29</f>
        <v>0.47177107501933491</v>
      </c>
      <c r="U26" s="86">
        <f t="shared" si="7"/>
        <v>0.18126333723325161</v>
      </c>
      <c r="V26" s="87">
        <f>分析係数表!D29</f>
        <v>7.4825986078886311E-2</v>
      </c>
      <c r="W26" s="167">
        <f t="shared" si="8"/>
        <v>0</v>
      </c>
      <c r="X26" s="76">
        <f>分析係数表!E29</f>
        <v>4.7370456303170917E-2</v>
      </c>
      <c r="Y26" s="166">
        <f t="shared" si="9"/>
        <v>0</v>
      </c>
    </row>
    <row r="27" spans="1:25" x14ac:dyDescent="0.2">
      <c r="A27" s="6" t="s">
        <v>15</v>
      </c>
      <c r="B27" s="5" t="s">
        <v>36</v>
      </c>
      <c r="C27" s="90"/>
      <c r="D27" s="76">
        <f>投入係数表!G27</f>
        <v>5.4830573527799096E-4</v>
      </c>
      <c r="E27" s="77">
        <f t="shared" si="0"/>
        <v>5.4830573527799097E-2</v>
      </c>
      <c r="F27" s="76">
        <f>分析係数表!C30</f>
        <v>1</v>
      </c>
      <c r="G27" s="77">
        <f t="shared" si="1"/>
        <v>5.4830573527799097E-2</v>
      </c>
      <c r="H27" s="77">
        <v>0.10449446237663063</v>
      </c>
      <c r="I27" s="77">
        <f t="shared" si="2"/>
        <v>0.10449446237663063</v>
      </c>
      <c r="J27" s="76">
        <f>分析係数表!G30</f>
        <v>0.34486716956379143</v>
      </c>
      <c r="K27" s="78">
        <f t="shared" si="3"/>
        <v>3.6036709474918695E-2</v>
      </c>
      <c r="L27" s="79"/>
      <c r="M27" s="80"/>
      <c r="N27" s="81">
        <f>分析係数表!H30</f>
        <v>0</v>
      </c>
      <c r="O27" s="82">
        <f t="shared" si="4"/>
        <v>0</v>
      </c>
      <c r="P27" s="76">
        <f>分析係数表!C30</f>
        <v>1</v>
      </c>
      <c r="Q27" s="82">
        <f t="shared" si="5"/>
        <v>0</v>
      </c>
      <c r="R27" s="83">
        <v>2.6559340200390458E-2</v>
      </c>
      <c r="S27" s="84">
        <f t="shared" si="6"/>
        <v>0.13105380257702109</v>
      </c>
      <c r="T27" s="85">
        <f>分析係数表!F30</f>
        <v>0.44112823876680879</v>
      </c>
      <c r="U27" s="86">
        <f t="shared" si="7"/>
        <v>5.7811533114494384E-2</v>
      </c>
      <c r="V27" s="87">
        <f>分析係数表!D30</f>
        <v>0.17563135454247294</v>
      </c>
      <c r="W27" s="167">
        <f t="shared" si="8"/>
        <v>0</v>
      </c>
      <c r="X27" s="76">
        <f>分析係数表!E30</f>
        <v>0.11282387668087898</v>
      </c>
      <c r="Y27" s="166">
        <f t="shared" si="9"/>
        <v>0</v>
      </c>
    </row>
    <row r="28" spans="1:25" x14ac:dyDescent="0.2">
      <c r="A28" s="6" t="s">
        <v>16</v>
      </c>
      <c r="B28" s="5" t="s">
        <v>193</v>
      </c>
      <c r="C28" s="90"/>
      <c r="D28" s="76">
        <f>投入係数表!G28</f>
        <v>1.4859085426033557E-2</v>
      </c>
      <c r="E28" s="77">
        <f t="shared" si="0"/>
        <v>1.4859085426033556</v>
      </c>
      <c r="F28" s="76">
        <f>分析係数表!C31</f>
        <v>9.852216748768472E-2</v>
      </c>
      <c r="G28" s="77">
        <f t="shared" si="1"/>
        <v>0.14639493030574929</v>
      </c>
      <c r="H28" s="77">
        <v>0.17883569131112209</v>
      </c>
      <c r="I28" s="77">
        <f t="shared" si="2"/>
        <v>0.17883569131112209</v>
      </c>
      <c r="J28" s="76">
        <f>分析係数表!G31</f>
        <v>7.0742358078602616E-2</v>
      </c>
      <c r="K28" s="78">
        <f t="shared" si="3"/>
        <v>1.2651258511965842E-2</v>
      </c>
      <c r="L28" s="79"/>
      <c r="M28" s="80"/>
      <c r="N28" s="81">
        <f>分析係数表!H31</f>
        <v>2.298998967188369E-2</v>
      </c>
      <c r="O28" s="82">
        <f t="shared" si="4"/>
        <v>0.26816398079640152</v>
      </c>
      <c r="P28" s="76">
        <f>分析係数表!C31</f>
        <v>9.852216748768472E-2</v>
      </c>
      <c r="Q28" s="82">
        <f t="shared" si="5"/>
        <v>2.642009663018734E-2</v>
      </c>
      <c r="R28" s="83">
        <v>3.4011619559174179E-2</v>
      </c>
      <c r="S28" s="84">
        <f t="shared" si="6"/>
        <v>0.21284731087029626</v>
      </c>
      <c r="T28" s="85">
        <f>分析係数表!F31</f>
        <v>0.34585152838427946</v>
      </c>
      <c r="U28" s="86">
        <f t="shared" si="7"/>
        <v>7.3613567776975822E-2</v>
      </c>
      <c r="V28" s="87">
        <f>分析係数表!D31</f>
        <v>0</v>
      </c>
      <c r="W28" s="167">
        <f t="shared" si="8"/>
        <v>0</v>
      </c>
      <c r="X28" s="76">
        <f>分析係数表!E31</f>
        <v>0</v>
      </c>
      <c r="Y28" s="166">
        <f t="shared" si="9"/>
        <v>0</v>
      </c>
    </row>
    <row r="29" spans="1:25" x14ac:dyDescent="0.2">
      <c r="A29" s="6" t="s">
        <v>17</v>
      </c>
      <c r="B29" s="5" t="s">
        <v>273</v>
      </c>
      <c r="C29" s="90"/>
      <c r="D29" s="76">
        <f>投入係数表!G29</f>
        <v>1.9739006470007674E-3</v>
      </c>
      <c r="E29" s="77">
        <f t="shared" si="0"/>
        <v>0.19739006470007675</v>
      </c>
      <c r="F29" s="76">
        <f>分析係数表!C32</f>
        <v>1</v>
      </c>
      <c r="G29" s="77">
        <f t="shared" si="1"/>
        <v>0.19739006470007675</v>
      </c>
      <c r="H29" s="77">
        <v>0.24831678886563455</v>
      </c>
      <c r="I29" s="77">
        <f t="shared" si="2"/>
        <v>0.24831678886563455</v>
      </c>
      <c r="J29" s="76">
        <f>分析係数表!G32</f>
        <v>0.13984348417829193</v>
      </c>
      <c r="K29" s="78">
        <f t="shared" si="3"/>
        <v>3.4725484934935623E-2</v>
      </c>
      <c r="L29" s="79"/>
      <c r="M29" s="80"/>
      <c r="N29" s="81">
        <f>分析係数表!H32</f>
        <v>6.6735520775403198E-3</v>
      </c>
      <c r="O29" s="82">
        <f t="shared" si="4"/>
        <v>7.7842848853210286E-2</v>
      </c>
      <c r="P29" s="76">
        <f>分析係数表!C32</f>
        <v>1</v>
      </c>
      <c r="Q29" s="82">
        <f t="shared" si="5"/>
        <v>7.7842848853210286E-2</v>
      </c>
      <c r="R29" s="83">
        <v>0.10259280758120275</v>
      </c>
      <c r="S29" s="84">
        <f t="shared" si="6"/>
        <v>0.35090959644683728</v>
      </c>
      <c r="T29" s="85">
        <f>分析係数表!F32</f>
        <v>0.48213678121810138</v>
      </c>
      <c r="U29" s="86">
        <f t="shared" si="7"/>
        <v>0.16918642332942102</v>
      </c>
      <c r="V29" s="87">
        <f>分析係数表!D32</f>
        <v>1.5651582170806397E-2</v>
      </c>
      <c r="W29" s="167">
        <f t="shared" si="8"/>
        <v>0</v>
      </c>
      <c r="X29" s="76">
        <f>分析係数表!E32</f>
        <v>2.3477373256209595E-2</v>
      </c>
      <c r="Y29" s="166">
        <f t="shared" si="9"/>
        <v>0</v>
      </c>
    </row>
    <row r="30" spans="1:25" x14ac:dyDescent="0.2">
      <c r="A30" s="6" t="s">
        <v>18</v>
      </c>
      <c r="B30" s="5" t="s">
        <v>274</v>
      </c>
      <c r="C30" s="90"/>
      <c r="D30" s="76">
        <f>投入係数表!G30</f>
        <v>9.5953503673648426E-4</v>
      </c>
      <c r="E30" s="77">
        <f t="shared" si="0"/>
        <v>9.5953503673648424E-2</v>
      </c>
      <c r="F30" s="76">
        <f>分析係数表!C33</f>
        <v>0.66930265995686555</v>
      </c>
      <c r="G30" s="77">
        <f t="shared" si="1"/>
        <v>6.4221935240953765E-2</v>
      </c>
      <c r="H30" s="77">
        <v>8.2057613866098944E-2</v>
      </c>
      <c r="I30" s="77">
        <f t="shared" si="2"/>
        <v>8.2057613866098944E-2</v>
      </c>
      <c r="J30" s="76">
        <f>分析係数表!G33</f>
        <v>0.50267952840300112</v>
      </c>
      <c r="K30" s="78">
        <f t="shared" si="3"/>
        <v>4.124868264008618E-2</v>
      </c>
      <c r="L30" s="79"/>
      <c r="M30" s="80"/>
      <c r="N30" s="81">
        <f>分析係数表!H33</f>
        <v>9.930881067768333E-4</v>
      </c>
      <c r="O30" s="82">
        <f t="shared" si="4"/>
        <v>1.1583757269822961E-2</v>
      </c>
      <c r="P30" s="76">
        <f>分析係数表!C33</f>
        <v>0.66930265995686555</v>
      </c>
      <c r="Q30" s="82">
        <f t="shared" si="5"/>
        <v>7.7530395529871862E-3</v>
      </c>
      <c r="R30" s="83">
        <v>2.2001824583432118E-2</v>
      </c>
      <c r="S30" s="84">
        <f t="shared" si="6"/>
        <v>0.10405943844953106</v>
      </c>
      <c r="T30" s="85">
        <f>分析係数表!F33</f>
        <v>0.63987138263665599</v>
      </c>
      <c r="U30" s="86">
        <f t="shared" si="7"/>
        <v>6.6584656757095434E-2</v>
      </c>
      <c r="V30" s="87">
        <f>分析係数表!D33</f>
        <v>8.1457663451232579E-2</v>
      </c>
      <c r="W30" s="167">
        <f t="shared" si="8"/>
        <v>0</v>
      </c>
      <c r="X30" s="76">
        <f>分析係数表!E33</f>
        <v>7.5026795284030015E-2</v>
      </c>
      <c r="Y30" s="166">
        <f t="shared" si="9"/>
        <v>0</v>
      </c>
    </row>
    <row r="31" spans="1:25" x14ac:dyDescent="0.2">
      <c r="A31" s="6" t="s">
        <v>19</v>
      </c>
      <c r="B31" s="5" t="s">
        <v>275</v>
      </c>
      <c r="C31" s="90"/>
      <c r="D31" s="76">
        <f>投入係数表!G31</f>
        <v>8.353437876960193E-2</v>
      </c>
      <c r="E31" s="77">
        <f t="shared" si="0"/>
        <v>8.3534378769601929</v>
      </c>
      <c r="F31" s="76">
        <f>分析係数表!C34</f>
        <v>0.21075898495808931</v>
      </c>
      <c r="G31" s="77">
        <f t="shared" si="1"/>
        <v>1.7605620878585868</v>
      </c>
      <c r="H31" s="77">
        <v>2.0082157897597908</v>
      </c>
      <c r="I31" s="77">
        <f t="shared" si="2"/>
        <v>2.0082157897597908</v>
      </c>
      <c r="J31" s="76">
        <f>分析係数表!G34</f>
        <v>0.42506631299734748</v>
      </c>
      <c r="K31" s="78">
        <f t="shared" si="3"/>
        <v>0.85362488145625059</v>
      </c>
      <c r="L31" s="79"/>
      <c r="M31" s="80"/>
      <c r="N31" s="81">
        <f>分析係数表!H34</f>
        <v>0.16547827123222372</v>
      </c>
      <c r="O31" s="82">
        <f t="shared" si="4"/>
        <v>1.9302014738705997</v>
      </c>
      <c r="P31" s="76">
        <f>分析係数表!C34</f>
        <v>0.21075898495808931</v>
      </c>
      <c r="Q31" s="82">
        <f t="shared" si="5"/>
        <v>0.40680730339757554</v>
      </c>
      <c r="R31" s="83">
        <v>0.44509454189549019</v>
      </c>
      <c r="S31" s="84">
        <f t="shared" si="6"/>
        <v>2.4533103316552811</v>
      </c>
      <c r="T31" s="85">
        <f>分析係数表!F34</f>
        <v>0.7000994694960212</v>
      </c>
      <c r="U31" s="86">
        <f t="shared" si="7"/>
        <v>1.7175612617009701</v>
      </c>
      <c r="V31" s="87">
        <f>分析係数表!D34</f>
        <v>0.34449602122015915</v>
      </c>
      <c r="W31" s="167">
        <f t="shared" si="8"/>
        <v>1</v>
      </c>
      <c r="X31" s="76">
        <f>分析係数表!E34</f>
        <v>0.25008289124668437</v>
      </c>
      <c r="Y31" s="166">
        <f t="shared" si="9"/>
        <v>1</v>
      </c>
    </row>
    <row r="32" spans="1:25" x14ac:dyDescent="0.2">
      <c r="A32" s="6" t="s">
        <v>20</v>
      </c>
      <c r="B32" s="5" t="s">
        <v>37</v>
      </c>
      <c r="C32" s="90"/>
      <c r="D32" s="76">
        <f>投入係数表!G32</f>
        <v>4.1671235881127313E-3</v>
      </c>
      <c r="E32" s="77">
        <f t="shared" si="0"/>
        <v>0.41671235881127311</v>
      </c>
      <c r="F32" s="76">
        <f>分析係数表!C35</f>
        <v>0.35776763643278187</v>
      </c>
      <c r="G32" s="77">
        <f t="shared" si="1"/>
        <v>0.1490861956842385</v>
      </c>
      <c r="H32" s="77">
        <v>0.21209284981307994</v>
      </c>
      <c r="I32" s="77">
        <f t="shared" si="2"/>
        <v>0.21209284981307994</v>
      </c>
      <c r="J32" s="76">
        <f>分析係数表!G35</f>
        <v>0.31457036114570364</v>
      </c>
      <c r="K32" s="78">
        <f t="shared" si="3"/>
        <v>6.6718124362122044E-2</v>
      </c>
      <c r="L32" s="79"/>
      <c r="M32" s="80"/>
      <c r="N32" s="81">
        <f>分析係数表!H35</f>
        <v>6.2812822753634701E-2</v>
      </c>
      <c r="O32" s="82">
        <f t="shared" si="4"/>
        <v>0.73267264731630222</v>
      </c>
      <c r="P32" s="76">
        <f>分析係数表!C35</f>
        <v>0.35776763643278187</v>
      </c>
      <c r="Q32" s="82">
        <f t="shared" si="5"/>
        <v>0.26212656130930262</v>
      </c>
      <c r="R32" s="83">
        <v>0.32117440240448847</v>
      </c>
      <c r="S32" s="84">
        <f t="shared" si="6"/>
        <v>0.53326725221756843</v>
      </c>
      <c r="T32" s="85">
        <f>分析係数表!F35</f>
        <v>0.64533001245330013</v>
      </c>
      <c r="U32" s="86">
        <f t="shared" si="7"/>
        <v>0.34413336251450055</v>
      </c>
      <c r="V32" s="87">
        <f>分析係数表!D35</f>
        <v>7.6961394769613944E-2</v>
      </c>
      <c r="W32" s="167">
        <f t="shared" si="8"/>
        <v>0</v>
      </c>
      <c r="X32" s="76">
        <f>分析係数表!E35</f>
        <v>7.0734744707347447E-2</v>
      </c>
      <c r="Y32" s="166">
        <f t="shared" si="9"/>
        <v>0</v>
      </c>
    </row>
    <row r="33" spans="1:25" x14ac:dyDescent="0.2">
      <c r="A33" s="6" t="s">
        <v>21</v>
      </c>
      <c r="B33" s="5" t="s">
        <v>38</v>
      </c>
      <c r="C33" s="90"/>
      <c r="D33" s="76">
        <f>投入係数表!G33</f>
        <v>1.6175019190700734E-3</v>
      </c>
      <c r="E33" s="77">
        <f t="shared" si="0"/>
        <v>0.16175019190700735</v>
      </c>
      <c r="F33" s="76">
        <f>分析係数表!C36</f>
        <v>0.77131996474217712</v>
      </c>
      <c r="G33" s="77">
        <f t="shared" si="1"/>
        <v>0.12476115231875329</v>
      </c>
      <c r="H33" s="77">
        <v>0.2268538471896136</v>
      </c>
      <c r="I33" s="77">
        <f t="shared" si="2"/>
        <v>0.2268538471896136</v>
      </c>
      <c r="J33" s="76">
        <f>分析係数表!G36</f>
        <v>2.7850799289520427E-2</v>
      </c>
      <c r="K33" s="78">
        <f t="shared" si="3"/>
        <v>6.3180609661334661E-3</v>
      </c>
      <c r="L33" s="79"/>
      <c r="M33" s="80"/>
      <c r="N33" s="81">
        <f>分析係数表!H36</f>
        <v>0.1566397870819099</v>
      </c>
      <c r="O33" s="82">
        <f t="shared" si="4"/>
        <v>1.8271060341691754</v>
      </c>
      <c r="P33" s="76">
        <f>分析係数表!C36</f>
        <v>0.77131996474217712</v>
      </c>
      <c r="Q33" s="82">
        <f t="shared" si="5"/>
        <v>1.4092833618555873</v>
      </c>
      <c r="R33" s="83">
        <v>1.4664621687606703</v>
      </c>
      <c r="S33" s="84">
        <f t="shared" si="6"/>
        <v>1.6933160159502838</v>
      </c>
      <c r="T33" s="85">
        <f>分析係数表!F36</f>
        <v>0.87289520426287748</v>
      </c>
      <c r="U33" s="86">
        <f t="shared" si="7"/>
        <v>1.4780874296245248</v>
      </c>
      <c r="V33" s="87">
        <f>分析係数表!D36</f>
        <v>1.1793960923623446E-2</v>
      </c>
      <c r="W33" s="167">
        <f t="shared" si="8"/>
        <v>0</v>
      </c>
      <c r="X33" s="76">
        <f>分析係数表!E36</f>
        <v>4.760213143872114E-3</v>
      </c>
      <c r="Y33" s="166">
        <f t="shared" si="9"/>
        <v>0</v>
      </c>
    </row>
    <row r="34" spans="1:25" x14ac:dyDescent="0.2">
      <c r="A34" s="6" t="s">
        <v>22</v>
      </c>
      <c r="B34" s="5" t="s">
        <v>378</v>
      </c>
      <c r="C34" s="90"/>
      <c r="D34" s="76">
        <f>投入係数表!G34</f>
        <v>2.7908761925649742E-2</v>
      </c>
      <c r="E34" s="77">
        <f t="shared" si="0"/>
        <v>2.7908761925649741</v>
      </c>
      <c r="F34" s="76">
        <f>分析係数表!C37</f>
        <v>0.44031007751937989</v>
      </c>
      <c r="G34" s="77">
        <f t="shared" si="1"/>
        <v>1.2288509126952756</v>
      </c>
      <c r="H34" s="77">
        <v>1.4872929016960568</v>
      </c>
      <c r="I34" s="77">
        <f t="shared" si="2"/>
        <v>1.4872929016960568</v>
      </c>
      <c r="J34" s="76">
        <f>分析係数表!G37</f>
        <v>0.46875589956579194</v>
      </c>
      <c r="K34" s="78">
        <f t="shared" si="3"/>
        <v>0.69717732205235206</v>
      </c>
      <c r="L34" s="79"/>
      <c r="M34" s="80"/>
      <c r="N34" s="81">
        <f>分析係数表!H37</f>
        <v>4.9515373003892908E-2</v>
      </c>
      <c r="O34" s="82">
        <f t="shared" si="4"/>
        <v>0.57756613747337282</v>
      </c>
      <c r="P34" s="76">
        <f>分析係数表!C37</f>
        <v>0.44031007751937989</v>
      </c>
      <c r="Q34" s="82">
        <f t="shared" si="5"/>
        <v>0.25430819076346961</v>
      </c>
      <c r="R34" s="83">
        <v>0.30037170758335163</v>
      </c>
      <c r="S34" s="84">
        <f t="shared" si="6"/>
        <v>1.7876646092794084</v>
      </c>
      <c r="T34" s="85">
        <f>分析係数表!F37</f>
        <v>0.71172361714177834</v>
      </c>
      <c r="U34" s="86">
        <f t="shared" si="7"/>
        <v>1.2723231219526845</v>
      </c>
      <c r="V34" s="87">
        <f>分析係数表!D37</f>
        <v>0.12846894468567113</v>
      </c>
      <c r="W34" s="167">
        <f t="shared" si="8"/>
        <v>0</v>
      </c>
      <c r="X34" s="76">
        <f>分析係数表!E37</f>
        <v>0.12044553520860865</v>
      </c>
      <c r="Y34" s="166">
        <f t="shared" si="9"/>
        <v>0</v>
      </c>
    </row>
    <row r="35" spans="1:25" x14ac:dyDescent="0.2">
      <c r="A35" s="6" t="s">
        <v>23</v>
      </c>
      <c r="B35" s="5" t="s">
        <v>194</v>
      </c>
      <c r="C35" s="90"/>
      <c r="D35" s="76">
        <f>投入係数表!G35</f>
        <v>3.6736484263625397E-3</v>
      </c>
      <c r="E35" s="77">
        <f t="shared" si="0"/>
        <v>0.36736484263625396</v>
      </c>
      <c r="F35" s="76">
        <f>分析係数表!C38</f>
        <v>1.9523553644993696E-2</v>
      </c>
      <c r="G35" s="77">
        <f t="shared" si="1"/>
        <v>7.1722672124935717E-3</v>
      </c>
      <c r="H35" s="77">
        <v>1.1603852472866945E-2</v>
      </c>
      <c r="I35" s="77">
        <f t="shared" si="2"/>
        <v>1.1603852472866945E-2</v>
      </c>
      <c r="J35" s="76">
        <f>分析係数表!G38</f>
        <v>0.33554817275747506</v>
      </c>
      <c r="K35" s="78">
        <f t="shared" si="3"/>
        <v>3.8936514942178118E-3</v>
      </c>
      <c r="L35" s="79"/>
      <c r="M35" s="80"/>
      <c r="N35" s="81">
        <f>分析係数表!H38</f>
        <v>4.4649241280686425E-2</v>
      </c>
      <c r="O35" s="82">
        <f t="shared" si="4"/>
        <v>0.52080572685124027</v>
      </c>
      <c r="P35" s="76">
        <f>分析係数表!C38</f>
        <v>1.9523553644993696E-2</v>
      </c>
      <c r="Q35" s="82">
        <f t="shared" si="5"/>
        <v>1.0167978546800124E-2</v>
      </c>
      <c r="R35" s="83">
        <v>1.2338548423898863E-2</v>
      </c>
      <c r="S35" s="84">
        <f t="shared" si="6"/>
        <v>2.394240089676581E-2</v>
      </c>
      <c r="T35" s="85">
        <f>分析係数表!F38</f>
        <v>0.54485049833887045</v>
      </c>
      <c r="U35" s="86">
        <f t="shared" si="7"/>
        <v>1.304502906003187E-2</v>
      </c>
      <c r="V35" s="87">
        <f>分析係数表!D38</f>
        <v>0.16279069767441862</v>
      </c>
      <c r="W35" s="167">
        <f t="shared" si="8"/>
        <v>0</v>
      </c>
      <c r="X35" s="76">
        <f>分析係数表!E38</f>
        <v>0.12624584717607973</v>
      </c>
      <c r="Y35" s="166">
        <f t="shared" si="9"/>
        <v>0</v>
      </c>
    </row>
    <row r="36" spans="1:25" x14ac:dyDescent="0.2">
      <c r="A36" s="6" t="s">
        <v>24</v>
      </c>
      <c r="B36" s="5" t="s">
        <v>39</v>
      </c>
      <c r="C36" s="90"/>
      <c r="D36" s="76">
        <f>投入係数表!G36</f>
        <v>0</v>
      </c>
      <c r="E36" s="77">
        <f t="shared" si="0"/>
        <v>0</v>
      </c>
      <c r="F36" s="76">
        <f>分析係数表!C39</f>
        <v>1</v>
      </c>
      <c r="G36" s="77">
        <f t="shared" si="1"/>
        <v>0</v>
      </c>
      <c r="H36" s="77">
        <v>7.0973863991316249E-2</v>
      </c>
      <c r="I36" s="77">
        <f t="shared" si="2"/>
        <v>7.0973863991316249E-2</v>
      </c>
      <c r="J36" s="76">
        <f>分析係数表!G39</f>
        <v>0.34952522092321203</v>
      </c>
      <c r="K36" s="78">
        <f t="shared" si="3"/>
        <v>2.4807155491338814E-2</v>
      </c>
      <c r="L36" s="79"/>
      <c r="M36" s="80"/>
      <c r="N36" s="81">
        <f>分析係数表!H39</f>
        <v>3.9524906649717967E-3</v>
      </c>
      <c r="O36" s="82">
        <f t="shared" si="4"/>
        <v>4.6103353933895384E-2</v>
      </c>
      <c r="P36" s="76">
        <f>分析係数表!C39</f>
        <v>1</v>
      </c>
      <c r="Q36" s="82">
        <f t="shared" si="5"/>
        <v>4.6103353933895384E-2</v>
      </c>
      <c r="R36" s="83">
        <v>7.5079959403400204E-2</v>
      </c>
      <c r="S36" s="84">
        <f t="shared" si="6"/>
        <v>0.14605382339471645</v>
      </c>
      <c r="T36" s="85">
        <f>分析係数表!F39</f>
        <v>0.70020308469180526</v>
      </c>
      <c r="U36" s="86">
        <f t="shared" si="7"/>
        <v>0.10226733767201261</v>
      </c>
      <c r="V36" s="87">
        <f>分析係数表!D39</f>
        <v>4.7038805642461164E-2</v>
      </c>
      <c r="W36" s="167">
        <f t="shared" si="8"/>
        <v>0</v>
      </c>
      <c r="X36" s="76">
        <f>分析係数表!E39</f>
        <v>5.9608101432570393E-2</v>
      </c>
      <c r="Y36" s="166">
        <f t="shared" si="9"/>
        <v>0</v>
      </c>
    </row>
    <row r="37" spans="1:25" x14ac:dyDescent="0.2">
      <c r="A37" s="6" t="s">
        <v>25</v>
      </c>
      <c r="B37" s="5" t="s">
        <v>40</v>
      </c>
      <c r="C37" s="90"/>
      <c r="D37" s="76">
        <f>投入係数表!G37</f>
        <v>8.2245860291698647E-5</v>
      </c>
      <c r="E37" s="77">
        <f t="shared" si="0"/>
        <v>8.2245860291698652E-3</v>
      </c>
      <c r="F37" s="76">
        <f>分析係数表!C40</f>
        <v>0.85909267157813107</v>
      </c>
      <c r="G37" s="77">
        <f t="shared" si="1"/>
        <v>7.0656815844237124E-3</v>
      </c>
      <c r="H37" s="77">
        <v>8.2239788442115911E-3</v>
      </c>
      <c r="I37" s="77">
        <f t="shared" si="2"/>
        <v>8.2239788442115911E-3</v>
      </c>
      <c r="J37" s="76">
        <f>分析係数表!G40</f>
        <v>0.47745782431646305</v>
      </c>
      <c r="K37" s="78">
        <f t="shared" si="3"/>
        <v>3.9266030461818863E-3</v>
      </c>
      <c r="L37" s="79"/>
      <c r="M37" s="80"/>
      <c r="N37" s="81">
        <f>分析係数表!H40</f>
        <v>3.4410502899817272E-2</v>
      </c>
      <c r="O37" s="82">
        <f t="shared" si="4"/>
        <v>0.40137718939936556</v>
      </c>
      <c r="P37" s="76">
        <f>分析係数表!C40</f>
        <v>0.85909267157813107</v>
      </c>
      <c r="Q37" s="82">
        <f t="shared" si="5"/>
        <v>0.3448202019516225</v>
      </c>
      <c r="R37" s="83">
        <v>0.3452244568680834</v>
      </c>
      <c r="S37" s="84">
        <f t="shared" si="6"/>
        <v>0.35344843571229501</v>
      </c>
      <c r="T37" s="85">
        <f>分析係数表!F40</f>
        <v>0.67379290285049442</v>
      </c>
      <c r="U37" s="86">
        <f t="shared" si="7"/>
        <v>0.23815104750655361</v>
      </c>
      <c r="V37" s="87">
        <f>分析係数表!D40</f>
        <v>6.7699243746364171E-2</v>
      </c>
      <c r="W37" s="167">
        <f t="shared" si="8"/>
        <v>0</v>
      </c>
      <c r="X37" s="76">
        <f>分析係数表!E40</f>
        <v>4.3048283885980219E-2</v>
      </c>
      <c r="Y37" s="166">
        <f t="shared" si="9"/>
        <v>0</v>
      </c>
    </row>
    <row r="38" spans="1:25" x14ac:dyDescent="0.2">
      <c r="A38" s="6" t="s">
        <v>26</v>
      </c>
      <c r="B38" s="5" t="s">
        <v>277</v>
      </c>
      <c r="C38" s="90"/>
      <c r="D38" s="76">
        <f>投入係数表!G38</f>
        <v>0</v>
      </c>
      <c r="E38" s="77">
        <f t="shared" si="0"/>
        <v>0</v>
      </c>
      <c r="F38" s="76">
        <f>分析係数表!C41</f>
        <v>0.79270887240526711</v>
      </c>
      <c r="G38" s="77">
        <f t="shared" si="1"/>
        <v>0</v>
      </c>
      <c r="H38" s="77">
        <v>5.5985113311602542E-3</v>
      </c>
      <c r="I38" s="77">
        <f t="shared" si="2"/>
        <v>5.5985113311602542E-3</v>
      </c>
      <c r="J38" s="76">
        <f>分析係数表!G41</f>
        <v>0.44018033035308379</v>
      </c>
      <c r="K38" s="78">
        <f t="shared" si="3"/>
        <v>2.4643545672356037E-3</v>
      </c>
      <c r="L38" s="79"/>
      <c r="M38" s="80"/>
      <c r="N38" s="81">
        <f>分析係数表!H41</f>
        <v>5.5652657503773732E-2</v>
      </c>
      <c r="O38" s="82">
        <f t="shared" si="4"/>
        <v>0.64915375740087866</v>
      </c>
      <c r="P38" s="76">
        <f>分析係数表!C41</f>
        <v>0.79270887240526711</v>
      </c>
      <c r="Q38" s="82">
        <f t="shared" si="5"/>
        <v>0.51458994304689287</v>
      </c>
      <c r="R38" s="83">
        <v>0.52416223265388473</v>
      </c>
      <c r="S38" s="84">
        <f t="shared" si="6"/>
        <v>0.52976074398504502</v>
      </c>
      <c r="T38" s="85">
        <f>分析係数表!F41</f>
        <v>0.54542354902257917</v>
      </c>
      <c r="U38" s="86">
        <f t="shared" si="7"/>
        <v>0.28894398511716524</v>
      </c>
      <c r="V38" s="87">
        <f>分析係数表!D41</f>
        <v>0.13115623579330202</v>
      </c>
      <c r="W38" s="167">
        <f t="shared" si="8"/>
        <v>0</v>
      </c>
      <c r="X38" s="76">
        <f>分析係数表!E41</f>
        <v>0.12384452189725716</v>
      </c>
      <c r="Y38" s="166">
        <f t="shared" si="9"/>
        <v>0</v>
      </c>
    </row>
    <row r="39" spans="1:25" x14ac:dyDescent="0.2">
      <c r="A39" s="6" t="s">
        <v>51</v>
      </c>
      <c r="B39" s="5" t="s">
        <v>368</v>
      </c>
      <c r="C39" s="90"/>
      <c r="D39" s="76">
        <f>投入係数表!G39</f>
        <v>3.5639872793069414E-4</v>
      </c>
      <c r="E39" s="77">
        <f>$C$9*D39</f>
        <v>3.5639872793069412E-2</v>
      </c>
      <c r="F39" s="76">
        <f>分析係数表!C42</f>
        <v>1</v>
      </c>
      <c r="G39" s="77">
        <f>E39*F39</f>
        <v>3.5639872793069412E-2</v>
      </c>
      <c r="H39" s="77">
        <v>4.957919816413698E-2</v>
      </c>
      <c r="I39" s="77">
        <f>C39+H39</f>
        <v>4.957919816413698E-2</v>
      </c>
      <c r="J39" s="76">
        <f>分析係数表!G42</f>
        <v>0.4853870458135861</v>
      </c>
      <c r="K39" s="78">
        <f>I39*J39</f>
        <v>2.4065100530696819E-2</v>
      </c>
      <c r="L39" s="79"/>
      <c r="M39" s="80"/>
      <c r="N39" s="81">
        <f>分析係数表!H42</f>
        <v>1.2671804242472393E-2</v>
      </c>
      <c r="O39" s="82">
        <f t="shared" si="4"/>
        <v>0.14780874276294098</v>
      </c>
      <c r="P39" s="76">
        <f>分析係数表!C42</f>
        <v>1</v>
      </c>
      <c r="Q39" s="82">
        <f>O39*P39</f>
        <v>0.14780874276294098</v>
      </c>
      <c r="R39" s="83">
        <v>0.15501708654196947</v>
      </c>
      <c r="S39" s="84">
        <f>I39+R39</f>
        <v>0.20459628470610644</v>
      </c>
      <c r="T39" s="85">
        <f>分析係数表!F42</f>
        <v>0.55766192733017372</v>
      </c>
      <c r="U39" s="86">
        <f t="shared" si="7"/>
        <v>0.11409555845380026</v>
      </c>
      <c r="V39" s="87">
        <f>分析係数表!D42</f>
        <v>5.075039494470774E-2</v>
      </c>
      <c r="W39" s="167">
        <f t="shared" si="8"/>
        <v>0</v>
      </c>
      <c r="X39" s="76">
        <f>分析係数表!E42</f>
        <v>4.4826224328593997E-2</v>
      </c>
      <c r="Y39" s="166">
        <f t="shared" si="9"/>
        <v>0</v>
      </c>
    </row>
    <row r="40" spans="1:25" x14ac:dyDescent="0.2">
      <c r="A40" s="6" t="s">
        <v>195</v>
      </c>
      <c r="B40" s="5" t="s">
        <v>41</v>
      </c>
      <c r="C40" s="90"/>
      <c r="D40" s="76">
        <f>投入係数表!G40</f>
        <v>2.4893080381620792E-2</v>
      </c>
      <c r="E40" s="77">
        <f>$C$9*D40</f>
        <v>2.4893080381620791</v>
      </c>
      <c r="F40" s="76">
        <f>分析係数表!C43</f>
        <v>0.28901851382196297</v>
      </c>
      <c r="G40" s="77">
        <f>E40*F40</f>
        <v>0.71945610963467044</v>
      </c>
      <c r="H40" s="77">
        <v>0.95999585953186917</v>
      </c>
      <c r="I40" s="77">
        <f>C40+H40</f>
        <v>0.95999585953186917</v>
      </c>
      <c r="J40" s="76">
        <f>分析係数表!G43</f>
        <v>0.30652070442646356</v>
      </c>
      <c r="K40" s="78">
        <f>I40*J40</f>
        <v>0.29425860711019691</v>
      </c>
      <c r="L40" s="79"/>
      <c r="M40" s="80"/>
      <c r="N40" s="81">
        <f>分析係数表!H43</f>
        <v>3.521490426630651E-2</v>
      </c>
      <c r="O40" s="82">
        <f t="shared" si="4"/>
        <v>0.41076003278792217</v>
      </c>
      <c r="P40" s="76">
        <f>分析係数表!C43</f>
        <v>0.28901851382196297</v>
      </c>
      <c r="Q40" s="82">
        <f>O40*P40</f>
        <v>0.11871725421382605</v>
      </c>
      <c r="R40" s="83">
        <v>0.19996944166646535</v>
      </c>
      <c r="S40" s="84">
        <f>I40+R40</f>
        <v>1.1599653011983344</v>
      </c>
      <c r="T40" s="85">
        <f>分析係数表!F43</f>
        <v>0.54989687450420432</v>
      </c>
      <c r="U40" s="86">
        <f t="shared" si="7"/>
        <v>0.63786129366229205</v>
      </c>
      <c r="V40" s="87">
        <f>分析係数表!D43</f>
        <v>0.17436141519911152</v>
      </c>
      <c r="W40" s="167">
        <f t="shared" si="8"/>
        <v>0</v>
      </c>
      <c r="X40" s="76">
        <f>分析係数表!E43</f>
        <v>0.14136125654450263</v>
      </c>
      <c r="Y40" s="166">
        <f t="shared" si="9"/>
        <v>0</v>
      </c>
    </row>
    <row r="41" spans="1:25" x14ac:dyDescent="0.2">
      <c r="A41" s="6" t="s">
        <v>341</v>
      </c>
      <c r="B41" s="5" t="s">
        <v>42</v>
      </c>
      <c r="C41" s="90"/>
      <c r="D41" s="76">
        <f>投入係数表!G41</f>
        <v>1.9190700734729685E-4</v>
      </c>
      <c r="E41" s="77">
        <f>$C$9*D41</f>
        <v>1.9190700734729685E-2</v>
      </c>
      <c r="F41" s="76">
        <f>分析係数表!C44</f>
        <v>0.45048931238732937</v>
      </c>
      <c r="G41" s="77">
        <f>E41*F41</f>
        <v>8.6452055782193921E-3</v>
      </c>
      <c r="H41" s="77">
        <v>1.1308511905468511E-2</v>
      </c>
      <c r="I41" s="77">
        <f>C41+H41</f>
        <v>1.1308511905468511E-2</v>
      </c>
      <c r="J41" s="76">
        <f>分析係数表!G44</f>
        <v>0.26609555771438664</v>
      </c>
      <c r="K41" s="78">
        <f>I41*J41</f>
        <v>3.0091447824054248E-3</v>
      </c>
      <c r="L41" s="79"/>
      <c r="M41" s="80"/>
      <c r="N41" s="81">
        <f>分析係数表!H44</f>
        <v>0.11519822038611266</v>
      </c>
      <c r="O41" s="82">
        <f t="shared" si="4"/>
        <v>1.3437158432994634</v>
      </c>
      <c r="P41" s="76">
        <f>分析係数表!C44</f>
        <v>0.45048931238732937</v>
      </c>
      <c r="Q41" s="82">
        <f>O41*P41</f>
        <v>0.60532962629193565</v>
      </c>
      <c r="R41" s="83">
        <v>0.61434864868170247</v>
      </c>
      <c r="S41" s="84">
        <f>I41+R41</f>
        <v>0.62565716058717102</v>
      </c>
      <c r="T41" s="85">
        <f>分析係数表!F44</f>
        <v>0.50295857988165682</v>
      </c>
      <c r="U41" s="86">
        <f t="shared" si="7"/>
        <v>0.31467963698171325</v>
      </c>
      <c r="V41" s="87">
        <f>分析係数表!D44</f>
        <v>0.24172039212222909</v>
      </c>
      <c r="W41" s="167">
        <f t="shared" si="8"/>
        <v>0</v>
      </c>
      <c r="X41" s="76">
        <f>分析係数表!E44</f>
        <v>0.1850216373752539</v>
      </c>
      <c r="Y41" s="166">
        <f t="shared" si="9"/>
        <v>0</v>
      </c>
    </row>
    <row r="42" spans="1:25" x14ac:dyDescent="0.2">
      <c r="A42" s="6" t="s">
        <v>342</v>
      </c>
      <c r="B42" s="5" t="s">
        <v>279</v>
      </c>
      <c r="C42" s="90"/>
      <c r="D42" s="76">
        <f>投入係数表!G42</f>
        <v>1.8368242131812699E-3</v>
      </c>
      <c r="E42" s="77">
        <f>$C$9*D42</f>
        <v>0.18368242131812698</v>
      </c>
      <c r="F42" s="76">
        <f>分析係数表!C45</f>
        <v>1</v>
      </c>
      <c r="G42" s="77">
        <f>E42*F42</f>
        <v>0.18368242131812698</v>
      </c>
      <c r="H42" s="77">
        <v>0.23138994729733334</v>
      </c>
      <c r="I42" s="77">
        <f>C42+H42</f>
        <v>0.23138994729733334</v>
      </c>
      <c r="J42" s="76">
        <f>分析係数表!G45</f>
        <v>0</v>
      </c>
      <c r="K42" s="78">
        <f>I42*J42</f>
        <v>0</v>
      </c>
      <c r="L42" s="79"/>
      <c r="M42" s="80"/>
      <c r="N42" s="81">
        <f>分析係数表!H45</f>
        <v>0</v>
      </c>
      <c r="O42" s="82">
        <f t="shared" si="4"/>
        <v>0</v>
      </c>
      <c r="P42" s="76">
        <f>分析係数表!C45</f>
        <v>1</v>
      </c>
      <c r="Q42" s="82">
        <f>O42*P42</f>
        <v>0</v>
      </c>
      <c r="R42" s="83">
        <v>1.9165227665868308E-2</v>
      </c>
      <c r="S42" s="84">
        <f>I42+R42</f>
        <v>0.25055517496320162</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投入係数表!G43</f>
        <v>6.1410242351134991E-3</v>
      </c>
      <c r="E43" s="77">
        <f>$C$9*D43</f>
        <v>0.61410242351134992</v>
      </c>
      <c r="F43" s="76">
        <f>分析係数表!C46</f>
        <v>0.50943835935679327</v>
      </c>
      <c r="G43" s="77">
        <f>E43*F43</f>
        <v>0.31284733111065272</v>
      </c>
      <c r="H43" s="77">
        <v>0.3738070577042642</v>
      </c>
      <c r="I43" s="77">
        <f>C43+H43</f>
        <v>0.3738070577042642</v>
      </c>
      <c r="J43" s="76">
        <f>分析係数表!G46</f>
        <v>9.5846645367412137E-3</v>
      </c>
      <c r="K43" s="78">
        <f>I43*J43</f>
        <v>3.5828152495616375E-3</v>
      </c>
      <c r="L43" s="79"/>
      <c r="M43" s="80"/>
      <c r="N43" s="81">
        <f>分析係数表!H46</f>
        <v>2.3069436720425836E-2</v>
      </c>
      <c r="O43" s="82">
        <f t="shared" si="4"/>
        <v>0.26909068137798736</v>
      </c>
      <c r="P43" s="76">
        <f>分析係数表!C46</f>
        <v>0.50943835935679327</v>
      </c>
      <c r="Q43" s="82">
        <f>O43*P43</f>
        <v>0.13708511523940348</v>
      </c>
      <c r="R43" s="83">
        <v>0.15261476582616598</v>
      </c>
      <c r="S43" s="84">
        <f>I43+R43</f>
        <v>0.52642182353043021</v>
      </c>
      <c r="T43" s="85">
        <f>分析係数表!F46</f>
        <v>0.31355545413053398</v>
      </c>
      <c r="U43" s="86">
        <f t="shared" si="7"/>
        <v>0.16506243394130787</v>
      </c>
      <c r="V43" s="87">
        <f>分析係数表!D46</f>
        <v>1.3692377909630307E-3</v>
      </c>
      <c r="W43" s="167">
        <f t="shared" si="8"/>
        <v>0</v>
      </c>
      <c r="X43" s="76">
        <f>分析係数表!E46</f>
        <v>4.5641259698767688E-3</v>
      </c>
      <c r="Y43" s="166">
        <f t="shared" si="9"/>
        <v>0</v>
      </c>
    </row>
    <row r="44" spans="1:25" x14ac:dyDescent="0.2">
      <c r="A44" s="192">
        <v>40</v>
      </c>
      <c r="B44" s="14" t="s">
        <v>151</v>
      </c>
      <c r="C44" s="197">
        <f>SUM(C5:C43)</f>
        <v>100</v>
      </c>
      <c r="D44" s="92">
        <f>投入係数表!G44</f>
        <v>0.70698541506744161</v>
      </c>
      <c r="E44" s="91">
        <f>SUM(E5:E43)</f>
        <v>70.698541506744149</v>
      </c>
      <c r="F44" s="92">
        <f>分析係数表!C47</f>
        <v>0.37485381830581077</v>
      </c>
      <c r="G44" s="91">
        <f>SUM(G5:G43)</f>
        <v>17.21977859712015</v>
      </c>
      <c r="H44" s="91">
        <f>SUM(H5:H43)</f>
        <v>20.049103608026922</v>
      </c>
      <c r="I44" s="91">
        <f>SUM(I5:I43)</f>
        <v>120.04910360802691</v>
      </c>
      <c r="J44" s="92">
        <f>分析係数表!G47</f>
        <v>0.21549218320370808</v>
      </c>
      <c r="K44" s="93">
        <f>SUM(K5:K43)</f>
        <v>18.593592274847385</v>
      </c>
      <c r="L44" s="94">
        <f>最終需要_まとめ!$L$33</f>
        <v>0.62733333333333341</v>
      </c>
      <c r="M44" s="91">
        <f>K44*L44</f>
        <v>11.664380220420927</v>
      </c>
      <c r="N44" s="95">
        <f>分析係数表!H47</f>
        <v>1</v>
      </c>
      <c r="O44" s="96">
        <f>SUM(O5:O43)</f>
        <v>11.664380220420925</v>
      </c>
      <c r="P44" s="92">
        <f>分析係数表!C47</f>
        <v>0.37485381830581077</v>
      </c>
      <c r="Q44" s="96">
        <f>SUM(Q5:Q43)</f>
        <v>4.8960422537450023</v>
      </c>
      <c r="R44" s="91">
        <f>SUM(R5:R43)</f>
        <v>5.4957181696496624</v>
      </c>
      <c r="S44" s="97">
        <f>SUM(S5:S43)</f>
        <v>125.54482177767662</v>
      </c>
      <c r="T44" s="98">
        <f>分析係数表!F47</f>
        <v>0.42538298373792127</v>
      </c>
      <c r="U44" s="99">
        <f>SUM(U5:U43)</f>
        <v>40.747661216429385</v>
      </c>
      <c r="V44" s="100">
        <f>分析係数表!D47</f>
        <v>7.0015974022573133E-2</v>
      </c>
      <c r="W44" s="164">
        <f>SUM(W5:W43)</f>
        <v>9</v>
      </c>
      <c r="X44" s="92">
        <f>分析係数表!E47</f>
        <v>5.9583104197763637E-2</v>
      </c>
      <c r="Y44" s="165">
        <f>SUM(Y5:Y43)</f>
        <v>8</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304</v>
      </c>
      <c r="S2" s="3" t="s">
        <v>153</v>
      </c>
      <c r="U2" s="64" t="s">
        <v>210</v>
      </c>
      <c r="W2" s="3" t="s">
        <v>130</v>
      </c>
      <c r="Y2" s="3" t="s">
        <v>154</v>
      </c>
    </row>
    <row r="3" spans="1:25" ht="44" x14ac:dyDescent="0.2">
      <c r="B3" s="65"/>
      <c r="C3" s="66" t="s">
        <v>228</v>
      </c>
      <c r="D3" s="66" t="s">
        <v>247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投入係数表!H5</f>
        <v>8.3542188805346695E-3</v>
      </c>
      <c r="E5" s="77">
        <f t="shared" ref="E5:E38" si="0">$C$10*D5</f>
        <v>0.83542188805346695</v>
      </c>
      <c r="F5" s="76">
        <f>分析係数表!C8</f>
        <v>0.22093957036739609</v>
      </c>
      <c r="G5" s="77">
        <f t="shared" ref="G5:G38" si="1">E5*F5</f>
        <v>0.18457775302205187</v>
      </c>
      <c r="H5" s="77">
        <f t="array" ref="H5:H43">MMULT(逆行列係数!C5:AO43,'6'!G5:G43)</f>
        <v>0.19458115430374046</v>
      </c>
      <c r="I5" s="77">
        <f t="shared" ref="I5:I38" si="2">C5+H5</f>
        <v>0.19458115430374046</v>
      </c>
      <c r="J5" s="76">
        <f>分析係数表!G8</f>
        <v>0.11961513229827248</v>
      </c>
      <c r="K5" s="78">
        <f t="shared" ref="K5:K38" si="3">I5*J5</f>
        <v>2.3274850514792486E-2</v>
      </c>
      <c r="L5" s="79" t="s">
        <v>181</v>
      </c>
      <c r="M5" s="80" t="s">
        <v>181</v>
      </c>
      <c r="N5" s="81">
        <f>分析係数表!H8</f>
        <v>1.166878525462779E-2</v>
      </c>
      <c r="O5" s="82">
        <f t="shared" ref="O5:O43" si="4">$M$44*N5</f>
        <v>0.19579108449226343</v>
      </c>
      <c r="P5" s="76">
        <f>分析係数表!C8</f>
        <v>0.22093957036739609</v>
      </c>
      <c r="Q5" s="82">
        <f t="shared" ref="Q5:Q38" si="5">O5*P5</f>
        <v>4.3257998089487229E-2</v>
      </c>
      <c r="R5" s="83">
        <f t="array" ref="R5:R43">MMULT(逆行列係数!C5:AO43,'6'!Q5:Q43)</f>
        <v>7.3424748087052363E-2</v>
      </c>
      <c r="S5" s="84">
        <f t="shared" ref="S5:S38" si="6">I5+R5</f>
        <v>0.26800590239079281</v>
      </c>
      <c r="T5" s="85">
        <f>分析係数表!F8</f>
        <v>0.45156352503826808</v>
      </c>
      <c r="U5" s="86">
        <f t="shared" ref="U5:U43" si="7">S5*T5</f>
        <v>0.12102169001464839</v>
      </c>
      <c r="V5" s="87">
        <f>分析係数表!D8</f>
        <v>0.17734528755740214</v>
      </c>
      <c r="W5" s="167">
        <f t="shared" ref="W5:W43" si="8">ROUND(S5*V5,0)</f>
        <v>0</v>
      </c>
      <c r="X5" s="76">
        <f>分析係数表!E8</f>
        <v>0.14038924119833807</v>
      </c>
      <c r="Y5" s="166">
        <f t="shared" ref="Y5:Y43" si="9">ROUND(S5*X5,0)</f>
        <v>0</v>
      </c>
    </row>
    <row r="6" spans="1:25" x14ac:dyDescent="0.2">
      <c r="A6" s="6" t="s">
        <v>220</v>
      </c>
      <c r="B6" s="5" t="s">
        <v>266</v>
      </c>
      <c r="C6" s="90"/>
      <c r="D6" s="76">
        <f>投入係数表!H6</f>
        <v>0</v>
      </c>
      <c r="E6" s="77">
        <f t="shared" si="0"/>
        <v>0</v>
      </c>
      <c r="F6" s="76">
        <f>分析係数表!C9</f>
        <v>0.23618090452261309</v>
      </c>
      <c r="G6" s="77">
        <f t="shared" si="1"/>
        <v>0</v>
      </c>
      <c r="H6" s="77">
        <v>4.6887864466579047E-4</v>
      </c>
      <c r="I6" s="77">
        <f t="shared" si="2"/>
        <v>4.6887864466579047E-4</v>
      </c>
      <c r="J6" s="76">
        <f>分析係数表!G9</f>
        <v>0.23529411764705882</v>
      </c>
      <c r="K6" s="78">
        <f t="shared" si="3"/>
        <v>1.10324386980186E-4</v>
      </c>
      <c r="L6" s="79"/>
      <c r="M6" s="80"/>
      <c r="N6" s="81">
        <f>分析係数表!H9</f>
        <v>6.2564550726940495E-4</v>
      </c>
      <c r="O6" s="82">
        <f t="shared" si="4"/>
        <v>1.0497734742989444E-2</v>
      </c>
      <c r="P6" s="76">
        <f>分析係数表!C9</f>
        <v>0.23618090452261309</v>
      </c>
      <c r="Q6" s="82">
        <f t="shared" si="5"/>
        <v>2.4793644870377083E-3</v>
      </c>
      <c r="R6" s="83">
        <v>2.9416350724668157E-3</v>
      </c>
      <c r="S6" s="84">
        <f t="shared" si="6"/>
        <v>3.4105137171326063E-3</v>
      </c>
      <c r="T6" s="85">
        <f>分析係数表!F9</f>
        <v>0.68627450980392157</v>
      </c>
      <c r="U6" s="86">
        <f t="shared" si="7"/>
        <v>2.3405486294047297E-3</v>
      </c>
      <c r="V6" s="87">
        <f>分析係数表!D9</f>
        <v>1.9607843137254902E-2</v>
      </c>
      <c r="W6" s="167">
        <f t="shared" si="8"/>
        <v>0</v>
      </c>
      <c r="X6" s="76">
        <f>分析係数表!E9</f>
        <v>0</v>
      </c>
      <c r="Y6" s="166">
        <f t="shared" si="9"/>
        <v>0</v>
      </c>
    </row>
    <row r="7" spans="1:25" x14ac:dyDescent="0.2">
      <c r="A7" s="6" t="s">
        <v>221</v>
      </c>
      <c r="B7" s="5" t="s">
        <v>267</v>
      </c>
      <c r="C7" s="90"/>
      <c r="D7" s="76">
        <f>投入係数表!H7</f>
        <v>0</v>
      </c>
      <c r="E7" s="77">
        <f t="shared" si="0"/>
        <v>0</v>
      </c>
      <c r="F7" s="76">
        <f>分析係数表!C10</f>
        <v>0</v>
      </c>
      <c r="G7" s="77">
        <f t="shared" si="1"/>
        <v>0</v>
      </c>
      <c r="H7" s="77">
        <v>0</v>
      </c>
      <c r="I7" s="77">
        <f t="shared" si="2"/>
        <v>0</v>
      </c>
      <c r="J7" s="76">
        <f>分析係数表!G10</f>
        <v>0</v>
      </c>
      <c r="K7" s="78">
        <f t="shared" si="3"/>
        <v>0</v>
      </c>
      <c r="L7" s="79"/>
      <c r="M7" s="80"/>
      <c r="N7" s="81">
        <f>分析係数表!H10</f>
        <v>1.1817748470644316E-3</v>
      </c>
      <c r="O7" s="82">
        <f t="shared" si="4"/>
        <v>1.9829054514535618E-2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投入係数表!H8</f>
        <v>4.1771094402673348E-4</v>
      </c>
      <c r="E8" s="77">
        <f t="shared" si="0"/>
        <v>4.1771094402673348E-2</v>
      </c>
      <c r="F8" s="76">
        <f>分析係数表!C11</f>
        <v>2.6120660599932566E-2</v>
      </c>
      <c r="G8" s="77">
        <f t="shared" si="1"/>
        <v>1.0910885797799734E-3</v>
      </c>
      <c r="H8" s="77">
        <v>5.0303732635949882E-3</v>
      </c>
      <c r="I8" s="77">
        <f t="shared" si="2"/>
        <v>5.0303732635949882E-3</v>
      </c>
      <c r="J8" s="76">
        <f>分析係数表!G11</f>
        <v>0.34361233480176212</v>
      </c>
      <c r="K8" s="78">
        <f t="shared" si="3"/>
        <v>1.7284983020282338E-3</v>
      </c>
      <c r="L8" s="79"/>
      <c r="M8" s="80"/>
      <c r="N8" s="81">
        <f>分析係数表!H11</f>
        <v>-1.9861762135536665E-5</v>
      </c>
      <c r="O8" s="82">
        <f t="shared" si="4"/>
        <v>-3.3326142041236329E-4</v>
      </c>
      <c r="P8" s="76">
        <f>分析係数表!C11</f>
        <v>2.6120660599932566E-2</v>
      </c>
      <c r="Q8" s="82">
        <f t="shared" si="5"/>
        <v>-8.70500845364278E-6</v>
      </c>
      <c r="R8" s="83">
        <v>1.0247671515992566E-3</v>
      </c>
      <c r="S8" s="84">
        <f t="shared" si="6"/>
        <v>6.055140415194245E-3</v>
      </c>
      <c r="T8" s="85">
        <f>分析係数表!F11</f>
        <v>0.56828193832599116</v>
      </c>
      <c r="U8" s="86">
        <f t="shared" si="7"/>
        <v>3.4410269319826324E-3</v>
      </c>
      <c r="V8" s="87">
        <f>分析係数表!D11</f>
        <v>2.2026431718061675E-2</v>
      </c>
      <c r="W8" s="167">
        <f t="shared" si="8"/>
        <v>0</v>
      </c>
      <c r="X8" s="76">
        <f>分析係数表!E11</f>
        <v>0</v>
      </c>
      <c r="Y8" s="166">
        <f t="shared" si="9"/>
        <v>0</v>
      </c>
    </row>
    <row r="9" spans="1:25" x14ac:dyDescent="0.2">
      <c r="A9" s="6" t="s">
        <v>223</v>
      </c>
      <c r="B9" s="5" t="s">
        <v>191</v>
      </c>
      <c r="C9" s="90"/>
      <c r="D9" s="76">
        <f>投入係数表!H9</f>
        <v>2.2974101921470341E-3</v>
      </c>
      <c r="E9" s="77">
        <f t="shared" si="0"/>
        <v>0.22974101921470341</v>
      </c>
      <c r="F9" s="76">
        <f>分析係数表!C12</f>
        <v>0.27511259056197379</v>
      </c>
      <c r="G9" s="77">
        <f t="shared" si="1"/>
        <v>6.3204646954505256E-2</v>
      </c>
      <c r="H9" s="77">
        <v>7.5781413004531881E-2</v>
      </c>
      <c r="I9" s="77">
        <f t="shared" si="2"/>
        <v>7.5781413004531881E-2</v>
      </c>
      <c r="J9" s="76">
        <f>分析係数表!G12</f>
        <v>0.14467046825309793</v>
      </c>
      <c r="K9" s="78">
        <f t="shared" si="3"/>
        <v>1.0963332504247032E-2</v>
      </c>
      <c r="L9" s="79"/>
      <c r="M9" s="80"/>
      <c r="N9" s="81">
        <f>分析係数表!H12</f>
        <v>9.3787240804004135E-2</v>
      </c>
      <c r="O9" s="82">
        <f t="shared" si="4"/>
        <v>1.5736604271871795</v>
      </c>
      <c r="P9" s="76">
        <f>分析係数表!C12</f>
        <v>0.27511259056197379</v>
      </c>
      <c r="Q9" s="82">
        <f t="shared" si="5"/>
        <v>0.43293379678832727</v>
      </c>
      <c r="R9" s="83">
        <v>0.50344821114054805</v>
      </c>
      <c r="S9" s="84">
        <f t="shared" si="6"/>
        <v>0.57922962414507995</v>
      </c>
      <c r="T9" s="85">
        <f>分析係数表!F12</f>
        <v>0.28514639763131922</v>
      </c>
      <c r="U9" s="86">
        <f t="shared" si="7"/>
        <v>0.16516524072631256</v>
      </c>
      <c r="V9" s="87">
        <f>分析係数表!D12</f>
        <v>6.6646562123039807E-2</v>
      </c>
      <c r="W9" s="167">
        <f t="shared" si="8"/>
        <v>0</v>
      </c>
      <c r="X9" s="76">
        <f>分析係数表!E12</f>
        <v>5.9847571005592716E-2</v>
      </c>
      <c r="Y9" s="166">
        <f t="shared" si="9"/>
        <v>0</v>
      </c>
    </row>
    <row r="10" spans="1:25" x14ac:dyDescent="0.2">
      <c r="A10" s="6" t="s">
        <v>224</v>
      </c>
      <c r="B10" s="5" t="s">
        <v>28</v>
      </c>
      <c r="C10" s="75">
        <f>最終需要_まとめ!C11</f>
        <v>100</v>
      </c>
      <c r="D10" s="76">
        <f>投入係数表!H10</f>
        <v>0.24582289055973267</v>
      </c>
      <c r="E10" s="77">
        <f t="shared" si="0"/>
        <v>24.582289055973266</v>
      </c>
      <c r="F10" s="76">
        <f>分析係数表!C13</f>
        <v>0</v>
      </c>
      <c r="G10" s="77">
        <f t="shared" si="1"/>
        <v>0</v>
      </c>
      <c r="H10" s="77">
        <v>0</v>
      </c>
      <c r="I10" s="77">
        <f t="shared" si="2"/>
        <v>100</v>
      </c>
      <c r="J10" s="76">
        <f>分析係数表!G13</f>
        <v>0.2449874686716792</v>
      </c>
      <c r="K10" s="78">
        <f t="shared" si="3"/>
        <v>24.49874686716792</v>
      </c>
      <c r="L10" s="79"/>
      <c r="M10" s="80"/>
      <c r="N10" s="81">
        <f>分析係数表!H13</f>
        <v>1.4727496623500437E-2</v>
      </c>
      <c r="O10" s="82">
        <f t="shared" si="4"/>
        <v>0.24711334323576736</v>
      </c>
      <c r="P10" s="76">
        <f>分析係数表!C13</f>
        <v>0</v>
      </c>
      <c r="Q10" s="82">
        <f t="shared" si="5"/>
        <v>0</v>
      </c>
      <c r="R10" s="83">
        <v>0</v>
      </c>
      <c r="S10" s="84">
        <f t="shared" si="6"/>
        <v>100</v>
      </c>
      <c r="T10" s="85">
        <f>分析係数表!F13</f>
        <v>0.38345864661654133</v>
      </c>
      <c r="U10" s="86">
        <f t="shared" si="7"/>
        <v>38.345864661654133</v>
      </c>
      <c r="V10" s="87">
        <f>分析係数表!D13</f>
        <v>8.834586466165413E-2</v>
      </c>
      <c r="W10" s="167">
        <f t="shared" si="8"/>
        <v>9</v>
      </c>
      <c r="X10" s="76">
        <f>分析係数表!E13</f>
        <v>8.6048454469507096E-2</v>
      </c>
      <c r="Y10" s="166">
        <f t="shared" si="9"/>
        <v>9</v>
      </c>
    </row>
    <row r="11" spans="1:25" x14ac:dyDescent="0.2">
      <c r="A11" s="6" t="s">
        <v>225</v>
      </c>
      <c r="B11" s="5" t="s">
        <v>268</v>
      </c>
      <c r="C11" s="90"/>
      <c r="D11" s="76">
        <f>投入係数表!H11</f>
        <v>6.2656641604010022E-3</v>
      </c>
      <c r="E11" s="77">
        <f t="shared" si="0"/>
        <v>0.62656641604010022</v>
      </c>
      <c r="F11" s="76">
        <f>分析係数表!C14</f>
        <v>0.21228966346153844</v>
      </c>
      <c r="G11" s="77">
        <f t="shared" si="1"/>
        <v>0.13301357359745516</v>
      </c>
      <c r="H11" s="77">
        <v>0.21147820356638497</v>
      </c>
      <c r="I11" s="77">
        <f t="shared" si="2"/>
        <v>0.21147820356638497</v>
      </c>
      <c r="J11" s="76">
        <f>分析係数表!G14</f>
        <v>0.17214191852825231</v>
      </c>
      <c r="K11" s="78">
        <f t="shared" si="3"/>
        <v>3.6404263688825801E-2</v>
      </c>
      <c r="L11" s="79"/>
      <c r="M11" s="80"/>
      <c r="N11" s="81">
        <f>分析係数表!H14</f>
        <v>1.2214983713355048E-3</v>
      </c>
      <c r="O11" s="82">
        <f t="shared" si="4"/>
        <v>2.0495577355360339E-2</v>
      </c>
      <c r="P11" s="76">
        <f>分析係数表!C14</f>
        <v>0.21228966346153844</v>
      </c>
      <c r="Q11" s="82">
        <f t="shared" si="5"/>
        <v>4.3509992192193748E-3</v>
      </c>
      <c r="R11" s="83">
        <v>2.5197587160242525E-2</v>
      </c>
      <c r="S11" s="84">
        <f t="shared" si="6"/>
        <v>0.23667579072662751</v>
      </c>
      <c r="T11" s="85">
        <f>分析係数表!F14</f>
        <v>0.30737068450603272</v>
      </c>
      <c r="U11" s="86">
        <f t="shared" si="7"/>
        <v>7.274719980165005E-2</v>
      </c>
      <c r="V11" s="87">
        <f>分析係数表!D14</f>
        <v>6.4508421932863463E-2</v>
      </c>
      <c r="W11" s="167">
        <f t="shared" si="8"/>
        <v>0</v>
      </c>
      <c r="X11" s="76">
        <f>分析係数表!E14</f>
        <v>5.0053757018277384E-2</v>
      </c>
      <c r="Y11" s="166">
        <f t="shared" si="9"/>
        <v>0</v>
      </c>
    </row>
    <row r="12" spans="1:25" x14ac:dyDescent="0.2">
      <c r="A12" s="6" t="s">
        <v>226</v>
      </c>
      <c r="B12" s="5" t="s">
        <v>29</v>
      </c>
      <c r="C12" s="90"/>
      <c r="D12" s="76">
        <f>投入係数表!H12</f>
        <v>0.11403508771929824</v>
      </c>
      <c r="E12" s="77">
        <f t="shared" si="0"/>
        <v>11.403508771929824</v>
      </c>
      <c r="F12" s="76">
        <f>分析係数表!C15</f>
        <v>0</v>
      </c>
      <c r="G12" s="77">
        <f t="shared" si="1"/>
        <v>0</v>
      </c>
      <c r="H12" s="77">
        <v>0</v>
      </c>
      <c r="I12" s="77">
        <f t="shared" si="2"/>
        <v>0</v>
      </c>
      <c r="J12" s="76">
        <f>分析係数表!G15</f>
        <v>9.5616368472834598E-2</v>
      </c>
      <c r="K12" s="78">
        <f t="shared" si="3"/>
        <v>0</v>
      </c>
      <c r="L12" s="79"/>
      <c r="M12" s="80"/>
      <c r="N12" s="81">
        <f>分析係数表!H15</f>
        <v>8.620004766822913E-3</v>
      </c>
      <c r="O12" s="82">
        <f t="shared" si="4"/>
        <v>0.14463545645896567</v>
      </c>
      <c r="P12" s="76">
        <f>分析係数表!C15</f>
        <v>0</v>
      </c>
      <c r="Q12" s="82">
        <f t="shared" si="5"/>
        <v>0</v>
      </c>
      <c r="R12" s="83">
        <v>0</v>
      </c>
      <c r="S12" s="84">
        <f t="shared" si="6"/>
        <v>0</v>
      </c>
      <c r="T12" s="85">
        <f>分析係数表!F15</f>
        <v>0.30379331705717305</v>
      </c>
      <c r="U12" s="86">
        <f t="shared" si="7"/>
        <v>0</v>
      </c>
      <c r="V12" s="87">
        <f>分析係数表!D15</f>
        <v>2.2264329701563241E-2</v>
      </c>
      <c r="W12" s="167">
        <f t="shared" si="8"/>
        <v>0</v>
      </c>
      <c r="X12" s="76">
        <f>分析係数表!E15</f>
        <v>2.0187297307145722E-2</v>
      </c>
      <c r="Y12" s="166">
        <f t="shared" si="9"/>
        <v>0</v>
      </c>
    </row>
    <row r="13" spans="1:25" x14ac:dyDescent="0.2">
      <c r="A13" s="6" t="s">
        <v>227</v>
      </c>
      <c r="B13" s="5" t="s">
        <v>30</v>
      </c>
      <c r="C13" s="90"/>
      <c r="D13" s="76">
        <f>投入係数表!H13</f>
        <v>6.0568086883876354E-3</v>
      </c>
      <c r="E13" s="77">
        <f t="shared" si="0"/>
        <v>0.6056808688387636</v>
      </c>
      <c r="F13" s="76">
        <f>分析係数表!C16</f>
        <v>0.11454569784557744</v>
      </c>
      <c r="G13" s="77">
        <f t="shared" si="1"/>
        <v>6.9378137792851832E-2</v>
      </c>
      <c r="H13" s="77">
        <v>7.9458805938466257E-2</v>
      </c>
      <c r="I13" s="77">
        <f t="shared" si="2"/>
        <v>7.9458805938466257E-2</v>
      </c>
      <c r="J13" s="76">
        <f>分析係数表!G16</f>
        <v>3.3333333333333333E-2</v>
      </c>
      <c r="K13" s="78">
        <f t="shared" si="3"/>
        <v>2.6486268646155418E-3</v>
      </c>
      <c r="L13" s="79"/>
      <c r="M13" s="80"/>
      <c r="N13" s="81">
        <f>分析係数表!H16</f>
        <v>1.7428696273933425E-2</v>
      </c>
      <c r="O13" s="82">
        <f t="shared" si="4"/>
        <v>0.29243689641184883</v>
      </c>
      <c r="P13" s="76">
        <f>分析係数表!C16</f>
        <v>0.11454569784557744</v>
      </c>
      <c r="Q13" s="82">
        <f t="shared" si="5"/>
        <v>3.3497388375290066E-2</v>
      </c>
      <c r="R13" s="83">
        <v>3.9061782349351357E-2</v>
      </c>
      <c r="S13" s="84">
        <f t="shared" si="6"/>
        <v>0.11852058828781761</v>
      </c>
      <c r="T13" s="85">
        <f>分析係数表!F16</f>
        <v>0.28835978835978837</v>
      </c>
      <c r="U13" s="86">
        <f t="shared" si="7"/>
        <v>3.41765717549527E-2</v>
      </c>
      <c r="V13" s="87">
        <f>分析係数表!D16</f>
        <v>1.4814814814814815E-2</v>
      </c>
      <c r="W13" s="167">
        <f t="shared" si="8"/>
        <v>0</v>
      </c>
      <c r="X13" s="76">
        <f>分析係数表!E16</f>
        <v>1.4814814814814815E-2</v>
      </c>
      <c r="Y13" s="166">
        <f t="shared" si="9"/>
        <v>0</v>
      </c>
    </row>
    <row r="14" spans="1:25" x14ac:dyDescent="0.2">
      <c r="A14" s="6" t="s">
        <v>2</v>
      </c>
      <c r="B14" s="5" t="s">
        <v>365</v>
      </c>
      <c r="C14" s="90"/>
      <c r="D14" s="76">
        <f>投入係数表!H14</f>
        <v>1.0651629072681704E-2</v>
      </c>
      <c r="E14" s="77">
        <f t="shared" si="0"/>
        <v>1.0651629072681703</v>
      </c>
      <c r="F14" s="76">
        <f>分析係数表!C17</f>
        <v>0.30978058757902571</v>
      </c>
      <c r="G14" s="77">
        <f t="shared" si="1"/>
        <v>0.3299667912809171</v>
      </c>
      <c r="H14" s="77">
        <v>0.39550459938327365</v>
      </c>
      <c r="I14" s="77">
        <f t="shared" si="2"/>
        <v>0.39550459938327365</v>
      </c>
      <c r="J14" s="76">
        <f>分析係数表!G17</f>
        <v>0.21244620534189493</v>
      </c>
      <c r="K14" s="78">
        <f t="shared" si="3"/>
        <v>8.4023451334242841E-2</v>
      </c>
      <c r="L14" s="79"/>
      <c r="M14" s="80"/>
      <c r="N14" s="81">
        <f>分析係数表!H17</f>
        <v>3.0984348931437197E-3</v>
      </c>
      <c r="O14" s="82">
        <f t="shared" si="4"/>
        <v>5.1988781584328674E-2</v>
      </c>
      <c r="P14" s="76">
        <f>分析係数表!C17</f>
        <v>0.30978058757902571</v>
      </c>
      <c r="Q14" s="82">
        <f t="shared" si="5"/>
        <v>1.6105115306710969E-2</v>
      </c>
      <c r="R14" s="83">
        <v>3.6288176094783832E-2</v>
      </c>
      <c r="S14" s="84">
        <f t="shared" si="6"/>
        <v>0.4317927754780575</v>
      </c>
      <c r="T14" s="85">
        <f>分析係数表!F17</f>
        <v>0.32338274472300022</v>
      </c>
      <c r="U14" s="86">
        <f t="shared" si="7"/>
        <v>0.13963433288565641</v>
      </c>
      <c r="V14" s="87">
        <f>分析係数表!D17</f>
        <v>4.5631532208484184E-2</v>
      </c>
      <c r="W14" s="167">
        <f t="shared" si="8"/>
        <v>0</v>
      </c>
      <c r="X14" s="76">
        <f>分析係数表!E17</f>
        <v>4.7134367101577979E-2</v>
      </c>
      <c r="Y14" s="166">
        <f t="shared" si="9"/>
        <v>0</v>
      </c>
    </row>
    <row r="15" spans="1:25" x14ac:dyDescent="0.2">
      <c r="A15" s="6" t="s">
        <v>3</v>
      </c>
      <c r="B15" s="5" t="s">
        <v>31</v>
      </c>
      <c r="C15" s="90"/>
      <c r="D15" s="76">
        <f>投入係数表!H15</f>
        <v>6.2656641604010022E-4</v>
      </c>
      <c r="E15" s="77">
        <f t="shared" si="0"/>
        <v>6.2656641604010022E-2</v>
      </c>
      <c r="F15" s="76">
        <f>分析係数表!C18</f>
        <v>0.59688826025459685</v>
      </c>
      <c r="G15" s="77">
        <f t="shared" si="1"/>
        <v>3.7399013800413335E-2</v>
      </c>
      <c r="H15" s="77">
        <v>5.6208330795486913E-2</v>
      </c>
      <c r="I15" s="77">
        <f t="shared" si="2"/>
        <v>5.6208330795486913E-2</v>
      </c>
      <c r="J15" s="76">
        <f>分析係数表!G18</f>
        <v>0.21580586555930445</v>
      </c>
      <c r="K15" s="78">
        <f t="shared" si="3"/>
        <v>1.213008747896376E-2</v>
      </c>
      <c r="L15" s="79"/>
      <c r="M15" s="80"/>
      <c r="N15" s="81">
        <f>分析係数表!H18</f>
        <v>4.5682052911734329E-4</v>
      </c>
      <c r="O15" s="82">
        <f t="shared" si="4"/>
        <v>7.6650126694843557E-3</v>
      </c>
      <c r="P15" s="76">
        <f>分析係数表!C18</f>
        <v>0.59688826025459685</v>
      </c>
      <c r="Q15" s="82">
        <f t="shared" si="5"/>
        <v>4.5751560771179599E-3</v>
      </c>
      <c r="R15" s="83">
        <v>1.1414005840732121E-2</v>
      </c>
      <c r="S15" s="84">
        <f t="shared" si="6"/>
        <v>6.7622336636219027E-2</v>
      </c>
      <c r="T15" s="85">
        <f>分析係数表!F18</f>
        <v>0.45964183752919802</v>
      </c>
      <c r="U15" s="86">
        <f t="shared" si="7"/>
        <v>3.108205506948972E-2</v>
      </c>
      <c r="V15" s="87">
        <f>分析係数表!D18</f>
        <v>3.9968855437321565E-2</v>
      </c>
      <c r="W15" s="167">
        <f t="shared" si="8"/>
        <v>0</v>
      </c>
      <c r="X15" s="76">
        <f>分析係数表!E18</f>
        <v>3.7243706202958735E-2</v>
      </c>
      <c r="Y15" s="166">
        <f t="shared" si="9"/>
        <v>0</v>
      </c>
    </row>
    <row r="16" spans="1:25" x14ac:dyDescent="0.2">
      <c r="A16" s="6" t="s">
        <v>4</v>
      </c>
      <c r="B16" s="5" t="s">
        <v>32</v>
      </c>
      <c r="C16" s="90"/>
      <c r="D16" s="76">
        <f>投入係数表!H16</f>
        <v>2.0885547201336674E-4</v>
      </c>
      <c r="E16" s="77">
        <f t="shared" si="0"/>
        <v>2.0885547201336674E-2</v>
      </c>
      <c r="F16" s="76">
        <f>分析係数表!C19</f>
        <v>0.34200435729847489</v>
      </c>
      <c r="G16" s="77">
        <f t="shared" si="1"/>
        <v>7.1429481474201105E-3</v>
      </c>
      <c r="H16" s="77">
        <v>3.7610065226148681E-2</v>
      </c>
      <c r="I16" s="77">
        <f t="shared" si="2"/>
        <v>3.7610065226148681E-2</v>
      </c>
      <c r="J16" s="76">
        <f>分析係数表!G19</f>
        <v>5.7658279746234518E-2</v>
      </c>
      <c r="K16" s="78">
        <f t="shared" si="3"/>
        <v>2.1685316620834076E-3</v>
      </c>
      <c r="L16" s="79"/>
      <c r="M16" s="80"/>
      <c r="N16" s="81">
        <f>分析係数表!H19</f>
        <v>-1.1917057281321999E-4</v>
      </c>
      <c r="O16" s="82">
        <f t="shared" si="4"/>
        <v>-1.99956852247418E-3</v>
      </c>
      <c r="P16" s="76">
        <f>分析係数表!C19</f>
        <v>0.34200435729847489</v>
      </c>
      <c r="Q16" s="82">
        <f t="shared" si="5"/>
        <v>-6.8386114740304302E-4</v>
      </c>
      <c r="R16" s="83">
        <v>6.3402510795967891E-3</v>
      </c>
      <c r="S16" s="84">
        <f t="shared" si="6"/>
        <v>4.3950316305745474E-2</v>
      </c>
      <c r="T16" s="85">
        <f>分析係数表!F19</f>
        <v>0.2400702026958986</v>
      </c>
      <c r="U16" s="86">
        <f t="shared" si="7"/>
        <v>1.0551161344069172E-2</v>
      </c>
      <c r="V16" s="87">
        <f>分析係数表!D19</f>
        <v>1.0314617409693151E-2</v>
      </c>
      <c r="W16" s="167">
        <f t="shared" si="8"/>
        <v>0</v>
      </c>
      <c r="X16" s="76">
        <f>分析係数表!E19</f>
        <v>1.1666882453641765E-2</v>
      </c>
      <c r="Y16" s="166">
        <f t="shared" si="9"/>
        <v>0</v>
      </c>
    </row>
    <row r="17" spans="1:25" x14ac:dyDescent="0.2">
      <c r="A17" s="6" t="s">
        <v>5</v>
      </c>
      <c r="B17" s="5" t="s">
        <v>33</v>
      </c>
      <c r="C17" s="90"/>
      <c r="D17" s="76">
        <f>投入係数表!H17</f>
        <v>0</v>
      </c>
      <c r="E17" s="77">
        <f t="shared" si="0"/>
        <v>0</v>
      </c>
      <c r="F17" s="76">
        <f>分析係数表!C20</f>
        <v>3.3677120606188216E-2</v>
      </c>
      <c r="G17" s="77">
        <f t="shared" si="1"/>
        <v>0</v>
      </c>
      <c r="H17" s="77">
        <v>9.5859284075705325E-4</v>
      </c>
      <c r="I17" s="77">
        <f t="shared" si="2"/>
        <v>9.5859284075705325E-4</v>
      </c>
      <c r="J17" s="76">
        <f>分析係数表!G20</f>
        <v>0.10088272383354351</v>
      </c>
      <c r="K17" s="78">
        <f t="shared" si="3"/>
        <v>9.6705456822905746E-5</v>
      </c>
      <c r="L17" s="79"/>
      <c r="M17" s="80"/>
      <c r="N17" s="81">
        <f>分析係数表!H20</f>
        <v>5.7599110193056326E-4</v>
      </c>
      <c r="O17" s="82">
        <f t="shared" si="4"/>
        <v>9.6645811919585344E-3</v>
      </c>
      <c r="P17" s="76">
        <f>分析係数表!C20</f>
        <v>3.3677120606188216E-2</v>
      </c>
      <c r="Q17" s="82">
        <f t="shared" si="5"/>
        <v>3.2547526640988583E-4</v>
      </c>
      <c r="R17" s="83">
        <v>8.4310859862025023E-4</v>
      </c>
      <c r="S17" s="84">
        <f t="shared" si="6"/>
        <v>1.8017014393773034E-3</v>
      </c>
      <c r="T17" s="85">
        <f>分析係数表!F20</f>
        <v>0.2244640605296343</v>
      </c>
      <c r="U17" s="86">
        <f t="shared" si="7"/>
        <v>4.0441722094471626E-4</v>
      </c>
      <c r="V17" s="87">
        <f>分析係数表!D20</f>
        <v>9.8360655737704916E-2</v>
      </c>
      <c r="W17" s="167">
        <f t="shared" si="8"/>
        <v>0</v>
      </c>
      <c r="X17" s="76">
        <f>分析係数表!E20</f>
        <v>9.8360655737704916E-2</v>
      </c>
      <c r="Y17" s="166">
        <f t="shared" si="9"/>
        <v>0</v>
      </c>
    </row>
    <row r="18" spans="1:25" x14ac:dyDescent="0.2">
      <c r="A18" s="6" t="s">
        <v>6</v>
      </c>
      <c r="B18" s="5" t="s">
        <v>34</v>
      </c>
      <c r="C18" s="90"/>
      <c r="D18" s="76">
        <f>投入係数表!H18</f>
        <v>2.5062656641604009E-3</v>
      </c>
      <c r="E18" s="77">
        <f t="shared" si="0"/>
        <v>0.25062656641604009</v>
      </c>
      <c r="F18" s="76">
        <f>分析係数表!C21</f>
        <v>0.74792925901052154</v>
      </c>
      <c r="G18" s="77">
        <f t="shared" si="1"/>
        <v>0.18745094210790011</v>
      </c>
      <c r="H18" s="77">
        <v>0.23466104493519138</v>
      </c>
      <c r="I18" s="77">
        <f t="shared" si="2"/>
        <v>0.23466104493519138</v>
      </c>
      <c r="J18" s="76">
        <f>分析係数表!G21</f>
        <v>0.28510603787356553</v>
      </c>
      <c r="K18" s="78">
        <f t="shared" si="3"/>
        <v>6.6903280764743139E-2</v>
      </c>
      <c r="L18" s="79"/>
      <c r="M18" s="80"/>
      <c r="N18" s="81">
        <f>分析係数表!H21</f>
        <v>9.6329546357352828E-4</v>
      </c>
      <c r="O18" s="82">
        <f t="shared" si="4"/>
        <v>1.6163178889999619E-2</v>
      </c>
      <c r="P18" s="76">
        <f>分析係数表!C21</f>
        <v>0.74792925901052154</v>
      </c>
      <c r="Q18" s="82">
        <f t="shared" si="5"/>
        <v>1.208891441045192E-2</v>
      </c>
      <c r="R18" s="83">
        <v>2.8485702737471384E-2</v>
      </c>
      <c r="S18" s="84">
        <f t="shared" si="6"/>
        <v>0.26314674767266277</v>
      </c>
      <c r="T18" s="85">
        <f>分析係数表!F21</f>
        <v>0.42581403836016385</v>
      </c>
      <c r="U18" s="86">
        <f t="shared" si="7"/>
        <v>0.11205157930783959</v>
      </c>
      <c r="V18" s="87">
        <f>分析係数表!D21</f>
        <v>6.5082518957057703E-2</v>
      </c>
      <c r="W18" s="167">
        <f t="shared" si="8"/>
        <v>0</v>
      </c>
      <c r="X18" s="76">
        <f>分析係数表!E21</f>
        <v>5.1052268764445886E-2</v>
      </c>
      <c r="Y18" s="166">
        <f t="shared" si="9"/>
        <v>0</v>
      </c>
    </row>
    <row r="19" spans="1:25" x14ac:dyDescent="0.2">
      <c r="A19" s="6" t="s">
        <v>7</v>
      </c>
      <c r="B19" s="5" t="s">
        <v>269</v>
      </c>
      <c r="C19" s="90"/>
      <c r="D19" s="76">
        <f>投入係数表!H19</f>
        <v>0</v>
      </c>
      <c r="E19" s="77">
        <f t="shared" si="0"/>
        <v>0</v>
      </c>
      <c r="F19" s="76">
        <f>分析係数表!C22</f>
        <v>0.14808652246256238</v>
      </c>
      <c r="G19" s="77">
        <f t="shared" si="1"/>
        <v>0</v>
      </c>
      <c r="H19" s="77">
        <v>3.6646738539189449E-3</v>
      </c>
      <c r="I19" s="77">
        <f t="shared" si="2"/>
        <v>3.6646738539189449E-3</v>
      </c>
      <c r="J19" s="76">
        <f>分析係数表!G22</f>
        <v>0.1945937983354202</v>
      </c>
      <c r="K19" s="78">
        <f t="shared" si="3"/>
        <v>7.1312280489459028E-4</v>
      </c>
      <c r="L19" s="79"/>
      <c r="M19" s="80"/>
      <c r="N19" s="81">
        <f>分析係数表!H22</f>
        <v>4.9654405338841663E-5</v>
      </c>
      <c r="O19" s="82">
        <f t="shared" si="4"/>
        <v>8.3315355103090829E-4</v>
      </c>
      <c r="P19" s="76">
        <f>分析係数表!C22</f>
        <v>0.14808652246256238</v>
      </c>
      <c r="Q19" s="82">
        <f t="shared" si="5"/>
        <v>1.2337881204950221E-4</v>
      </c>
      <c r="R19" s="83">
        <v>1.4967372778805323E-3</v>
      </c>
      <c r="S19" s="84">
        <f t="shared" si="6"/>
        <v>5.161411131799477E-3</v>
      </c>
      <c r="T19" s="85">
        <f>分析係数表!F22</f>
        <v>0.41290417618030495</v>
      </c>
      <c r="U19" s="86">
        <f t="shared" si="7"/>
        <v>2.1311682113035182E-3</v>
      </c>
      <c r="V19" s="87">
        <f>分析係数表!D22</f>
        <v>2.3495617588568902E-2</v>
      </c>
      <c r="W19" s="167">
        <f t="shared" si="8"/>
        <v>0</v>
      </c>
      <c r="X19" s="76">
        <f>分析係数表!E22</f>
        <v>1.8855417249760625E-2</v>
      </c>
      <c r="Y19" s="166">
        <f t="shared" si="9"/>
        <v>0</v>
      </c>
    </row>
    <row r="20" spans="1:25" x14ac:dyDescent="0.2">
      <c r="A20" s="6" t="s">
        <v>8</v>
      </c>
      <c r="B20" s="5" t="s">
        <v>270</v>
      </c>
      <c r="C20" s="90"/>
      <c r="D20" s="76">
        <f>投入係数表!H20</f>
        <v>0</v>
      </c>
      <c r="E20" s="77">
        <f t="shared" si="0"/>
        <v>0</v>
      </c>
      <c r="F20" s="76">
        <f>分析係数表!C23</f>
        <v>0</v>
      </c>
      <c r="G20" s="77">
        <f t="shared" si="1"/>
        <v>0</v>
      </c>
      <c r="H20" s="77">
        <v>0</v>
      </c>
      <c r="I20" s="77">
        <f t="shared" si="2"/>
        <v>0</v>
      </c>
      <c r="J20" s="76">
        <f>分析係数表!G23</f>
        <v>0.21540656205420827</v>
      </c>
      <c r="K20" s="78">
        <f t="shared" si="3"/>
        <v>0</v>
      </c>
      <c r="L20" s="79"/>
      <c r="M20" s="80"/>
      <c r="N20" s="81">
        <f>分析係数表!H23</f>
        <v>2.9792643203304998E-5</v>
      </c>
      <c r="O20" s="82">
        <f t="shared" si="4"/>
        <v>4.99892130618545E-4</v>
      </c>
      <c r="P20" s="76">
        <f>分析係数表!C23</f>
        <v>0</v>
      </c>
      <c r="Q20" s="82">
        <f t="shared" si="5"/>
        <v>0</v>
      </c>
      <c r="R20" s="83">
        <v>0</v>
      </c>
      <c r="S20" s="84">
        <f t="shared" si="6"/>
        <v>0</v>
      </c>
      <c r="T20" s="85">
        <f>分析係数表!F23</f>
        <v>0.44079885877318115</v>
      </c>
      <c r="U20" s="86">
        <f t="shared" si="7"/>
        <v>0</v>
      </c>
      <c r="V20" s="87">
        <f>分析係数表!D23</f>
        <v>9.4151212553495012E-2</v>
      </c>
      <c r="W20" s="167">
        <f t="shared" si="8"/>
        <v>0</v>
      </c>
      <c r="X20" s="76">
        <f>分析係数表!E23</f>
        <v>8.7375178316690436E-2</v>
      </c>
      <c r="Y20" s="166">
        <f t="shared" si="9"/>
        <v>0</v>
      </c>
    </row>
    <row r="21" spans="1:25" x14ac:dyDescent="0.2">
      <c r="A21" s="6" t="s">
        <v>9</v>
      </c>
      <c r="B21" s="5" t="s">
        <v>271</v>
      </c>
      <c r="C21" s="90"/>
      <c r="D21" s="76">
        <f>投入係数表!H21</f>
        <v>0</v>
      </c>
      <c r="E21" s="77">
        <f t="shared" si="0"/>
        <v>0</v>
      </c>
      <c r="F21" s="76">
        <f>分析係数表!C24</f>
        <v>0.12890403180011356</v>
      </c>
      <c r="G21" s="77">
        <f t="shared" si="1"/>
        <v>0</v>
      </c>
      <c r="H21" s="77">
        <v>1.828670242102515E-3</v>
      </c>
      <c r="I21" s="77">
        <f t="shared" si="2"/>
        <v>1.828670242102515E-3</v>
      </c>
      <c r="J21" s="76">
        <f>分析係数表!G24</f>
        <v>0.20533333333333334</v>
      </c>
      <c r="K21" s="78">
        <f t="shared" si="3"/>
        <v>3.7548695637838308E-4</v>
      </c>
      <c r="L21" s="79"/>
      <c r="M21" s="80"/>
      <c r="N21" s="81">
        <f>分析係数表!H24</f>
        <v>3.4758083737189161E-4</v>
      </c>
      <c r="O21" s="82">
        <f t="shared" si="4"/>
        <v>5.8320748572163574E-3</v>
      </c>
      <c r="P21" s="76">
        <f>分析係数表!C24</f>
        <v>0.12890403180011356</v>
      </c>
      <c r="Q21" s="82">
        <f t="shared" si="5"/>
        <v>7.5177796285526006E-4</v>
      </c>
      <c r="R21" s="83">
        <v>2.9512781692180735E-3</v>
      </c>
      <c r="S21" s="84">
        <f t="shared" si="6"/>
        <v>4.7799484113205887E-3</v>
      </c>
      <c r="T21" s="85">
        <f>分析係数表!F24</f>
        <v>0.39200000000000002</v>
      </c>
      <c r="U21" s="86">
        <f t="shared" si="7"/>
        <v>1.8737397772376708E-3</v>
      </c>
      <c r="V21" s="87">
        <f>分析係数表!D24</f>
        <v>0</v>
      </c>
      <c r="W21" s="167">
        <f t="shared" si="8"/>
        <v>0</v>
      </c>
      <c r="X21" s="76">
        <f>分析係数表!E24</f>
        <v>0</v>
      </c>
      <c r="Y21" s="166">
        <f t="shared" si="9"/>
        <v>0</v>
      </c>
    </row>
    <row r="22" spans="1:25" x14ac:dyDescent="0.2">
      <c r="A22" s="6" t="s">
        <v>10</v>
      </c>
      <c r="B22" s="5" t="s">
        <v>272</v>
      </c>
      <c r="C22" s="90"/>
      <c r="D22" s="76">
        <f>投入係数表!H22</f>
        <v>0</v>
      </c>
      <c r="E22" s="77">
        <f t="shared" si="0"/>
        <v>0</v>
      </c>
      <c r="F22" s="76">
        <f>分析係数表!C25</f>
        <v>4.4947860481841073E-2</v>
      </c>
      <c r="G22" s="77">
        <f t="shared" si="1"/>
        <v>0</v>
      </c>
      <c r="H22" s="77">
        <v>1.743570118201581E-3</v>
      </c>
      <c r="I22" s="77">
        <f t="shared" si="2"/>
        <v>1.743570118201581E-3</v>
      </c>
      <c r="J22" s="76">
        <f>分析係数表!G25</f>
        <v>0.19696010132995567</v>
      </c>
      <c r="K22" s="78">
        <f t="shared" si="3"/>
        <v>3.4341374715686615E-4</v>
      </c>
      <c r="L22" s="79"/>
      <c r="M22" s="80"/>
      <c r="N22" s="81">
        <f>分析係数表!H25</f>
        <v>5.2633669659172167E-4</v>
      </c>
      <c r="O22" s="82">
        <f t="shared" si="4"/>
        <v>8.831427640927628E-3</v>
      </c>
      <c r="P22" s="76">
        <f>分析係数表!C25</f>
        <v>4.4947860481841073E-2</v>
      </c>
      <c r="Q22" s="82">
        <f t="shared" si="5"/>
        <v>3.9695377745988989E-4</v>
      </c>
      <c r="R22" s="83">
        <v>1.9014459621000863E-3</v>
      </c>
      <c r="S22" s="84">
        <f t="shared" si="6"/>
        <v>3.6450160803016673E-3</v>
      </c>
      <c r="T22" s="85">
        <f>分析係数表!F25</f>
        <v>0.35085497150094996</v>
      </c>
      <c r="U22" s="86">
        <f t="shared" si="7"/>
        <v>1.2788720129747458E-3</v>
      </c>
      <c r="V22" s="87">
        <f>分析係数表!D25</f>
        <v>8.9930335655478144E-2</v>
      </c>
      <c r="W22" s="167">
        <f t="shared" si="8"/>
        <v>0</v>
      </c>
      <c r="X22" s="76">
        <f>分析係数表!E25</f>
        <v>8.7397086763774542E-2</v>
      </c>
      <c r="Y22" s="166">
        <f t="shared" si="9"/>
        <v>0</v>
      </c>
    </row>
    <row r="23" spans="1:25" x14ac:dyDescent="0.2">
      <c r="A23" s="6" t="s">
        <v>11</v>
      </c>
      <c r="B23" s="5" t="s">
        <v>35</v>
      </c>
      <c r="C23" s="90"/>
      <c r="D23" s="76">
        <f>投入係数表!H23</f>
        <v>0</v>
      </c>
      <c r="E23" s="77">
        <f t="shared" si="0"/>
        <v>0</v>
      </c>
      <c r="F23" s="76">
        <f>分析係数表!C26</f>
        <v>0.39424703891708968</v>
      </c>
      <c r="G23" s="77">
        <f t="shared" si="1"/>
        <v>0</v>
      </c>
      <c r="H23" s="77">
        <v>8.4105342383517835E-3</v>
      </c>
      <c r="I23" s="77">
        <f t="shared" si="2"/>
        <v>8.4105342383517835E-3</v>
      </c>
      <c r="J23" s="76">
        <f>分析係数表!G26</f>
        <v>0.19628618241398144</v>
      </c>
      <c r="K23" s="78">
        <f t="shared" si="3"/>
        <v>1.6508716577081546E-3</v>
      </c>
      <c r="L23" s="79"/>
      <c r="M23" s="80"/>
      <c r="N23" s="81">
        <f>分析係数表!H26</f>
        <v>1.0973623579884007E-2</v>
      </c>
      <c r="O23" s="82">
        <f t="shared" si="4"/>
        <v>0.18412693477783071</v>
      </c>
      <c r="P23" s="76">
        <f>分析係数表!C26</f>
        <v>0.39424703891708968</v>
      </c>
      <c r="Q23" s="82">
        <f t="shared" si="5"/>
        <v>7.2591498821039852E-2</v>
      </c>
      <c r="R23" s="83">
        <v>7.978530353535658E-2</v>
      </c>
      <c r="S23" s="84">
        <f t="shared" si="6"/>
        <v>8.819583777370836E-2</v>
      </c>
      <c r="T23" s="85">
        <f>分析係数表!F26</f>
        <v>0.33478973238667392</v>
      </c>
      <c r="U23" s="86">
        <f t="shared" si="7"/>
        <v>2.952706092587833E-2</v>
      </c>
      <c r="V23" s="87">
        <f>分析係数表!D26</f>
        <v>1.0267613326051339E-2</v>
      </c>
      <c r="W23" s="167">
        <f t="shared" si="8"/>
        <v>0</v>
      </c>
      <c r="X23" s="76">
        <f>分析係数表!E26</f>
        <v>1.0158383397050792E-2</v>
      </c>
      <c r="Y23" s="166">
        <f t="shared" si="9"/>
        <v>0</v>
      </c>
    </row>
    <row r="24" spans="1:25" x14ac:dyDescent="0.2">
      <c r="A24" s="6" t="s">
        <v>12</v>
      </c>
      <c r="B24" s="5" t="s">
        <v>366</v>
      </c>
      <c r="C24" s="90"/>
      <c r="D24" s="76">
        <f>投入係数表!H24</f>
        <v>0</v>
      </c>
      <c r="E24" s="77">
        <f t="shared" si="0"/>
        <v>0</v>
      </c>
      <c r="F24" s="76">
        <f>分析係数表!C27</f>
        <v>0.12701612903225812</v>
      </c>
      <c r="G24" s="77">
        <f t="shared" si="1"/>
        <v>0</v>
      </c>
      <c r="H24" s="77">
        <v>3.9197487874409996E-4</v>
      </c>
      <c r="I24" s="77">
        <f t="shared" si="2"/>
        <v>3.9197487874409996E-4</v>
      </c>
      <c r="J24" s="76">
        <f>分析係数表!G27</f>
        <v>0.16988809766022381</v>
      </c>
      <c r="K24" s="78">
        <f t="shared" si="3"/>
        <v>6.6591866480432042E-5</v>
      </c>
      <c r="L24" s="79"/>
      <c r="M24" s="80"/>
      <c r="N24" s="81">
        <f>分析係数表!H27</f>
        <v>1.137085882259474E-2</v>
      </c>
      <c r="O24" s="82">
        <f t="shared" si="4"/>
        <v>0.19079216318607797</v>
      </c>
      <c r="P24" s="76">
        <f>分析係数表!C27</f>
        <v>0.12701612903225812</v>
      </c>
      <c r="Q24" s="82">
        <f t="shared" si="5"/>
        <v>2.4233682017586525E-2</v>
      </c>
      <c r="R24" s="83">
        <v>2.4529970713685529E-2</v>
      </c>
      <c r="S24" s="84">
        <f t="shared" si="6"/>
        <v>2.4921945592429631E-2</v>
      </c>
      <c r="T24" s="85">
        <f>分析係数表!F27</f>
        <v>0.32044760935910477</v>
      </c>
      <c r="U24" s="86">
        <f t="shared" si="7"/>
        <v>7.9861778856717535E-3</v>
      </c>
      <c r="V24" s="87">
        <f>分析係数表!D27</f>
        <v>1.0172939979654121E-2</v>
      </c>
      <c r="W24" s="167">
        <f t="shared" si="8"/>
        <v>0</v>
      </c>
      <c r="X24" s="76">
        <f>分析係数表!E27</f>
        <v>5.0864699898270603E-3</v>
      </c>
      <c r="Y24" s="166">
        <f t="shared" si="9"/>
        <v>0</v>
      </c>
    </row>
    <row r="25" spans="1:25" x14ac:dyDescent="0.2">
      <c r="A25" s="6" t="s">
        <v>13</v>
      </c>
      <c r="B25" s="5" t="s">
        <v>192</v>
      </c>
      <c r="C25" s="90"/>
      <c r="D25" s="76">
        <f>投入係数表!H25</f>
        <v>0</v>
      </c>
      <c r="E25" s="77">
        <f t="shared" si="0"/>
        <v>0</v>
      </c>
      <c r="F25" s="76">
        <f>分析係数表!C28</f>
        <v>0.16379672406551871</v>
      </c>
      <c r="G25" s="77">
        <f t="shared" si="1"/>
        <v>0</v>
      </c>
      <c r="H25" s="77">
        <v>1.2578830003568967E-2</v>
      </c>
      <c r="I25" s="77">
        <f t="shared" si="2"/>
        <v>1.2578830003568967E-2</v>
      </c>
      <c r="J25" s="76">
        <f>分析係数表!G28</f>
        <v>0.12481384959046909</v>
      </c>
      <c r="K25" s="78">
        <f t="shared" si="3"/>
        <v>1.5700121960895369E-3</v>
      </c>
      <c r="L25" s="79"/>
      <c r="M25" s="80"/>
      <c r="N25" s="81">
        <f>分析係数表!H28</f>
        <v>2.2086279494716771E-2</v>
      </c>
      <c r="O25" s="82">
        <f t="shared" si="4"/>
        <v>0.370586699498548</v>
      </c>
      <c r="P25" s="76">
        <f>分析係数表!C28</f>
        <v>0.16379672406551871</v>
      </c>
      <c r="Q25" s="82">
        <f t="shared" si="5"/>
        <v>6.0700887360114968E-2</v>
      </c>
      <c r="R25" s="83">
        <v>6.9340648131915636E-2</v>
      </c>
      <c r="S25" s="84">
        <f t="shared" si="6"/>
        <v>8.19194781354846E-2</v>
      </c>
      <c r="T25" s="85">
        <f>分析係数表!F28</f>
        <v>0.21360759493670886</v>
      </c>
      <c r="U25" s="86">
        <f t="shared" si="7"/>
        <v>1.7498622702991174E-2</v>
      </c>
      <c r="V25" s="87">
        <f>分析係数表!D28</f>
        <v>6.6548771407297092E-2</v>
      </c>
      <c r="W25" s="167">
        <f t="shared" si="8"/>
        <v>0</v>
      </c>
      <c r="X25" s="76">
        <f>分析係数表!E28</f>
        <v>6.78518242740134E-2</v>
      </c>
      <c r="Y25" s="166">
        <f t="shared" si="9"/>
        <v>0</v>
      </c>
    </row>
    <row r="26" spans="1:25" x14ac:dyDescent="0.2">
      <c r="A26" s="6" t="s">
        <v>14</v>
      </c>
      <c r="B26" s="5" t="s">
        <v>50</v>
      </c>
      <c r="C26" s="90"/>
      <c r="D26" s="76">
        <f>投入係数表!H26</f>
        <v>1.6708437761069339E-2</v>
      </c>
      <c r="E26" s="77">
        <f t="shared" si="0"/>
        <v>1.6708437761069339</v>
      </c>
      <c r="F26" s="76">
        <f>分析係数表!C29</f>
        <v>0.28548895899053628</v>
      </c>
      <c r="G26" s="77">
        <f t="shared" si="1"/>
        <v>0.47700745027658525</v>
      </c>
      <c r="H26" s="77">
        <v>0.50088546012427904</v>
      </c>
      <c r="I26" s="77">
        <f t="shared" si="2"/>
        <v>0.50088546012427904</v>
      </c>
      <c r="J26" s="76">
        <f>分析係数表!G29</f>
        <v>0.26160092807424595</v>
      </c>
      <c r="K26" s="78">
        <f t="shared" si="3"/>
        <v>0.13103210122740711</v>
      </c>
      <c r="L26" s="79"/>
      <c r="M26" s="80"/>
      <c r="N26" s="81">
        <f>分析係数表!H29</f>
        <v>1.047707952649559E-2</v>
      </c>
      <c r="O26" s="82">
        <f t="shared" si="4"/>
        <v>0.17579539926752163</v>
      </c>
      <c r="P26" s="76">
        <f>分析係数表!C29</f>
        <v>0.28548895899053628</v>
      </c>
      <c r="Q26" s="82">
        <f t="shared" si="5"/>
        <v>5.0187645532210438E-2</v>
      </c>
      <c r="R26" s="83">
        <v>6.9018057893830642E-2</v>
      </c>
      <c r="S26" s="84">
        <f t="shared" si="6"/>
        <v>0.56990351801810968</v>
      </c>
      <c r="T26" s="85">
        <f>分析係数表!F29</f>
        <v>0.47177107501933491</v>
      </c>
      <c r="U26" s="86">
        <f t="shared" si="7"/>
        <v>0.2688639953527045</v>
      </c>
      <c r="V26" s="87">
        <f>分析係数表!D29</f>
        <v>7.4825986078886311E-2</v>
      </c>
      <c r="W26" s="167">
        <f t="shared" si="8"/>
        <v>0</v>
      </c>
      <c r="X26" s="76">
        <f>分析係数表!E29</f>
        <v>4.7370456303170917E-2</v>
      </c>
      <c r="Y26" s="166">
        <f t="shared" si="9"/>
        <v>0</v>
      </c>
    </row>
    <row r="27" spans="1:25" x14ac:dyDescent="0.2">
      <c r="A27" s="6" t="s">
        <v>15</v>
      </c>
      <c r="B27" s="5" t="s">
        <v>36</v>
      </c>
      <c r="C27" s="90"/>
      <c r="D27" s="76">
        <f>投入係数表!H27</f>
        <v>2.2974101921470341E-3</v>
      </c>
      <c r="E27" s="77">
        <f t="shared" si="0"/>
        <v>0.22974101921470341</v>
      </c>
      <c r="F27" s="76">
        <f>分析係数表!C30</f>
        <v>1</v>
      </c>
      <c r="G27" s="77">
        <f t="shared" si="1"/>
        <v>0.22974101921470341</v>
      </c>
      <c r="H27" s="77">
        <v>0.25880676622687115</v>
      </c>
      <c r="I27" s="77">
        <f t="shared" si="2"/>
        <v>0.25880676622687115</v>
      </c>
      <c r="J27" s="76">
        <f>分析係数表!G30</f>
        <v>0.34486716956379143</v>
      </c>
      <c r="K27" s="78">
        <f t="shared" si="3"/>
        <v>8.9253956932618908E-2</v>
      </c>
      <c r="L27" s="79"/>
      <c r="M27" s="80"/>
      <c r="N27" s="81">
        <f>分析係数表!H30</f>
        <v>0</v>
      </c>
      <c r="O27" s="82">
        <f t="shared" si="4"/>
        <v>0</v>
      </c>
      <c r="P27" s="76">
        <f>分析係数表!C30</f>
        <v>1</v>
      </c>
      <c r="Q27" s="82">
        <f t="shared" si="5"/>
        <v>0</v>
      </c>
      <c r="R27" s="83">
        <v>3.820523528862145E-2</v>
      </c>
      <c r="S27" s="84">
        <f t="shared" si="6"/>
        <v>0.29701200151549262</v>
      </c>
      <c r="T27" s="85">
        <f>分析係数表!F30</f>
        <v>0.44112823876680879</v>
      </c>
      <c r="U27" s="86">
        <f t="shared" si="7"/>
        <v>0.13102038112113401</v>
      </c>
      <c r="V27" s="87">
        <f>分析係数表!D30</f>
        <v>0.17563135454247294</v>
      </c>
      <c r="W27" s="167">
        <f t="shared" si="8"/>
        <v>0</v>
      </c>
      <c r="X27" s="76">
        <f>分析係数表!E30</f>
        <v>0.11282387668087898</v>
      </c>
      <c r="Y27" s="166">
        <f t="shared" si="9"/>
        <v>0</v>
      </c>
    </row>
    <row r="28" spans="1:25" x14ac:dyDescent="0.2">
      <c r="A28" s="6" t="s">
        <v>16</v>
      </c>
      <c r="B28" s="5" t="s">
        <v>193</v>
      </c>
      <c r="C28" s="90"/>
      <c r="D28" s="76">
        <f>投入係数表!H28</f>
        <v>3.0701754385964911E-2</v>
      </c>
      <c r="E28" s="77">
        <f t="shared" si="0"/>
        <v>3.070175438596491</v>
      </c>
      <c r="F28" s="76">
        <f>分析係数表!C31</f>
        <v>9.852216748768472E-2</v>
      </c>
      <c r="G28" s="77">
        <f t="shared" si="1"/>
        <v>0.30248033877797936</v>
      </c>
      <c r="H28" s="77">
        <v>0.3176247017616956</v>
      </c>
      <c r="I28" s="77">
        <f t="shared" si="2"/>
        <v>0.3176247017616956</v>
      </c>
      <c r="J28" s="76">
        <f>分析係数表!G31</f>
        <v>7.0742358078602616E-2</v>
      </c>
      <c r="K28" s="78">
        <f t="shared" si="3"/>
        <v>2.2469520386635234E-2</v>
      </c>
      <c r="L28" s="79"/>
      <c r="M28" s="80"/>
      <c r="N28" s="81">
        <f>分析係数表!H31</f>
        <v>2.298998967188369E-2</v>
      </c>
      <c r="O28" s="82">
        <f t="shared" si="4"/>
        <v>0.38575009412731054</v>
      </c>
      <c r="P28" s="76">
        <f>分析係数表!C31</f>
        <v>9.852216748768472E-2</v>
      </c>
      <c r="Q28" s="82">
        <f t="shared" si="5"/>
        <v>3.8004935382001032E-2</v>
      </c>
      <c r="R28" s="83">
        <v>4.8925233759618214E-2</v>
      </c>
      <c r="S28" s="84">
        <f t="shared" si="6"/>
        <v>0.36654993552131382</v>
      </c>
      <c r="T28" s="85">
        <f>分析係数表!F31</f>
        <v>0.34585152838427946</v>
      </c>
      <c r="U28" s="86">
        <f t="shared" si="7"/>
        <v>0.12677185542920547</v>
      </c>
      <c r="V28" s="87">
        <f>分析係数表!D31</f>
        <v>0</v>
      </c>
      <c r="W28" s="167">
        <f t="shared" si="8"/>
        <v>0</v>
      </c>
      <c r="X28" s="76">
        <f>分析係数表!E31</f>
        <v>0</v>
      </c>
      <c r="Y28" s="166">
        <f t="shared" si="9"/>
        <v>0</v>
      </c>
    </row>
    <row r="29" spans="1:25" x14ac:dyDescent="0.2">
      <c r="A29" s="6" t="s">
        <v>17</v>
      </c>
      <c r="B29" s="5" t="s">
        <v>273</v>
      </c>
      <c r="C29" s="90"/>
      <c r="D29" s="76">
        <f>投入係数表!H29</f>
        <v>1.6708437761069339E-3</v>
      </c>
      <c r="E29" s="77">
        <f t="shared" si="0"/>
        <v>0.16708437761069339</v>
      </c>
      <c r="F29" s="76">
        <f>分析係数表!C32</f>
        <v>1</v>
      </c>
      <c r="G29" s="77">
        <f t="shared" si="1"/>
        <v>0.16708437761069339</v>
      </c>
      <c r="H29" s="77">
        <v>0.19454455447497238</v>
      </c>
      <c r="I29" s="77">
        <f t="shared" si="2"/>
        <v>0.19454455447497238</v>
      </c>
      <c r="J29" s="76">
        <f>分析係数表!G32</f>
        <v>0.13984348417829193</v>
      </c>
      <c r="K29" s="78">
        <f t="shared" si="3"/>
        <v>2.7205788325693651E-2</v>
      </c>
      <c r="L29" s="79"/>
      <c r="M29" s="80"/>
      <c r="N29" s="81">
        <f>分析係数表!H32</f>
        <v>6.6735520775403198E-3</v>
      </c>
      <c r="O29" s="82">
        <f t="shared" si="4"/>
        <v>0.11197583725855408</v>
      </c>
      <c r="P29" s="76">
        <f>分析係数表!C32</f>
        <v>1</v>
      </c>
      <c r="Q29" s="82">
        <f t="shared" si="5"/>
        <v>0.11197583725855408</v>
      </c>
      <c r="R29" s="83">
        <v>0.14757830288654888</v>
      </c>
      <c r="S29" s="84">
        <f t="shared" si="6"/>
        <v>0.34212285736152126</v>
      </c>
      <c r="T29" s="85">
        <f>分析係数表!F32</f>
        <v>0.48213678121810138</v>
      </c>
      <c r="U29" s="86">
        <f t="shared" si="7"/>
        <v>0.16495001322942349</v>
      </c>
      <c r="V29" s="87">
        <f>分析係数表!D32</f>
        <v>1.5651582170806397E-2</v>
      </c>
      <c r="W29" s="167">
        <f t="shared" si="8"/>
        <v>0</v>
      </c>
      <c r="X29" s="76">
        <f>分析係数表!E32</f>
        <v>2.3477373256209595E-2</v>
      </c>
      <c r="Y29" s="166">
        <f t="shared" si="9"/>
        <v>0</v>
      </c>
    </row>
    <row r="30" spans="1:25" x14ac:dyDescent="0.2">
      <c r="A30" s="6" t="s">
        <v>18</v>
      </c>
      <c r="B30" s="5" t="s">
        <v>274</v>
      </c>
      <c r="C30" s="90"/>
      <c r="D30" s="76">
        <f>投入係数表!H30</f>
        <v>2.0885547201336674E-4</v>
      </c>
      <c r="E30" s="77">
        <f t="shared" si="0"/>
        <v>2.0885547201336674E-2</v>
      </c>
      <c r="F30" s="76">
        <f>分析係数表!C33</f>
        <v>0.66930265995686555</v>
      </c>
      <c r="G30" s="77">
        <f t="shared" si="1"/>
        <v>1.3978752296509305E-2</v>
      </c>
      <c r="H30" s="77">
        <v>2.5204780423475629E-2</v>
      </c>
      <c r="I30" s="77">
        <f t="shared" si="2"/>
        <v>2.5204780423475629E-2</v>
      </c>
      <c r="J30" s="76">
        <f>分析係数表!G33</f>
        <v>0.50267952840300112</v>
      </c>
      <c r="K30" s="78">
        <f t="shared" si="3"/>
        <v>1.2669927136773925E-2</v>
      </c>
      <c r="L30" s="79"/>
      <c r="M30" s="80"/>
      <c r="N30" s="81">
        <f>分析係数表!H33</f>
        <v>9.930881067768333E-4</v>
      </c>
      <c r="O30" s="82">
        <f t="shared" si="4"/>
        <v>1.6663071020618165E-2</v>
      </c>
      <c r="P30" s="76">
        <f>分析係数表!C33</f>
        <v>0.66930265995686555</v>
      </c>
      <c r="Q30" s="82">
        <f t="shared" si="5"/>
        <v>1.11526377571499E-2</v>
      </c>
      <c r="R30" s="83">
        <v>3.1649313523859364E-2</v>
      </c>
      <c r="S30" s="84">
        <f t="shared" si="6"/>
        <v>5.6854093947334997E-2</v>
      </c>
      <c r="T30" s="85">
        <f>分析係数表!F33</f>
        <v>0.63987138263665599</v>
      </c>
      <c r="U30" s="86">
        <f t="shared" si="7"/>
        <v>3.6379307702635581E-2</v>
      </c>
      <c r="V30" s="87">
        <f>分析係数表!D33</f>
        <v>8.1457663451232579E-2</v>
      </c>
      <c r="W30" s="167">
        <f t="shared" si="8"/>
        <v>0</v>
      </c>
      <c r="X30" s="76">
        <f>分析係数表!E33</f>
        <v>7.5026795284030015E-2</v>
      </c>
      <c r="Y30" s="166">
        <f t="shared" si="9"/>
        <v>0</v>
      </c>
    </row>
    <row r="31" spans="1:25" x14ac:dyDescent="0.2">
      <c r="A31" s="6" t="s">
        <v>19</v>
      </c>
      <c r="B31" s="5" t="s">
        <v>275</v>
      </c>
      <c r="C31" s="90"/>
      <c r="D31" s="76">
        <f>投入係数表!H31</f>
        <v>7.6441102756892226E-2</v>
      </c>
      <c r="E31" s="77">
        <f t="shared" si="0"/>
        <v>7.644110275689223</v>
      </c>
      <c r="F31" s="76">
        <f>分析係数表!C34</f>
        <v>0.21075898495808931</v>
      </c>
      <c r="G31" s="77">
        <f t="shared" si="1"/>
        <v>1.6110649226119609</v>
      </c>
      <c r="H31" s="77">
        <v>1.6617936937474593</v>
      </c>
      <c r="I31" s="77">
        <f t="shared" si="2"/>
        <v>1.6617936937474593</v>
      </c>
      <c r="J31" s="76">
        <f>分析係数表!G34</f>
        <v>0.42506631299734748</v>
      </c>
      <c r="K31" s="78">
        <f t="shared" si="3"/>
        <v>0.70637251836347581</v>
      </c>
      <c r="L31" s="79"/>
      <c r="M31" s="80"/>
      <c r="N31" s="81">
        <f>分析係数表!H34</f>
        <v>0.16547827123222372</v>
      </c>
      <c r="O31" s="82">
        <f t="shared" si="4"/>
        <v>2.7765675241656047</v>
      </c>
      <c r="P31" s="76">
        <f>分析係数表!C34</f>
        <v>0.21075898495808931</v>
      </c>
      <c r="Q31" s="82">
        <f t="shared" si="5"/>
        <v>0.58518655306073797</v>
      </c>
      <c r="R31" s="83">
        <v>0.64026220419995139</v>
      </c>
      <c r="S31" s="84">
        <f t="shared" si="6"/>
        <v>2.3020558979474108</v>
      </c>
      <c r="T31" s="85">
        <f>分析係数表!F34</f>
        <v>0.7000994694960212</v>
      </c>
      <c r="U31" s="86">
        <f t="shared" si="7"/>
        <v>1.6116681129031691</v>
      </c>
      <c r="V31" s="87">
        <f>分析係数表!D34</f>
        <v>0.34449602122015915</v>
      </c>
      <c r="W31" s="167">
        <f t="shared" si="8"/>
        <v>1</v>
      </c>
      <c r="X31" s="76">
        <f>分析係数表!E34</f>
        <v>0.25008289124668437</v>
      </c>
      <c r="Y31" s="166">
        <f t="shared" si="9"/>
        <v>1</v>
      </c>
    </row>
    <row r="32" spans="1:25" x14ac:dyDescent="0.2">
      <c r="A32" s="6" t="s">
        <v>20</v>
      </c>
      <c r="B32" s="5" t="s">
        <v>37</v>
      </c>
      <c r="C32" s="90"/>
      <c r="D32" s="76">
        <f>投入係数表!H32</f>
        <v>1.8170426065162906E-2</v>
      </c>
      <c r="E32" s="77">
        <f t="shared" si="0"/>
        <v>1.8170426065162906</v>
      </c>
      <c r="F32" s="76">
        <f>分析係数表!C35</f>
        <v>0.35776763643278187</v>
      </c>
      <c r="G32" s="77">
        <f t="shared" si="1"/>
        <v>0.65007903863099459</v>
      </c>
      <c r="H32" s="77">
        <v>0.69934659894322448</v>
      </c>
      <c r="I32" s="77">
        <f t="shared" si="2"/>
        <v>0.69934659894322448</v>
      </c>
      <c r="J32" s="76">
        <f>分析係数表!G35</f>
        <v>0.31457036114570364</v>
      </c>
      <c r="K32" s="78">
        <f t="shared" si="3"/>
        <v>0.21999371219558969</v>
      </c>
      <c r="L32" s="79"/>
      <c r="M32" s="80"/>
      <c r="N32" s="81">
        <f>分析係数表!H35</f>
        <v>6.2812822753634701E-2</v>
      </c>
      <c r="O32" s="82">
        <f t="shared" si="4"/>
        <v>1.0539392420540989</v>
      </c>
      <c r="P32" s="76">
        <f>分析係数表!C35</f>
        <v>0.35776763643278187</v>
      </c>
      <c r="Q32" s="82">
        <f t="shared" si="5"/>
        <v>0.37706535157345256</v>
      </c>
      <c r="R32" s="83">
        <v>0.46200483596220782</v>
      </c>
      <c r="S32" s="84">
        <f t="shared" si="6"/>
        <v>1.1613514349054324</v>
      </c>
      <c r="T32" s="85">
        <f>分析係数表!F35</f>
        <v>0.64533001245330013</v>
      </c>
      <c r="U32" s="86">
        <f t="shared" si="7"/>
        <v>0.74945493595018065</v>
      </c>
      <c r="V32" s="87">
        <f>分析係数表!D35</f>
        <v>7.6961394769613944E-2</v>
      </c>
      <c r="W32" s="167">
        <f t="shared" si="8"/>
        <v>0</v>
      </c>
      <c r="X32" s="76">
        <f>分析係数表!E35</f>
        <v>7.0734744707347447E-2</v>
      </c>
      <c r="Y32" s="166">
        <f t="shared" si="9"/>
        <v>0</v>
      </c>
    </row>
    <row r="33" spans="1:25" x14ac:dyDescent="0.2">
      <c r="A33" s="6" t="s">
        <v>21</v>
      </c>
      <c r="B33" s="5" t="s">
        <v>38</v>
      </c>
      <c r="C33" s="90"/>
      <c r="D33" s="76">
        <f>投入係数表!H33</f>
        <v>2.7151211361737676E-3</v>
      </c>
      <c r="E33" s="77">
        <f t="shared" si="0"/>
        <v>0.27151211361737676</v>
      </c>
      <c r="F33" s="76">
        <f>分析係数表!C36</f>
        <v>0.77131996474217712</v>
      </c>
      <c r="G33" s="77">
        <f t="shared" si="1"/>
        <v>0.20942271390242903</v>
      </c>
      <c r="H33" s="77">
        <v>0.2824281759061279</v>
      </c>
      <c r="I33" s="77">
        <f t="shared" si="2"/>
        <v>0.2824281759061279</v>
      </c>
      <c r="J33" s="76">
        <f>分析係数表!G36</f>
        <v>2.7850799289520427E-2</v>
      </c>
      <c r="K33" s="78">
        <f t="shared" si="3"/>
        <v>7.8658504408669373E-3</v>
      </c>
      <c r="L33" s="79"/>
      <c r="M33" s="80"/>
      <c r="N33" s="81">
        <f>分析係数表!H36</f>
        <v>0.1566397870819099</v>
      </c>
      <c r="O33" s="82">
        <f t="shared" si="4"/>
        <v>2.6282661920821031</v>
      </c>
      <c r="P33" s="76">
        <f>分析係数表!C36</f>
        <v>0.77131996474217712</v>
      </c>
      <c r="Q33" s="82">
        <f t="shared" si="5"/>
        <v>2.027234186609824</v>
      </c>
      <c r="R33" s="83">
        <v>2.1094850917471151</v>
      </c>
      <c r="S33" s="84">
        <f t="shared" si="6"/>
        <v>2.3919132676532429</v>
      </c>
      <c r="T33" s="85">
        <f>分析係数表!F36</f>
        <v>0.87289520426287748</v>
      </c>
      <c r="U33" s="86">
        <f t="shared" si="7"/>
        <v>2.0878896203472643</v>
      </c>
      <c r="V33" s="87">
        <f>分析係数表!D36</f>
        <v>1.1793960923623446E-2</v>
      </c>
      <c r="W33" s="167">
        <f t="shared" si="8"/>
        <v>0</v>
      </c>
      <c r="X33" s="76">
        <f>分析係数表!E36</f>
        <v>4.760213143872114E-3</v>
      </c>
      <c r="Y33" s="166">
        <f t="shared" si="9"/>
        <v>0</v>
      </c>
    </row>
    <row r="34" spans="1:25" x14ac:dyDescent="0.2">
      <c r="A34" s="6" t="s">
        <v>22</v>
      </c>
      <c r="B34" s="5" t="s">
        <v>378</v>
      </c>
      <c r="C34" s="90"/>
      <c r="D34" s="76">
        <f>投入係数表!H34</f>
        <v>1.796157059314954E-2</v>
      </c>
      <c r="E34" s="77">
        <f t="shared" si="0"/>
        <v>1.7961570593149538</v>
      </c>
      <c r="F34" s="76">
        <f>分析係数表!C37</f>
        <v>0.44031007751937989</v>
      </c>
      <c r="G34" s="77">
        <f t="shared" si="1"/>
        <v>0.79086605402394872</v>
      </c>
      <c r="H34" s="77">
        <v>0.88771657124848946</v>
      </c>
      <c r="I34" s="77">
        <f t="shared" si="2"/>
        <v>0.88771657124848946</v>
      </c>
      <c r="J34" s="76">
        <f>分析係数表!G37</f>
        <v>0.46875589956579194</v>
      </c>
      <c r="K34" s="78">
        <f t="shared" si="3"/>
        <v>0.41612237991504614</v>
      </c>
      <c r="L34" s="79"/>
      <c r="M34" s="80"/>
      <c r="N34" s="81">
        <f>分析係数表!H37</f>
        <v>4.9515373003892908E-2</v>
      </c>
      <c r="O34" s="82">
        <f t="shared" si="4"/>
        <v>0.83082072108802174</v>
      </c>
      <c r="P34" s="76">
        <f>分析係数表!C37</f>
        <v>0.44031007751937989</v>
      </c>
      <c r="Q34" s="82">
        <f t="shared" si="5"/>
        <v>0.36581873610697396</v>
      </c>
      <c r="R34" s="83">
        <v>0.43208045364388348</v>
      </c>
      <c r="S34" s="84">
        <f t="shared" si="6"/>
        <v>1.3197970248923729</v>
      </c>
      <c r="T34" s="85">
        <f>分析係数表!F37</f>
        <v>0.71172361714177834</v>
      </c>
      <c r="U34" s="86">
        <f t="shared" si="7"/>
        <v>0.93933071244935729</v>
      </c>
      <c r="V34" s="87">
        <f>分析係数表!D37</f>
        <v>0.12846894468567113</v>
      </c>
      <c r="W34" s="167">
        <f t="shared" si="8"/>
        <v>0</v>
      </c>
      <c r="X34" s="76">
        <f>分析係数表!E37</f>
        <v>0.12044553520860865</v>
      </c>
      <c r="Y34" s="166">
        <f t="shared" si="9"/>
        <v>0</v>
      </c>
    </row>
    <row r="35" spans="1:25" x14ac:dyDescent="0.2">
      <c r="A35" s="6" t="s">
        <v>23</v>
      </c>
      <c r="B35" s="5" t="s">
        <v>194</v>
      </c>
      <c r="C35" s="90"/>
      <c r="D35" s="76">
        <f>投入係数表!H35</f>
        <v>4.5948203842940682E-3</v>
      </c>
      <c r="E35" s="77">
        <f t="shared" si="0"/>
        <v>0.45948203842940682</v>
      </c>
      <c r="F35" s="76">
        <f>分析係数表!C38</f>
        <v>1.9523553644993696E-2</v>
      </c>
      <c r="G35" s="77">
        <f t="shared" si="1"/>
        <v>8.9707222261875795E-3</v>
      </c>
      <c r="H35" s="77">
        <v>1.2600772059994457E-2</v>
      </c>
      <c r="I35" s="77">
        <f t="shared" si="2"/>
        <v>1.2600772059994457E-2</v>
      </c>
      <c r="J35" s="76">
        <f>分析係数表!G38</f>
        <v>0.33554817275747506</v>
      </c>
      <c r="K35" s="78">
        <f t="shared" si="3"/>
        <v>4.2281660400645847E-3</v>
      </c>
      <c r="L35" s="79"/>
      <c r="M35" s="80"/>
      <c r="N35" s="81">
        <f>分析係数表!H38</f>
        <v>4.4649241280686425E-2</v>
      </c>
      <c r="O35" s="82">
        <f t="shared" si="4"/>
        <v>0.74917167308699273</v>
      </c>
      <c r="P35" s="76">
        <f>分析係数表!C38</f>
        <v>1.9523553644993696E-2</v>
      </c>
      <c r="Q35" s="82">
        <f t="shared" si="5"/>
        <v>1.4626493348823582E-2</v>
      </c>
      <c r="R35" s="83">
        <v>1.7748827421856482E-2</v>
      </c>
      <c r="S35" s="84">
        <f t="shared" si="6"/>
        <v>3.0349599481850939E-2</v>
      </c>
      <c r="T35" s="85">
        <f>分析係数表!F38</f>
        <v>0.54485049833887045</v>
      </c>
      <c r="U35" s="86">
        <f t="shared" si="7"/>
        <v>1.6535994402071607E-2</v>
      </c>
      <c r="V35" s="87">
        <f>分析係数表!D38</f>
        <v>0.16279069767441862</v>
      </c>
      <c r="W35" s="167">
        <f t="shared" si="8"/>
        <v>0</v>
      </c>
      <c r="X35" s="76">
        <f>分析係数表!E38</f>
        <v>0.12624584717607973</v>
      </c>
      <c r="Y35" s="166">
        <f t="shared" si="9"/>
        <v>0</v>
      </c>
    </row>
    <row r="36" spans="1:25" x14ac:dyDescent="0.2">
      <c r="A36" s="6" t="s">
        <v>24</v>
      </c>
      <c r="B36" s="5" t="s">
        <v>39</v>
      </c>
      <c r="C36" s="90"/>
      <c r="D36" s="76">
        <f>投入係数表!H36</f>
        <v>0</v>
      </c>
      <c r="E36" s="77">
        <f t="shared" si="0"/>
        <v>0</v>
      </c>
      <c r="F36" s="76">
        <f>分析係数表!C39</f>
        <v>1</v>
      </c>
      <c r="G36" s="77">
        <f t="shared" si="1"/>
        <v>0</v>
      </c>
      <c r="H36" s="77">
        <v>4.1420749934390988E-2</v>
      </c>
      <c r="I36" s="77">
        <f t="shared" si="2"/>
        <v>4.1420749934390988E-2</v>
      </c>
      <c r="J36" s="76">
        <f>分析係数表!G39</f>
        <v>0.34952522092321203</v>
      </c>
      <c r="K36" s="78">
        <f t="shared" si="3"/>
        <v>1.4477596771623131E-2</v>
      </c>
      <c r="L36" s="79"/>
      <c r="M36" s="80"/>
      <c r="N36" s="81">
        <f>分析係数表!H39</f>
        <v>3.9524906649717967E-3</v>
      </c>
      <c r="O36" s="82">
        <f t="shared" si="4"/>
        <v>6.6319022662060301E-2</v>
      </c>
      <c r="P36" s="76">
        <f>分析係数表!C39</f>
        <v>1</v>
      </c>
      <c r="Q36" s="82">
        <f t="shared" si="5"/>
        <v>6.6319022662060301E-2</v>
      </c>
      <c r="R36" s="83">
        <v>0.10800145985647941</v>
      </c>
      <c r="S36" s="84">
        <f t="shared" si="6"/>
        <v>0.1494222097908704</v>
      </c>
      <c r="T36" s="85">
        <f>分析係数表!F39</f>
        <v>0.70020308469180526</v>
      </c>
      <c r="U36" s="86">
        <f t="shared" si="7"/>
        <v>0.10462589221703351</v>
      </c>
      <c r="V36" s="87">
        <f>分析係数表!D39</f>
        <v>4.7038805642461164E-2</v>
      </c>
      <c r="W36" s="167">
        <f t="shared" si="8"/>
        <v>0</v>
      </c>
      <c r="X36" s="76">
        <f>分析係数表!E39</f>
        <v>5.9608101432570393E-2</v>
      </c>
      <c r="Y36" s="166">
        <f t="shared" si="9"/>
        <v>0</v>
      </c>
    </row>
    <row r="37" spans="1:25" x14ac:dyDescent="0.2">
      <c r="A37" s="6" t="s">
        <v>25</v>
      </c>
      <c r="B37" s="5" t="s">
        <v>40</v>
      </c>
      <c r="C37" s="90"/>
      <c r="D37" s="76">
        <f>投入係数表!H37</f>
        <v>0</v>
      </c>
      <c r="E37" s="77">
        <f t="shared" si="0"/>
        <v>0</v>
      </c>
      <c r="F37" s="76">
        <f>分析係数表!C40</f>
        <v>0.85909267157813107</v>
      </c>
      <c r="G37" s="77">
        <f t="shared" si="1"/>
        <v>0</v>
      </c>
      <c r="H37" s="77">
        <v>6.5496512398068995E-4</v>
      </c>
      <c r="I37" s="77">
        <f t="shared" si="2"/>
        <v>6.5496512398068995E-4</v>
      </c>
      <c r="J37" s="76">
        <f>分析係数表!G40</f>
        <v>0.47745782431646305</v>
      </c>
      <c r="K37" s="78">
        <f t="shared" si="3"/>
        <v>3.1271822309898273E-4</v>
      </c>
      <c r="L37" s="79"/>
      <c r="M37" s="80"/>
      <c r="N37" s="81">
        <f>分析係数表!H40</f>
        <v>3.4410502899817272E-2</v>
      </c>
      <c r="O37" s="82">
        <f t="shared" si="4"/>
        <v>0.57737541086441935</v>
      </c>
      <c r="P37" s="76">
        <f>分析係数表!C40</f>
        <v>0.85909267157813107</v>
      </c>
      <c r="Q37" s="82">
        <f t="shared" si="5"/>
        <v>0.49601898422303509</v>
      </c>
      <c r="R37" s="83">
        <v>0.49660049920358212</v>
      </c>
      <c r="S37" s="84">
        <f t="shared" si="6"/>
        <v>0.49725546432756279</v>
      </c>
      <c r="T37" s="85">
        <f>分析係数表!F40</f>
        <v>0.67379290285049442</v>
      </c>
      <c r="U37" s="86">
        <f t="shared" si="7"/>
        <v>0.33504720276753902</v>
      </c>
      <c r="V37" s="87">
        <f>分析係数表!D40</f>
        <v>6.7699243746364171E-2</v>
      </c>
      <c r="W37" s="167">
        <f t="shared" si="8"/>
        <v>0</v>
      </c>
      <c r="X37" s="76">
        <f>分析係数表!E40</f>
        <v>4.3048283885980219E-2</v>
      </c>
      <c r="Y37" s="166">
        <f t="shared" si="9"/>
        <v>0</v>
      </c>
    </row>
    <row r="38" spans="1:25" x14ac:dyDescent="0.2">
      <c r="A38" s="6" t="s">
        <v>26</v>
      </c>
      <c r="B38" s="5" t="s">
        <v>277</v>
      </c>
      <c r="C38" s="90"/>
      <c r="D38" s="76">
        <f>投入係数表!H38</f>
        <v>0</v>
      </c>
      <c r="E38" s="77">
        <f t="shared" si="0"/>
        <v>0</v>
      </c>
      <c r="F38" s="76">
        <f>分析係数表!C41</f>
        <v>0.79270887240526711</v>
      </c>
      <c r="G38" s="77">
        <f t="shared" si="1"/>
        <v>0</v>
      </c>
      <c r="H38" s="77">
        <v>2.3359911123619673E-3</v>
      </c>
      <c r="I38" s="77">
        <f t="shared" si="2"/>
        <v>2.3359911123619673E-3</v>
      </c>
      <c r="J38" s="76">
        <f>分析係数表!G41</f>
        <v>0.44018033035308379</v>
      </c>
      <c r="K38" s="78">
        <f t="shared" si="3"/>
        <v>1.0282573395413584E-3</v>
      </c>
      <c r="L38" s="79"/>
      <c r="M38" s="80"/>
      <c r="N38" s="81">
        <f>分析係数表!H41</f>
        <v>5.5652657503773732E-2</v>
      </c>
      <c r="O38" s="82">
        <f t="shared" si="4"/>
        <v>0.93379849999544184</v>
      </c>
      <c r="P38" s="76">
        <f>分析係数表!C41</f>
        <v>0.79270887240526711</v>
      </c>
      <c r="Q38" s="82">
        <f t="shared" si="5"/>
        <v>0.74023035598511655</v>
      </c>
      <c r="R38" s="83">
        <v>0.75399995921797758</v>
      </c>
      <c r="S38" s="84">
        <f t="shared" si="6"/>
        <v>0.75633595033033951</v>
      </c>
      <c r="T38" s="85">
        <f>分析係数表!F41</f>
        <v>0.54542354902257917</v>
      </c>
      <c r="U38" s="86">
        <f t="shared" si="7"/>
        <v>0.41252343828253896</v>
      </c>
      <c r="V38" s="87">
        <f>分析係数表!D41</f>
        <v>0.13115623579330202</v>
      </c>
      <c r="W38" s="167">
        <f t="shared" si="8"/>
        <v>0</v>
      </c>
      <c r="X38" s="76">
        <f>分析係数表!E41</f>
        <v>0.12384452189725716</v>
      </c>
      <c r="Y38" s="166">
        <f t="shared" si="9"/>
        <v>0</v>
      </c>
    </row>
    <row r="39" spans="1:25" x14ac:dyDescent="0.2">
      <c r="A39" s="6" t="s">
        <v>51</v>
      </c>
      <c r="B39" s="5" t="s">
        <v>368</v>
      </c>
      <c r="C39" s="90"/>
      <c r="D39" s="76">
        <f>投入係数表!H39</f>
        <v>4.1771094402673348E-4</v>
      </c>
      <c r="E39" s="77">
        <f>$C$10*D39</f>
        <v>4.1771094402673348E-2</v>
      </c>
      <c r="F39" s="76">
        <f>分析係数表!C42</f>
        <v>1</v>
      </c>
      <c r="G39" s="77">
        <f>E39*F39</f>
        <v>4.1771094402673348E-2</v>
      </c>
      <c r="H39" s="77">
        <v>5.1119591010805231E-2</v>
      </c>
      <c r="I39" s="77">
        <f>C39+H39</f>
        <v>5.1119591010805231E-2</v>
      </c>
      <c r="J39" s="76">
        <f>分析係数表!G42</f>
        <v>0.4853870458135861</v>
      </c>
      <c r="K39" s="78">
        <f>I39*J39</f>
        <v>2.4812787263933503E-2</v>
      </c>
      <c r="L39" s="79"/>
      <c r="M39" s="80"/>
      <c r="N39" s="81">
        <f>分析係数表!H42</f>
        <v>1.2671804242472393E-2</v>
      </c>
      <c r="O39" s="82">
        <f t="shared" si="4"/>
        <v>0.2126207862230878</v>
      </c>
      <c r="P39" s="76">
        <f>分析係数表!C42</f>
        <v>1</v>
      </c>
      <c r="Q39" s="82">
        <f>O39*P39</f>
        <v>0.2126207862230878</v>
      </c>
      <c r="R39" s="83">
        <v>0.22298988681222842</v>
      </c>
      <c r="S39" s="84">
        <f>I39+R39</f>
        <v>0.27410947782303363</v>
      </c>
      <c r="T39" s="85">
        <f>分析係数表!F42</f>
        <v>0.55766192733017372</v>
      </c>
      <c r="U39" s="86">
        <f t="shared" si="7"/>
        <v>0.15286041970226044</v>
      </c>
      <c r="V39" s="87">
        <f>分析係数表!D42</f>
        <v>5.075039494470774E-2</v>
      </c>
      <c r="W39" s="167">
        <f t="shared" si="8"/>
        <v>0</v>
      </c>
      <c r="X39" s="76">
        <f>分析係数表!E42</f>
        <v>4.4826224328593997E-2</v>
      </c>
      <c r="Y39" s="166">
        <f t="shared" si="9"/>
        <v>0</v>
      </c>
    </row>
    <row r="40" spans="1:25" x14ac:dyDescent="0.2">
      <c r="A40" s="6" t="s">
        <v>195</v>
      </c>
      <c r="B40" s="5" t="s">
        <v>41</v>
      </c>
      <c r="C40" s="90"/>
      <c r="D40" s="76">
        <f>投入係数表!H40</f>
        <v>3.0492898913951544E-2</v>
      </c>
      <c r="E40" s="77">
        <f>$C$10*D40</f>
        <v>3.0492898913951545</v>
      </c>
      <c r="F40" s="76">
        <f>分析係数表!C43</f>
        <v>0.28901851382196297</v>
      </c>
      <c r="G40" s="77">
        <f>E40*F40</f>
        <v>0.88130123262336246</v>
      </c>
      <c r="H40" s="77">
        <v>1.0433125395904108</v>
      </c>
      <c r="I40" s="77">
        <f>C40+H40</f>
        <v>1.0433125395904108</v>
      </c>
      <c r="J40" s="76">
        <f>分析係数表!G43</f>
        <v>0.30652070442646356</v>
      </c>
      <c r="K40" s="78">
        <f>I40*J40</f>
        <v>0.31979689457221538</v>
      </c>
      <c r="L40" s="79"/>
      <c r="M40" s="80"/>
      <c r="N40" s="81">
        <f>分析係数表!H43</f>
        <v>3.521490426630651E-2</v>
      </c>
      <c r="O40" s="82">
        <f t="shared" si="4"/>
        <v>0.59087249839112022</v>
      </c>
      <c r="P40" s="76">
        <f>分析係数表!C43</f>
        <v>0.28901851382196297</v>
      </c>
      <c r="Q40" s="82">
        <f>O40*P40</f>
        <v>0.17077309134327176</v>
      </c>
      <c r="R40" s="83">
        <v>0.28765321396384885</v>
      </c>
      <c r="S40" s="84">
        <f>I40+R40</f>
        <v>1.3309657535542596</v>
      </c>
      <c r="T40" s="85">
        <f>分析係数表!F43</f>
        <v>0.54989687450420432</v>
      </c>
      <c r="U40" s="86">
        <f t="shared" si="7"/>
        <v>0.73189390795162046</v>
      </c>
      <c r="V40" s="87">
        <f>分析係数表!D43</f>
        <v>0.17436141519911152</v>
      </c>
      <c r="W40" s="167">
        <f t="shared" si="8"/>
        <v>0</v>
      </c>
      <c r="X40" s="76">
        <f>分析係数表!E43</f>
        <v>0.14136125654450263</v>
      </c>
      <c r="Y40" s="166">
        <f t="shared" si="9"/>
        <v>0</v>
      </c>
    </row>
    <row r="41" spans="1:25" x14ac:dyDescent="0.2">
      <c r="A41" s="6" t="s">
        <v>341</v>
      </c>
      <c r="B41" s="5" t="s">
        <v>42</v>
      </c>
      <c r="C41" s="90"/>
      <c r="D41" s="76">
        <f>投入係数表!H41</f>
        <v>2.0885547201336674E-4</v>
      </c>
      <c r="E41" s="77">
        <f>$C$10*D41</f>
        <v>2.0885547201336674E-2</v>
      </c>
      <c r="F41" s="76">
        <f>分析係数表!C44</f>
        <v>0.45048931238732937</v>
      </c>
      <c r="G41" s="77">
        <f>E41*F41</f>
        <v>9.4087157975632687E-3</v>
      </c>
      <c r="H41" s="77">
        <v>1.1154262732993759E-2</v>
      </c>
      <c r="I41" s="77">
        <f>C41+H41</f>
        <v>1.1154262732993759E-2</v>
      </c>
      <c r="J41" s="76">
        <f>分析係数表!G44</f>
        <v>0.26609555771438664</v>
      </c>
      <c r="K41" s="78">
        <f>I41*J41</f>
        <v>2.9680997628287729E-3</v>
      </c>
      <c r="L41" s="79"/>
      <c r="M41" s="80"/>
      <c r="N41" s="81">
        <f>分析係数表!H44</f>
        <v>0.11519822038611266</v>
      </c>
      <c r="O41" s="82">
        <f t="shared" si="4"/>
        <v>1.9329162383917071</v>
      </c>
      <c r="P41" s="76">
        <f>分析係数表!C44</f>
        <v>0.45048931238732937</v>
      </c>
      <c r="Q41" s="82">
        <f>O41*P41</f>
        <v>0.87075810713538337</v>
      </c>
      <c r="R41" s="83">
        <v>0.88373184330030963</v>
      </c>
      <c r="S41" s="84">
        <f>I41+R41</f>
        <v>0.89488610603330343</v>
      </c>
      <c r="T41" s="85">
        <f>分析係数表!F44</f>
        <v>0.50295857988165682</v>
      </c>
      <c r="U41" s="86">
        <f t="shared" si="7"/>
        <v>0.45009064504633606</v>
      </c>
      <c r="V41" s="87">
        <f>分析係数表!D44</f>
        <v>0.24172039212222909</v>
      </c>
      <c r="W41" s="167">
        <f t="shared" si="8"/>
        <v>0</v>
      </c>
      <c r="X41" s="76">
        <f>分析係数表!E44</f>
        <v>0.1850216373752539</v>
      </c>
      <c r="Y41" s="166">
        <f t="shared" si="9"/>
        <v>0</v>
      </c>
    </row>
    <row r="42" spans="1:25" x14ac:dyDescent="0.2">
      <c r="A42" s="6" t="s">
        <v>342</v>
      </c>
      <c r="B42" s="5" t="s">
        <v>279</v>
      </c>
      <c r="C42" s="90"/>
      <c r="D42" s="76">
        <f>投入係数表!H42</f>
        <v>2.2974101921470341E-3</v>
      </c>
      <c r="E42" s="77">
        <f>$C$10*D42</f>
        <v>0.22974101921470341</v>
      </c>
      <c r="F42" s="76">
        <f>分析係数表!C45</f>
        <v>1</v>
      </c>
      <c r="G42" s="77">
        <f>E42*F42</f>
        <v>0.22974101921470341</v>
      </c>
      <c r="H42" s="77">
        <v>0.25475162364707382</v>
      </c>
      <c r="I42" s="77">
        <f>C42+H42</f>
        <v>0.25475162364707382</v>
      </c>
      <c r="J42" s="76">
        <f>分析係数表!G45</f>
        <v>0</v>
      </c>
      <c r="K42" s="78">
        <f>I42*J42</f>
        <v>0</v>
      </c>
      <c r="L42" s="79"/>
      <c r="M42" s="80"/>
      <c r="N42" s="81">
        <f>分析係数表!H45</f>
        <v>0</v>
      </c>
      <c r="O42" s="82">
        <f t="shared" si="4"/>
        <v>0</v>
      </c>
      <c r="P42" s="76">
        <f>分析係数表!C45</f>
        <v>1</v>
      </c>
      <c r="Q42" s="82">
        <f>O42*P42</f>
        <v>0</v>
      </c>
      <c r="R42" s="83">
        <v>2.7568908971757185E-2</v>
      </c>
      <c r="S42" s="84">
        <f>I42+R42</f>
        <v>0.282320532618831</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投入係数表!H43</f>
        <v>3.7593984962406013E-3</v>
      </c>
      <c r="E43" s="77">
        <f>$C$10*D43</f>
        <v>0.37593984962406013</v>
      </c>
      <c r="F43" s="76">
        <f>分析係数表!C46</f>
        <v>0.50943835935679327</v>
      </c>
      <c r="G43" s="77">
        <f>E43*F43</f>
        <v>0.19151818020932077</v>
      </c>
      <c r="H43" s="77">
        <v>0.21815592092848718</v>
      </c>
      <c r="I43" s="77">
        <f>C43+H43</f>
        <v>0.21815592092848718</v>
      </c>
      <c r="J43" s="76">
        <f>分析係数表!G46</f>
        <v>9.5846645367412137E-3</v>
      </c>
      <c r="K43" s="78">
        <f>I43*J43</f>
        <v>2.0909513188033914E-3</v>
      </c>
      <c r="L43" s="79"/>
      <c r="M43" s="80"/>
      <c r="N43" s="81">
        <f>分析係数表!H46</f>
        <v>2.3069436720425836E-2</v>
      </c>
      <c r="O43" s="82">
        <f t="shared" si="4"/>
        <v>0.38708313980895998</v>
      </c>
      <c r="P43" s="76">
        <f>分析係数表!C46</f>
        <v>0.50943835935679327</v>
      </c>
      <c r="Q43" s="82">
        <f>O43*P43</f>
        <v>0.19719499967895279</v>
      </c>
      <c r="R43" s="83">
        <v>0.21953418243502959</v>
      </c>
      <c r="S43" s="84">
        <f>I43+R43</f>
        <v>0.43769010336351677</v>
      </c>
      <c r="T43" s="85">
        <f>分析係数表!F46</f>
        <v>0.31355545413053398</v>
      </c>
      <c r="U43" s="86">
        <f t="shared" si="7"/>
        <v>0.13724011912858786</v>
      </c>
      <c r="V43" s="87">
        <f>分析係数表!D46</f>
        <v>1.3692377909630307E-3</v>
      </c>
      <c r="W43" s="167">
        <f t="shared" si="8"/>
        <v>0</v>
      </c>
      <c r="X43" s="76">
        <f>分析係数表!E46</f>
        <v>4.5641259698767688E-3</v>
      </c>
      <c r="Y43" s="166">
        <f t="shared" si="9"/>
        <v>0</v>
      </c>
    </row>
    <row r="44" spans="1:25" x14ac:dyDescent="0.2">
      <c r="A44" s="192">
        <v>40</v>
      </c>
      <c r="B44" s="14" t="s">
        <v>151</v>
      </c>
      <c r="C44" s="197">
        <f>SUM(C5:C43)</f>
        <v>100</v>
      </c>
      <c r="D44" s="92">
        <f>投入係数表!H44</f>
        <v>0.60588972431077692</v>
      </c>
      <c r="E44" s="91">
        <f>SUM(E5:E43)</f>
        <v>60.588972431077693</v>
      </c>
      <c r="F44" s="92">
        <f>分析係数表!C47</f>
        <v>0.37485381830581077</v>
      </c>
      <c r="G44" s="91">
        <f>SUM(G5:G43)</f>
        <v>6.8276605271029087</v>
      </c>
      <c r="H44" s="91">
        <f>SUM(H5:H43)</f>
        <v>7.7842174342342245</v>
      </c>
      <c r="I44" s="91">
        <f>SUM(I5:I43)</f>
        <v>107.78421743423422</v>
      </c>
      <c r="J44" s="92">
        <f>分析係数表!G47</f>
        <v>0.21549218320370808</v>
      </c>
      <c r="K44" s="93">
        <f>SUM(K5:K43)</f>
        <v>26.7466195455712</v>
      </c>
      <c r="L44" s="94">
        <f>最終需要_まとめ!$L$33</f>
        <v>0.62733333333333341</v>
      </c>
      <c r="M44" s="91">
        <f>K44*L44</f>
        <v>16.779045994921667</v>
      </c>
      <c r="N44" s="95">
        <f>分析係数表!H47</f>
        <v>1</v>
      </c>
      <c r="O44" s="96">
        <f>SUM(O5:O43)</f>
        <v>16.77904599492167</v>
      </c>
      <c r="P44" s="92">
        <f>分析係数表!C47</f>
        <v>0.37485381830581077</v>
      </c>
      <c r="Q44" s="96">
        <f>SUM(Q5:Q43)</f>
        <v>7.0428875444959376</v>
      </c>
      <c r="R44" s="96">
        <f>SUM(R5:R43)</f>
        <v>7.9055128691913268</v>
      </c>
      <c r="S44" s="97">
        <f>SUM(S5:S43)</f>
        <v>115.68973030342552</v>
      </c>
      <c r="T44" s="98">
        <f>分析係数表!F47</f>
        <v>0.42538298373792127</v>
      </c>
      <c r="U44" s="99">
        <f>SUM(U5:U43)</f>
        <v>47.55592268084019</v>
      </c>
      <c r="V44" s="100">
        <f>分析係数表!D47</f>
        <v>7.0015974022573133E-2</v>
      </c>
      <c r="W44" s="164">
        <f>SUM(W5:W43)</f>
        <v>10</v>
      </c>
      <c r="X44" s="92">
        <f>分析係数表!E47</f>
        <v>5.9583104197763637E-2</v>
      </c>
      <c r="Y44" s="165">
        <f>SUM(Y5:Y43)</f>
        <v>10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285</v>
      </c>
      <c r="S2" s="3" t="s">
        <v>153</v>
      </c>
      <c r="U2" s="64" t="s">
        <v>210</v>
      </c>
      <c r="W2" s="3" t="s">
        <v>130</v>
      </c>
      <c r="Y2" s="3" t="s">
        <v>154</v>
      </c>
    </row>
    <row r="3" spans="1:25" ht="44" x14ac:dyDescent="0.2">
      <c r="B3" s="65"/>
      <c r="C3" s="66" t="s">
        <v>228</v>
      </c>
      <c r="D3" s="66" t="s">
        <v>310</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投入係数表!I5</f>
        <v>3.5838012184924141E-4</v>
      </c>
      <c r="E5" s="77">
        <f t="shared" ref="E5:E38" si="0">$C$11*D5</f>
        <v>3.5838012184924141E-2</v>
      </c>
      <c r="F5" s="76">
        <f>分析係数表!C8</f>
        <v>0.22093957036739609</v>
      </c>
      <c r="G5" s="77">
        <f t="shared" ref="G5:G38" si="1">E5*F5</f>
        <v>7.9180350149586458E-3</v>
      </c>
      <c r="H5" s="77">
        <f t="array" ref="H5:H43">MMULT(逆行列係数!C5:AO43,'7'!G5:G43)</f>
        <v>1.2424961913542259E-2</v>
      </c>
      <c r="I5" s="77">
        <f t="shared" ref="I5:I38" si="2">C5+H5</f>
        <v>1.2424961913542259E-2</v>
      </c>
      <c r="J5" s="76">
        <f>分析係数表!G8</f>
        <v>0.11961513229827248</v>
      </c>
      <c r="K5" s="78">
        <f t="shared" ref="K5:K38" si="3">I5*J5</f>
        <v>1.4862134630893541E-3</v>
      </c>
      <c r="L5" s="79" t="s">
        <v>183</v>
      </c>
      <c r="M5" s="80" t="s">
        <v>183</v>
      </c>
      <c r="N5" s="81">
        <f>分析係数表!H8</f>
        <v>1.166878525462779E-2</v>
      </c>
      <c r="O5" s="82">
        <f t="shared" ref="O5:O43" si="4">$M$44*N5</f>
        <v>0.15870725238865815</v>
      </c>
      <c r="P5" s="76">
        <f>分析係数表!C8</f>
        <v>0.22093957036739609</v>
      </c>
      <c r="Q5" s="82">
        <f t="shared" ref="Q5:Q38" si="5">O5*P5</f>
        <v>3.5064712156940028E-2</v>
      </c>
      <c r="R5" s="83">
        <f t="array" ref="R5:R43">MMULT(逆行列係数!C5:AO43,'7'!Q5:Q43)</f>
        <v>5.9517725520775326E-2</v>
      </c>
      <c r="S5" s="84">
        <f t="shared" ref="S5:S38" si="6">I5+R5</f>
        <v>7.1942687434317587E-2</v>
      </c>
      <c r="T5" s="85">
        <f>分析係数表!F8</f>
        <v>0.45156352503826808</v>
      </c>
      <c r="U5" s="86">
        <f t="shared" ref="U5:U43" si="7">S5*T5</f>
        <v>3.2486693538566765E-2</v>
      </c>
      <c r="V5" s="87">
        <f>分析係数表!D8</f>
        <v>0.17734528755740214</v>
      </c>
      <c r="W5" s="167">
        <f t="shared" ref="W5:W43" si="8">ROUND(S5*V5,0)</f>
        <v>0</v>
      </c>
      <c r="X5" s="76">
        <f>分析係数表!E8</f>
        <v>0.14038924119833807</v>
      </c>
      <c r="Y5" s="166">
        <f t="shared" ref="Y5:Y43" si="9">ROUND(S5*X5,0)</f>
        <v>0</v>
      </c>
    </row>
    <row r="6" spans="1:25" x14ac:dyDescent="0.2">
      <c r="A6" s="6" t="s">
        <v>220</v>
      </c>
      <c r="B6" s="5" t="s">
        <v>266</v>
      </c>
      <c r="C6" s="90"/>
      <c r="D6" s="76">
        <f>投入係数表!I6</f>
        <v>8.6011229243817943E-3</v>
      </c>
      <c r="E6" s="77">
        <f t="shared" si="0"/>
        <v>0.86011229243817944</v>
      </c>
      <c r="F6" s="76">
        <f>分析係数表!C9</f>
        <v>0.23618090452261309</v>
      </c>
      <c r="G6" s="77">
        <f t="shared" si="1"/>
        <v>0.20314209921906753</v>
      </c>
      <c r="H6" s="77">
        <v>0.22663552168520018</v>
      </c>
      <c r="I6" s="77">
        <f t="shared" si="2"/>
        <v>0.22663552168520018</v>
      </c>
      <c r="J6" s="76">
        <f>分析係数表!G9</f>
        <v>0.23529411764705882</v>
      </c>
      <c r="K6" s="78">
        <f t="shared" si="3"/>
        <v>5.3326005102400043E-2</v>
      </c>
      <c r="L6" s="79"/>
      <c r="M6" s="80"/>
      <c r="N6" s="81">
        <f>分析係数表!H9</f>
        <v>6.2564550726940495E-4</v>
      </c>
      <c r="O6" s="82">
        <f t="shared" si="4"/>
        <v>8.5094101280727349E-3</v>
      </c>
      <c r="P6" s="76">
        <f>分析係数表!C9</f>
        <v>0.23618090452261309</v>
      </c>
      <c r="Q6" s="82">
        <f t="shared" si="5"/>
        <v>2.0097601810021033E-3</v>
      </c>
      <c r="R6" s="83">
        <v>2.384474354856371E-3</v>
      </c>
      <c r="S6" s="84">
        <f t="shared" si="6"/>
        <v>0.22901999604005654</v>
      </c>
      <c r="T6" s="85">
        <f>分析係数表!F9</f>
        <v>0.68627450980392157</v>
      </c>
      <c r="U6" s="86">
        <f t="shared" si="7"/>
        <v>0.15717058551768587</v>
      </c>
      <c r="V6" s="87">
        <f>分析係数表!D9</f>
        <v>1.9607843137254902E-2</v>
      </c>
      <c r="W6" s="167">
        <f t="shared" si="8"/>
        <v>0</v>
      </c>
      <c r="X6" s="76">
        <f>分析係数表!E9</f>
        <v>0</v>
      </c>
      <c r="Y6" s="166">
        <f t="shared" si="9"/>
        <v>0</v>
      </c>
    </row>
    <row r="7" spans="1:25" x14ac:dyDescent="0.2">
      <c r="A7" s="6" t="s">
        <v>221</v>
      </c>
      <c r="B7" s="5" t="s">
        <v>267</v>
      </c>
      <c r="C7" s="90"/>
      <c r="D7" s="76">
        <f>投入係数表!I7</f>
        <v>0</v>
      </c>
      <c r="E7" s="77">
        <f t="shared" si="0"/>
        <v>0</v>
      </c>
      <c r="F7" s="76">
        <f>分析係数表!C10</f>
        <v>0</v>
      </c>
      <c r="G7" s="77">
        <f t="shared" si="1"/>
        <v>0</v>
      </c>
      <c r="H7" s="77">
        <v>0</v>
      </c>
      <c r="I7" s="77">
        <f t="shared" si="2"/>
        <v>0</v>
      </c>
      <c r="J7" s="76">
        <f>分析係数表!G10</f>
        <v>0</v>
      </c>
      <c r="K7" s="78">
        <f t="shared" si="3"/>
        <v>0</v>
      </c>
      <c r="L7" s="79"/>
      <c r="M7" s="80"/>
      <c r="N7" s="81">
        <f>分析係数表!H10</f>
        <v>1.1817748470644316E-3</v>
      </c>
      <c r="O7" s="82">
        <f t="shared" si="4"/>
        <v>1.6073330241915169E-2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投入係数表!I8</f>
        <v>5.7340819495878626E-3</v>
      </c>
      <c r="E8" s="77">
        <f t="shared" si="0"/>
        <v>0.57340819495878625</v>
      </c>
      <c r="F8" s="76">
        <f>分析係数表!C11</f>
        <v>2.6120660599932566E-2</v>
      </c>
      <c r="G8" s="77">
        <f t="shared" si="1"/>
        <v>1.497780084573842E-2</v>
      </c>
      <c r="H8" s="77">
        <v>2.2966225347767304E-2</v>
      </c>
      <c r="I8" s="77">
        <f t="shared" si="2"/>
        <v>2.2966225347767304E-2</v>
      </c>
      <c r="J8" s="76">
        <f>分析係数表!G11</f>
        <v>0.34361233480176212</v>
      </c>
      <c r="K8" s="78">
        <f t="shared" si="3"/>
        <v>7.8914783133297341E-3</v>
      </c>
      <c r="L8" s="79"/>
      <c r="M8" s="80"/>
      <c r="N8" s="81">
        <f>分析係数表!H11</f>
        <v>-1.9861762135536665E-5</v>
      </c>
      <c r="O8" s="82">
        <f t="shared" si="4"/>
        <v>-2.7014000406580112E-4</v>
      </c>
      <c r="P8" s="76">
        <f>分析係数表!C11</f>
        <v>2.6120660599932566E-2</v>
      </c>
      <c r="Q8" s="82">
        <f t="shared" si="5"/>
        <v>-7.0562353606671941E-6</v>
      </c>
      <c r="R8" s="83">
        <v>8.3067101543582357E-4</v>
      </c>
      <c r="S8" s="84">
        <f t="shared" si="6"/>
        <v>2.3796896363203129E-2</v>
      </c>
      <c r="T8" s="85">
        <f>分析係数表!F11</f>
        <v>0.56828193832599116</v>
      </c>
      <c r="U8" s="86">
        <f t="shared" si="7"/>
        <v>1.3523346391423803E-2</v>
      </c>
      <c r="V8" s="87">
        <f>分析係数表!D11</f>
        <v>2.2026431718061675E-2</v>
      </c>
      <c r="W8" s="167">
        <f t="shared" si="8"/>
        <v>0</v>
      </c>
      <c r="X8" s="76">
        <f>分析係数表!E11</f>
        <v>0</v>
      </c>
      <c r="Y8" s="166">
        <f t="shared" si="9"/>
        <v>0</v>
      </c>
    </row>
    <row r="9" spans="1:25" x14ac:dyDescent="0.2">
      <c r="A9" s="6" t="s">
        <v>223</v>
      </c>
      <c r="B9" s="5" t="s">
        <v>191</v>
      </c>
      <c r="C9" s="90"/>
      <c r="D9" s="76">
        <f>投入係数表!I9</f>
        <v>1.9113606498626209E-3</v>
      </c>
      <c r="E9" s="77">
        <f t="shared" si="0"/>
        <v>0.19113606498626209</v>
      </c>
      <c r="F9" s="76">
        <f>分析係数表!C12</f>
        <v>0.27511259056197379</v>
      </c>
      <c r="G9" s="77">
        <f t="shared" si="1"/>
        <v>5.2583937988192338E-2</v>
      </c>
      <c r="H9" s="77">
        <v>6.3801749180999207E-2</v>
      </c>
      <c r="I9" s="77">
        <f t="shared" si="2"/>
        <v>6.3801749180999207E-2</v>
      </c>
      <c r="J9" s="76">
        <f>分析係数表!G12</f>
        <v>0.14467046825309793</v>
      </c>
      <c r="K9" s="78">
        <f t="shared" si="3"/>
        <v>9.2302289293818632E-3</v>
      </c>
      <c r="L9" s="79"/>
      <c r="M9" s="80"/>
      <c r="N9" s="81">
        <f>分析係数表!H12</f>
        <v>9.3787240804004135E-2</v>
      </c>
      <c r="O9" s="82">
        <f t="shared" si="4"/>
        <v>1.275601099198713</v>
      </c>
      <c r="P9" s="76">
        <f>分析係数表!C12</f>
        <v>0.27511259056197379</v>
      </c>
      <c r="Q9" s="82">
        <f t="shared" si="5"/>
        <v>0.35093392292425923</v>
      </c>
      <c r="R9" s="83">
        <v>0.4080925467944822</v>
      </c>
      <c r="S9" s="84">
        <f t="shared" si="6"/>
        <v>0.47189429597548138</v>
      </c>
      <c r="T9" s="85">
        <f>分析係数表!F12</f>
        <v>0.28514639763131922</v>
      </c>
      <c r="U9" s="86">
        <f t="shared" si="7"/>
        <v>0.13455895856017605</v>
      </c>
      <c r="V9" s="87">
        <f>分析係数表!D12</f>
        <v>6.6646562123039807E-2</v>
      </c>
      <c r="W9" s="167">
        <f t="shared" si="8"/>
        <v>0</v>
      </c>
      <c r="X9" s="76">
        <f>分析係数表!E12</f>
        <v>5.9847571005592716E-2</v>
      </c>
      <c r="Y9" s="166">
        <f t="shared" si="9"/>
        <v>0</v>
      </c>
    </row>
    <row r="10" spans="1:25" x14ac:dyDescent="0.2">
      <c r="A10" s="6" t="s">
        <v>224</v>
      </c>
      <c r="B10" s="5" t="s">
        <v>28</v>
      </c>
      <c r="C10" s="90"/>
      <c r="D10" s="76">
        <f>投入係数表!I10</f>
        <v>7.6454425994504837E-3</v>
      </c>
      <c r="E10" s="77">
        <f t="shared" si="0"/>
        <v>0.76454425994504838</v>
      </c>
      <c r="F10" s="76">
        <f>分析係数表!C13</f>
        <v>0</v>
      </c>
      <c r="G10" s="77">
        <f t="shared" si="1"/>
        <v>0</v>
      </c>
      <c r="H10" s="77">
        <v>0</v>
      </c>
      <c r="I10" s="77">
        <f t="shared" si="2"/>
        <v>0</v>
      </c>
      <c r="J10" s="76">
        <f>分析係数表!G13</f>
        <v>0.2449874686716792</v>
      </c>
      <c r="K10" s="78">
        <f t="shared" si="3"/>
        <v>0</v>
      </c>
      <c r="L10" s="79"/>
      <c r="M10" s="80"/>
      <c r="N10" s="81">
        <f>分析係数表!H13</f>
        <v>1.4727496623500437E-2</v>
      </c>
      <c r="O10" s="82">
        <f t="shared" si="4"/>
        <v>0.20030881301479153</v>
      </c>
      <c r="P10" s="76">
        <f>分析係数表!C13</f>
        <v>0</v>
      </c>
      <c r="Q10" s="82">
        <f t="shared" si="5"/>
        <v>0</v>
      </c>
      <c r="R10" s="83">
        <v>0</v>
      </c>
      <c r="S10" s="84">
        <f t="shared" si="6"/>
        <v>0</v>
      </c>
      <c r="T10" s="85">
        <f>分析係数表!F13</f>
        <v>0.38345864661654133</v>
      </c>
      <c r="U10" s="86">
        <f t="shared" si="7"/>
        <v>0</v>
      </c>
      <c r="V10" s="87">
        <f>分析係数表!D13</f>
        <v>8.834586466165413E-2</v>
      </c>
      <c r="W10" s="167">
        <f t="shared" si="8"/>
        <v>0</v>
      </c>
      <c r="X10" s="76">
        <f>分析係数表!E13</f>
        <v>8.6048454469507096E-2</v>
      </c>
      <c r="Y10" s="166">
        <f t="shared" si="9"/>
        <v>0</v>
      </c>
    </row>
    <row r="11" spans="1:25" x14ac:dyDescent="0.2">
      <c r="A11" s="6" t="s">
        <v>225</v>
      </c>
      <c r="B11" s="5" t="s">
        <v>268</v>
      </c>
      <c r="C11" s="75">
        <f>最終需要_まとめ!C12</f>
        <v>100</v>
      </c>
      <c r="D11" s="76">
        <f>投入係数表!I11</f>
        <v>0.32301994982678295</v>
      </c>
      <c r="E11" s="77">
        <f t="shared" si="0"/>
        <v>32.301994982678295</v>
      </c>
      <c r="F11" s="76">
        <f>分析係数表!C14</f>
        <v>0.21228966346153844</v>
      </c>
      <c r="G11" s="77">
        <f t="shared" si="1"/>
        <v>6.857379644009078</v>
      </c>
      <c r="H11" s="77">
        <v>7.4275126750351248</v>
      </c>
      <c r="I11" s="77">
        <f t="shared" si="2"/>
        <v>107.42751267503513</v>
      </c>
      <c r="J11" s="76">
        <f>分析係数表!G14</f>
        <v>0.17214191852825231</v>
      </c>
      <c r="K11" s="78">
        <f t="shared" si="3"/>
        <v>18.492778134598691</v>
      </c>
      <c r="L11" s="79"/>
      <c r="M11" s="80"/>
      <c r="N11" s="81">
        <f>分析係数表!H14</f>
        <v>1.2214983713355048E-3</v>
      </c>
      <c r="O11" s="82">
        <f t="shared" si="4"/>
        <v>1.6613610250046769E-2</v>
      </c>
      <c r="P11" s="76">
        <f>分析係数表!C14</f>
        <v>0.21228966346153844</v>
      </c>
      <c r="Q11" s="82">
        <f t="shared" si="5"/>
        <v>3.5268977288635938E-3</v>
      </c>
      <c r="R11" s="83">
        <v>2.0425035365611056E-2</v>
      </c>
      <c r="S11" s="84">
        <f t="shared" si="6"/>
        <v>107.44793771040074</v>
      </c>
      <c r="T11" s="85">
        <f>分析係数表!F14</f>
        <v>0.30737068450603272</v>
      </c>
      <c r="U11" s="86">
        <f t="shared" si="7"/>
        <v>33.026346162807442</v>
      </c>
      <c r="V11" s="87">
        <f>分析係数表!D14</f>
        <v>6.4508421932863463E-2</v>
      </c>
      <c r="W11" s="167">
        <f t="shared" si="8"/>
        <v>7</v>
      </c>
      <c r="X11" s="76">
        <f>分析係数表!E14</f>
        <v>5.0053757018277384E-2</v>
      </c>
      <c r="Y11" s="166">
        <f t="shared" si="9"/>
        <v>5</v>
      </c>
    </row>
    <row r="12" spans="1:25" x14ac:dyDescent="0.2">
      <c r="A12" s="6" t="s">
        <v>226</v>
      </c>
      <c r="B12" s="5" t="s">
        <v>29</v>
      </c>
      <c r="C12" s="90"/>
      <c r="D12" s="76">
        <f>投入係数表!I12</f>
        <v>3.6435312388006215E-2</v>
      </c>
      <c r="E12" s="77">
        <f t="shared" si="0"/>
        <v>3.6435312388006214</v>
      </c>
      <c r="F12" s="76">
        <f>分析係数表!C15</f>
        <v>0</v>
      </c>
      <c r="G12" s="77">
        <f t="shared" si="1"/>
        <v>0</v>
      </c>
      <c r="H12" s="77">
        <v>0</v>
      </c>
      <c r="I12" s="77">
        <f t="shared" si="2"/>
        <v>0</v>
      </c>
      <c r="J12" s="76">
        <f>分析係数表!G15</f>
        <v>9.5616368472834598E-2</v>
      </c>
      <c r="K12" s="78">
        <f t="shared" si="3"/>
        <v>0</v>
      </c>
      <c r="L12" s="79"/>
      <c r="M12" s="80"/>
      <c r="N12" s="81">
        <f>分析係数表!H15</f>
        <v>8.620004766822913E-3</v>
      </c>
      <c r="O12" s="82">
        <f t="shared" si="4"/>
        <v>0.11724076176455769</v>
      </c>
      <c r="P12" s="76">
        <f>分析係数表!C15</f>
        <v>0</v>
      </c>
      <c r="Q12" s="82">
        <f t="shared" si="5"/>
        <v>0</v>
      </c>
      <c r="R12" s="83">
        <v>0</v>
      </c>
      <c r="S12" s="84">
        <f t="shared" si="6"/>
        <v>0</v>
      </c>
      <c r="T12" s="85">
        <f>分析係数表!F15</f>
        <v>0.30379331705717305</v>
      </c>
      <c r="U12" s="86">
        <f t="shared" si="7"/>
        <v>0</v>
      </c>
      <c r="V12" s="87">
        <f>分析係数表!D15</f>
        <v>2.2264329701563241E-2</v>
      </c>
      <c r="W12" s="167">
        <f t="shared" si="8"/>
        <v>0</v>
      </c>
      <c r="X12" s="76">
        <f>分析係数表!E15</f>
        <v>2.0187297307145722E-2</v>
      </c>
      <c r="Y12" s="166">
        <f t="shared" si="9"/>
        <v>0</v>
      </c>
    </row>
    <row r="13" spans="1:25" x14ac:dyDescent="0.2">
      <c r="A13" s="6" t="s">
        <v>227</v>
      </c>
      <c r="B13" s="5" t="s">
        <v>30</v>
      </c>
      <c r="C13" s="90"/>
      <c r="D13" s="76">
        <f>投入係数表!I13</f>
        <v>4.4200215028073111E-3</v>
      </c>
      <c r="E13" s="77">
        <f t="shared" si="0"/>
        <v>0.44200215028073109</v>
      </c>
      <c r="F13" s="76">
        <f>分析係数表!C16</f>
        <v>0.11454569784557744</v>
      </c>
      <c r="G13" s="77">
        <f t="shared" si="1"/>
        <v>5.0629444753152134E-2</v>
      </c>
      <c r="H13" s="77">
        <v>7.32341116669359E-2</v>
      </c>
      <c r="I13" s="77">
        <f t="shared" si="2"/>
        <v>7.32341116669359E-2</v>
      </c>
      <c r="J13" s="76">
        <f>分析係数表!G16</f>
        <v>3.3333333333333333E-2</v>
      </c>
      <c r="K13" s="78">
        <f t="shared" si="3"/>
        <v>2.4411370555645299E-3</v>
      </c>
      <c r="L13" s="79"/>
      <c r="M13" s="80"/>
      <c r="N13" s="81">
        <f>分析係数表!H16</f>
        <v>1.7428696273933425E-2</v>
      </c>
      <c r="O13" s="82">
        <f t="shared" si="4"/>
        <v>0.2370478535677405</v>
      </c>
      <c r="P13" s="76">
        <f>分析係数表!C16</f>
        <v>0.11454569784557744</v>
      </c>
      <c r="Q13" s="82">
        <f t="shared" si="5"/>
        <v>2.7152811809713091E-2</v>
      </c>
      <c r="R13" s="83">
        <v>3.1663281125113261E-2</v>
      </c>
      <c r="S13" s="84">
        <f t="shared" si="6"/>
        <v>0.10489739279204915</v>
      </c>
      <c r="T13" s="85">
        <f>分析係数表!F16</f>
        <v>0.28835978835978837</v>
      </c>
      <c r="U13" s="86">
        <f t="shared" si="7"/>
        <v>3.0248189985008885E-2</v>
      </c>
      <c r="V13" s="87">
        <f>分析係数表!D16</f>
        <v>1.4814814814814815E-2</v>
      </c>
      <c r="W13" s="167">
        <f t="shared" si="8"/>
        <v>0</v>
      </c>
      <c r="X13" s="76">
        <f>分析係数表!E16</f>
        <v>1.4814814814814815E-2</v>
      </c>
      <c r="Y13" s="166">
        <f t="shared" si="9"/>
        <v>0</v>
      </c>
    </row>
    <row r="14" spans="1:25" x14ac:dyDescent="0.2">
      <c r="A14" s="6" t="s">
        <v>2</v>
      </c>
      <c r="B14" s="5" t="s">
        <v>365</v>
      </c>
      <c r="C14" s="90"/>
      <c r="D14" s="76">
        <f>投入係数表!I14</f>
        <v>2.4130928204515588E-2</v>
      </c>
      <c r="E14" s="77">
        <f t="shared" si="0"/>
        <v>2.4130928204515589</v>
      </c>
      <c r="F14" s="76">
        <f>分析係数表!C17</f>
        <v>0.30978058757902571</v>
      </c>
      <c r="G14" s="77">
        <f t="shared" si="1"/>
        <v>0.74752931180221227</v>
      </c>
      <c r="H14" s="77">
        <v>0.91033612336177949</v>
      </c>
      <c r="I14" s="77">
        <f t="shared" si="2"/>
        <v>0.91033612336177949</v>
      </c>
      <c r="J14" s="76">
        <f>分析係数表!G17</f>
        <v>0.21244620534189493</v>
      </c>
      <c r="K14" s="78">
        <f t="shared" si="3"/>
        <v>0.19339745499386121</v>
      </c>
      <c r="L14" s="79"/>
      <c r="M14" s="80"/>
      <c r="N14" s="81">
        <f>分析係数表!H17</f>
        <v>3.0984348931437197E-3</v>
      </c>
      <c r="O14" s="82">
        <f t="shared" si="4"/>
        <v>4.2141840634264974E-2</v>
      </c>
      <c r="P14" s="76">
        <f>分析係数表!C17</f>
        <v>0.30978058757902571</v>
      </c>
      <c r="Q14" s="82">
        <f t="shared" si="5"/>
        <v>1.3054724153344265E-2</v>
      </c>
      <c r="R14" s="83">
        <v>2.9415010071240005E-2</v>
      </c>
      <c r="S14" s="84">
        <f t="shared" si="6"/>
        <v>0.93975113343301953</v>
      </c>
      <c r="T14" s="85">
        <f>分析係数表!F17</f>
        <v>0.32338274472300022</v>
      </c>
      <c r="U14" s="86">
        <f t="shared" si="7"/>
        <v>0.30389930088612027</v>
      </c>
      <c r="V14" s="87">
        <f>分析係数表!D17</f>
        <v>4.5631532208484184E-2</v>
      </c>
      <c r="W14" s="167">
        <f t="shared" si="8"/>
        <v>0</v>
      </c>
      <c r="X14" s="76">
        <f>分析係数表!E17</f>
        <v>4.7134367101577979E-2</v>
      </c>
      <c r="Y14" s="166">
        <f t="shared" si="9"/>
        <v>0</v>
      </c>
    </row>
    <row r="15" spans="1:25" x14ac:dyDescent="0.2">
      <c r="A15" s="6" t="s">
        <v>3</v>
      </c>
      <c r="B15" s="5" t="s">
        <v>31</v>
      </c>
      <c r="C15" s="90"/>
      <c r="D15" s="76">
        <f>投入係数表!I15</f>
        <v>3.4643411778760005E-3</v>
      </c>
      <c r="E15" s="77">
        <f t="shared" si="0"/>
        <v>0.34643411778760003</v>
      </c>
      <c r="F15" s="76">
        <f>分析係数表!C18</f>
        <v>0.59688826025459685</v>
      </c>
      <c r="G15" s="77">
        <f t="shared" si="1"/>
        <v>0.20678245785907667</v>
      </c>
      <c r="H15" s="77">
        <v>0.26394839589243158</v>
      </c>
      <c r="I15" s="77">
        <f t="shared" si="2"/>
        <v>0.26394839589243158</v>
      </c>
      <c r="J15" s="76">
        <f>分析係数表!G18</f>
        <v>0.21580586555930445</v>
      </c>
      <c r="K15" s="78">
        <f t="shared" si="3"/>
        <v>5.6961612038556153E-2</v>
      </c>
      <c r="L15" s="79"/>
      <c r="M15" s="80"/>
      <c r="N15" s="81">
        <f>分析係数表!H18</f>
        <v>4.5682052911734329E-4</v>
      </c>
      <c r="O15" s="82">
        <f t="shared" si="4"/>
        <v>6.2132200935134255E-3</v>
      </c>
      <c r="P15" s="76">
        <f>分析係数表!C18</f>
        <v>0.59688826025459685</v>
      </c>
      <c r="Q15" s="82">
        <f t="shared" si="5"/>
        <v>3.7085981321961321E-3</v>
      </c>
      <c r="R15" s="83">
        <v>9.252134796782694E-3</v>
      </c>
      <c r="S15" s="84">
        <f t="shared" si="6"/>
        <v>0.27320053068921429</v>
      </c>
      <c r="T15" s="85">
        <f>分析係数表!F18</f>
        <v>0.45964183752919802</v>
      </c>
      <c r="U15" s="86">
        <f t="shared" si="7"/>
        <v>0.12557439393994252</v>
      </c>
      <c r="V15" s="87">
        <f>分析係数表!D18</f>
        <v>3.9968855437321565E-2</v>
      </c>
      <c r="W15" s="167">
        <f t="shared" si="8"/>
        <v>0</v>
      </c>
      <c r="X15" s="76">
        <f>分析係数表!E18</f>
        <v>3.7243706202958735E-2</v>
      </c>
      <c r="Y15" s="166">
        <f t="shared" si="9"/>
        <v>0</v>
      </c>
    </row>
    <row r="16" spans="1:25" x14ac:dyDescent="0.2">
      <c r="A16" s="6" t="s">
        <v>4</v>
      </c>
      <c r="B16" s="5" t="s">
        <v>32</v>
      </c>
      <c r="C16" s="90"/>
      <c r="D16" s="76">
        <f>投入係数表!I16</f>
        <v>1.0393023533628001E-2</v>
      </c>
      <c r="E16" s="77">
        <f t="shared" si="0"/>
        <v>1.0393023533628001</v>
      </c>
      <c r="F16" s="76">
        <f>分析係数表!C19</f>
        <v>0.34200435729847489</v>
      </c>
      <c r="G16" s="77">
        <f t="shared" si="1"/>
        <v>0.3554459334006369</v>
      </c>
      <c r="H16" s="77">
        <v>0.58352996948210578</v>
      </c>
      <c r="I16" s="77">
        <f t="shared" si="2"/>
        <v>0.58352996948210578</v>
      </c>
      <c r="J16" s="76">
        <f>分析係数表!G19</f>
        <v>5.7658279746234518E-2</v>
      </c>
      <c r="K16" s="78">
        <f t="shared" si="3"/>
        <v>3.3645334220710948E-2</v>
      </c>
      <c r="L16" s="79"/>
      <c r="M16" s="80"/>
      <c r="N16" s="81">
        <f>分析係数表!H19</f>
        <v>-1.1917057281321999E-4</v>
      </c>
      <c r="O16" s="82">
        <f t="shared" si="4"/>
        <v>-1.6208400243948068E-3</v>
      </c>
      <c r="P16" s="76">
        <f>分析係数表!C19</f>
        <v>0.34200435729847489</v>
      </c>
      <c r="Q16" s="82">
        <f t="shared" si="5"/>
        <v>-5.5433435082679033E-4</v>
      </c>
      <c r="R16" s="83">
        <v>5.1393751196918821E-3</v>
      </c>
      <c r="S16" s="84">
        <f t="shared" si="6"/>
        <v>0.58866934460179765</v>
      </c>
      <c r="T16" s="85">
        <f>分析係数表!F19</f>
        <v>0.2400702026958986</v>
      </c>
      <c r="U16" s="86">
        <f t="shared" si="7"/>
        <v>0.14132196887941534</v>
      </c>
      <c r="V16" s="87">
        <f>分析係数表!D19</f>
        <v>1.0314617409693151E-2</v>
      </c>
      <c r="W16" s="167">
        <f t="shared" si="8"/>
        <v>0</v>
      </c>
      <c r="X16" s="76">
        <f>分析係数表!E19</f>
        <v>1.1666882453641765E-2</v>
      </c>
      <c r="Y16" s="166">
        <f t="shared" si="9"/>
        <v>0</v>
      </c>
    </row>
    <row r="17" spans="1:25" x14ac:dyDescent="0.2">
      <c r="A17" s="6" t="s">
        <v>5</v>
      </c>
      <c r="B17" s="5" t="s">
        <v>33</v>
      </c>
      <c r="C17" s="90"/>
      <c r="D17" s="76">
        <f>投入係数表!I17</f>
        <v>2.7475809341775178E-3</v>
      </c>
      <c r="E17" s="77">
        <f t="shared" si="0"/>
        <v>0.27475809341775176</v>
      </c>
      <c r="F17" s="76">
        <f>分析係数表!C20</f>
        <v>3.3677120606188216E-2</v>
      </c>
      <c r="G17" s="77">
        <f t="shared" si="1"/>
        <v>9.2530614495559549E-3</v>
      </c>
      <c r="H17" s="77">
        <v>1.337327605002743E-2</v>
      </c>
      <c r="I17" s="77">
        <f t="shared" si="2"/>
        <v>1.337327605002743E-2</v>
      </c>
      <c r="J17" s="76">
        <f>分析係数表!G20</f>
        <v>0.10088272383354351</v>
      </c>
      <c r="K17" s="78">
        <f t="shared" si="3"/>
        <v>1.3491325145046588E-3</v>
      </c>
      <c r="L17" s="79"/>
      <c r="M17" s="80"/>
      <c r="N17" s="81">
        <f>分析係数表!H20</f>
        <v>5.7599110193056326E-4</v>
      </c>
      <c r="O17" s="82">
        <f t="shared" si="4"/>
        <v>7.8340601179082321E-3</v>
      </c>
      <c r="P17" s="76">
        <f>分析係数表!C20</f>
        <v>3.3677120606188216E-2</v>
      </c>
      <c r="Q17" s="82">
        <f t="shared" si="5"/>
        <v>2.6382858742692462E-4</v>
      </c>
      <c r="R17" s="83">
        <v>6.8341952085953768E-4</v>
      </c>
      <c r="S17" s="84">
        <f t="shared" si="6"/>
        <v>1.4056695570886967E-2</v>
      </c>
      <c r="T17" s="85">
        <f>分析係数表!F20</f>
        <v>0.2244640605296343</v>
      </c>
      <c r="U17" s="86">
        <f t="shared" si="7"/>
        <v>3.1552229654702147E-3</v>
      </c>
      <c r="V17" s="87">
        <f>分析係数表!D20</f>
        <v>9.8360655737704916E-2</v>
      </c>
      <c r="W17" s="167">
        <f t="shared" si="8"/>
        <v>0</v>
      </c>
      <c r="X17" s="76">
        <f>分析係数表!E20</f>
        <v>9.8360655737704916E-2</v>
      </c>
      <c r="Y17" s="166">
        <f t="shared" si="9"/>
        <v>0</v>
      </c>
    </row>
    <row r="18" spans="1:25" x14ac:dyDescent="0.2">
      <c r="A18" s="6" t="s">
        <v>6</v>
      </c>
      <c r="B18" s="5" t="s">
        <v>34</v>
      </c>
      <c r="C18" s="90"/>
      <c r="D18" s="76">
        <f>投入係数表!I18</f>
        <v>1.1946004061641381E-2</v>
      </c>
      <c r="E18" s="77">
        <f t="shared" si="0"/>
        <v>1.194600406164138</v>
      </c>
      <c r="F18" s="76">
        <f>分析係数表!C21</f>
        <v>0.74792925901052154</v>
      </c>
      <c r="G18" s="77">
        <f t="shared" si="1"/>
        <v>0.89347659659601175</v>
      </c>
      <c r="H18" s="77">
        <v>1.0752865555596218</v>
      </c>
      <c r="I18" s="77">
        <f t="shared" si="2"/>
        <v>1.0752865555596218</v>
      </c>
      <c r="J18" s="76">
        <f>分析係数表!G21</f>
        <v>0.28510603787356553</v>
      </c>
      <c r="K18" s="78">
        <f t="shared" si="3"/>
        <v>0.30657068943431737</v>
      </c>
      <c r="L18" s="79"/>
      <c r="M18" s="80"/>
      <c r="N18" s="81">
        <f>分析係数表!H21</f>
        <v>9.6329546357352828E-4</v>
      </c>
      <c r="O18" s="82">
        <f t="shared" si="4"/>
        <v>1.3101790197191354E-2</v>
      </c>
      <c r="P18" s="76">
        <f>分析係数表!C21</f>
        <v>0.74792925901052154</v>
      </c>
      <c r="Q18" s="82">
        <f t="shared" si="5"/>
        <v>9.799212233896645E-3</v>
      </c>
      <c r="R18" s="83">
        <v>2.3090365046743493E-2</v>
      </c>
      <c r="S18" s="84">
        <f t="shared" si="6"/>
        <v>1.0983769206063654</v>
      </c>
      <c r="T18" s="85">
        <f>分析係数表!F21</f>
        <v>0.42581403836016385</v>
      </c>
      <c r="U18" s="86">
        <f t="shared" si="7"/>
        <v>0.46770431220499753</v>
      </c>
      <c r="V18" s="87">
        <f>分析係数表!D21</f>
        <v>6.5082518957057703E-2</v>
      </c>
      <c r="W18" s="167">
        <f t="shared" si="8"/>
        <v>0</v>
      </c>
      <c r="X18" s="76">
        <f>分析係数表!E21</f>
        <v>5.1052268764445886E-2</v>
      </c>
      <c r="Y18" s="166">
        <f t="shared" si="9"/>
        <v>0</v>
      </c>
    </row>
    <row r="19" spans="1:25" x14ac:dyDescent="0.2">
      <c r="A19" s="6" t="s">
        <v>7</v>
      </c>
      <c r="B19" s="5" t="s">
        <v>269</v>
      </c>
      <c r="C19" s="90"/>
      <c r="D19" s="76">
        <f>投入係数表!I19</f>
        <v>1.194600406164138E-3</v>
      </c>
      <c r="E19" s="77">
        <f t="shared" si="0"/>
        <v>0.1194600406164138</v>
      </c>
      <c r="F19" s="76">
        <f>分析係数表!C22</f>
        <v>0.14808652246256238</v>
      </c>
      <c r="G19" s="77">
        <f t="shared" si="1"/>
        <v>1.7690421988121176E-2</v>
      </c>
      <c r="H19" s="77">
        <v>2.3055486449255758E-2</v>
      </c>
      <c r="I19" s="77">
        <f t="shared" si="2"/>
        <v>2.3055486449255758E-2</v>
      </c>
      <c r="J19" s="76">
        <f>分析係数表!G22</f>
        <v>0.1945937983354202</v>
      </c>
      <c r="K19" s="78">
        <f t="shared" si="3"/>
        <v>4.4864546806314878E-3</v>
      </c>
      <c r="L19" s="79"/>
      <c r="M19" s="80"/>
      <c r="N19" s="81">
        <f>分析係数表!H22</f>
        <v>4.9654405338841663E-5</v>
      </c>
      <c r="O19" s="82">
        <f t="shared" si="4"/>
        <v>6.7535001016450283E-4</v>
      </c>
      <c r="P19" s="76">
        <f>分析係数表!C22</f>
        <v>0.14808652246256238</v>
      </c>
      <c r="Q19" s="82">
        <f t="shared" si="5"/>
        <v>1.0001023445031738E-4</v>
      </c>
      <c r="R19" s="83">
        <v>1.2132475875298867E-3</v>
      </c>
      <c r="S19" s="84">
        <f t="shared" si="6"/>
        <v>2.4268734036785644E-2</v>
      </c>
      <c r="T19" s="85">
        <f>分析係数表!F22</f>
        <v>0.41290417618030495</v>
      </c>
      <c r="U19" s="86">
        <f t="shared" si="7"/>
        <v>1.0020661634397902E-2</v>
      </c>
      <c r="V19" s="87">
        <f>分析係数表!D22</f>
        <v>2.3495617588568902E-2</v>
      </c>
      <c r="W19" s="167">
        <f t="shared" si="8"/>
        <v>0</v>
      </c>
      <c r="X19" s="76">
        <f>分析係数表!E22</f>
        <v>1.8855417249760625E-2</v>
      </c>
      <c r="Y19" s="166">
        <f t="shared" si="9"/>
        <v>0</v>
      </c>
    </row>
    <row r="20" spans="1:25" x14ac:dyDescent="0.2">
      <c r="A20" s="6" t="s">
        <v>8</v>
      </c>
      <c r="B20" s="5" t="s">
        <v>270</v>
      </c>
      <c r="C20" s="90"/>
      <c r="D20" s="76">
        <f>投入係数表!I20</f>
        <v>1.1946004061641381E-4</v>
      </c>
      <c r="E20" s="77">
        <f t="shared" si="0"/>
        <v>1.1946004061641381E-2</v>
      </c>
      <c r="F20" s="76">
        <f>分析係数表!C23</f>
        <v>0</v>
      </c>
      <c r="G20" s="77">
        <f t="shared" si="1"/>
        <v>0</v>
      </c>
      <c r="H20" s="77">
        <v>0</v>
      </c>
      <c r="I20" s="77">
        <f t="shared" si="2"/>
        <v>0</v>
      </c>
      <c r="J20" s="76">
        <f>分析係数表!G23</f>
        <v>0.21540656205420827</v>
      </c>
      <c r="K20" s="78">
        <f t="shared" si="3"/>
        <v>0</v>
      </c>
      <c r="L20" s="79"/>
      <c r="M20" s="80"/>
      <c r="N20" s="81">
        <f>分析係数表!H23</f>
        <v>2.9792643203304998E-5</v>
      </c>
      <c r="O20" s="82">
        <f t="shared" si="4"/>
        <v>4.0521000609870171E-4</v>
      </c>
      <c r="P20" s="76">
        <f>分析係数表!C23</f>
        <v>0</v>
      </c>
      <c r="Q20" s="82">
        <f t="shared" si="5"/>
        <v>0</v>
      </c>
      <c r="R20" s="83">
        <v>0</v>
      </c>
      <c r="S20" s="84">
        <f t="shared" si="6"/>
        <v>0</v>
      </c>
      <c r="T20" s="85">
        <f>分析係数表!F23</f>
        <v>0.44079885877318115</v>
      </c>
      <c r="U20" s="86">
        <f t="shared" si="7"/>
        <v>0</v>
      </c>
      <c r="V20" s="87">
        <f>分析係数表!D23</f>
        <v>9.4151212553495012E-2</v>
      </c>
      <c r="W20" s="167">
        <f t="shared" si="8"/>
        <v>0</v>
      </c>
      <c r="X20" s="76">
        <f>分析係数表!E23</f>
        <v>8.7375178316690436E-2</v>
      </c>
      <c r="Y20" s="166">
        <f t="shared" si="9"/>
        <v>0</v>
      </c>
    </row>
    <row r="21" spans="1:25" x14ac:dyDescent="0.2">
      <c r="A21" s="6" t="s">
        <v>9</v>
      </c>
      <c r="B21" s="5" t="s">
        <v>271</v>
      </c>
      <c r="C21" s="90"/>
      <c r="D21" s="76">
        <f>投入係数表!I21</f>
        <v>0</v>
      </c>
      <c r="E21" s="77">
        <f t="shared" si="0"/>
        <v>0</v>
      </c>
      <c r="F21" s="76">
        <f>分析係数表!C24</f>
        <v>0.12890403180011356</v>
      </c>
      <c r="G21" s="77">
        <f t="shared" si="1"/>
        <v>0</v>
      </c>
      <c r="H21" s="77">
        <v>1.5231643403730423E-3</v>
      </c>
      <c r="I21" s="77">
        <f t="shared" si="2"/>
        <v>1.5231643403730423E-3</v>
      </c>
      <c r="J21" s="76">
        <f>分析係数表!G24</f>
        <v>0.20533333333333334</v>
      </c>
      <c r="K21" s="78">
        <f t="shared" si="3"/>
        <v>3.1275641122326467E-4</v>
      </c>
      <c r="L21" s="79"/>
      <c r="M21" s="80"/>
      <c r="N21" s="81">
        <f>分析係数表!H24</f>
        <v>3.4758083737189161E-4</v>
      </c>
      <c r="O21" s="82">
        <f t="shared" si="4"/>
        <v>4.7274500711515189E-3</v>
      </c>
      <c r="P21" s="76">
        <f>分析係数表!C24</f>
        <v>0.12890403180011356</v>
      </c>
      <c r="Q21" s="82">
        <f t="shared" si="5"/>
        <v>6.0938737430516453E-4</v>
      </c>
      <c r="R21" s="83">
        <v>2.3922909997964583E-3</v>
      </c>
      <c r="S21" s="84">
        <f t="shared" si="6"/>
        <v>3.9154553401695002E-3</v>
      </c>
      <c r="T21" s="85">
        <f>分析係数表!F24</f>
        <v>0.39200000000000002</v>
      </c>
      <c r="U21" s="86">
        <f t="shared" si="7"/>
        <v>1.534858493346444E-3</v>
      </c>
      <c r="V21" s="87">
        <f>分析係数表!D24</f>
        <v>0</v>
      </c>
      <c r="W21" s="167">
        <f t="shared" si="8"/>
        <v>0</v>
      </c>
      <c r="X21" s="76">
        <f>分析係数表!E24</f>
        <v>0</v>
      </c>
      <c r="Y21" s="166">
        <f t="shared" si="9"/>
        <v>0</v>
      </c>
    </row>
    <row r="22" spans="1:25" x14ac:dyDescent="0.2">
      <c r="A22" s="6" t="s">
        <v>10</v>
      </c>
      <c r="B22" s="5" t="s">
        <v>272</v>
      </c>
      <c r="C22" s="90"/>
      <c r="D22" s="76">
        <f>投入係数表!I22</f>
        <v>0</v>
      </c>
      <c r="E22" s="77">
        <f t="shared" si="0"/>
        <v>0</v>
      </c>
      <c r="F22" s="76">
        <f>分析係数表!C25</f>
        <v>4.4947860481841073E-2</v>
      </c>
      <c r="G22" s="77">
        <f t="shared" si="1"/>
        <v>0</v>
      </c>
      <c r="H22" s="77">
        <v>1.518949686446561E-3</v>
      </c>
      <c r="I22" s="77">
        <f t="shared" si="2"/>
        <v>1.518949686446561E-3</v>
      </c>
      <c r="J22" s="76">
        <f>分析係数表!G25</f>
        <v>0.19696010132995567</v>
      </c>
      <c r="K22" s="78">
        <f t="shared" si="3"/>
        <v>2.9917248415761905E-4</v>
      </c>
      <c r="L22" s="79"/>
      <c r="M22" s="80"/>
      <c r="N22" s="81">
        <f>分析係数表!H25</f>
        <v>5.2633669659172167E-4</v>
      </c>
      <c r="O22" s="82">
        <f t="shared" si="4"/>
        <v>7.1587101077437302E-3</v>
      </c>
      <c r="P22" s="76">
        <f>分析係数表!C25</f>
        <v>4.4947860481841073E-2</v>
      </c>
      <c r="Q22" s="82">
        <f t="shared" si="5"/>
        <v>3.2176870315281066E-4</v>
      </c>
      <c r="R22" s="83">
        <v>1.5413023784662556E-3</v>
      </c>
      <c r="S22" s="84">
        <f t="shared" si="6"/>
        <v>3.0602520649128167E-3</v>
      </c>
      <c r="T22" s="85">
        <f>分析係数表!F25</f>
        <v>0.35085497150094996</v>
      </c>
      <c r="U22" s="86">
        <f t="shared" si="7"/>
        <v>1.0737046510207095E-3</v>
      </c>
      <c r="V22" s="87">
        <f>分析係数表!D25</f>
        <v>8.9930335655478144E-2</v>
      </c>
      <c r="W22" s="167">
        <f t="shared" si="8"/>
        <v>0</v>
      </c>
      <c r="X22" s="76">
        <f>分析係数表!E25</f>
        <v>8.7397086763774542E-2</v>
      </c>
      <c r="Y22" s="166">
        <f t="shared" si="9"/>
        <v>0</v>
      </c>
    </row>
    <row r="23" spans="1:25" x14ac:dyDescent="0.2">
      <c r="A23" s="6" t="s">
        <v>11</v>
      </c>
      <c r="B23" s="5" t="s">
        <v>35</v>
      </c>
      <c r="C23" s="90"/>
      <c r="D23" s="76">
        <f>投入係数表!I23</f>
        <v>1.1946004061641381E-4</v>
      </c>
      <c r="E23" s="77">
        <f t="shared" si="0"/>
        <v>1.1946004061641381E-2</v>
      </c>
      <c r="F23" s="76">
        <f>分析係数表!C26</f>
        <v>0.39424703891708968</v>
      </c>
      <c r="G23" s="77">
        <f t="shared" si="1"/>
        <v>4.7096767281936411E-3</v>
      </c>
      <c r="H23" s="77">
        <v>1.3357178902346833E-2</v>
      </c>
      <c r="I23" s="77">
        <f t="shared" si="2"/>
        <v>1.3357178902346833E-2</v>
      </c>
      <c r="J23" s="76">
        <f>分析係数表!G26</f>
        <v>0.19628618241398144</v>
      </c>
      <c r="K23" s="78">
        <f t="shared" si="3"/>
        <v>2.6218296545622347E-3</v>
      </c>
      <c r="L23" s="79"/>
      <c r="M23" s="80"/>
      <c r="N23" s="81">
        <f>分析係数表!H26</f>
        <v>1.0973623579884007E-2</v>
      </c>
      <c r="O23" s="82">
        <f t="shared" si="4"/>
        <v>0.14925235224635511</v>
      </c>
      <c r="P23" s="76">
        <f>分析係数表!C26</f>
        <v>0.39424703891708968</v>
      </c>
      <c r="Q23" s="82">
        <f t="shared" si="5"/>
        <v>5.8842297924535936E-2</v>
      </c>
      <c r="R23" s="83">
        <v>6.4673559257964516E-2</v>
      </c>
      <c r="S23" s="84">
        <f t="shared" si="6"/>
        <v>7.803073816031135E-2</v>
      </c>
      <c r="T23" s="85">
        <f>分析係数表!F26</f>
        <v>0.33478973238667392</v>
      </c>
      <c r="U23" s="86">
        <f t="shared" si="7"/>
        <v>2.6123889946625262E-2</v>
      </c>
      <c r="V23" s="87">
        <f>分析係数表!D26</f>
        <v>1.0267613326051339E-2</v>
      </c>
      <c r="W23" s="167">
        <f t="shared" si="8"/>
        <v>0</v>
      </c>
      <c r="X23" s="76">
        <f>分析係数表!E26</f>
        <v>1.0158383397050792E-2</v>
      </c>
      <c r="Y23" s="166">
        <f t="shared" si="9"/>
        <v>0</v>
      </c>
    </row>
    <row r="24" spans="1:25" x14ac:dyDescent="0.2">
      <c r="A24" s="6" t="s">
        <v>12</v>
      </c>
      <c r="B24" s="5" t="s">
        <v>366</v>
      </c>
      <c r="C24" s="90"/>
      <c r="D24" s="76">
        <f>投入係数表!I24</f>
        <v>0</v>
      </c>
      <c r="E24" s="77">
        <f t="shared" si="0"/>
        <v>0</v>
      </c>
      <c r="F24" s="76">
        <f>分析係数表!C27</f>
        <v>0.12701612903225812</v>
      </c>
      <c r="G24" s="77">
        <f t="shared" si="1"/>
        <v>0</v>
      </c>
      <c r="H24" s="77">
        <v>4.0197974621276395E-4</v>
      </c>
      <c r="I24" s="77">
        <f t="shared" si="2"/>
        <v>4.0197974621276395E-4</v>
      </c>
      <c r="J24" s="76">
        <f>分析係数表!G27</f>
        <v>0.16988809766022381</v>
      </c>
      <c r="K24" s="78">
        <f t="shared" si="3"/>
        <v>6.8291574382026019E-5</v>
      </c>
      <c r="L24" s="79"/>
      <c r="M24" s="80"/>
      <c r="N24" s="81">
        <f>分析係数表!H27</f>
        <v>1.137085882259474E-2</v>
      </c>
      <c r="O24" s="82">
        <f t="shared" si="4"/>
        <v>0.15465515232767113</v>
      </c>
      <c r="P24" s="76">
        <f>分析係数表!C27</f>
        <v>0.12701612903225812</v>
      </c>
      <c r="Q24" s="82">
        <f t="shared" si="5"/>
        <v>1.964369878355501E-2</v>
      </c>
      <c r="R24" s="83">
        <v>1.9883868886262358E-2</v>
      </c>
      <c r="S24" s="84">
        <f t="shared" si="6"/>
        <v>2.0285848632475123E-2</v>
      </c>
      <c r="T24" s="85">
        <f>分析係数表!F27</f>
        <v>0.32044760935910477</v>
      </c>
      <c r="U24" s="86">
        <f t="shared" si="7"/>
        <v>6.500551698097318E-3</v>
      </c>
      <c r="V24" s="87">
        <f>分析係数表!D27</f>
        <v>1.0172939979654121E-2</v>
      </c>
      <c r="W24" s="167">
        <f t="shared" si="8"/>
        <v>0</v>
      </c>
      <c r="X24" s="76">
        <f>分析係数表!E27</f>
        <v>5.0864699898270603E-3</v>
      </c>
      <c r="Y24" s="166">
        <f t="shared" si="9"/>
        <v>0</v>
      </c>
    </row>
    <row r="25" spans="1:25" x14ac:dyDescent="0.2">
      <c r="A25" s="6" t="s">
        <v>13</v>
      </c>
      <c r="B25" s="5" t="s">
        <v>192</v>
      </c>
      <c r="C25" s="90"/>
      <c r="D25" s="76">
        <f>投入係数表!I25</f>
        <v>0</v>
      </c>
      <c r="E25" s="77">
        <f t="shared" si="0"/>
        <v>0</v>
      </c>
      <c r="F25" s="76">
        <f>分析係数表!C28</f>
        <v>0.16379672406551871</v>
      </c>
      <c r="G25" s="77">
        <f t="shared" si="1"/>
        <v>0</v>
      </c>
      <c r="H25" s="77">
        <v>9.5740370826322436E-3</v>
      </c>
      <c r="I25" s="77">
        <f t="shared" si="2"/>
        <v>9.5740370826322436E-3</v>
      </c>
      <c r="J25" s="76">
        <f>分析係数表!G28</f>
        <v>0.12481384959046909</v>
      </c>
      <c r="K25" s="78">
        <f t="shared" si="3"/>
        <v>1.1949724244052344E-3</v>
      </c>
      <c r="L25" s="79"/>
      <c r="M25" s="80"/>
      <c r="N25" s="81">
        <f>分析係数表!H28</f>
        <v>2.2086279494716771E-2</v>
      </c>
      <c r="O25" s="82">
        <f t="shared" si="4"/>
        <v>0.30039568452117082</v>
      </c>
      <c r="P25" s="76">
        <f>分析係数表!C28</f>
        <v>0.16379672406551871</v>
      </c>
      <c r="Q25" s="82">
        <f t="shared" si="5"/>
        <v>4.9203829047986827E-2</v>
      </c>
      <c r="R25" s="83">
        <v>5.6207174971237873E-2</v>
      </c>
      <c r="S25" s="84">
        <f t="shared" si="6"/>
        <v>6.5781212053870122E-2</v>
      </c>
      <c r="T25" s="85">
        <f>分析係数表!F28</f>
        <v>0.21360759493670886</v>
      </c>
      <c r="U25" s="86">
        <f t="shared" si="7"/>
        <v>1.405136649884884E-2</v>
      </c>
      <c r="V25" s="87">
        <f>分析係数表!D28</f>
        <v>6.6548771407297092E-2</v>
      </c>
      <c r="W25" s="167">
        <f t="shared" si="8"/>
        <v>0</v>
      </c>
      <c r="X25" s="76">
        <f>分析係数表!E28</f>
        <v>6.78518242740134E-2</v>
      </c>
      <c r="Y25" s="166">
        <f t="shared" si="9"/>
        <v>0</v>
      </c>
    </row>
    <row r="26" spans="1:25" x14ac:dyDescent="0.2">
      <c r="A26" s="6" t="s">
        <v>14</v>
      </c>
      <c r="B26" s="5" t="s">
        <v>50</v>
      </c>
      <c r="C26" s="90"/>
      <c r="D26" s="76">
        <f>投入係数表!I26</f>
        <v>1.5888185401983036E-2</v>
      </c>
      <c r="E26" s="77">
        <f t="shared" si="0"/>
        <v>1.5888185401983037</v>
      </c>
      <c r="F26" s="76">
        <f>分析係数表!C29</f>
        <v>0.28548895899053628</v>
      </c>
      <c r="G26" s="77">
        <f t="shared" si="1"/>
        <v>0.45359015106607725</v>
      </c>
      <c r="H26" s="77">
        <v>0.51373341371658665</v>
      </c>
      <c r="I26" s="77">
        <f t="shared" si="2"/>
        <v>0.51373341371658665</v>
      </c>
      <c r="J26" s="76">
        <f>分析係数表!G29</f>
        <v>0.26160092807424595</v>
      </c>
      <c r="K26" s="78">
        <f t="shared" si="3"/>
        <v>0.13439313781100962</v>
      </c>
      <c r="L26" s="79"/>
      <c r="M26" s="80"/>
      <c r="N26" s="81">
        <f>分析係数表!H29</f>
        <v>1.047707952649559E-2</v>
      </c>
      <c r="O26" s="82">
        <f t="shared" si="4"/>
        <v>0.14249885214471009</v>
      </c>
      <c r="P26" s="76">
        <f>分析係数表!C29</f>
        <v>0.28548895899053628</v>
      </c>
      <c r="Q26" s="82">
        <f t="shared" si="5"/>
        <v>4.0681848956139632E-2</v>
      </c>
      <c r="R26" s="83">
        <v>5.5945684973025558E-2</v>
      </c>
      <c r="S26" s="84">
        <f t="shared" si="6"/>
        <v>0.5696790986896122</v>
      </c>
      <c r="T26" s="85">
        <f>分析係数表!F29</f>
        <v>0.47177107501933491</v>
      </c>
      <c r="U26" s="86">
        <f t="shared" si="7"/>
        <v>0.26875812080484413</v>
      </c>
      <c r="V26" s="87">
        <f>分析係数表!D29</f>
        <v>7.4825986078886311E-2</v>
      </c>
      <c r="W26" s="167">
        <f t="shared" si="8"/>
        <v>0</v>
      </c>
      <c r="X26" s="76">
        <f>分析係数表!E29</f>
        <v>4.7370456303170917E-2</v>
      </c>
      <c r="Y26" s="166">
        <f t="shared" si="9"/>
        <v>0</v>
      </c>
    </row>
    <row r="27" spans="1:25" x14ac:dyDescent="0.2">
      <c r="A27" s="6" t="s">
        <v>15</v>
      </c>
      <c r="B27" s="5" t="s">
        <v>36</v>
      </c>
      <c r="C27" s="90"/>
      <c r="D27" s="76">
        <f>投入係数表!I27</f>
        <v>4.3005614621908972E-3</v>
      </c>
      <c r="E27" s="77">
        <f t="shared" si="0"/>
        <v>0.43005614621908972</v>
      </c>
      <c r="F27" s="76">
        <f>分析係数表!C30</f>
        <v>1</v>
      </c>
      <c r="G27" s="77">
        <f t="shared" si="1"/>
        <v>0.43005614621908972</v>
      </c>
      <c r="H27" s="77">
        <v>0.5066807880377141</v>
      </c>
      <c r="I27" s="77">
        <f t="shared" si="2"/>
        <v>0.5066807880377141</v>
      </c>
      <c r="J27" s="76">
        <f>分析係数表!G30</f>
        <v>0.34486716956379143</v>
      </c>
      <c r="K27" s="78">
        <f t="shared" si="3"/>
        <v>0.17473756924291781</v>
      </c>
      <c r="L27" s="79"/>
      <c r="M27" s="80"/>
      <c r="N27" s="81">
        <f>分析係数表!H30</f>
        <v>0</v>
      </c>
      <c r="O27" s="82">
        <f t="shared" si="4"/>
        <v>0</v>
      </c>
      <c r="P27" s="76">
        <f>分析係数表!C30</f>
        <v>1</v>
      </c>
      <c r="Q27" s="82">
        <f t="shared" si="5"/>
        <v>0</v>
      </c>
      <c r="R27" s="83">
        <v>3.0968968455552456E-2</v>
      </c>
      <c r="S27" s="84">
        <f t="shared" si="6"/>
        <v>0.53764975649326652</v>
      </c>
      <c r="T27" s="85">
        <f>分析係数表!F30</f>
        <v>0.44112823876680879</v>
      </c>
      <c r="U27" s="86">
        <f t="shared" si="7"/>
        <v>0.23717249015527828</v>
      </c>
      <c r="V27" s="87">
        <f>分析係数表!D30</f>
        <v>0.17563135454247294</v>
      </c>
      <c r="W27" s="167">
        <f t="shared" si="8"/>
        <v>0</v>
      </c>
      <c r="X27" s="76">
        <f>分析係数表!E30</f>
        <v>0.11282387668087898</v>
      </c>
      <c r="Y27" s="166">
        <f t="shared" si="9"/>
        <v>0</v>
      </c>
    </row>
    <row r="28" spans="1:25" x14ac:dyDescent="0.2">
      <c r="A28" s="6" t="s">
        <v>16</v>
      </c>
      <c r="B28" s="5" t="s">
        <v>193</v>
      </c>
      <c r="C28" s="90"/>
      <c r="D28" s="76">
        <f>投入係数表!I28</f>
        <v>5.0053757018277384E-2</v>
      </c>
      <c r="E28" s="77">
        <f t="shared" si="0"/>
        <v>5.0053757018277381</v>
      </c>
      <c r="F28" s="76">
        <f>分析係数表!C31</f>
        <v>9.852216748768472E-2</v>
      </c>
      <c r="G28" s="77">
        <f t="shared" si="1"/>
        <v>0.49314046323425986</v>
      </c>
      <c r="H28" s="77">
        <v>0.55575408866938425</v>
      </c>
      <c r="I28" s="77">
        <f t="shared" si="2"/>
        <v>0.55575408866938425</v>
      </c>
      <c r="J28" s="76">
        <f>分析係数表!G31</f>
        <v>7.0742358078602616E-2</v>
      </c>
      <c r="K28" s="78">
        <f t="shared" si="3"/>
        <v>3.9315354744297051E-2</v>
      </c>
      <c r="L28" s="79"/>
      <c r="M28" s="80"/>
      <c r="N28" s="81">
        <f>分析係数表!H31</f>
        <v>2.298998967188369E-2</v>
      </c>
      <c r="O28" s="82">
        <f t="shared" si="4"/>
        <v>0.31268705470616481</v>
      </c>
      <c r="P28" s="76">
        <f>分析係数表!C31</f>
        <v>9.852216748768472E-2</v>
      </c>
      <c r="Q28" s="82">
        <f t="shared" si="5"/>
        <v>3.0806606374991604E-2</v>
      </c>
      <c r="R28" s="83">
        <v>3.9658544425543792E-2</v>
      </c>
      <c r="S28" s="84">
        <f t="shared" si="6"/>
        <v>0.59541263309492809</v>
      </c>
      <c r="T28" s="85">
        <f>分析係数表!F31</f>
        <v>0.34585152838427946</v>
      </c>
      <c r="U28" s="86">
        <f t="shared" si="7"/>
        <v>0.20592436917518908</v>
      </c>
      <c r="V28" s="87">
        <f>分析係数表!D31</f>
        <v>0</v>
      </c>
      <c r="W28" s="167">
        <f t="shared" si="8"/>
        <v>0</v>
      </c>
      <c r="X28" s="76">
        <f>分析係数表!E31</f>
        <v>0</v>
      </c>
      <c r="Y28" s="166">
        <f t="shared" si="9"/>
        <v>0</v>
      </c>
    </row>
    <row r="29" spans="1:25" x14ac:dyDescent="0.2">
      <c r="A29" s="6" t="s">
        <v>17</v>
      </c>
      <c r="B29" s="5" t="s">
        <v>273</v>
      </c>
      <c r="C29" s="90"/>
      <c r="D29" s="76">
        <f>投入係数表!I29</f>
        <v>2.389200812328276E-3</v>
      </c>
      <c r="E29" s="77">
        <f t="shared" si="0"/>
        <v>0.2389200812328276</v>
      </c>
      <c r="F29" s="76">
        <f>分析係数表!C32</f>
        <v>1</v>
      </c>
      <c r="G29" s="77">
        <f t="shared" si="1"/>
        <v>0.2389200812328276</v>
      </c>
      <c r="H29" s="77">
        <v>0.29709007898675743</v>
      </c>
      <c r="I29" s="77">
        <f t="shared" si="2"/>
        <v>0.29709007898675743</v>
      </c>
      <c r="J29" s="76">
        <f>分析係数表!G32</f>
        <v>0.13984348417829193</v>
      </c>
      <c r="K29" s="78">
        <f t="shared" si="3"/>
        <v>4.1546111760312109E-2</v>
      </c>
      <c r="L29" s="79"/>
      <c r="M29" s="80"/>
      <c r="N29" s="81">
        <f>分析係数表!H32</f>
        <v>6.6735520775403198E-3</v>
      </c>
      <c r="O29" s="82">
        <f t="shared" si="4"/>
        <v>9.0767041366109177E-2</v>
      </c>
      <c r="P29" s="76">
        <f>分析係数表!C32</f>
        <v>1</v>
      </c>
      <c r="Q29" s="82">
        <f t="shared" si="5"/>
        <v>9.0767041366109177E-2</v>
      </c>
      <c r="R29" s="83">
        <v>0.1196262180376801</v>
      </c>
      <c r="S29" s="84">
        <f t="shared" si="6"/>
        <v>0.41671629702443752</v>
      </c>
      <c r="T29" s="85">
        <f>分析係数表!F32</f>
        <v>0.48213678121810138</v>
      </c>
      <c r="U29" s="86">
        <f t="shared" si="7"/>
        <v>0.2009142541284886</v>
      </c>
      <c r="V29" s="87">
        <f>分析係数表!D32</f>
        <v>1.5651582170806397E-2</v>
      </c>
      <c r="W29" s="167">
        <f t="shared" si="8"/>
        <v>0</v>
      </c>
      <c r="X29" s="76">
        <f>分析係数表!E32</f>
        <v>2.3477373256209595E-2</v>
      </c>
      <c r="Y29" s="166">
        <f t="shared" si="9"/>
        <v>0</v>
      </c>
    </row>
    <row r="30" spans="1:25" x14ac:dyDescent="0.2">
      <c r="A30" s="6" t="s">
        <v>18</v>
      </c>
      <c r="B30" s="5" t="s">
        <v>274</v>
      </c>
      <c r="C30" s="90"/>
      <c r="D30" s="76">
        <f>投入係数表!I30</f>
        <v>8.3622028431489664E-4</v>
      </c>
      <c r="E30" s="77">
        <f t="shared" si="0"/>
        <v>8.3622028431489664E-2</v>
      </c>
      <c r="F30" s="76">
        <f>分析係数表!C33</f>
        <v>0.66930265995686555</v>
      </c>
      <c r="G30" s="77">
        <f t="shared" si="1"/>
        <v>5.5968446060184668E-2</v>
      </c>
      <c r="H30" s="77">
        <v>7.5076187929890292E-2</v>
      </c>
      <c r="I30" s="77">
        <f t="shared" si="2"/>
        <v>7.5076187929890292E-2</v>
      </c>
      <c r="J30" s="76">
        <f>分析係数表!G33</f>
        <v>0.50267952840300112</v>
      </c>
      <c r="K30" s="78">
        <f t="shared" si="3"/>
        <v>3.7739262742892334E-2</v>
      </c>
      <c r="L30" s="79"/>
      <c r="M30" s="80"/>
      <c r="N30" s="81">
        <f>分析係数表!H33</f>
        <v>9.930881067768333E-4</v>
      </c>
      <c r="O30" s="82">
        <f t="shared" si="4"/>
        <v>1.3507000203290057E-2</v>
      </c>
      <c r="P30" s="76">
        <f>分析係数表!C33</f>
        <v>0.66930265995686555</v>
      </c>
      <c r="Q30" s="82">
        <f t="shared" si="5"/>
        <v>9.0402711640999583E-3</v>
      </c>
      <c r="R30" s="83">
        <v>2.5654771780772277E-2</v>
      </c>
      <c r="S30" s="84">
        <f t="shared" si="6"/>
        <v>0.10073095971066257</v>
      </c>
      <c r="T30" s="85">
        <f>分析係数表!F33</f>
        <v>0.63987138263665599</v>
      </c>
      <c r="U30" s="86">
        <f t="shared" si="7"/>
        <v>6.4454858464378942E-2</v>
      </c>
      <c r="V30" s="87">
        <f>分析係数表!D33</f>
        <v>8.1457663451232579E-2</v>
      </c>
      <c r="W30" s="167">
        <f t="shared" si="8"/>
        <v>0</v>
      </c>
      <c r="X30" s="76">
        <f>分析係数表!E33</f>
        <v>7.5026795284030015E-2</v>
      </c>
      <c r="Y30" s="166">
        <f t="shared" si="9"/>
        <v>0</v>
      </c>
    </row>
    <row r="31" spans="1:25" x14ac:dyDescent="0.2">
      <c r="A31" s="6" t="s">
        <v>19</v>
      </c>
      <c r="B31" s="5" t="s">
        <v>275</v>
      </c>
      <c r="C31" s="90"/>
      <c r="D31" s="76">
        <f>投入係数表!I31</f>
        <v>8.4936088878270213E-2</v>
      </c>
      <c r="E31" s="77">
        <f t="shared" si="0"/>
        <v>8.4936088878270208</v>
      </c>
      <c r="F31" s="76">
        <f>分析係数表!C34</f>
        <v>0.21075898495808931</v>
      </c>
      <c r="G31" s="77">
        <f t="shared" si="1"/>
        <v>1.7901043878294287</v>
      </c>
      <c r="H31" s="77">
        <v>1.9929705991273154</v>
      </c>
      <c r="I31" s="77">
        <f t="shared" si="2"/>
        <v>1.9929705991273154</v>
      </c>
      <c r="J31" s="76">
        <f>分析係数表!G34</f>
        <v>0.42506631299734748</v>
      </c>
      <c r="K31" s="78">
        <f t="shared" si="3"/>
        <v>0.84714466448316261</v>
      </c>
      <c r="L31" s="79"/>
      <c r="M31" s="80"/>
      <c r="N31" s="81">
        <f>分析係数表!H34</f>
        <v>0.16547827123222372</v>
      </c>
      <c r="O31" s="82">
        <f t="shared" si="4"/>
        <v>2.2506714438742219</v>
      </c>
      <c r="P31" s="76">
        <f>分析係数表!C34</f>
        <v>0.21075898495808931</v>
      </c>
      <c r="Q31" s="82">
        <f t="shared" si="5"/>
        <v>0.4743492289850883</v>
      </c>
      <c r="R31" s="83">
        <v>0.51899327030335496</v>
      </c>
      <c r="S31" s="84">
        <f t="shared" si="6"/>
        <v>2.5119638694306703</v>
      </c>
      <c r="T31" s="85">
        <f>分析係数表!F34</f>
        <v>0.7000994694960212</v>
      </c>
      <c r="U31" s="86">
        <f t="shared" si="7"/>
        <v>1.758624572381585</v>
      </c>
      <c r="V31" s="87">
        <f>分析係数表!D34</f>
        <v>0.34449602122015915</v>
      </c>
      <c r="W31" s="167">
        <f t="shared" si="8"/>
        <v>1</v>
      </c>
      <c r="X31" s="76">
        <f>分析係数表!E34</f>
        <v>0.25008289124668437</v>
      </c>
      <c r="Y31" s="166">
        <f t="shared" si="9"/>
        <v>1</v>
      </c>
    </row>
    <row r="32" spans="1:25" x14ac:dyDescent="0.2">
      <c r="A32" s="6" t="s">
        <v>20</v>
      </c>
      <c r="B32" s="5" t="s">
        <v>37</v>
      </c>
      <c r="C32" s="90"/>
      <c r="D32" s="76">
        <f>投入係数表!I32</f>
        <v>8.7205829649982074E-3</v>
      </c>
      <c r="E32" s="77">
        <f t="shared" si="0"/>
        <v>0.8720582964998207</v>
      </c>
      <c r="F32" s="76">
        <f>分析係数表!C35</f>
        <v>0.35776763643278187</v>
      </c>
      <c r="G32" s="77">
        <f t="shared" si="1"/>
        <v>0.31199423557033895</v>
      </c>
      <c r="H32" s="77">
        <v>0.39084662364035649</v>
      </c>
      <c r="I32" s="77">
        <f t="shared" si="2"/>
        <v>0.39084662364035649</v>
      </c>
      <c r="J32" s="76">
        <f>分析係数表!G35</f>
        <v>0.31457036114570364</v>
      </c>
      <c r="K32" s="78">
        <f t="shared" si="3"/>
        <v>0.12294876355112586</v>
      </c>
      <c r="L32" s="79"/>
      <c r="M32" s="80"/>
      <c r="N32" s="81">
        <f>分析係数表!H35</f>
        <v>6.2812822753634701E-2</v>
      </c>
      <c r="O32" s="82">
        <f t="shared" si="4"/>
        <v>0.85431776285809602</v>
      </c>
      <c r="P32" s="76">
        <f>分析係数表!C35</f>
        <v>0.35776763643278187</v>
      </c>
      <c r="Q32" s="82">
        <f t="shared" si="5"/>
        <v>0.30564724678028288</v>
      </c>
      <c r="R32" s="83">
        <v>0.37449875869466398</v>
      </c>
      <c r="S32" s="84">
        <f t="shared" si="6"/>
        <v>0.76534538233502047</v>
      </c>
      <c r="T32" s="85">
        <f>分析係数表!F35</f>
        <v>0.64533001245330013</v>
      </c>
      <c r="U32" s="86">
        <f t="shared" si="7"/>
        <v>0.49390034511333453</v>
      </c>
      <c r="V32" s="87">
        <f>分析係数表!D35</f>
        <v>7.6961394769613944E-2</v>
      </c>
      <c r="W32" s="167">
        <f t="shared" si="8"/>
        <v>0</v>
      </c>
      <c r="X32" s="76">
        <f>分析係数表!E35</f>
        <v>7.0734744707347447E-2</v>
      </c>
      <c r="Y32" s="166">
        <f t="shared" si="9"/>
        <v>0</v>
      </c>
    </row>
    <row r="33" spans="1:25" x14ac:dyDescent="0.2">
      <c r="A33" s="6" t="s">
        <v>21</v>
      </c>
      <c r="B33" s="5" t="s">
        <v>38</v>
      </c>
      <c r="C33" s="90"/>
      <c r="D33" s="76">
        <f>投入係数表!I33</f>
        <v>1.4335204873969656E-3</v>
      </c>
      <c r="E33" s="77">
        <f t="shared" si="0"/>
        <v>0.14335204873969656</v>
      </c>
      <c r="F33" s="76">
        <f>分析係数表!C36</f>
        <v>0.77131996474217712</v>
      </c>
      <c r="G33" s="77">
        <f t="shared" si="1"/>
        <v>0.11057029717962161</v>
      </c>
      <c r="H33" s="77">
        <v>0.21102821912945172</v>
      </c>
      <c r="I33" s="77">
        <f t="shared" si="2"/>
        <v>0.21102821912945172</v>
      </c>
      <c r="J33" s="76">
        <f>分析係数表!G36</f>
        <v>2.7850799289520427E-2</v>
      </c>
      <c r="K33" s="78">
        <f t="shared" si="3"/>
        <v>5.8773045753992949E-3</v>
      </c>
      <c r="L33" s="79"/>
      <c r="M33" s="80"/>
      <c r="N33" s="81">
        <f>分析係数表!H36</f>
        <v>0.1566397870819099</v>
      </c>
      <c r="O33" s="82">
        <f t="shared" si="4"/>
        <v>2.1304591420649404</v>
      </c>
      <c r="P33" s="76">
        <f>分析係数表!C36</f>
        <v>0.77131996474217712</v>
      </c>
      <c r="Q33" s="82">
        <f t="shared" si="5"/>
        <v>1.6432656703421786</v>
      </c>
      <c r="R33" s="83">
        <v>1.7099378336568234</v>
      </c>
      <c r="S33" s="84">
        <f t="shared" si="6"/>
        <v>1.9209660527862751</v>
      </c>
      <c r="T33" s="85">
        <f>分析係数表!F36</f>
        <v>0.87289520426287748</v>
      </c>
      <c r="U33" s="86">
        <f t="shared" si="7"/>
        <v>1.6768020550289291</v>
      </c>
      <c r="V33" s="87">
        <f>分析係数表!D36</f>
        <v>1.1793960923623446E-2</v>
      </c>
      <c r="W33" s="167">
        <f t="shared" si="8"/>
        <v>0</v>
      </c>
      <c r="X33" s="76">
        <f>分析係数表!E36</f>
        <v>4.760213143872114E-3</v>
      </c>
      <c r="Y33" s="166">
        <f t="shared" si="9"/>
        <v>0</v>
      </c>
    </row>
    <row r="34" spans="1:25" x14ac:dyDescent="0.2">
      <c r="A34" s="6" t="s">
        <v>22</v>
      </c>
      <c r="B34" s="5" t="s">
        <v>378</v>
      </c>
      <c r="C34" s="90"/>
      <c r="D34" s="76">
        <f>投入係数表!I34</f>
        <v>3.3687731453828695E-2</v>
      </c>
      <c r="E34" s="77">
        <f t="shared" si="0"/>
        <v>3.3687731453828693</v>
      </c>
      <c r="F34" s="76">
        <f>分析係数表!C37</f>
        <v>0.44031007751937989</v>
      </c>
      <c r="G34" s="77">
        <f t="shared" si="1"/>
        <v>1.4833047647887365</v>
      </c>
      <c r="H34" s="77">
        <v>1.7315044416781387</v>
      </c>
      <c r="I34" s="77">
        <f t="shared" si="2"/>
        <v>1.7315044416781387</v>
      </c>
      <c r="J34" s="76">
        <f>分析係数表!G37</f>
        <v>0.46875589956579194</v>
      </c>
      <c r="K34" s="78">
        <f t="shared" si="3"/>
        <v>0.81165292216100027</v>
      </c>
      <c r="L34" s="79"/>
      <c r="M34" s="80"/>
      <c r="N34" s="81">
        <f>分析係数表!H37</f>
        <v>4.9515373003892908E-2</v>
      </c>
      <c r="O34" s="82">
        <f t="shared" si="4"/>
        <v>0.67345903013604225</v>
      </c>
      <c r="P34" s="76">
        <f>分析係数表!C37</f>
        <v>0.44031007751937989</v>
      </c>
      <c r="Q34" s="82">
        <f t="shared" si="5"/>
        <v>0.29653079776532715</v>
      </c>
      <c r="R34" s="83">
        <v>0.35024220733286471</v>
      </c>
      <c r="S34" s="84">
        <f t="shared" si="6"/>
        <v>2.0817466490110035</v>
      </c>
      <c r="T34" s="85">
        <f>分析係数表!F37</f>
        <v>0.71172361714177834</v>
      </c>
      <c r="U34" s="86">
        <f t="shared" si="7"/>
        <v>1.4816282550068876</v>
      </c>
      <c r="V34" s="87">
        <f>分析係数表!D37</f>
        <v>0.12846894468567113</v>
      </c>
      <c r="W34" s="167">
        <f t="shared" si="8"/>
        <v>0</v>
      </c>
      <c r="X34" s="76">
        <f>分析係数表!E37</f>
        <v>0.12044553520860865</v>
      </c>
      <c r="Y34" s="166">
        <f t="shared" si="9"/>
        <v>0</v>
      </c>
    </row>
    <row r="35" spans="1:25" x14ac:dyDescent="0.2">
      <c r="A35" s="6" t="s">
        <v>23</v>
      </c>
      <c r="B35" s="5" t="s">
        <v>194</v>
      </c>
      <c r="C35" s="90"/>
      <c r="D35" s="76">
        <f>投入係数表!I35</f>
        <v>5.0173217058893799E-3</v>
      </c>
      <c r="E35" s="77">
        <f t="shared" si="0"/>
        <v>0.50173217058893793</v>
      </c>
      <c r="F35" s="76">
        <f>分析係数表!C38</f>
        <v>1.9523553644993696E-2</v>
      </c>
      <c r="G35" s="77">
        <f t="shared" si="1"/>
        <v>9.7955949479122586E-3</v>
      </c>
      <c r="H35" s="77">
        <v>1.4396501123614968E-2</v>
      </c>
      <c r="I35" s="77">
        <f t="shared" si="2"/>
        <v>1.4396501123614968E-2</v>
      </c>
      <c r="J35" s="76">
        <f>分析係数表!G38</f>
        <v>0.33554817275747506</v>
      </c>
      <c r="K35" s="78">
        <f t="shared" si="3"/>
        <v>4.8307196461299393E-3</v>
      </c>
      <c r="L35" s="79"/>
      <c r="M35" s="80"/>
      <c r="N35" s="81">
        <f>分析係数表!H38</f>
        <v>4.4649241280686425E-2</v>
      </c>
      <c r="O35" s="82">
        <f t="shared" si="4"/>
        <v>0.60727472913992098</v>
      </c>
      <c r="P35" s="76">
        <f>分析係数表!C38</f>
        <v>1.9523553644993696E-2</v>
      </c>
      <c r="Q35" s="82">
        <f t="shared" si="5"/>
        <v>1.1856160751612263E-2</v>
      </c>
      <c r="R35" s="83">
        <v>1.438710879276334E-2</v>
      </c>
      <c r="S35" s="84">
        <f t="shared" si="6"/>
        <v>2.8783609916378308E-2</v>
      </c>
      <c r="T35" s="85">
        <f>分析係数表!F38</f>
        <v>0.54485049833887045</v>
      </c>
      <c r="U35" s="86">
        <f t="shared" si="7"/>
        <v>1.5682764206930374E-2</v>
      </c>
      <c r="V35" s="87">
        <f>分析係数表!D38</f>
        <v>0.16279069767441862</v>
      </c>
      <c r="W35" s="167">
        <f t="shared" si="8"/>
        <v>0</v>
      </c>
      <c r="X35" s="76">
        <f>分析係数表!E38</f>
        <v>0.12624584717607973</v>
      </c>
      <c r="Y35" s="166">
        <f t="shared" si="9"/>
        <v>0</v>
      </c>
    </row>
    <row r="36" spans="1:25" x14ac:dyDescent="0.2">
      <c r="A36" s="6" t="s">
        <v>24</v>
      </c>
      <c r="B36" s="5" t="s">
        <v>39</v>
      </c>
      <c r="C36" s="90"/>
      <c r="D36" s="76">
        <f>投入係数表!I36</f>
        <v>0</v>
      </c>
      <c r="E36" s="77">
        <f t="shared" si="0"/>
        <v>0</v>
      </c>
      <c r="F36" s="76">
        <f>分析係数表!C39</f>
        <v>1</v>
      </c>
      <c r="G36" s="77">
        <f t="shared" si="1"/>
        <v>0</v>
      </c>
      <c r="H36" s="77">
        <v>3.9670943443037572E-2</v>
      </c>
      <c r="I36" s="77">
        <f t="shared" si="2"/>
        <v>3.9670943443037572E-2</v>
      </c>
      <c r="J36" s="76">
        <f>分析係数表!G39</f>
        <v>0.34952522092321203</v>
      </c>
      <c r="K36" s="78">
        <f t="shared" si="3"/>
        <v>1.3865995271159956E-2</v>
      </c>
      <c r="L36" s="79"/>
      <c r="M36" s="80"/>
      <c r="N36" s="81">
        <f>分析係数表!H39</f>
        <v>3.9524906649717967E-3</v>
      </c>
      <c r="O36" s="82">
        <f t="shared" si="4"/>
        <v>5.3757860809094428E-2</v>
      </c>
      <c r="P36" s="76">
        <f>分析係数表!C39</f>
        <v>1</v>
      </c>
      <c r="Q36" s="82">
        <f t="shared" si="5"/>
        <v>5.3757860809094428E-2</v>
      </c>
      <c r="R36" s="83">
        <v>8.7545431357284875E-2</v>
      </c>
      <c r="S36" s="84">
        <f t="shared" si="6"/>
        <v>0.12721637480032244</v>
      </c>
      <c r="T36" s="85">
        <f>分析係数表!F39</f>
        <v>0.70020308469180526</v>
      </c>
      <c r="U36" s="86">
        <f t="shared" si="7"/>
        <v>8.9077298058494611E-2</v>
      </c>
      <c r="V36" s="87">
        <f>分析係数表!D39</f>
        <v>4.7038805642461164E-2</v>
      </c>
      <c r="W36" s="167">
        <f t="shared" si="8"/>
        <v>0</v>
      </c>
      <c r="X36" s="76">
        <f>分析係数表!E39</f>
        <v>5.9608101432570393E-2</v>
      </c>
      <c r="Y36" s="166">
        <f t="shared" si="9"/>
        <v>0</v>
      </c>
    </row>
    <row r="37" spans="1:25" x14ac:dyDescent="0.2">
      <c r="A37" s="6" t="s">
        <v>25</v>
      </c>
      <c r="B37" s="5" t="s">
        <v>40</v>
      </c>
      <c r="C37" s="90"/>
      <c r="D37" s="76">
        <f>投入係数表!I37</f>
        <v>0</v>
      </c>
      <c r="E37" s="77">
        <f t="shared" si="0"/>
        <v>0</v>
      </c>
      <c r="F37" s="76">
        <f>分析係数表!C40</f>
        <v>0.85909267157813107</v>
      </c>
      <c r="G37" s="77">
        <f t="shared" si="1"/>
        <v>0</v>
      </c>
      <c r="H37" s="77">
        <v>1.0936748408201893E-3</v>
      </c>
      <c r="I37" s="77">
        <f t="shared" si="2"/>
        <v>1.0936748408201893E-3</v>
      </c>
      <c r="J37" s="76">
        <f>分析係数表!G40</f>
        <v>0.47745782431646305</v>
      </c>
      <c r="K37" s="78">
        <f t="shared" si="3"/>
        <v>5.2218361000766164E-4</v>
      </c>
      <c r="L37" s="79"/>
      <c r="M37" s="80"/>
      <c r="N37" s="81">
        <f>分析係数表!H40</f>
        <v>3.4410502899817272E-2</v>
      </c>
      <c r="O37" s="82">
        <f t="shared" si="4"/>
        <v>0.46801755704400044</v>
      </c>
      <c r="P37" s="76">
        <f>分析係数表!C40</f>
        <v>0.85909267157813107</v>
      </c>
      <c r="Q37" s="82">
        <f t="shared" si="5"/>
        <v>0.40207045342640069</v>
      </c>
      <c r="R37" s="83">
        <v>0.40254182649747172</v>
      </c>
      <c r="S37" s="84">
        <f t="shared" si="6"/>
        <v>0.4036355013382919</v>
      </c>
      <c r="T37" s="85">
        <f>分析係数表!F40</f>
        <v>0.67379290285049442</v>
      </c>
      <c r="U37" s="86">
        <f t="shared" si="7"/>
        <v>0.2719667361402423</v>
      </c>
      <c r="V37" s="87">
        <f>分析係数表!D40</f>
        <v>6.7699243746364171E-2</v>
      </c>
      <c r="W37" s="167">
        <f t="shared" si="8"/>
        <v>0</v>
      </c>
      <c r="X37" s="76">
        <f>分析係数表!E40</f>
        <v>4.3048283885980219E-2</v>
      </c>
      <c r="Y37" s="166">
        <f t="shared" si="9"/>
        <v>0</v>
      </c>
    </row>
    <row r="38" spans="1:25" x14ac:dyDescent="0.2">
      <c r="A38" s="6" t="s">
        <v>26</v>
      </c>
      <c r="B38" s="5" t="s">
        <v>277</v>
      </c>
      <c r="C38" s="90"/>
      <c r="D38" s="76">
        <f>投入係数表!I38</f>
        <v>0</v>
      </c>
      <c r="E38" s="77">
        <f t="shared" si="0"/>
        <v>0</v>
      </c>
      <c r="F38" s="76">
        <f>分析係数表!C41</f>
        <v>0.79270887240526711</v>
      </c>
      <c r="G38" s="77">
        <f t="shared" si="1"/>
        <v>0</v>
      </c>
      <c r="H38" s="77">
        <v>4.083855339418868E-3</v>
      </c>
      <c r="I38" s="77">
        <f t="shared" si="2"/>
        <v>4.083855339418868E-3</v>
      </c>
      <c r="J38" s="76">
        <f>分析係数表!G41</f>
        <v>0.44018033035308379</v>
      </c>
      <c r="K38" s="78">
        <f t="shared" si="3"/>
        <v>1.7976327924196023E-3</v>
      </c>
      <c r="L38" s="79"/>
      <c r="M38" s="80"/>
      <c r="N38" s="81">
        <f>分析係数表!H41</f>
        <v>5.5652657503773732E-2</v>
      </c>
      <c r="O38" s="82">
        <f t="shared" si="4"/>
        <v>0.75693229139237472</v>
      </c>
      <c r="P38" s="76">
        <f>分析係数表!C41</f>
        <v>0.79270887240526711</v>
      </c>
      <c r="Q38" s="82">
        <f t="shared" si="5"/>
        <v>0.6000269431967844</v>
      </c>
      <c r="R38" s="83">
        <v>0.61118851320001777</v>
      </c>
      <c r="S38" s="84">
        <f t="shared" si="6"/>
        <v>0.61527236853943668</v>
      </c>
      <c r="T38" s="85">
        <f>分析係数表!F41</f>
        <v>0.54542354902257917</v>
      </c>
      <c r="U38" s="86">
        <f t="shared" si="7"/>
        <v>0.33558403886430782</v>
      </c>
      <c r="V38" s="87">
        <f>分析係数表!D41</f>
        <v>0.13115623579330202</v>
      </c>
      <c r="W38" s="167">
        <f t="shared" si="8"/>
        <v>0</v>
      </c>
      <c r="X38" s="76">
        <f>分析係数表!E41</f>
        <v>0.12384452189725716</v>
      </c>
      <c r="Y38" s="166">
        <f t="shared" si="9"/>
        <v>0</v>
      </c>
    </row>
    <row r="39" spans="1:25" x14ac:dyDescent="0.2">
      <c r="A39" s="6" t="s">
        <v>51</v>
      </c>
      <c r="B39" s="5" t="s">
        <v>368</v>
      </c>
      <c r="C39" s="90"/>
      <c r="D39" s="76">
        <f>投入係数表!I39</f>
        <v>5.97300203082069E-4</v>
      </c>
      <c r="E39" s="77">
        <f>$C$11*D39</f>
        <v>5.9730020308206899E-2</v>
      </c>
      <c r="F39" s="76">
        <f>分析係数表!C42</f>
        <v>1</v>
      </c>
      <c r="G39" s="77">
        <f>E39*F39</f>
        <v>5.9730020308206899E-2</v>
      </c>
      <c r="H39" s="77">
        <v>7.6057970263240238E-2</v>
      </c>
      <c r="I39" s="77">
        <f>C39+H39</f>
        <v>7.6057970263240238E-2</v>
      </c>
      <c r="J39" s="76">
        <f>分析係数表!G42</f>
        <v>0.4853870458135861</v>
      </c>
      <c r="K39" s="78">
        <f>I39*J39</f>
        <v>3.691755349665176E-2</v>
      </c>
      <c r="L39" s="79"/>
      <c r="M39" s="80"/>
      <c r="N39" s="81">
        <f>分析係数表!H42</f>
        <v>1.2671804242472393E-2</v>
      </c>
      <c r="O39" s="82">
        <f t="shared" si="4"/>
        <v>0.17234932259398111</v>
      </c>
      <c r="P39" s="76">
        <f>分析係数表!C42</f>
        <v>1</v>
      </c>
      <c r="Q39" s="82">
        <f>O39*P39</f>
        <v>0.17234932259398111</v>
      </c>
      <c r="R39" s="83">
        <v>0.18075446253440133</v>
      </c>
      <c r="S39" s="84">
        <f>I39+R39</f>
        <v>0.25681243279764154</v>
      </c>
      <c r="T39" s="85">
        <f>分析係数表!F42</f>
        <v>0.55766192733017372</v>
      </c>
      <c r="U39" s="86">
        <f t="shared" si="7"/>
        <v>0.14321451623628351</v>
      </c>
      <c r="V39" s="87">
        <f>分析係数表!D42</f>
        <v>5.075039494470774E-2</v>
      </c>
      <c r="W39" s="167">
        <f t="shared" si="8"/>
        <v>0</v>
      </c>
      <c r="X39" s="76">
        <f>分析係数表!E42</f>
        <v>4.4826224328593997E-2</v>
      </c>
      <c r="Y39" s="166">
        <f t="shared" si="9"/>
        <v>0</v>
      </c>
    </row>
    <row r="40" spans="1:25" x14ac:dyDescent="0.2">
      <c r="A40" s="6" t="s">
        <v>195</v>
      </c>
      <c r="B40" s="5" t="s">
        <v>41</v>
      </c>
      <c r="C40" s="90"/>
      <c r="D40" s="76">
        <f>投入係数表!I40</f>
        <v>1.8396846254927726E-2</v>
      </c>
      <c r="E40" s="77">
        <f>$C$11*D40</f>
        <v>1.8396846254927726</v>
      </c>
      <c r="F40" s="76">
        <f>分析係数表!C43</f>
        <v>0.28901851382196297</v>
      </c>
      <c r="G40" s="77">
        <f>E40*F40</f>
        <v>0.53170291636103562</v>
      </c>
      <c r="H40" s="77">
        <v>0.77247820327043137</v>
      </c>
      <c r="I40" s="77">
        <f>C40+H40</f>
        <v>0.77247820327043137</v>
      </c>
      <c r="J40" s="76">
        <f>分析係数表!G43</f>
        <v>0.30652070442646356</v>
      </c>
      <c r="K40" s="78">
        <f>I40*J40</f>
        <v>0.23678056302054154</v>
      </c>
      <c r="L40" s="79"/>
      <c r="M40" s="80"/>
      <c r="N40" s="81">
        <f>分析係数表!H43</f>
        <v>3.521490426630651E-2</v>
      </c>
      <c r="O40" s="82">
        <f t="shared" si="4"/>
        <v>0.47895822720866543</v>
      </c>
      <c r="P40" s="76">
        <f>分析係数表!C43</f>
        <v>0.28901851382196297</v>
      </c>
      <c r="Q40" s="82">
        <f>O40*P40</f>
        <v>0.13842779501065056</v>
      </c>
      <c r="R40" s="83">
        <v>0.23317022502509904</v>
      </c>
      <c r="S40" s="84">
        <f>I40+R40</f>
        <v>1.0056484282955305</v>
      </c>
      <c r="T40" s="85">
        <f>分析係数表!F43</f>
        <v>0.54989687450420432</v>
      </c>
      <c r="U40" s="86">
        <f t="shared" si="7"/>
        <v>0.55300292756977765</v>
      </c>
      <c r="V40" s="87">
        <f>分析係数表!D43</f>
        <v>0.17436141519911152</v>
      </c>
      <c r="W40" s="167">
        <f t="shared" si="8"/>
        <v>0</v>
      </c>
      <c r="X40" s="76">
        <f>分析係数表!E43</f>
        <v>0.14136125654450263</v>
      </c>
      <c r="Y40" s="166">
        <f t="shared" si="9"/>
        <v>0</v>
      </c>
    </row>
    <row r="41" spans="1:25" x14ac:dyDescent="0.2">
      <c r="A41" s="6" t="s">
        <v>341</v>
      </c>
      <c r="B41" s="5" t="s">
        <v>42</v>
      </c>
      <c r="C41" s="90"/>
      <c r="D41" s="76">
        <f>投入係数表!I41</f>
        <v>0</v>
      </c>
      <c r="E41" s="77">
        <f>$C$11*D41</f>
        <v>0</v>
      </c>
      <c r="F41" s="76">
        <f>分析係数表!C44</f>
        <v>0.45048931238732937</v>
      </c>
      <c r="G41" s="77">
        <f>E41*F41</f>
        <v>0</v>
      </c>
      <c r="H41" s="77">
        <v>2.0287576969929819E-3</v>
      </c>
      <c r="I41" s="77">
        <f>C41+H41</f>
        <v>2.0287576969929819E-3</v>
      </c>
      <c r="J41" s="76">
        <f>分析係数表!G44</f>
        <v>0.26609555771438664</v>
      </c>
      <c r="K41" s="78">
        <f>I41*J41</f>
        <v>5.398434108487022E-4</v>
      </c>
      <c r="L41" s="79"/>
      <c r="M41" s="80"/>
      <c r="N41" s="81">
        <f>分析係数表!H44</f>
        <v>0.11519822038611266</v>
      </c>
      <c r="O41" s="82">
        <f t="shared" si="4"/>
        <v>1.5668120235816465</v>
      </c>
      <c r="P41" s="76">
        <f>分析係数表!C44</f>
        <v>0.45048931238732937</v>
      </c>
      <c r="Q41" s="82">
        <f>O41*P41</f>
        <v>0.705832071143496</v>
      </c>
      <c r="R41" s="83">
        <v>0.71634851536918887</v>
      </c>
      <c r="S41" s="84">
        <f>I41+R41</f>
        <v>0.71837727306618182</v>
      </c>
      <c r="T41" s="85">
        <f>分析係数表!F44</f>
        <v>0.50295857988165682</v>
      </c>
      <c r="U41" s="86">
        <f t="shared" si="7"/>
        <v>0.361314013080624</v>
      </c>
      <c r="V41" s="87">
        <f>分析係数表!D44</f>
        <v>0.24172039212222909</v>
      </c>
      <c r="W41" s="167">
        <f t="shared" si="8"/>
        <v>0</v>
      </c>
      <c r="X41" s="76">
        <f>分析係数表!E44</f>
        <v>0.1850216373752539</v>
      </c>
      <c r="Y41" s="166">
        <f t="shared" si="9"/>
        <v>0</v>
      </c>
    </row>
    <row r="42" spans="1:25" x14ac:dyDescent="0.2">
      <c r="A42" s="6" t="s">
        <v>342</v>
      </c>
      <c r="B42" s="5" t="s">
        <v>279</v>
      </c>
      <c r="C42" s="90"/>
      <c r="D42" s="76">
        <f>投入係数表!I42</f>
        <v>1.5529805280133796E-3</v>
      </c>
      <c r="E42" s="77">
        <f>$C$11*D42</f>
        <v>0.15529805280133796</v>
      </c>
      <c r="F42" s="76">
        <f>分析係数表!C45</f>
        <v>1</v>
      </c>
      <c r="G42" s="77">
        <f>E42*F42</f>
        <v>0.15529805280133796</v>
      </c>
      <c r="H42" s="77">
        <v>0.19586074416392454</v>
      </c>
      <c r="I42" s="77">
        <f>C42+H42</f>
        <v>0.19586074416392454</v>
      </c>
      <c r="J42" s="76">
        <f>分析係数表!G45</f>
        <v>0</v>
      </c>
      <c r="K42" s="78">
        <f>I42*J42</f>
        <v>0</v>
      </c>
      <c r="L42" s="79"/>
      <c r="M42" s="80"/>
      <c r="N42" s="81">
        <f>分析係数表!H45</f>
        <v>0</v>
      </c>
      <c r="O42" s="82">
        <f t="shared" si="4"/>
        <v>0</v>
      </c>
      <c r="P42" s="76">
        <f>分析係数表!C45</f>
        <v>1</v>
      </c>
      <c r="Q42" s="82">
        <f>O42*P42</f>
        <v>0</v>
      </c>
      <c r="R42" s="83">
        <v>2.2347216706047203E-2</v>
      </c>
      <c r="S42" s="84">
        <f>I42+R42</f>
        <v>0.21820796086997174</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投入係数表!I43</f>
        <v>3.1059610560267592E-3</v>
      </c>
      <c r="E43" s="77">
        <f>$C$11*D43</f>
        <v>0.31059610560267592</v>
      </c>
      <c r="F43" s="76">
        <f>分析係数表!C46</f>
        <v>0.50943835935679327</v>
      </c>
      <c r="G43" s="77">
        <f>E43*F43</f>
        <v>0.15822957046083652</v>
      </c>
      <c r="H43" s="77">
        <v>0.20893999298965224</v>
      </c>
      <c r="I43" s="77">
        <f>C43+H43</f>
        <v>0.20893999298965224</v>
      </c>
      <c r="J43" s="76">
        <f>分析係数表!G46</f>
        <v>9.5846645367412137E-3</v>
      </c>
      <c r="K43" s="78">
        <f>I43*J43</f>
        <v>2.0026197411148776E-3</v>
      </c>
      <c r="L43" s="79"/>
      <c r="M43" s="80"/>
      <c r="N43" s="81">
        <f>分析係数表!H46</f>
        <v>2.3069436720425836E-2</v>
      </c>
      <c r="O43" s="82">
        <f t="shared" si="4"/>
        <v>0.31376761472242798</v>
      </c>
      <c r="P43" s="76">
        <f>分析係数表!C46</f>
        <v>0.50943835935679327</v>
      </c>
      <c r="Q43" s="82">
        <f>O43*P43</f>
        <v>0.15984525886348813</v>
      </c>
      <c r="R43" s="83">
        <v>0.17795328622857037</v>
      </c>
      <c r="S43" s="84">
        <f>I43+R43</f>
        <v>0.38689327921822259</v>
      </c>
      <c r="T43" s="85">
        <f>分析係数表!F46</f>
        <v>0.31355545413053398</v>
      </c>
      <c r="U43" s="86">
        <f t="shared" si="7"/>
        <v>0.12131249786532126</v>
      </c>
      <c r="V43" s="87">
        <f>分析係数表!D46</f>
        <v>1.3692377909630307E-3</v>
      </c>
      <c r="W43" s="167">
        <f t="shared" si="8"/>
        <v>0</v>
      </c>
      <c r="X43" s="76">
        <f>分析係数表!E46</f>
        <v>4.5641259698767688E-3</v>
      </c>
      <c r="Y43" s="166">
        <f t="shared" si="9"/>
        <v>0</v>
      </c>
    </row>
    <row r="44" spans="1:25" x14ac:dyDescent="0.2">
      <c r="A44" s="192">
        <v>40</v>
      </c>
      <c r="B44" s="14" t="s">
        <v>151</v>
      </c>
      <c r="C44" s="197">
        <f>SUM(C5:C43)</f>
        <v>100</v>
      </c>
      <c r="D44" s="92">
        <f>投入係数表!I44</f>
        <v>0.67315732887349178</v>
      </c>
      <c r="E44" s="91">
        <f>SUM(E5:E43)</f>
        <v>67.315732887349185</v>
      </c>
      <c r="F44" s="92">
        <f>分析係数表!C47</f>
        <v>0.37485381830581077</v>
      </c>
      <c r="G44" s="91">
        <f>SUM(G5:G43)</f>
        <v>15.703923549713886</v>
      </c>
      <c r="H44" s="91">
        <f>SUM(H5:H43)</f>
        <v>18.311775445429529</v>
      </c>
      <c r="I44" s="91">
        <f>SUM(I5:I43)</f>
        <v>118.31177544542953</v>
      </c>
      <c r="J44" s="92">
        <f>分析係数表!G47</f>
        <v>0.21549218320370808</v>
      </c>
      <c r="K44" s="93">
        <f>SUM(K5:K43)</f>
        <v>21.68067309995476</v>
      </c>
      <c r="L44" s="94">
        <f>最終需要_まとめ!$L$33</f>
        <v>0.62733333333333341</v>
      </c>
      <c r="M44" s="91">
        <f>K44*L44</f>
        <v>13.601008924704955</v>
      </c>
      <c r="N44" s="95">
        <f>分析係数表!H47</f>
        <v>1</v>
      </c>
      <c r="O44" s="96">
        <f>SUM(O5:O43)</f>
        <v>13.601008924704951</v>
      </c>
      <c r="P44" s="92">
        <f>分析係数表!C47</f>
        <v>0.37485381830581077</v>
      </c>
      <c r="Q44" s="96">
        <f>SUM(Q5:Q43)</f>
        <v>5.7089286469191656</v>
      </c>
      <c r="R44" s="91">
        <f>SUM(R5:R43)</f>
        <v>6.4081683261839748</v>
      </c>
      <c r="S44" s="97">
        <f>SUM(S5:S43)</f>
        <v>124.7199437716135</v>
      </c>
      <c r="T44" s="98">
        <f>分析係数表!F47</f>
        <v>0.42538298373792127</v>
      </c>
      <c r="U44" s="99">
        <f>SUM(U5:U43)</f>
        <v>42.774628280879476</v>
      </c>
      <c r="V44" s="100">
        <f>分析係数表!D47</f>
        <v>7.0015974022573133E-2</v>
      </c>
      <c r="W44" s="164">
        <f>SUM(W5:W43)</f>
        <v>8</v>
      </c>
      <c r="X44" s="92">
        <f>分析係数表!E47</f>
        <v>5.9583104197763637E-2</v>
      </c>
      <c r="Y44" s="165">
        <f>SUM(Y5:Y43)</f>
        <v>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245</v>
      </c>
      <c r="S2" s="3" t="s">
        <v>153</v>
      </c>
      <c r="U2" s="64" t="s">
        <v>210</v>
      </c>
      <c r="W2" s="3" t="s">
        <v>130</v>
      </c>
      <c r="Y2" s="3" t="s">
        <v>154</v>
      </c>
    </row>
    <row r="3" spans="1:25" ht="44" x14ac:dyDescent="0.2">
      <c r="B3" s="65"/>
      <c r="C3" s="66" t="s">
        <v>228</v>
      </c>
      <c r="D3" s="66" t="s">
        <v>246</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投入係数表!J5</f>
        <v>1.2753707685019859E-3</v>
      </c>
      <c r="E5" s="77">
        <f t="shared" ref="E5:E38" si="0">$C$12*D5</f>
        <v>0.12753707685019858</v>
      </c>
      <c r="F5" s="76">
        <f>分析係数表!C8</f>
        <v>0.22093957036739609</v>
      </c>
      <c r="G5" s="77">
        <f t="shared" ref="G5:G38" si="1">E5*F5</f>
        <v>2.8177986965196453E-2</v>
      </c>
      <c r="H5" s="77">
        <f t="array" ref="H5:H43">MMULT(逆行列係数!C5:AO43,'8'!G5:G43)</f>
        <v>4.0182953962792894E-2</v>
      </c>
      <c r="I5" s="77">
        <f t="shared" ref="I5:I38" si="2">C5+H5</f>
        <v>4.0182953962792894E-2</v>
      </c>
      <c r="J5" s="76">
        <f>分析係数表!G8</f>
        <v>0.11961513229827248</v>
      </c>
      <c r="K5" s="78">
        <f t="shared" ref="K5:K38" si="3">I5*J5</f>
        <v>4.8064893543948639E-3</v>
      </c>
      <c r="L5" s="79" t="s">
        <v>183</v>
      </c>
      <c r="M5" s="80" t="s">
        <v>183</v>
      </c>
      <c r="N5" s="81">
        <f>分析係数表!H8</f>
        <v>1.166878525462779E-2</v>
      </c>
      <c r="O5" s="82">
        <f t="shared" ref="O5:O43" si="4">$M$44*N5</f>
        <v>8.7895141664967397E-2</v>
      </c>
      <c r="P5" s="76">
        <f>分析係数表!C8</f>
        <v>0.22093957036739609</v>
      </c>
      <c r="Q5" s="82">
        <f t="shared" ref="Q5:Q38" si="5">O5*P5</f>
        <v>1.9419514836839312E-2</v>
      </c>
      <c r="R5" s="83">
        <f t="array" ref="R5:R43">MMULT(逆行列係数!C5:AO43,'8'!Q5:Q43)</f>
        <v>3.2962065926352362E-2</v>
      </c>
      <c r="S5" s="84">
        <f t="shared" ref="S5:S38" si="6">I5+R5</f>
        <v>7.3145019889145263E-2</v>
      </c>
      <c r="T5" s="85">
        <f>分析係数表!F8</f>
        <v>0.45156352503826808</v>
      </c>
      <c r="U5" s="86">
        <f t="shared" ref="U5:U43" si="7">S5*T5</f>
        <v>3.3029623020136664E-2</v>
      </c>
      <c r="V5" s="87">
        <f>分析係数表!D8</f>
        <v>0.17734528755740214</v>
      </c>
      <c r="W5" s="88">
        <f t="shared" ref="W5:W43" si="8">ROUND(S5*V5,0)</f>
        <v>0</v>
      </c>
      <c r="X5" s="76">
        <f>分析係数表!E8</f>
        <v>0.14038924119833807</v>
      </c>
      <c r="Y5" s="89">
        <f t="shared" ref="Y5:Y43" si="9">ROUND(S5*X5,0)</f>
        <v>0</v>
      </c>
    </row>
    <row r="6" spans="1:25" x14ac:dyDescent="0.2">
      <c r="A6" s="6" t="s">
        <v>220</v>
      </c>
      <c r="B6" s="5" t="s">
        <v>266</v>
      </c>
      <c r="C6" s="90"/>
      <c r="D6" s="76">
        <f>投入係数表!J6</f>
        <v>2.1863498888605474E-4</v>
      </c>
      <c r="E6" s="77">
        <f t="shared" si="0"/>
        <v>2.1863498888605476E-2</v>
      </c>
      <c r="F6" s="76">
        <f>分析係数表!C9</f>
        <v>0.23618090452261309</v>
      </c>
      <c r="G6" s="77">
        <f t="shared" si="1"/>
        <v>5.1637409435399875E-3</v>
      </c>
      <c r="H6" s="77">
        <v>6.1719162792328629E-3</v>
      </c>
      <c r="I6" s="77">
        <f t="shared" si="2"/>
        <v>6.1719162792328629E-3</v>
      </c>
      <c r="J6" s="76">
        <f>分析係数表!G9</f>
        <v>0.23529411764705882</v>
      </c>
      <c r="K6" s="78">
        <f t="shared" si="3"/>
        <v>1.4522155951136148E-3</v>
      </c>
      <c r="L6" s="79"/>
      <c r="M6" s="80"/>
      <c r="N6" s="81">
        <f>分析係数表!H9</f>
        <v>6.2564550726940495E-4</v>
      </c>
      <c r="O6" s="82">
        <f t="shared" si="4"/>
        <v>4.712675680759954E-3</v>
      </c>
      <c r="P6" s="76">
        <f>分析係数表!C9</f>
        <v>0.23618090452261309</v>
      </c>
      <c r="Q6" s="82">
        <f t="shared" si="5"/>
        <v>1.1130440050036074E-3</v>
      </c>
      <c r="R6" s="83">
        <v>1.320567951761481E-3</v>
      </c>
      <c r="S6" s="84">
        <f t="shared" si="6"/>
        <v>7.4924842309943441E-3</v>
      </c>
      <c r="T6" s="85">
        <f>分析係数表!F9</f>
        <v>0.68627450980392157</v>
      </c>
      <c r="U6" s="86">
        <f t="shared" si="7"/>
        <v>5.1419009428392559E-3</v>
      </c>
      <c r="V6" s="87">
        <f>分析係数表!D9</f>
        <v>1.9607843137254902E-2</v>
      </c>
      <c r="W6" s="88">
        <f t="shared" si="8"/>
        <v>0</v>
      </c>
      <c r="X6" s="76">
        <f>分析係数表!E9</f>
        <v>0</v>
      </c>
      <c r="Y6" s="89">
        <f t="shared" si="9"/>
        <v>0</v>
      </c>
    </row>
    <row r="7" spans="1:25" x14ac:dyDescent="0.2">
      <c r="A7" s="6" t="s">
        <v>221</v>
      </c>
      <c r="B7" s="5" t="s">
        <v>267</v>
      </c>
      <c r="C7" s="90"/>
      <c r="D7" s="76">
        <f>投入係数表!J7</f>
        <v>3.6439164814342453E-5</v>
      </c>
      <c r="E7" s="77">
        <f t="shared" si="0"/>
        <v>3.6439164814342454E-3</v>
      </c>
      <c r="F7" s="76">
        <f>分析係数表!C10</f>
        <v>0</v>
      </c>
      <c r="G7" s="77">
        <f t="shared" si="1"/>
        <v>0</v>
      </c>
      <c r="H7" s="77">
        <v>0</v>
      </c>
      <c r="I7" s="77">
        <f t="shared" si="2"/>
        <v>0</v>
      </c>
      <c r="J7" s="76">
        <f>分析係数表!G10</f>
        <v>0</v>
      </c>
      <c r="K7" s="78">
        <f t="shared" si="3"/>
        <v>0</v>
      </c>
      <c r="L7" s="79"/>
      <c r="M7" s="80"/>
      <c r="N7" s="81">
        <f>分析係数表!H10</f>
        <v>1.1817748470644316E-3</v>
      </c>
      <c r="O7" s="82">
        <f t="shared" si="4"/>
        <v>8.9017207303243584E-3</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222</v>
      </c>
      <c r="B8" s="5" t="s">
        <v>27</v>
      </c>
      <c r="C8" s="90"/>
      <c r="D8" s="76">
        <f>投入係数表!J8</f>
        <v>5.3565572277083405E-3</v>
      </c>
      <c r="E8" s="77">
        <f t="shared" si="0"/>
        <v>0.53565572277083406</v>
      </c>
      <c r="F8" s="76">
        <f>分析係数表!C11</f>
        <v>2.6120660599932566E-2</v>
      </c>
      <c r="G8" s="77">
        <f t="shared" si="1"/>
        <v>1.3991681332908526E-2</v>
      </c>
      <c r="H8" s="77">
        <v>3.2204194152599064E-2</v>
      </c>
      <c r="I8" s="77">
        <f t="shared" si="2"/>
        <v>3.2204194152599064E-2</v>
      </c>
      <c r="J8" s="76">
        <f>分析係数表!G11</f>
        <v>0.34361233480176212</v>
      </c>
      <c r="K8" s="78">
        <f t="shared" si="3"/>
        <v>1.106575834318382E-2</v>
      </c>
      <c r="L8" s="79"/>
      <c r="M8" s="80"/>
      <c r="N8" s="81">
        <f>分析係数表!H11</f>
        <v>-1.9861762135536665E-5</v>
      </c>
      <c r="O8" s="82">
        <f t="shared" si="4"/>
        <v>-1.4960875177015727E-4</v>
      </c>
      <c r="P8" s="76">
        <f>分析係数表!C11</f>
        <v>2.6120660599932566E-2</v>
      </c>
      <c r="Q8" s="82">
        <f t="shared" si="5"/>
        <v>-3.9078794277678382E-6</v>
      </c>
      <c r="R8" s="83">
        <v>4.6004165203436981E-4</v>
      </c>
      <c r="S8" s="84">
        <f t="shared" si="6"/>
        <v>3.2664235804633436E-2</v>
      </c>
      <c r="T8" s="85">
        <f>分析係数表!F11</f>
        <v>0.56828193832599116</v>
      </c>
      <c r="U8" s="86">
        <f t="shared" si="7"/>
        <v>1.8562495236994332E-2</v>
      </c>
      <c r="V8" s="87">
        <f>分析係数表!D11</f>
        <v>2.2026431718061675E-2</v>
      </c>
      <c r="W8" s="88">
        <f t="shared" si="8"/>
        <v>0</v>
      </c>
      <c r="X8" s="76">
        <f>分析係数表!E11</f>
        <v>0</v>
      </c>
      <c r="Y8" s="89">
        <f t="shared" si="9"/>
        <v>0</v>
      </c>
    </row>
    <row r="9" spans="1:25" x14ac:dyDescent="0.2">
      <c r="A9" s="6" t="s">
        <v>223</v>
      </c>
      <c r="B9" s="5" t="s">
        <v>191</v>
      </c>
      <c r="C9" s="90"/>
      <c r="D9" s="76">
        <f>投入係数表!J9</f>
        <v>7.4700287869402032E-3</v>
      </c>
      <c r="E9" s="77">
        <f t="shared" si="0"/>
        <v>0.74700287869402027</v>
      </c>
      <c r="F9" s="76">
        <f>分析係数表!C12</f>
        <v>0.27511259056197379</v>
      </c>
      <c r="G9" s="77">
        <f t="shared" si="1"/>
        <v>0.20550989711476378</v>
      </c>
      <c r="H9" s="77">
        <v>0.22089622246906049</v>
      </c>
      <c r="I9" s="77">
        <f t="shared" si="2"/>
        <v>0.22089622246906049</v>
      </c>
      <c r="J9" s="76">
        <f>分析係数表!G12</f>
        <v>0.14467046825309793</v>
      </c>
      <c r="K9" s="78">
        <f t="shared" si="3"/>
        <v>3.1957159939939472E-2</v>
      </c>
      <c r="L9" s="79"/>
      <c r="M9" s="80"/>
      <c r="N9" s="81">
        <f>分析係数表!H12</f>
        <v>9.3787240804004135E-2</v>
      </c>
      <c r="O9" s="82">
        <f t="shared" si="4"/>
        <v>0.70645252585868268</v>
      </c>
      <c r="P9" s="76">
        <f>分析係数表!C12</f>
        <v>0.27511259056197379</v>
      </c>
      <c r="Q9" s="82">
        <f t="shared" si="5"/>
        <v>0.19435398449803196</v>
      </c>
      <c r="R9" s="83">
        <v>0.22600953436631802</v>
      </c>
      <c r="S9" s="84">
        <f t="shared" si="6"/>
        <v>0.44690575683537848</v>
      </c>
      <c r="T9" s="85">
        <f>分析係数表!F12</f>
        <v>0.28514639763131922</v>
      </c>
      <c r="U9" s="86">
        <f t="shared" si="7"/>
        <v>0.12743356664230648</v>
      </c>
      <c r="V9" s="87">
        <f>分析係数表!D12</f>
        <v>6.6646562123039807E-2</v>
      </c>
      <c r="W9" s="88">
        <f t="shared" si="8"/>
        <v>0</v>
      </c>
      <c r="X9" s="76">
        <f>分析係数表!E12</f>
        <v>5.9847571005592716E-2</v>
      </c>
      <c r="Y9" s="89">
        <f t="shared" si="9"/>
        <v>0</v>
      </c>
    </row>
    <row r="10" spans="1:25" x14ac:dyDescent="0.2">
      <c r="A10" s="6" t="s">
        <v>224</v>
      </c>
      <c r="B10" s="5" t="s">
        <v>28</v>
      </c>
      <c r="C10" s="90"/>
      <c r="D10" s="76">
        <f>投入係数表!J10</f>
        <v>1.0202966148015887E-3</v>
      </c>
      <c r="E10" s="77">
        <f t="shared" si="0"/>
        <v>0.10202966148015888</v>
      </c>
      <c r="F10" s="76">
        <f>分析係数表!C13</f>
        <v>0</v>
      </c>
      <c r="G10" s="77">
        <f t="shared" si="1"/>
        <v>0</v>
      </c>
      <c r="H10" s="77">
        <v>0</v>
      </c>
      <c r="I10" s="77">
        <f t="shared" si="2"/>
        <v>0</v>
      </c>
      <c r="J10" s="76">
        <f>分析係数表!G13</f>
        <v>0.2449874686716792</v>
      </c>
      <c r="K10" s="78">
        <f t="shared" si="3"/>
        <v>0</v>
      </c>
      <c r="L10" s="79"/>
      <c r="M10" s="80"/>
      <c r="N10" s="81">
        <f>分析係数表!H13</f>
        <v>1.4727496623500437E-2</v>
      </c>
      <c r="O10" s="82">
        <f t="shared" si="4"/>
        <v>0.11093488943757161</v>
      </c>
      <c r="P10" s="76">
        <f>分析係数表!C13</f>
        <v>0</v>
      </c>
      <c r="Q10" s="82">
        <f t="shared" si="5"/>
        <v>0</v>
      </c>
      <c r="R10" s="83">
        <v>0</v>
      </c>
      <c r="S10" s="84">
        <f t="shared" si="6"/>
        <v>0</v>
      </c>
      <c r="T10" s="85">
        <f>分析係数表!F13</f>
        <v>0.38345864661654133</v>
      </c>
      <c r="U10" s="86">
        <f t="shared" si="7"/>
        <v>0</v>
      </c>
      <c r="V10" s="87">
        <f>分析係数表!D13</f>
        <v>8.834586466165413E-2</v>
      </c>
      <c r="W10" s="88">
        <f t="shared" si="8"/>
        <v>0</v>
      </c>
      <c r="X10" s="76">
        <f>分析係数表!E13</f>
        <v>8.6048454469507096E-2</v>
      </c>
      <c r="Y10" s="89">
        <f t="shared" si="9"/>
        <v>0</v>
      </c>
    </row>
    <row r="11" spans="1:25" x14ac:dyDescent="0.2">
      <c r="A11" s="6" t="s">
        <v>225</v>
      </c>
      <c r="B11" s="5" t="s">
        <v>268</v>
      </c>
      <c r="C11" s="90"/>
      <c r="D11" s="76">
        <f>投入係数表!J11</f>
        <v>1.4247713442407901E-2</v>
      </c>
      <c r="E11" s="77">
        <f t="shared" si="0"/>
        <v>1.4247713442407901</v>
      </c>
      <c r="F11" s="76">
        <f>分析係数表!C14</f>
        <v>0.21228966346153844</v>
      </c>
      <c r="G11" s="77">
        <f t="shared" si="1"/>
        <v>0.30246422917852106</v>
      </c>
      <c r="H11" s="77">
        <v>0.36915124300598523</v>
      </c>
      <c r="I11" s="77">
        <f t="shared" si="2"/>
        <v>0.36915124300598523</v>
      </c>
      <c r="J11" s="76">
        <f>分析係数表!G14</f>
        <v>0.17214191852825231</v>
      </c>
      <c r="K11" s="78">
        <f t="shared" si="3"/>
        <v>6.3546403198139381E-2</v>
      </c>
      <c r="L11" s="79"/>
      <c r="M11" s="80"/>
      <c r="N11" s="81">
        <f>分析係数表!H14</f>
        <v>1.2214983713355048E-3</v>
      </c>
      <c r="O11" s="82">
        <f t="shared" si="4"/>
        <v>9.2009382338646712E-3</v>
      </c>
      <c r="P11" s="76">
        <f>分析係数表!C14</f>
        <v>0.21228966346153844</v>
      </c>
      <c r="Q11" s="82">
        <f t="shared" si="5"/>
        <v>1.9532640811975328E-3</v>
      </c>
      <c r="R11" s="83">
        <v>1.131177907721531E-2</v>
      </c>
      <c r="S11" s="84">
        <f t="shared" si="6"/>
        <v>0.38046302208320054</v>
      </c>
      <c r="T11" s="85">
        <f>分析係数表!F14</f>
        <v>0.30737068450603272</v>
      </c>
      <c r="U11" s="86">
        <f t="shared" si="7"/>
        <v>0.11694317952694719</v>
      </c>
      <c r="V11" s="87">
        <f>分析係数表!D14</f>
        <v>6.4508421932863463E-2</v>
      </c>
      <c r="W11" s="88">
        <f t="shared" si="8"/>
        <v>0</v>
      </c>
      <c r="X11" s="76">
        <f>分析係数表!E14</f>
        <v>5.0053757018277384E-2</v>
      </c>
      <c r="Y11" s="89">
        <f t="shared" si="9"/>
        <v>0</v>
      </c>
    </row>
    <row r="12" spans="1:25" x14ac:dyDescent="0.2">
      <c r="A12" s="6" t="s">
        <v>226</v>
      </c>
      <c r="B12" s="5" t="s">
        <v>29</v>
      </c>
      <c r="C12" s="75">
        <f>最終需要_まとめ!C13</f>
        <v>100</v>
      </c>
      <c r="D12" s="76">
        <f>投入係数表!J12</f>
        <v>0.3606748533323616</v>
      </c>
      <c r="E12" s="77">
        <f t="shared" si="0"/>
        <v>36.067485333236164</v>
      </c>
      <c r="F12" s="76">
        <f>分析係数表!C15</f>
        <v>0</v>
      </c>
      <c r="G12" s="77">
        <f t="shared" si="1"/>
        <v>0</v>
      </c>
      <c r="H12" s="77">
        <v>0</v>
      </c>
      <c r="I12" s="77">
        <f t="shared" si="2"/>
        <v>100</v>
      </c>
      <c r="J12" s="76">
        <f>分析係数表!G15</f>
        <v>9.5616368472834598E-2</v>
      </c>
      <c r="K12" s="78">
        <f t="shared" si="3"/>
        <v>9.5616368472834594</v>
      </c>
      <c r="L12" s="79"/>
      <c r="M12" s="80"/>
      <c r="N12" s="81">
        <f>分析係数表!H15</f>
        <v>8.620004766822913E-3</v>
      </c>
      <c r="O12" s="82">
        <f t="shared" si="4"/>
        <v>6.4930198268248251E-2</v>
      </c>
      <c r="P12" s="76">
        <f>分析係数表!C15</f>
        <v>0</v>
      </c>
      <c r="Q12" s="82">
        <f t="shared" si="5"/>
        <v>0</v>
      </c>
      <c r="R12" s="83">
        <v>0</v>
      </c>
      <c r="S12" s="84">
        <f t="shared" si="6"/>
        <v>100</v>
      </c>
      <c r="T12" s="85">
        <f>分析係数表!F15</f>
        <v>0.30379331705717305</v>
      </c>
      <c r="U12" s="86">
        <f t="shared" si="7"/>
        <v>30.379331705717306</v>
      </c>
      <c r="V12" s="87">
        <f>分析係数表!D15</f>
        <v>2.2264329701563241E-2</v>
      </c>
      <c r="W12" s="88">
        <f t="shared" si="8"/>
        <v>2</v>
      </c>
      <c r="X12" s="76">
        <f>分析係数表!E15</f>
        <v>2.0187297307145722E-2</v>
      </c>
      <c r="Y12" s="89">
        <f t="shared" si="9"/>
        <v>2</v>
      </c>
    </row>
    <row r="13" spans="1:25" x14ac:dyDescent="0.2">
      <c r="A13" s="6" t="s">
        <v>227</v>
      </c>
      <c r="B13" s="5" t="s">
        <v>30</v>
      </c>
      <c r="C13" s="90"/>
      <c r="D13" s="76">
        <f>投入係数表!J13</f>
        <v>8.1295776700798017E-2</v>
      </c>
      <c r="E13" s="77">
        <f t="shared" si="0"/>
        <v>8.1295776700798008</v>
      </c>
      <c r="F13" s="76">
        <f>分析係数表!C16</f>
        <v>0.11454569784557744</v>
      </c>
      <c r="G13" s="77">
        <f t="shared" si="1"/>
        <v>0.93120814740911428</v>
      </c>
      <c r="H13" s="77">
        <v>0.95016919244436471</v>
      </c>
      <c r="I13" s="77">
        <f t="shared" si="2"/>
        <v>0.95016919244436471</v>
      </c>
      <c r="J13" s="76">
        <f>分析係数表!G16</f>
        <v>3.3333333333333333E-2</v>
      </c>
      <c r="K13" s="78">
        <f t="shared" si="3"/>
        <v>3.1672306414812154E-2</v>
      </c>
      <c r="L13" s="79"/>
      <c r="M13" s="80"/>
      <c r="N13" s="81">
        <f>分析係数表!H16</f>
        <v>1.7428696273933425E-2</v>
      </c>
      <c r="O13" s="82">
        <f t="shared" si="4"/>
        <v>0.131281679678313</v>
      </c>
      <c r="P13" s="76">
        <f>分析係数表!C16</f>
        <v>0.11454569784557744</v>
      </c>
      <c r="Q13" s="82">
        <f t="shared" si="5"/>
        <v>1.5037751613091926E-2</v>
      </c>
      <c r="R13" s="83">
        <v>1.7535736635740561E-2</v>
      </c>
      <c r="S13" s="84">
        <f t="shared" si="6"/>
        <v>0.9677049290801053</v>
      </c>
      <c r="T13" s="85">
        <f>分析係数表!F16</f>
        <v>0.28835978835978837</v>
      </c>
      <c r="U13" s="86">
        <f t="shared" si="7"/>
        <v>0.27904718854426319</v>
      </c>
      <c r="V13" s="87">
        <f>分析係数表!D16</f>
        <v>1.4814814814814815E-2</v>
      </c>
      <c r="W13" s="88">
        <f t="shared" si="8"/>
        <v>0</v>
      </c>
      <c r="X13" s="76">
        <f>分析係数表!E16</f>
        <v>1.4814814814814815E-2</v>
      </c>
      <c r="Y13" s="89">
        <f t="shared" si="9"/>
        <v>0</v>
      </c>
    </row>
    <row r="14" spans="1:25" x14ac:dyDescent="0.2">
      <c r="A14" s="6" t="s">
        <v>2</v>
      </c>
      <c r="B14" s="5" t="s">
        <v>365</v>
      </c>
      <c r="C14" s="90"/>
      <c r="D14" s="76">
        <f>投入係数表!J14</f>
        <v>1.8875487373829391E-2</v>
      </c>
      <c r="E14" s="77">
        <f t="shared" si="0"/>
        <v>1.8875487373829392</v>
      </c>
      <c r="F14" s="76">
        <f>分析係数表!C17</f>
        <v>0.30978058757902571</v>
      </c>
      <c r="G14" s="77">
        <f t="shared" si="1"/>
        <v>0.58472595695053498</v>
      </c>
      <c r="H14" s="77">
        <v>0.67044096460117275</v>
      </c>
      <c r="I14" s="77">
        <f t="shared" si="2"/>
        <v>0.67044096460117275</v>
      </c>
      <c r="J14" s="76">
        <f>分析係数表!G17</f>
        <v>0.21244620534189493</v>
      </c>
      <c r="K14" s="78">
        <f t="shared" si="3"/>
        <v>0.14243263883527885</v>
      </c>
      <c r="L14" s="79"/>
      <c r="M14" s="80"/>
      <c r="N14" s="81">
        <f>分析係数表!H17</f>
        <v>3.0984348931437197E-3</v>
      </c>
      <c r="O14" s="82">
        <f t="shared" si="4"/>
        <v>2.3338965276144534E-2</v>
      </c>
      <c r="P14" s="76">
        <f>分析係数表!C17</f>
        <v>0.30978058757902571</v>
      </c>
      <c r="Q14" s="82">
        <f t="shared" si="5"/>
        <v>7.2299583767305321E-3</v>
      </c>
      <c r="R14" s="83">
        <v>1.6290600702711475E-2</v>
      </c>
      <c r="S14" s="84">
        <f t="shared" si="6"/>
        <v>0.68673156530388424</v>
      </c>
      <c r="T14" s="85">
        <f>分析係数表!F17</f>
        <v>0.32338274472300022</v>
      </c>
      <c r="U14" s="86">
        <f t="shared" si="7"/>
        <v>0.22207713847589236</v>
      </c>
      <c r="V14" s="87">
        <f>分析係数表!D17</f>
        <v>4.5631532208484184E-2</v>
      </c>
      <c r="W14" s="88">
        <f t="shared" si="8"/>
        <v>0</v>
      </c>
      <c r="X14" s="76">
        <f>分析係数表!E17</f>
        <v>4.7134367101577979E-2</v>
      </c>
      <c r="Y14" s="89">
        <f t="shared" si="9"/>
        <v>0</v>
      </c>
    </row>
    <row r="15" spans="1:25" x14ac:dyDescent="0.2">
      <c r="A15" s="6" t="s">
        <v>3</v>
      </c>
      <c r="B15" s="5" t="s">
        <v>31</v>
      </c>
      <c r="C15" s="90"/>
      <c r="D15" s="76">
        <f>投入係数表!J15</f>
        <v>6.8505629850963813E-3</v>
      </c>
      <c r="E15" s="77">
        <f t="shared" si="0"/>
        <v>0.68505629850963812</v>
      </c>
      <c r="F15" s="76">
        <f>分析係数表!C18</f>
        <v>0.59688826025459685</v>
      </c>
      <c r="G15" s="77">
        <f t="shared" si="1"/>
        <v>0.40890206219387165</v>
      </c>
      <c r="H15" s="77">
        <v>0.45374917182361535</v>
      </c>
      <c r="I15" s="77">
        <f t="shared" si="2"/>
        <v>0.45374917182361535</v>
      </c>
      <c r="J15" s="76">
        <f>分析係数表!G18</f>
        <v>0.21580586555930445</v>
      </c>
      <c r="K15" s="78">
        <f t="shared" si="3"/>
        <v>9.7921732772212874E-2</v>
      </c>
      <c r="L15" s="79"/>
      <c r="M15" s="80"/>
      <c r="N15" s="81">
        <f>分析係数表!H18</f>
        <v>4.5682052911734329E-4</v>
      </c>
      <c r="O15" s="82">
        <f t="shared" si="4"/>
        <v>3.4410012907136172E-3</v>
      </c>
      <c r="P15" s="76">
        <f>分析係数表!C18</f>
        <v>0.59688826025459685</v>
      </c>
      <c r="Q15" s="82">
        <f t="shared" si="5"/>
        <v>2.0538932739478733E-3</v>
      </c>
      <c r="R15" s="83">
        <v>5.1240109473705744E-3</v>
      </c>
      <c r="S15" s="84">
        <f t="shared" si="6"/>
        <v>0.45887318277098593</v>
      </c>
      <c r="T15" s="85">
        <f>分析係数表!F18</f>
        <v>0.45964183752919802</v>
      </c>
      <c r="U15" s="86">
        <f t="shared" si="7"/>
        <v>0.2109173129217275</v>
      </c>
      <c r="V15" s="87">
        <f>分析係数表!D18</f>
        <v>3.9968855437321565E-2</v>
      </c>
      <c r="W15" s="88">
        <f t="shared" si="8"/>
        <v>0</v>
      </c>
      <c r="X15" s="76">
        <f>分析係数表!E18</f>
        <v>3.7243706202958735E-2</v>
      </c>
      <c r="Y15" s="89">
        <f t="shared" si="9"/>
        <v>0</v>
      </c>
    </row>
    <row r="16" spans="1:25" x14ac:dyDescent="0.2">
      <c r="A16" s="6" t="s">
        <v>4</v>
      </c>
      <c r="B16" s="5" t="s">
        <v>32</v>
      </c>
      <c r="C16" s="90"/>
      <c r="D16" s="76">
        <f>投入係数表!J16</f>
        <v>3.6439164814342453E-5</v>
      </c>
      <c r="E16" s="77">
        <f t="shared" si="0"/>
        <v>3.6439164814342454E-3</v>
      </c>
      <c r="F16" s="76">
        <f>分析係数表!C19</f>
        <v>0.34200435729847489</v>
      </c>
      <c r="G16" s="77">
        <f t="shared" si="1"/>
        <v>1.2462353142822392E-3</v>
      </c>
      <c r="H16" s="77">
        <v>8.6849875446052271E-2</v>
      </c>
      <c r="I16" s="77">
        <f t="shared" si="2"/>
        <v>8.6849875446052271E-2</v>
      </c>
      <c r="J16" s="76">
        <f>分析係数表!G19</f>
        <v>5.7658279746234518E-2</v>
      </c>
      <c r="K16" s="78">
        <f t="shared" si="3"/>
        <v>5.0076144143941063E-3</v>
      </c>
      <c r="L16" s="79"/>
      <c r="M16" s="80"/>
      <c r="N16" s="81">
        <f>分析係数表!H19</f>
        <v>-1.1917057281321999E-4</v>
      </c>
      <c r="O16" s="82">
        <f t="shared" si="4"/>
        <v>-8.9765251062094362E-4</v>
      </c>
      <c r="P16" s="76">
        <f>分析係数表!C19</f>
        <v>0.34200435729847489</v>
      </c>
      <c r="Q16" s="82">
        <f t="shared" si="5"/>
        <v>-3.0700106997227824E-4</v>
      </c>
      <c r="R16" s="83">
        <v>2.8462852038323668E-3</v>
      </c>
      <c r="S16" s="84">
        <f t="shared" si="6"/>
        <v>8.9696160649884643E-2</v>
      </c>
      <c r="T16" s="85">
        <f>分析係数表!F19</f>
        <v>0.2400702026958986</v>
      </c>
      <c r="U16" s="86">
        <f t="shared" si="7"/>
        <v>2.153337546826169E-2</v>
      </c>
      <c r="V16" s="87">
        <f>分析係数表!D19</f>
        <v>1.0314617409693151E-2</v>
      </c>
      <c r="W16" s="88">
        <f t="shared" si="8"/>
        <v>0</v>
      </c>
      <c r="X16" s="76">
        <f>分析係数表!E19</f>
        <v>1.1666882453641765E-2</v>
      </c>
      <c r="Y16" s="89">
        <f t="shared" si="9"/>
        <v>0</v>
      </c>
    </row>
    <row r="17" spans="1:25" x14ac:dyDescent="0.2">
      <c r="A17" s="6" t="s">
        <v>5</v>
      </c>
      <c r="B17" s="5" t="s">
        <v>33</v>
      </c>
      <c r="C17" s="90"/>
      <c r="D17" s="76">
        <f>投入係数表!J17</f>
        <v>5.1379222388222862E-3</v>
      </c>
      <c r="E17" s="77">
        <f t="shared" si="0"/>
        <v>0.51379222388222867</v>
      </c>
      <c r="F17" s="76">
        <f>分析係数表!C20</f>
        <v>3.3677120606188216E-2</v>
      </c>
      <c r="G17" s="77">
        <f t="shared" si="1"/>
        <v>1.7303042690203472E-2</v>
      </c>
      <c r="H17" s="77">
        <v>1.9918328467002509E-2</v>
      </c>
      <c r="I17" s="77">
        <f t="shared" si="2"/>
        <v>1.9918328467002509E-2</v>
      </c>
      <c r="J17" s="76">
        <f>分析係数表!G20</f>
        <v>0.10088272383354351</v>
      </c>
      <c r="K17" s="78">
        <f t="shared" si="3"/>
        <v>2.009415229962422E-3</v>
      </c>
      <c r="L17" s="79"/>
      <c r="M17" s="80"/>
      <c r="N17" s="81">
        <f>分析係数表!H20</f>
        <v>5.7599110193056326E-4</v>
      </c>
      <c r="O17" s="82">
        <f t="shared" si="4"/>
        <v>4.3386538013345608E-3</v>
      </c>
      <c r="P17" s="76">
        <f>分析係数表!C20</f>
        <v>3.3677120606188216E-2</v>
      </c>
      <c r="Q17" s="82">
        <f t="shared" si="5"/>
        <v>1.4611336733604097E-4</v>
      </c>
      <c r="R17" s="83">
        <v>3.7849093030386307E-4</v>
      </c>
      <c r="S17" s="84">
        <f t="shared" si="6"/>
        <v>2.0296819397306372E-2</v>
      </c>
      <c r="T17" s="85">
        <f>分析係数表!F20</f>
        <v>0.2244640605296343</v>
      </c>
      <c r="U17" s="86">
        <f t="shared" si="7"/>
        <v>4.5559064977560336E-3</v>
      </c>
      <c r="V17" s="87">
        <f>分析係数表!D20</f>
        <v>9.8360655737704916E-2</v>
      </c>
      <c r="W17" s="88">
        <f t="shared" si="8"/>
        <v>0</v>
      </c>
      <c r="X17" s="76">
        <f>分析係数表!E20</f>
        <v>9.8360655737704916E-2</v>
      </c>
      <c r="Y17" s="89">
        <f t="shared" si="9"/>
        <v>0</v>
      </c>
    </row>
    <row r="18" spans="1:25" x14ac:dyDescent="0.2">
      <c r="A18" s="6" t="s">
        <v>6</v>
      </c>
      <c r="B18" s="5" t="s">
        <v>34</v>
      </c>
      <c r="C18" s="90"/>
      <c r="D18" s="76">
        <f>投入係数表!J18</f>
        <v>9.1462303683999564E-3</v>
      </c>
      <c r="E18" s="77">
        <f t="shared" si="0"/>
        <v>0.91462303683999568</v>
      </c>
      <c r="F18" s="76">
        <f>分析係数表!C21</f>
        <v>0.74792925901052154</v>
      </c>
      <c r="G18" s="77">
        <f t="shared" si="1"/>
        <v>0.6840733302176909</v>
      </c>
      <c r="H18" s="77">
        <v>0.77243948919881467</v>
      </c>
      <c r="I18" s="77">
        <f t="shared" si="2"/>
        <v>0.77243948919881467</v>
      </c>
      <c r="J18" s="76">
        <f>分析係数表!G21</f>
        <v>0.28510603787356553</v>
      </c>
      <c r="K18" s="78">
        <f t="shared" si="3"/>
        <v>0.22022716226255487</v>
      </c>
      <c r="L18" s="79"/>
      <c r="M18" s="80"/>
      <c r="N18" s="81">
        <f>分析係数表!H21</f>
        <v>9.6329546357352828E-4</v>
      </c>
      <c r="O18" s="82">
        <f t="shared" si="4"/>
        <v>7.2560244608526276E-3</v>
      </c>
      <c r="P18" s="76">
        <f>分析係数表!C21</f>
        <v>0.74792925901052154</v>
      </c>
      <c r="Q18" s="82">
        <f t="shared" si="5"/>
        <v>5.4269929983677247E-3</v>
      </c>
      <c r="R18" s="83">
        <v>1.2787890133144093E-2</v>
      </c>
      <c r="S18" s="84">
        <f t="shared" si="6"/>
        <v>0.78522737933195874</v>
      </c>
      <c r="T18" s="85">
        <f>分析係数表!F21</f>
        <v>0.42581403836016385</v>
      </c>
      <c r="U18" s="86">
        <f t="shared" si="7"/>
        <v>0.33436084142430961</v>
      </c>
      <c r="V18" s="87">
        <f>分析係数表!D21</f>
        <v>6.5082518957057703E-2</v>
      </c>
      <c r="W18" s="88">
        <f t="shared" si="8"/>
        <v>0</v>
      </c>
      <c r="X18" s="76">
        <f>分析係数表!E21</f>
        <v>5.1052268764445886E-2</v>
      </c>
      <c r="Y18" s="89">
        <f t="shared" si="9"/>
        <v>0</v>
      </c>
    </row>
    <row r="19" spans="1:25" x14ac:dyDescent="0.2">
      <c r="A19" s="6" t="s">
        <v>7</v>
      </c>
      <c r="B19" s="5" t="s">
        <v>269</v>
      </c>
      <c r="C19" s="90"/>
      <c r="D19" s="76">
        <f>投入係数表!J19</f>
        <v>3.6439164814342453E-5</v>
      </c>
      <c r="E19" s="77">
        <f t="shared" si="0"/>
        <v>3.6439164814342454E-3</v>
      </c>
      <c r="F19" s="76">
        <f>分析係数表!C22</f>
        <v>0.14808652246256238</v>
      </c>
      <c r="G19" s="77">
        <f t="shared" si="1"/>
        <v>5.3961491987961367E-4</v>
      </c>
      <c r="H19" s="77">
        <v>5.9318916186076398E-3</v>
      </c>
      <c r="I19" s="77">
        <f t="shared" si="2"/>
        <v>5.9318916186076398E-3</v>
      </c>
      <c r="J19" s="76">
        <f>分析係数表!G22</f>
        <v>0.1945937983354202</v>
      </c>
      <c r="K19" s="78">
        <f t="shared" si="3"/>
        <v>1.1543093213789045E-3</v>
      </c>
      <c r="L19" s="79"/>
      <c r="M19" s="80"/>
      <c r="N19" s="81">
        <f>分析係数表!H22</f>
        <v>4.9654405338841663E-5</v>
      </c>
      <c r="O19" s="82">
        <f t="shared" si="4"/>
        <v>3.7402187942539317E-4</v>
      </c>
      <c r="P19" s="76">
        <f>分析係数表!C22</f>
        <v>0.14808652246256238</v>
      </c>
      <c r="Q19" s="82">
        <f t="shared" si="5"/>
        <v>5.538759944901828E-5</v>
      </c>
      <c r="R19" s="83">
        <v>6.7191994679280409E-4</v>
      </c>
      <c r="S19" s="84">
        <f t="shared" si="6"/>
        <v>6.6038115654004437E-3</v>
      </c>
      <c r="T19" s="85">
        <f>分析係数表!F22</f>
        <v>0.41290417618030495</v>
      </c>
      <c r="U19" s="86">
        <f t="shared" si="7"/>
        <v>2.7267413740616401E-3</v>
      </c>
      <c r="V19" s="87">
        <f>分析係数表!D22</f>
        <v>2.3495617588568902E-2</v>
      </c>
      <c r="W19" s="88">
        <f t="shared" si="8"/>
        <v>0</v>
      </c>
      <c r="X19" s="76">
        <f>分析係数表!E22</f>
        <v>1.8855417249760625E-2</v>
      </c>
      <c r="Y19" s="89">
        <f t="shared" si="9"/>
        <v>0</v>
      </c>
    </row>
    <row r="20" spans="1:25" x14ac:dyDescent="0.2">
      <c r="A20" s="6" t="s">
        <v>8</v>
      </c>
      <c r="B20" s="5" t="s">
        <v>270</v>
      </c>
      <c r="C20" s="90"/>
      <c r="D20" s="76">
        <f>投入係数表!J20</f>
        <v>0</v>
      </c>
      <c r="E20" s="77">
        <f t="shared" si="0"/>
        <v>0</v>
      </c>
      <c r="F20" s="76">
        <f>分析係数表!C23</f>
        <v>0</v>
      </c>
      <c r="G20" s="77">
        <f t="shared" si="1"/>
        <v>0</v>
      </c>
      <c r="H20" s="77">
        <v>0</v>
      </c>
      <c r="I20" s="77">
        <f t="shared" si="2"/>
        <v>0</v>
      </c>
      <c r="J20" s="76">
        <f>分析係数表!G23</f>
        <v>0.21540656205420827</v>
      </c>
      <c r="K20" s="78">
        <f t="shared" si="3"/>
        <v>0</v>
      </c>
      <c r="L20" s="79"/>
      <c r="M20" s="80"/>
      <c r="N20" s="81">
        <f>分析係数表!H23</f>
        <v>2.9792643203304998E-5</v>
      </c>
      <c r="O20" s="82">
        <f t="shared" si="4"/>
        <v>2.244131276552359E-4</v>
      </c>
      <c r="P20" s="76">
        <f>分析係数表!C23</f>
        <v>0</v>
      </c>
      <c r="Q20" s="82">
        <f t="shared" si="5"/>
        <v>0</v>
      </c>
      <c r="R20" s="83">
        <v>0</v>
      </c>
      <c r="S20" s="84">
        <f t="shared" si="6"/>
        <v>0</v>
      </c>
      <c r="T20" s="85">
        <f>分析係数表!F23</f>
        <v>0.44079885877318115</v>
      </c>
      <c r="U20" s="86">
        <f t="shared" si="7"/>
        <v>0</v>
      </c>
      <c r="V20" s="87">
        <f>分析係数表!D23</f>
        <v>9.4151212553495012E-2</v>
      </c>
      <c r="W20" s="88">
        <f t="shared" si="8"/>
        <v>0</v>
      </c>
      <c r="X20" s="76">
        <f>分析係数表!E23</f>
        <v>8.7375178316690436E-2</v>
      </c>
      <c r="Y20" s="89">
        <f t="shared" si="9"/>
        <v>0</v>
      </c>
    </row>
    <row r="21" spans="1:25" x14ac:dyDescent="0.2">
      <c r="A21" s="6" t="s">
        <v>9</v>
      </c>
      <c r="B21" s="5" t="s">
        <v>271</v>
      </c>
      <c r="C21" s="90"/>
      <c r="D21" s="76">
        <f>投入係数表!J21</f>
        <v>0</v>
      </c>
      <c r="E21" s="77">
        <f t="shared" si="0"/>
        <v>0</v>
      </c>
      <c r="F21" s="76">
        <f>分析係数表!C24</f>
        <v>0.12890403180011356</v>
      </c>
      <c r="G21" s="77">
        <f t="shared" si="1"/>
        <v>0</v>
      </c>
      <c r="H21" s="77">
        <v>2.1266738775488269E-3</v>
      </c>
      <c r="I21" s="77">
        <f t="shared" si="2"/>
        <v>2.1266738775488269E-3</v>
      </c>
      <c r="J21" s="76">
        <f>分析係数表!G24</f>
        <v>0.20533333333333334</v>
      </c>
      <c r="K21" s="78">
        <f t="shared" si="3"/>
        <v>4.3667703619002581E-4</v>
      </c>
      <c r="L21" s="79"/>
      <c r="M21" s="80"/>
      <c r="N21" s="81">
        <f>分析係数表!H24</f>
        <v>3.4758083737189161E-4</v>
      </c>
      <c r="O21" s="82">
        <f t="shared" si="4"/>
        <v>2.6181531559777518E-3</v>
      </c>
      <c r="P21" s="76">
        <f>分析係数表!C24</f>
        <v>0.12890403180011356</v>
      </c>
      <c r="Q21" s="82">
        <f t="shared" si="5"/>
        <v>3.3749049767572379E-4</v>
      </c>
      <c r="R21" s="83">
        <v>1.3248969607009776E-3</v>
      </c>
      <c r="S21" s="84">
        <f t="shared" si="6"/>
        <v>3.4515708382498048E-3</v>
      </c>
      <c r="T21" s="85">
        <f>分析係数表!F24</f>
        <v>0.39200000000000002</v>
      </c>
      <c r="U21" s="86">
        <f t="shared" si="7"/>
        <v>1.3530157685939235E-3</v>
      </c>
      <c r="V21" s="87">
        <f>分析係数表!D24</f>
        <v>0</v>
      </c>
      <c r="W21" s="88">
        <f t="shared" si="8"/>
        <v>0</v>
      </c>
      <c r="X21" s="76">
        <f>分析係数表!E24</f>
        <v>0</v>
      </c>
      <c r="Y21" s="89">
        <f t="shared" si="9"/>
        <v>0</v>
      </c>
    </row>
    <row r="22" spans="1:25" x14ac:dyDescent="0.2">
      <c r="A22" s="6" t="s">
        <v>10</v>
      </c>
      <c r="B22" s="5" t="s">
        <v>272</v>
      </c>
      <c r="C22" s="90"/>
      <c r="D22" s="76">
        <f>投入係数表!J22</f>
        <v>0</v>
      </c>
      <c r="E22" s="77">
        <f t="shared" si="0"/>
        <v>0</v>
      </c>
      <c r="F22" s="76">
        <f>分析係数表!C25</f>
        <v>4.4947860481841073E-2</v>
      </c>
      <c r="G22" s="77">
        <f t="shared" si="1"/>
        <v>0</v>
      </c>
      <c r="H22" s="77">
        <v>2.2129731735579267E-3</v>
      </c>
      <c r="I22" s="77">
        <f t="shared" si="2"/>
        <v>2.2129731735579267E-3</v>
      </c>
      <c r="J22" s="76">
        <f>分析係数表!G25</f>
        <v>0.19696010132995567</v>
      </c>
      <c r="K22" s="78">
        <f t="shared" si="3"/>
        <v>4.3586742050444284E-4</v>
      </c>
      <c r="L22" s="79"/>
      <c r="M22" s="80"/>
      <c r="N22" s="81">
        <f>分析係数表!H25</f>
        <v>5.2633669659172167E-4</v>
      </c>
      <c r="O22" s="82">
        <f t="shared" si="4"/>
        <v>3.9646319219091676E-3</v>
      </c>
      <c r="P22" s="76">
        <f>分析係数表!C25</f>
        <v>4.4947860481841073E-2</v>
      </c>
      <c r="Q22" s="82">
        <f t="shared" si="5"/>
        <v>1.7820172248782671E-4</v>
      </c>
      <c r="R22" s="83">
        <v>8.5360302610546738E-4</v>
      </c>
      <c r="S22" s="84">
        <f t="shared" si="6"/>
        <v>3.066576199663394E-3</v>
      </c>
      <c r="T22" s="85">
        <f>分析係数表!F25</f>
        <v>0.35085497150094996</v>
      </c>
      <c r="U22" s="86">
        <f t="shared" si="7"/>
        <v>1.0759235051383915E-3</v>
      </c>
      <c r="V22" s="87">
        <f>分析係数表!D25</f>
        <v>8.9930335655478144E-2</v>
      </c>
      <c r="W22" s="88">
        <f t="shared" si="8"/>
        <v>0</v>
      </c>
      <c r="X22" s="76">
        <f>分析係数表!E25</f>
        <v>8.7397086763774542E-2</v>
      </c>
      <c r="Y22" s="89">
        <f t="shared" si="9"/>
        <v>0</v>
      </c>
    </row>
    <row r="23" spans="1:25" x14ac:dyDescent="0.2">
      <c r="A23" s="6" t="s">
        <v>11</v>
      </c>
      <c r="B23" s="5" t="s">
        <v>35</v>
      </c>
      <c r="C23" s="90"/>
      <c r="D23" s="76">
        <f>投入係数表!J23</f>
        <v>0</v>
      </c>
      <c r="E23" s="77">
        <f t="shared" si="0"/>
        <v>0</v>
      </c>
      <c r="F23" s="76">
        <f>分析係数表!C26</f>
        <v>0.39424703891708968</v>
      </c>
      <c r="G23" s="77">
        <f t="shared" si="1"/>
        <v>0</v>
      </c>
      <c r="H23" s="77">
        <v>1.1576499928896962E-2</v>
      </c>
      <c r="I23" s="77">
        <f t="shared" si="2"/>
        <v>1.1576499928896962E-2</v>
      </c>
      <c r="J23" s="76">
        <f>分析係数表!G26</f>
        <v>0.19628618241398144</v>
      </c>
      <c r="K23" s="78">
        <f t="shared" si="3"/>
        <v>2.272306976758912E-3</v>
      </c>
      <c r="L23" s="79"/>
      <c r="M23" s="80"/>
      <c r="N23" s="81">
        <f>分析係数表!H26</f>
        <v>1.0973623579884007E-2</v>
      </c>
      <c r="O23" s="82">
        <f t="shared" si="4"/>
        <v>8.2658835353011884E-2</v>
      </c>
      <c r="P23" s="76">
        <f>分析係数表!C26</f>
        <v>0.39424703891708968</v>
      </c>
      <c r="Q23" s="82">
        <f t="shared" si="5"/>
        <v>3.2588001078260181E-2</v>
      </c>
      <c r="R23" s="83">
        <v>3.5817466230438577E-2</v>
      </c>
      <c r="S23" s="84">
        <f t="shared" si="6"/>
        <v>4.739396615933554E-2</v>
      </c>
      <c r="T23" s="85">
        <f>分析係数表!F26</f>
        <v>0.33478973238667392</v>
      </c>
      <c r="U23" s="86">
        <f t="shared" si="7"/>
        <v>1.5867013247227026E-2</v>
      </c>
      <c r="V23" s="87">
        <f>分析係数表!D26</f>
        <v>1.0267613326051339E-2</v>
      </c>
      <c r="W23" s="88">
        <f t="shared" si="8"/>
        <v>0</v>
      </c>
      <c r="X23" s="76">
        <f>分析係数表!E26</f>
        <v>1.0158383397050792E-2</v>
      </c>
      <c r="Y23" s="89">
        <f t="shared" si="9"/>
        <v>0</v>
      </c>
    </row>
    <row r="24" spans="1:25" x14ac:dyDescent="0.2">
      <c r="A24" s="6" t="s">
        <v>12</v>
      </c>
      <c r="B24" s="5" t="s">
        <v>366</v>
      </c>
      <c r="C24" s="90"/>
      <c r="D24" s="76">
        <f>投入係数表!J24</f>
        <v>3.6439164814342453E-5</v>
      </c>
      <c r="E24" s="77">
        <f t="shared" si="0"/>
        <v>3.6439164814342454E-3</v>
      </c>
      <c r="F24" s="76">
        <f>分析係数表!C27</f>
        <v>0.12701612903225812</v>
      </c>
      <c r="G24" s="77">
        <f t="shared" si="1"/>
        <v>4.628361659886241E-4</v>
      </c>
      <c r="H24" s="77">
        <v>9.6191885842587105E-4</v>
      </c>
      <c r="I24" s="77">
        <f t="shared" si="2"/>
        <v>9.6191885842587105E-4</v>
      </c>
      <c r="J24" s="76">
        <f>分析係数表!G27</f>
        <v>0.16988809766022381</v>
      </c>
      <c r="K24" s="78">
        <f t="shared" si="3"/>
        <v>1.6341856496146539E-4</v>
      </c>
      <c r="L24" s="79"/>
      <c r="M24" s="80"/>
      <c r="N24" s="81">
        <f>分析係数表!H27</f>
        <v>1.137085882259474E-2</v>
      </c>
      <c r="O24" s="82">
        <f t="shared" si="4"/>
        <v>8.5651010388415036E-2</v>
      </c>
      <c r="P24" s="76">
        <f>分析係数表!C27</f>
        <v>0.12701612903225812</v>
      </c>
      <c r="Q24" s="82">
        <f t="shared" si="5"/>
        <v>1.0879059787238205E-2</v>
      </c>
      <c r="R24" s="83">
        <v>1.1012070628793551E-2</v>
      </c>
      <c r="S24" s="84">
        <f t="shared" si="6"/>
        <v>1.1973989487219422E-2</v>
      </c>
      <c r="T24" s="85">
        <f>分析係数表!F27</f>
        <v>0.32044760935910477</v>
      </c>
      <c r="U24" s="86">
        <f t="shared" si="7"/>
        <v>3.8370363056705165E-3</v>
      </c>
      <c r="V24" s="87">
        <f>分析係数表!D27</f>
        <v>1.0172939979654121E-2</v>
      </c>
      <c r="W24" s="88">
        <f t="shared" si="8"/>
        <v>0</v>
      </c>
      <c r="X24" s="76">
        <f>分析係数表!E27</f>
        <v>5.0864699898270603E-3</v>
      </c>
      <c r="Y24" s="89">
        <f t="shared" si="9"/>
        <v>0</v>
      </c>
    </row>
    <row r="25" spans="1:25" x14ac:dyDescent="0.2">
      <c r="A25" s="6" t="s">
        <v>13</v>
      </c>
      <c r="B25" s="5" t="s">
        <v>192</v>
      </c>
      <c r="C25" s="90"/>
      <c r="D25" s="76">
        <f>投入係数表!J25</f>
        <v>0</v>
      </c>
      <c r="E25" s="77">
        <f t="shared" si="0"/>
        <v>0</v>
      </c>
      <c r="F25" s="76">
        <f>分析係数表!C28</f>
        <v>0.16379672406551871</v>
      </c>
      <c r="G25" s="77">
        <f t="shared" si="1"/>
        <v>0</v>
      </c>
      <c r="H25" s="77">
        <v>1.7580561868780348E-2</v>
      </c>
      <c r="I25" s="77">
        <f t="shared" si="2"/>
        <v>1.7580561868780348E-2</v>
      </c>
      <c r="J25" s="76">
        <f>分析係数表!G28</f>
        <v>0.12481384959046909</v>
      </c>
      <c r="K25" s="78">
        <f t="shared" si="3"/>
        <v>2.1942976048058868E-3</v>
      </c>
      <c r="L25" s="79"/>
      <c r="M25" s="80"/>
      <c r="N25" s="81">
        <f>分析係数表!H28</f>
        <v>2.2086279494716771E-2</v>
      </c>
      <c r="O25" s="82">
        <f t="shared" si="4"/>
        <v>0.16636493196841487</v>
      </c>
      <c r="P25" s="76">
        <f>分析係数表!C28</f>
        <v>0.16379672406551871</v>
      </c>
      <c r="Q25" s="82">
        <f t="shared" si="5"/>
        <v>2.7250030855809241E-2</v>
      </c>
      <c r="R25" s="83">
        <v>3.1128619091622668E-2</v>
      </c>
      <c r="S25" s="84">
        <f t="shared" si="6"/>
        <v>4.8709180960403012E-2</v>
      </c>
      <c r="T25" s="85">
        <f>分析係数表!F28</f>
        <v>0.21360759493670886</v>
      </c>
      <c r="U25" s="86">
        <f t="shared" si="7"/>
        <v>1.0404650996288617E-2</v>
      </c>
      <c r="V25" s="87">
        <f>分析係数表!D28</f>
        <v>6.6548771407297092E-2</v>
      </c>
      <c r="W25" s="88">
        <f t="shared" si="8"/>
        <v>0</v>
      </c>
      <c r="X25" s="76">
        <f>分析係数表!E28</f>
        <v>6.78518242740134E-2</v>
      </c>
      <c r="Y25" s="89">
        <f t="shared" si="9"/>
        <v>0</v>
      </c>
    </row>
    <row r="26" spans="1:25" x14ac:dyDescent="0.2">
      <c r="A26" s="6" t="s">
        <v>14</v>
      </c>
      <c r="B26" s="5" t="s">
        <v>50</v>
      </c>
      <c r="C26" s="90"/>
      <c r="D26" s="76">
        <f>投入係数表!J26</f>
        <v>3.6803556462485878E-3</v>
      </c>
      <c r="E26" s="77">
        <f t="shared" si="0"/>
        <v>0.36803556462485876</v>
      </c>
      <c r="F26" s="76">
        <f>分析係数表!C29</f>
        <v>0.28548895899053628</v>
      </c>
      <c r="G26" s="77">
        <f t="shared" si="1"/>
        <v>0.10507009021624517</v>
      </c>
      <c r="H26" s="77">
        <v>0.12471471223765679</v>
      </c>
      <c r="I26" s="77">
        <f t="shared" si="2"/>
        <v>0.12471471223765679</v>
      </c>
      <c r="J26" s="76">
        <f>分析係数表!G29</f>
        <v>0.26160092807424595</v>
      </c>
      <c r="K26" s="78">
        <f t="shared" si="3"/>
        <v>3.2625484465883536E-2</v>
      </c>
      <c r="L26" s="79"/>
      <c r="M26" s="80"/>
      <c r="N26" s="81">
        <f>分析係数表!H29</f>
        <v>1.047707952649559E-2</v>
      </c>
      <c r="O26" s="82">
        <f t="shared" si="4"/>
        <v>7.8918616558757954E-2</v>
      </c>
      <c r="P26" s="76">
        <f>分析係数表!C29</f>
        <v>0.28548895899053628</v>
      </c>
      <c r="Q26" s="82">
        <f t="shared" si="5"/>
        <v>2.2530393686333108E-2</v>
      </c>
      <c r="R26" s="83">
        <v>3.0983800880161484E-2</v>
      </c>
      <c r="S26" s="84">
        <f t="shared" si="6"/>
        <v>0.15569851311781827</v>
      </c>
      <c r="T26" s="85">
        <f>分析係数表!F29</f>
        <v>0.47177107501933491</v>
      </c>
      <c r="U26" s="86">
        <f t="shared" si="7"/>
        <v>7.3454054912505146E-2</v>
      </c>
      <c r="V26" s="87">
        <f>分析係数表!D29</f>
        <v>7.4825986078886311E-2</v>
      </c>
      <c r="W26" s="88">
        <f t="shared" si="8"/>
        <v>0</v>
      </c>
      <c r="X26" s="76">
        <f>分析係数表!E29</f>
        <v>4.7370456303170917E-2</v>
      </c>
      <c r="Y26" s="89">
        <f t="shared" si="9"/>
        <v>0</v>
      </c>
    </row>
    <row r="27" spans="1:25" x14ac:dyDescent="0.2">
      <c r="A27" s="6" t="s">
        <v>15</v>
      </c>
      <c r="B27" s="5" t="s">
        <v>36</v>
      </c>
      <c r="C27" s="90"/>
      <c r="D27" s="76">
        <f>投入係数表!J27</f>
        <v>3.2430856684764783E-3</v>
      </c>
      <c r="E27" s="77">
        <f t="shared" si="0"/>
        <v>0.32430856684764781</v>
      </c>
      <c r="F27" s="76">
        <f>分析係数表!C30</f>
        <v>1</v>
      </c>
      <c r="G27" s="77">
        <f t="shared" si="1"/>
        <v>0.32430856684764781</v>
      </c>
      <c r="H27" s="77">
        <v>0.35949655450822676</v>
      </c>
      <c r="I27" s="77">
        <f t="shared" si="2"/>
        <v>0.35949655450822676</v>
      </c>
      <c r="J27" s="76">
        <f>分析係数表!G30</f>
        <v>0.34486716956379143</v>
      </c>
      <c r="K27" s="78">
        <f t="shared" si="3"/>
        <v>0.12397855922118743</v>
      </c>
      <c r="L27" s="79"/>
      <c r="M27" s="80"/>
      <c r="N27" s="81">
        <f>分析係数表!H30</f>
        <v>0</v>
      </c>
      <c r="O27" s="82">
        <f t="shared" si="4"/>
        <v>0</v>
      </c>
      <c r="P27" s="76">
        <f>分析係数表!C30</f>
        <v>1</v>
      </c>
      <c r="Q27" s="82">
        <f t="shared" si="5"/>
        <v>0</v>
      </c>
      <c r="R27" s="83">
        <v>1.7151212869294285E-2</v>
      </c>
      <c r="S27" s="84">
        <f t="shared" si="6"/>
        <v>0.37664776737752104</v>
      </c>
      <c r="T27" s="85">
        <f>分析係数表!F30</f>
        <v>0.44112823876680879</v>
      </c>
      <c r="U27" s="86">
        <f t="shared" si="7"/>
        <v>0.16614996625869655</v>
      </c>
      <c r="V27" s="87">
        <f>分析係数表!D30</f>
        <v>0.17563135454247294</v>
      </c>
      <c r="W27" s="88">
        <f t="shared" si="8"/>
        <v>0</v>
      </c>
      <c r="X27" s="76">
        <f>分析係数表!E30</f>
        <v>0.11282387668087898</v>
      </c>
      <c r="Y27" s="89">
        <f t="shared" si="9"/>
        <v>0</v>
      </c>
    </row>
    <row r="28" spans="1:25" x14ac:dyDescent="0.2">
      <c r="A28" s="6" t="s">
        <v>16</v>
      </c>
      <c r="B28" s="5" t="s">
        <v>193</v>
      </c>
      <c r="C28" s="90"/>
      <c r="D28" s="76">
        <f>投入係数表!J28</f>
        <v>3.0062310971832526E-2</v>
      </c>
      <c r="E28" s="77">
        <f t="shared" si="0"/>
        <v>3.0062310971832527</v>
      </c>
      <c r="F28" s="76">
        <f>分析係数表!C31</f>
        <v>9.852216748768472E-2</v>
      </c>
      <c r="G28" s="77">
        <f t="shared" si="1"/>
        <v>0.29618040366337461</v>
      </c>
      <c r="H28" s="77">
        <v>0.31679315603286134</v>
      </c>
      <c r="I28" s="77">
        <f t="shared" si="2"/>
        <v>0.31679315603286134</v>
      </c>
      <c r="J28" s="76">
        <f>分析係数表!G31</f>
        <v>7.0742358078602616E-2</v>
      </c>
      <c r="K28" s="78">
        <f t="shared" si="3"/>
        <v>2.2410694880927309E-2</v>
      </c>
      <c r="L28" s="79"/>
      <c r="M28" s="80"/>
      <c r="N28" s="81">
        <f>分析係数表!H31</f>
        <v>2.298998967188369E-2</v>
      </c>
      <c r="O28" s="82">
        <f t="shared" si="4"/>
        <v>0.17317213017395705</v>
      </c>
      <c r="P28" s="76">
        <f>分析係数表!C31</f>
        <v>9.852216748768472E-2</v>
      </c>
      <c r="Q28" s="82">
        <f t="shared" si="5"/>
        <v>1.7061293613197737E-2</v>
      </c>
      <c r="R28" s="83">
        <v>2.1963667873054829E-2</v>
      </c>
      <c r="S28" s="84">
        <f t="shared" si="6"/>
        <v>0.33875682390591616</v>
      </c>
      <c r="T28" s="85">
        <f>分析係数表!F31</f>
        <v>0.34585152838427946</v>
      </c>
      <c r="U28" s="86">
        <f t="shared" si="7"/>
        <v>0.11715956529846532</v>
      </c>
      <c r="V28" s="87">
        <f>分析係数表!D31</f>
        <v>0</v>
      </c>
      <c r="W28" s="88">
        <f t="shared" si="8"/>
        <v>0</v>
      </c>
      <c r="X28" s="76">
        <f>分析係数表!E31</f>
        <v>0</v>
      </c>
      <c r="Y28" s="89">
        <f t="shared" si="9"/>
        <v>0</v>
      </c>
    </row>
    <row r="29" spans="1:25" x14ac:dyDescent="0.2">
      <c r="A29" s="6" t="s">
        <v>17</v>
      </c>
      <c r="B29" s="5" t="s">
        <v>273</v>
      </c>
      <c r="C29" s="90"/>
      <c r="D29" s="76">
        <f>投入係数表!J29</f>
        <v>2.4778632073752869E-3</v>
      </c>
      <c r="E29" s="77">
        <f t="shared" si="0"/>
        <v>0.24778632073752868</v>
      </c>
      <c r="F29" s="76">
        <f>分析係数表!C32</f>
        <v>1</v>
      </c>
      <c r="G29" s="77">
        <f t="shared" si="1"/>
        <v>0.24778632073752868</v>
      </c>
      <c r="H29" s="77">
        <v>0.28574452848058135</v>
      </c>
      <c r="I29" s="77">
        <f t="shared" si="2"/>
        <v>0.28574452848058135</v>
      </c>
      <c r="J29" s="76">
        <f>分析係数表!G32</f>
        <v>0.13984348417829193</v>
      </c>
      <c r="K29" s="78">
        <f t="shared" si="3"/>
        <v>3.9959510447607663E-2</v>
      </c>
      <c r="L29" s="79"/>
      <c r="M29" s="80"/>
      <c r="N29" s="81">
        <f>分析係数表!H32</f>
        <v>6.6735520775403198E-3</v>
      </c>
      <c r="O29" s="82">
        <f t="shared" si="4"/>
        <v>5.0268540594772843E-2</v>
      </c>
      <c r="P29" s="76">
        <f>分析係数表!C32</f>
        <v>1</v>
      </c>
      <c r="Q29" s="82">
        <f t="shared" si="5"/>
        <v>5.0268540594772843E-2</v>
      </c>
      <c r="R29" s="83">
        <v>6.6251310025310373E-2</v>
      </c>
      <c r="S29" s="84">
        <f t="shared" si="6"/>
        <v>0.35199583850589172</v>
      </c>
      <c r="T29" s="85">
        <f>分析係数表!F32</f>
        <v>0.48213678121810138</v>
      </c>
      <c r="U29" s="86">
        <f t="shared" si="7"/>
        <v>0.16971014057939726</v>
      </c>
      <c r="V29" s="87">
        <f>分析係数表!D32</f>
        <v>1.5651582170806397E-2</v>
      </c>
      <c r="W29" s="88">
        <f t="shared" si="8"/>
        <v>0</v>
      </c>
      <c r="X29" s="76">
        <f>分析係数表!E32</f>
        <v>2.3477373256209595E-2</v>
      </c>
      <c r="Y29" s="89">
        <f t="shared" si="9"/>
        <v>0</v>
      </c>
    </row>
    <row r="30" spans="1:25" x14ac:dyDescent="0.2">
      <c r="A30" s="6" t="s">
        <v>18</v>
      </c>
      <c r="B30" s="5" t="s">
        <v>274</v>
      </c>
      <c r="C30" s="90"/>
      <c r="D30" s="76">
        <f>投入係数表!J30</f>
        <v>2.3685457129322598E-3</v>
      </c>
      <c r="E30" s="77">
        <f t="shared" si="0"/>
        <v>0.23685457129322599</v>
      </c>
      <c r="F30" s="76">
        <f>分析係数表!C33</f>
        <v>0.66930265995686555</v>
      </c>
      <c r="G30" s="77">
        <f t="shared" si="1"/>
        <v>0.15852739458949919</v>
      </c>
      <c r="H30" s="77">
        <v>0.1684448978733413</v>
      </c>
      <c r="I30" s="77">
        <f t="shared" si="2"/>
        <v>0.1684448978733413</v>
      </c>
      <c r="J30" s="76">
        <f>分析係数表!G33</f>
        <v>0.50267952840300112</v>
      </c>
      <c r="K30" s="78">
        <f t="shared" si="3"/>
        <v>8.4673801824862893E-2</v>
      </c>
      <c r="L30" s="79"/>
      <c r="M30" s="80"/>
      <c r="N30" s="81">
        <f>分析係数表!H33</f>
        <v>9.930881067768333E-4</v>
      </c>
      <c r="O30" s="82">
        <f t="shared" si="4"/>
        <v>7.4804375885078635E-3</v>
      </c>
      <c r="P30" s="76">
        <f>分析係数表!C33</f>
        <v>0.66930265995686555</v>
      </c>
      <c r="Q30" s="82">
        <f t="shared" si="5"/>
        <v>5.0066767756296341E-3</v>
      </c>
      <c r="R30" s="83">
        <v>1.4208108111728186E-2</v>
      </c>
      <c r="S30" s="84">
        <f t="shared" si="6"/>
        <v>0.18265300598506948</v>
      </c>
      <c r="T30" s="85">
        <f>分析係数表!F33</f>
        <v>0.63987138263665599</v>
      </c>
      <c r="U30" s="86">
        <f t="shared" si="7"/>
        <v>0.11687443148240781</v>
      </c>
      <c r="V30" s="87">
        <f>分析係数表!D33</f>
        <v>8.1457663451232579E-2</v>
      </c>
      <c r="W30" s="88">
        <f t="shared" si="8"/>
        <v>0</v>
      </c>
      <c r="X30" s="76">
        <f>分析係数表!E33</f>
        <v>7.5026795284030015E-2</v>
      </c>
      <c r="Y30" s="89">
        <f t="shared" si="9"/>
        <v>0</v>
      </c>
    </row>
    <row r="31" spans="1:25" x14ac:dyDescent="0.2">
      <c r="A31" s="6" t="s">
        <v>19</v>
      </c>
      <c r="B31" s="5" t="s">
        <v>275</v>
      </c>
      <c r="C31" s="90"/>
      <c r="D31" s="76">
        <f>投入係数表!J31</f>
        <v>4.0228837955034069E-2</v>
      </c>
      <c r="E31" s="77">
        <f t="shared" si="0"/>
        <v>4.0228837955034074</v>
      </c>
      <c r="F31" s="76">
        <f>分析係数表!C34</f>
        <v>0.21075898495808931</v>
      </c>
      <c r="G31" s="77">
        <f t="shared" si="1"/>
        <v>0.84785890534464392</v>
      </c>
      <c r="H31" s="77">
        <v>0.9120880151043449</v>
      </c>
      <c r="I31" s="77">
        <f t="shared" si="2"/>
        <v>0.9120880151043449</v>
      </c>
      <c r="J31" s="76">
        <f>分析係数表!G34</f>
        <v>0.42506631299734748</v>
      </c>
      <c r="K31" s="78">
        <f t="shared" si="3"/>
        <v>0.38769788970947289</v>
      </c>
      <c r="L31" s="79"/>
      <c r="M31" s="80"/>
      <c r="N31" s="81">
        <f>分析係数表!H34</f>
        <v>0.16547827123222372</v>
      </c>
      <c r="O31" s="82">
        <f t="shared" si="4"/>
        <v>1.2464653153730654</v>
      </c>
      <c r="P31" s="76">
        <f>分析係数表!C34</f>
        <v>0.21075898495808931</v>
      </c>
      <c r="Q31" s="82">
        <f t="shared" si="5"/>
        <v>0.26270376465349193</v>
      </c>
      <c r="R31" s="83">
        <v>0.28742849699625994</v>
      </c>
      <c r="S31" s="84">
        <f t="shared" si="6"/>
        <v>1.1995165121006048</v>
      </c>
      <c r="T31" s="85">
        <f>分析係数表!F34</f>
        <v>0.7000994694960212</v>
      </c>
      <c r="U31" s="86">
        <f t="shared" si="7"/>
        <v>0.83978087377335109</v>
      </c>
      <c r="V31" s="87">
        <f>分析係数表!D34</f>
        <v>0.34449602122015915</v>
      </c>
      <c r="W31" s="88">
        <f t="shared" si="8"/>
        <v>0</v>
      </c>
      <c r="X31" s="76">
        <f>分析係数表!E34</f>
        <v>0.25008289124668437</v>
      </c>
      <c r="Y31" s="89">
        <f t="shared" si="9"/>
        <v>0</v>
      </c>
    </row>
    <row r="32" spans="1:25" x14ac:dyDescent="0.2">
      <c r="A32" s="6" t="s">
        <v>20</v>
      </c>
      <c r="B32" s="5" t="s">
        <v>37</v>
      </c>
      <c r="C32" s="90"/>
      <c r="D32" s="76">
        <f>投入係数表!J32</f>
        <v>5.9760230295521624E-3</v>
      </c>
      <c r="E32" s="77">
        <f t="shared" si="0"/>
        <v>0.59760230295521621</v>
      </c>
      <c r="F32" s="76">
        <f>分析係数表!C35</f>
        <v>0.35776763643278187</v>
      </c>
      <c r="G32" s="77">
        <f t="shared" si="1"/>
        <v>0.21380276345507496</v>
      </c>
      <c r="H32" s="77">
        <v>0.25828624374579245</v>
      </c>
      <c r="I32" s="77">
        <f t="shared" si="2"/>
        <v>0.25828624374579245</v>
      </c>
      <c r="J32" s="76">
        <f>分析係数表!G35</f>
        <v>0.31457036114570364</v>
      </c>
      <c r="K32" s="78">
        <f t="shared" si="3"/>
        <v>8.1249196974081173E-2</v>
      </c>
      <c r="L32" s="79"/>
      <c r="M32" s="80"/>
      <c r="N32" s="81">
        <f>分析係数表!H35</f>
        <v>6.2812822753634701E-2</v>
      </c>
      <c r="O32" s="82">
        <f t="shared" si="4"/>
        <v>0.47313767747312235</v>
      </c>
      <c r="P32" s="76">
        <f>分析係数表!C35</f>
        <v>0.35776763643278187</v>
      </c>
      <c r="Q32" s="82">
        <f t="shared" si="5"/>
        <v>0.16927334857685483</v>
      </c>
      <c r="R32" s="83">
        <v>0.20740464568192776</v>
      </c>
      <c r="S32" s="84">
        <f t="shared" si="6"/>
        <v>0.46569088942772019</v>
      </c>
      <c r="T32" s="85">
        <f>分析係数表!F35</f>
        <v>0.64533001245330013</v>
      </c>
      <c r="U32" s="86">
        <f t="shared" si="7"/>
        <v>0.30052430747377906</v>
      </c>
      <c r="V32" s="87">
        <f>分析係数表!D35</f>
        <v>7.6961394769613944E-2</v>
      </c>
      <c r="W32" s="88">
        <f t="shared" si="8"/>
        <v>0</v>
      </c>
      <c r="X32" s="76">
        <f>分析係数表!E35</f>
        <v>7.0734744707347447E-2</v>
      </c>
      <c r="Y32" s="89">
        <f t="shared" si="9"/>
        <v>0</v>
      </c>
    </row>
    <row r="33" spans="1:25" x14ac:dyDescent="0.2">
      <c r="A33" s="6" t="s">
        <v>21</v>
      </c>
      <c r="B33" s="5" t="s">
        <v>38</v>
      </c>
      <c r="C33" s="90"/>
      <c r="D33" s="76">
        <f>投入係数表!J33</f>
        <v>1.7490799110884379E-3</v>
      </c>
      <c r="E33" s="77">
        <f t="shared" si="0"/>
        <v>0.17490799110884381</v>
      </c>
      <c r="F33" s="76">
        <f>分析係数表!C36</f>
        <v>0.77131996474217712</v>
      </c>
      <c r="G33" s="77">
        <f t="shared" si="1"/>
        <v>0.13491002553519843</v>
      </c>
      <c r="H33" s="77">
        <v>0.19304613448882951</v>
      </c>
      <c r="I33" s="77">
        <f t="shared" si="2"/>
        <v>0.19304613448882951</v>
      </c>
      <c r="J33" s="76">
        <f>分析係数表!G36</f>
        <v>2.7850799289520427E-2</v>
      </c>
      <c r="K33" s="78">
        <f t="shared" si="3"/>
        <v>5.3764891452661575E-3</v>
      </c>
      <c r="L33" s="79"/>
      <c r="M33" s="80"/>
      <c r="N33" s="81">
        <f>分析係数表!H36</f>
        <v>0.1566397870819099</v>
      </c>
      <c r="O33" s="82">
        <f t="shared" si="4"/>
        <v>1.1798894208353452</v>
      </c>
      <c r="P33" s="76">
        <f>分析係数表!C36</f>
        <v>0.77131996474217712</v>
      </c>
      <c r="Q33" s="82">
        <f t="shared" si="5"/>
        <v>0.91007226647838624</v>
      </c>
      <c r="R33" s="83">
        <v>0.94699659823670823</v>
      </c>
      <c r="S33" s="84">
        <f t="shared" si="6"/>
        <v>1.1400427327255378</v>
      </c>
      <c r="T33" s="85">
        <f>分析係数表!F36</f>
        <v>0.87289520426287748</v>
      </c>
      <c r="U33" s="86">
        <f t="shared" si="7"/>
        <v>0.99513783405086731</v>
      </c>
      <c r="V33" s="87">
        <f>分析係数表!D36</f>
        <v>1.1793960923623446E-2</v>
      </c>
      <c r="W33" s="88">
        <f t="shared" si="8"/>
        <v>0</v>
      </c>
      <c r="X33" s="76">
        <f>分析係数表!E36</f>
        <v>4.760213143872114E-3</v>
      </c>
      <c r="Y33" s="89">
        <f t="shared" si="9"/>
        <v>0</v>
      </c>
    </row>
    <row r="34" spans="1:25" x14ac:dyDescent="0.2">
      <c r="A34" s="6" t="s">
        <v>22</v>
      </c>
      <c r="B34" s="5" t="s">
        <v>378</v>
      </c>
      <c r="C34" s="90"/>
      <c r="D34" s="76">
        <f>投入係数表!J34</f>
        <v>2.1644863899719417E-2</v>
      </c>
      <c r="E34" s="77">
        <f t="shared" si="0"/>
        <v>2.1644863899719415</v>
      </c>
      <c r="F34" s="76">
        <f>分析係数表!C37</f>
        <v>0.44031007751937989</v>
      </c>
      <c r="G34" s="77">
        <f t="shared" si="1"/>
        <v>0.95304517015818835</v>
      </c>
      <c r="H34" s="77">
        <v>1.0603050539412018</v>
      </c>
      <c r="I34" s="77">
        <f t="shared" si="2"/>
        <v>1.0603050539412018</v>
      </c>
      <c r="J34" s="76">
        <f>分析係数表!G37</f>
        <v>0.46875589956579194</v>
      </c>
      <c r="K34" s="78">
        <f t="shared" si="3"/>
        <v>0.49702424937436357</v>
      </c>
      <c r="L34" s="79"/>
      <c r="M34" s="80"/>
      <c r="N34" s="81">
        <f>分析係数表!H37</f>
        <v>4.9515373003892908E-2</v>
      </c>
      <c r="O34" s="82">
        <f t="shared" si="4"/>
        <v>0.37297461816300209</v>
      </c>
      <c r="P34" s="76">
        <f>分析係数表!C37</f>
        <v>0.44031007751937989</v>
      </c>
      <c r="Q34" s="82">
        <f t="shared" si="5"/>
        <v>0.16422448303611256</v>
      </c>
      <c r="R34" s="83">
        <v>0.19397089904363443</v>
      </c>
      <c r="S34" s="84">
        <f t="shared" si="6"/>
        <v>1.2542759529848362</v>
      </c>
      <c r="T34" s="85">
        <f>分析係数表!F37</f>
        <v>0.71172361714177834</v>
      </c>
      <c r="U34" s="86">
        <f t="shared" si="7"/>
        <v>0.89269781815231874</v>
      </c>
      <c r="V34" s="87">
        <f>分析係数表!D37</f>
        <v>0.12846894468567113</v>
      </c>
      <c r="W34" s="88">
        <f t="shared" si="8"/>
        <v>0</v>
      </c>
      <c r="X34" s="76">
        <f>分析係数表!E37</f>
        <v>0.12044553520860865</v>
      </c>
      <c r="Y34" s="89">
        <f t="shared" si="9"/>
        <v>0</v>
      </c>
    </row>
    <row r="35" spans="1:25" x14ac:dyDescent="0.2">
      <c r="A35" s="6" t="s">
        <v>23</v>
      </c>
      <c r="B35" s="5" t="s">
        <v>194</v>
      </c>
      <c r="C35" s="90"/>
      <c r="D35" s="76">
        <f>投入係数表!J35</f>
        <v>1.1259701927631819E-2</v>
      </c>
      <c r="E35" s="77">
        <f t="shared" si="0"/>
        <v>1.125970192763182</v>
      </c>
      <c r="F35" s="76">
        <f>分析係数表!C38</f>
        <v>1.9523553644993696E-2</v>
      </c>
      <c r="G35" s="77">
        <f t="shared" si="1"/>
        <v>2.1982939461075875E-2</v>
      </c>
      <c r="H35" s="77">
        <v>2.5118884433365202E-2</v>
      </c>
      <c r="I35" s="77">
        <f t="shared" si="2"/>
        <v>2.5118884433365202E-2</v>
      </c>
      <c r="J35" s="76">
        <f>分析係数表!G38</f>
        <v>0.33554817275747506</v>
      </c>
      <c r="K35" s="78">
        <f t="shared" si="3"/>
        <v>8.4285957733218776E-3</v>
      </c>
      <c r="L35" s="79"/>
      <c r="M35" s="80"/>
      <c r="N35" s="81">
        <f>分析係数表!H38</f>
        <v>4.4649241280686425E-2</v>
      </c>
      <c r="O35" s="82">
        <f t="shared" si="4"/>
        <v>0.33632047397931353</v>
      </c>
      <c r="P35" s="76">
        <f>分析係数表!C38</f>
        <v>1.9523553644993696E-2</v>
      </c>
      <c r="Q35" s="82">
        <f t="shared" si="5"/>
        <v>6.5661708156448343E-3</v>
      </c>
      <c r="R35" s="83">
        <v>7.967858723887793E-3</v>
      </c>
      <c r="S35" s="84">
        <f t="shared" si="6"/>
        <v>3.3086743157252997E-2</v>
      </c>
      <c r="T35" s="85">
        <f>分析係数表!F38</f>
        <v>0.54485049833887045</v>
      </c>
      <c r="U35" s="86">
        <f t="shared" si="7"/>
        <v>1.8027328497639508E-2</v>
      </c>
      <c r="V35" s="87">
        <f>分析係数表!D38</f>
        <v>0.16279069767441862</v>
      </c>
      <c r="W35" s="88">
        <f t="shared" si="8"/>
        <v>0</v>
      </c>
      <c r="X35" s="76">
        <f>分析係数表!E38</f>
        <v>0.12624584717607973</v>
      </c>
      <c r="Y35" s="89">
        <f t="shared" si="9"/>
        <v>0</v>
      </c>
    </row>
    <row r="36" spans="1:25" x14ac:dyDescent="0.2">
      <c r="A36" s="6" t="s">
        <v>24</v>
      </c>
      <c r="B36" s="5" t="s">
        <v>39</v>
      </c>
      <c r="C36" s="90"/>
      <c r="D36" s="76">
        <f>投入係数表!J36</f>
        <v>0</v>
      </c>
      <c r="E36" s="77">
        <f t="shared" si="0"/>
        <v>0</v>
      </c>
      <c r="F36" s="76">
        <f>分析係数表!C39</f>
        <v>1</v>
      </c>
      <c r="G36" s="77">
        <f t="shared" si="1"/>
        <v>0</v>
      </c>
      <c r="H36" s="77">
        <v>2.378286448057557E-2</v>
      </c>
      <c r="I36" s="77">
        <f t="shared" si="2"/>
        <v>2.378286448057557E-2</v>
      </c>
      <c r="J36" s="76">
        <f>分析係数表!G39</f>
        <v>0.34952522092321203</v>
      </c>
      <c r="K36" s="78">
        <f t="shared" si="3"/>
        <v>8.3127109617599886E-3</v>
      </c>
      <c r="L36" s="79"/>
      <c r="M36" s="80"/>
      <c r="N36" s="81">
        <f>分析係数表!H39</f>
        <v>3.9524906649717967E-3</v>
      </c>
      <c r="O36" s="82">
        <f t="shared" si="4"/>
        <v>2.9772141602261298E-2</v>
      </c>
      <c r="P36" s="76">
        <f>分析係数表!C39</f>
        <v>1</v>
      </c>
      <c r="Q36" s="82">
        <f t="shared" si="5"/>
        <v>2.9772141602261298E-2</v>
      </c>
      <c r="R36" s="83">
        <v>4.8484350749299063E-2</v>
      </c>
      <c r="S36" s="84">
        <f t="shared" si="6"/>
        <v>7.2267215229874629E-2</v>
      </c>
      <c r="T36" s="85">
        <f>分析係数表!F39</f>
        <v>0.70020308469180526</v>
      </c>
      <c r="U36" s="86">
        <f t="shared" si="7"/>
        <v>5.0601727026044825E-2</v>
      </c>
      <c r="V36" s="87">
        <f>分析係数表!D39</f>
        <v>4.7038805642461164E-2</v>
      </c>
      <c r="W36" s="88">
        <f t="shared" si="8"/>
        <v>0</v>
      </c>
      <c r="X36" s="76">
        <f>分析係数表!E39</f>
        <v>5.9608101432570393E-2</v>
      </c>
      <c r="Y36" s="89">
        <f t="shared" si="9"/>
        <v>0</v>
      </c>
    </row>
    <row r="37" spans="1:25" x14ac:dyDescent="0.2">
      <c r="A37" s="6" t="s">
        <v>25</v>
      </c>
      <c r="B37" s="5" t="s">
        <v>40</v>
      </c>
      <c r="C37" s="90"/>
      <c r="D37" s="76">
        <f>投入係数表!J37</f>
        <v>1.8219582407171228E-4</v>
      </c>
      <c r="E37" s="77">
        <f t="shared" si="0"/>
        <v>1.8219582407171229E-2</v>
      </c>
      <c r="F37" s="76">
        <f>分析係数表!C40</f>
        <v>0.85909267157813107</v>
      </c>
      <c r="G37" s="77">
        <f t="shared" si="1"/>
        <v>1.5652309725214648E-2</v>
      </c>
      <c r="H37" s="77">
        <v>1.665887925878997E-2</v>
      </c>
      <c r="I37" s="77">
        <f t="shared" si="2"/>
        <v>1.665887925878997E-2</v>
      </c>
      <c r="J37" s="76">
        <f>分析係数表!G40</f>
        <v>0.47745782431646305</v>
      </c>
      <c r="K37" s="78">
        <f t="shared" si="3"/>
        <v>7.9539122464525117E-3</v>
      </c>
      <c r="L37" s="79"/>
      <c r="M37" s="80"/>
      <c r="N37" s="81">
        <f>分析係数表!H40</f>
        <v>3.4410502899817272E-2</v>
      </c>
      <c r="O37" s="82">
        <f t="shared" si="4"/>
        <v>0.25919716244179747</v>
      </c>
      <c r="P37" s="76">
        <f>分析係数表!C40</f>
        <v>0.85909267157813107</v>
      </c>
      <c r="Q37" s="82">
        <f t="shared" si="5"/>
        <v>0.2226743827475946</v>
      </c>
      <c r="R37" s="83">
        <v>0.22293543825851342</v>
      </c>
      <c r="S37" s="84">
        <f t="shared" si="6"/>
        <v>0.2395943175173034</v>
      </c>
      <c r="T37" s="85">
        <f>分析係数表!F40</f>
        <v>0.67379290285049442</v>
      </c>
      <c r="U37" s="86">
        <f t="shared" si="7"/>
        <v>0.16143695070646691</v>
      </c>
      <c r="V37" s="87">
        <f>分析係数表!D40</f>
        <v>6.7699243746364171E-2</v>
      </c>
      <c r="W37" s="88">
        <f t="shared" si="8"/>
        <v>0</v>
      </c>
      <c r="X37" s="76">
        <f>分析係数表!E40</f>
        <v>4.3048283885980219E-2</v>
      </c>
      <c r="Y37" s="89">
        <f t="shared" si="9"/>
        <v>0</v>
      </c>
    </row>
    <row r="38" spans="1:25" x14ac:dyDescent="0.2">
      <c r="A38" s="6" t="s">
        <v>26</v>
      </c>
      <c r="B38" s="5" t="s">
        <v>277</v>
      </c>
      <c r="C38" s="90"/>
      <c r="D38" s="76">
        <f>投入係数表!J38</f>
        <v>0</v>
      </c>
      <c r="E38" s="77">
        <f t="shared" si="0"/>
        <v>0</v>
      </c>
      <c r="F38" s="76">
        <f>分析係数表!C41</f>
        <v>0.79270887240526711</v>
      </c>
      <c r="G38" s="77">
        <f t="shared" si="1"/>
        <v>0</v>
      </c>
      <c r="H38" s="77">
        <v>2.5367726089882648E-3</v>
      </c>
      <c r="I38" s="77">
        <f t="shared" si="2"/>
        <v>2.5367726089882648E-3</v>
      </c>
      <c r="J38" s="76">
        <f>分析係数表!G41</f>
        <v>0.44018033035308379</v>
      </c>
      <c r="K38" s="78">
        <f t="shared" si="3"/>
        <v>1.1166374050551088E-3</v>
      </c>
      <c r="L38" s="79"/>
      <c r="M38" s="80"/>
      <c r="N38" s="81">
        <f>分析係数表!H41</f>
        <v>5.5652657503773732E-2</v>
      </c>
      <c r="O38" s="82">
        <f t="shared" si="4"/>
        <v>0.41920372245998067</v>
      </c>
      <c r="P38" s="76">
        <f>分析係数表!C41</f>
        <v>0.79270887240526711</v>
      </c>
      <c r="Q38" s="82">
        <f t="shared" si="5"/>
        <v>0.33230651013934182</v>
      </c>
      <c r="R38" s="83">
        <v>0.33848800318312006</v>
      </c>
      <c r="S38" s="84">
        <f t="shared" si="6"/>
        <v>0.34102477579210833</v>
      </c>
      <c r="T38" s="85">
        <f>分析係数表!F41</f>
        <v>0.54542354902257917</v>
      </c>
      <c r="U38" s="86">
        <f t="shared" si="7"/>
        <v>0.18600294351716107</v>
      </c>
      <c r="V38" s="87">
        <f>分析係数表!D41</f>
        <v>0.13115623579330202</v>
      </c>
      <c r="W38" s="88">
        <f t="shared" si="8"/>
        <v>0</v>
      </c>
      <c r="X38" s="76">
        <f>分析係数表!E41</f>
        <v>0.12384452189725716</v>
      </c>
      <c r="Y38" s="89">
        <f t="shared" si="9"/>
        <v>0</v>
      </c>
    </row>
    <row r="39" spans="1:25" x14ac:dyDescent="0.2">
      <c r="A39" s="6" t="s">
        <v>51</v>
      </c>
      <c r="B39" s="5" t="s">
        <v>368</v>
      </c>
      <c r="C39" s="90"/>
      <c r="D39" s="76">
        <f>投入係数表!J39</f>
        <v>1.4211274277593558E-3</v>
      </c>
      <c r="E39" s="77">
        <f>$C$12*D39</f>
        <v>0.14211274277593558</v>
      </c>
      <c r="F39" s="76">
        <f>分析係数表!C42</f>
        <v>1</v>
      </c>
      <c r="G39" s="77">
        <f>E39*F39</f>
        <v>0.14211274277593558</v>
      </c>
      <c r="H39" s="77">
        <v>0.15266484395469143</v>
      </c>
      <c r="I39" s="77">
        <f>C39+H39</f>
        <v>0.15266484395469143</v>
      </c>
      <c r="J39" s="76">
        <f>分析係数表!G42</f>
        <v>0.4853870458135861</v>
      </c>
      <c r="K39" s="78">
        <f>I39*J39</f>
        <v>7.410153760675979E-2</v>
      </c>
      <c r="L39" s="79"/>
      <c r="M39" s="80"/>
      <c r="N39" s="81">
        <f>分析係数表!H42</f>
        <v>1.2671804242472393E-2</v>
      </c>
      <c r="O39" s="82">
        <f t="shared" si="4"/>
        <v>9.5450383629360341E-2</v>
      </c>
      <c r="P39" s="76">
        <f>分析係数表!C42</f>
        <v>1</v>
      </c>
      <c r="Q39" s="82">
        <f>O39*P39</f>
        <v>9.5450383629360341E-2</v>
      </c>
      <c r="R39" s="83">
        <v>0.10010531246631064</v>
      </c>
      <c r="S39" s="84">
        <f>I39+R39</f>
        <v>0.25277015642100209</v>
      </c>
      <c r="T39" s="85">
        <f>分析係数表!F42</f>
        <v>0.55766192733017372</v>
      </c>
      <c r="U39" s="86">
        <f t="shared" si="7"/>
        <v>0.14096029260128551</v>
      </c>
      <c r="V39" s="87">
        <f>分析係数表!D42</f>
        <v>5.075039494470774E-2</v>
      </c>
      <c r="W39" s="88">
        <f t="shared" si="8"/>
        <v>0</v>
      </c>
      <c r="X39" s="76">
        <f>分析係数表!E42</f>
        <v>4.4826224328593997E-2</v>
      </c>
      <c r="Y39" s="89">
        <f t="shared" si="9"/>
        <v>0</v>
      </c>
    </row>
    <row r="40" spans="1:25" x14ac:dyDescent="0.2">
      <c r="A40" s="6" t="s">
        <v>195</v>
      </c>
      <c r="B40" s="5" t="s">
        <v>41</v>
      </c>
      <c r="C40" s="90"/>
      <c r="D40" s="76">
        <f>投入係数表!J40</f>
        <v>4.4820172721641217E-2</v>
      </c>
      <c r="E40" s="77">
        <f>$C$12*D40</f>
        <v>4.4820172721641214</v>
      </c>
      <c r="F40" s="76">
        <f>分析係数表!C43</f>
        <v>0.28901851382196297</v>
      </c>
      <c r="G40" s="77">
        <f>E40*F40</f>
        <v>1.2953859709252429</v>
      </c>
      <c r="H40" s="77">
        <v>1.4645357949190756</v>
      </c>
      <c r="I40" s="77">
        <f>C40+H40</f>
        <v>1.4645357949190756</v>
      </c>
      <c r="J40" s="76">
        <f>分析係数表!G43</f>
        <v>0.30652070442646356</v>
      </c>
      <c r="K40" s="78">
        <f>I40*J40</f>
        <v>0.44891054351636583</v>
      </c>
      <c r="L40" s="79"/>
      <c r="M40" s="80"/>
      <c r="N40" s="81">
        <f>分析係数表!H43</f>
        <v>3.521490426630651E-2</v>
      </c>
      <c r="O40" s="82">
        <f t="shared" si="4"/>
        <v>0.26525631688848883</v>
      </c>
      <c r="P40" s="76">
        <f>分析係数表!C43</f>
        <v>0.28901851382196297</v>
      </c>
      <c r="Q40" s="82">
        <f>O40*P40</f>
        <v>7.6663986488998706E-2</v>
      </c>
      <c r="R40" s="83">
        <v>0.1291341740983856</v>
      </c>
      <c r="S40" s="84">
        <f>I40+R40</f>
        <v>1.5936699690174612</v>
      </c>
      <c r="T40" s="85">
        <f>分析係数表!F43</f>
        <v>0.54989687450420432</v>
      </c>
      <c r="U40" s="86">
        <f t="shared" si="7"/>
        <v>0.87635413495391401</v>
      </c>
      <c r="V40" s="87">
        <f>分析係数表!D43</f>
        <v>0.17436141519911152</v>
      </c>
      <c r="W40" s="88">
        <f t="shared" si="8"/>
        <v>0</v>
      </c>
      <c r="X40" s="76">
        <f>分析係数表!E43</f>
        <v>0.14136125654450263</v>
      </c>
      <c r="Y40" s="89">
        <f t="shared" si="9"/>
        <v>0</v>
      </c>
    </row>
    <row r="41" spans="1:25" x14ac:dyDescent="0.2">
      <c r="A41" s="6" t="s">
        <v>341</v>
      </c>
      <c r="B41" s="5" t="s">
        <v>42</v>
      </c>
      <c r="C41" s="90"/>
      <c r="D41" s="76">
        <f>投入係数表!J41</f>
        <v>1.0931749444302737E-4</v>
      </c>
      <c r="E41" s="77">
        <f>$C$12*D41</f>
        <v>1.0931749444302738E-2</v>
      </c>
      <c r="F41" s="76">
        <f>分析係数表!C44</f>
        <v>0.45048931238732937</v>
      </c>
      <c r="G41" s="77">
        <f>E41*F41</f>
        <v>4.92463629035451E-3</v>
      </c>
      <c r="H41" s="77">
        <v>6.623540214452767E-3</v>
      </c>
      <c r="I41" s="77">
        <f>C41+H41</f>
        <v>6.623540214452767E-3</v>
      </c>
      <c r="J41" s="76">
        <f>分析係数表!G44</f>
        <v>0.26609555771438664</v>
      </c>
      <c r="K41" s="78">
        <f>I41*J41</f>
        <v>1.7624946274084773E-3</v>
      </c>
      <c r="L41" s="79"/>
      <c r="M41" s="80"/>
      <c r="N41" s="81">
        <f>分析係数表!H44</f>
        <v>0.11519822038611266</v>
      </c>
      <c r="O41" s="82">
        <f t="shared" si="4"/>
        <v>0.8677307602669122</v>
      </c>
      <c r="P41" s="76">
        <f>分析係数表!C44</f>
        <v>0.45048931238732937</v>
      </c>
      <c r="Q41" s="82">
        <f>O41*P41</f>
        <v>0.39090343352997581</v>
      </c>
      <c r="R41" s="83">
        <v>0.39672764345811051</v>
      </c>
      <c r="S41" s="84">
        <f>I41+R41</f>
        <v>0.40335118367256328</v>
      </c>
      <c r="T41" s="85">
        <f>分析係数表!F44</f>
        <v>0.50295857988165682</v>
      </c>
      <c r="U41" s="86">
        <f t="shared" si="7"/>
        <v>0.20286893853353774</v>
      </c>
      <c r="V41" s="87">
        <f>分析係数表!D44</f>
        <v>0.24172039212222909</v>
      </c>
      <c r="W41" s="88">
        <f t="shared" si="8"/>
        <v>0</v>
      </c>
      <c r="X41" s="76">
        <f>分析係数表!E44</f>
        <v>0.1850216373752539</v>
      </c>
      <c r="Y41" s="89">
        <f t="shared" si="9"/>
        <v>0</v>
      </c>
    </row>
    <row r="42" spans="1:25" x14ac:dyDescent="0.2">
      <c r="A42" s="6" t="s">
        <v>342</v>
      </c>
      <c r="B42" s="5" t="s">
        <v>279</v>
      </c>
      <c r="C42" s="90"/>
      <c r="D42" s="76">
        <f>投入係数表!J42</f>
        <v>1.3482490981306708E-3</v>
      </c>
      <c r="E42" s="77">
        <f>$C$12*D42</f>
        <v>0.13482490981306708</v>
      </c>
      <c r="F42" s="76">
        <f>分析係数表!C45</f>
        <v>1</v>
      </c>
      <c r="G42" s="77">
        <f>E42*F42</f>
        <v>0.13482490981306708</v>
      </c>
      <c r="H42" s="77">
        <v>0.15788543853271125</v>
      </c>
      <c r="I42" s="77">
        <f>C42+H42</f>
        <v>0.15788543853271125</v>
      </c>
      <c r="J42" s="76">
        <f>分析係数表!G45</f>
        <v>0</v>
      </c>
      <c r="K42" s="78">
        <f>I42*J42</f>
        <v>0</v>
      </c>
      <c r="L42" s="79"/>
      <c r="M42" s="80"/>
      <c r="N42" s="81">
        <f>分析係数表!H45</f>
        <v>0</v>
      </c>
      <c r="O42" s="82">
        <f t="shared" si="4"/>
        <v>0</v>
      </c>
      <c r="P42" s="76">
        <f>分析係数表!C45</f>
        <v>1</v>
      </c>
      <c r="Q42" s="82">
        <f>O42*P42</f>
        <v>0</v>
      </c>
      <c r="R42" s="83">
        <v>1.237632022880459E-2</v>
      </c>
      <c r="S42" s="84">
        <f>I42+R42</f>
        <v>0.17026175876151584</v>
      </c>
      <c r="T42" s="85">
        <f>分析係数表!F45</f>
        <v>0</v>
      </c>
      <c r="U42" s="86">
        <f t="shared" si="7"/>
        <v>0</v>
      </c>
      <c r="V42" s="87">
        <f>分析係数表!D45</f>
        <v>0</v>
      </c>
      <c r="W42" s="88">
        <f t="shared" si="8"/>
        <v>0</v>
      </c>
      <c r="X42" s="76">
        <f>分析係数表!E45</f>
        <v>0</v>
      </c>
      <c r="Y42" s="89">
        <f t="shared" si="9"/>
        <v>0</v>
      </c>
    </row>
    <row r="43" spans="1:25" x14ac:dyDescent="0.2">
      <c r="A43" s="6" t="s">
        <v>343</v>
      </c>
      <c r="B43" s="5" t="s">
        <v>280</v>
      </c>
      <c r="C43" s="90"/>
      <c r="D43" s="76">
        <f>投入係数表!J43</f>
        <v>1.8583974055314653E-3</v>
      </c>
      <c r="E43" s="77">
        <f>$C$12*D43</f>
        <v>0.18583974055314653</v>
      </c>
      <c r="F43" s="76">
        <f>分析係数表!C46</f>
        <v>0.50943835935679327</v>
      </c>
      <c r="G43" s="77">
        <f>E43*F43</f>
        <v>9.4673892530687087E-2</v>
      </c>
      <c r="H43" s="77">
        <v>0.12526023095418529</v>
      </c>
      <c r="I43" s="77">
        <f>C43+H43</f>
        <v>0.12526023095418529</v>
      </c>
      <c r="J43" s="76">
        <f>分析係数表!G46</f>
        <v>9.5846645367412137E-3</v>
      </c>
      <c r="K43" s="78">
        <f>I43*J43</f>
        <v>1.2005772934905938E-3</v>
      </c>
      <c r="L43" s="79"/>
      <c r="M43" s="80"/>
      <c r="N43" s="81">
        <f>分析係数表!H46</f>
        <v>2.3069436720425836E-2</v>
      </c>
      <c r="O43" s="82">
        <f t="shared" si="4"/>
        <v>0.17377056518103767</v>
      </c>
      <c r="P43" s="76">
        <f>分析係数表!C46</f>
        <v>0.50943835935679327</v>
      </c>
      <c r="Q43" s="82">
        <f>O43*P43</f>
        <v>8.8525391630330533E-2</v>
      </c>
      <c r="R43" s="83">
        <v>9.8553966925864739E-2</v>
      </c>
      <c r="S43" s="84">
        <f>I43+R43</f>
        <v>0.22381419788005003</v>
      </c>
      <c r="T43" s="85">
        <f>分析係数表!F46</f>
        <v>0.31355545413053398</v>
      </c>
      <c r="U43" s="86">
        <f t="shared" si="7"/>
        <v>7.0178162457140286E-2</v>
      </c>
      <c r="V43" s="87">
        <f>分析係数表!D46</f>
        <v>1.3692377909630307E-3</v>
      </c>
      <c r="W43" s="88">
        <f t="shared" si="8"/>
        <v>0</v>
      </c>
      <c r="X43" s="76">
        <f>分析係数表!E46</f>
        <v>4.5641259698767688E-3</v>
      </c>
      <c r="Y43" s="89">
        <f t="shared" si="9"/>
        <v>0</v>
      </c>
    </row>
    <row r="44" spans="1:25" x14ac:dyDescent="0.2">
      <c r="A44" s="192">
        <v>40</v>
      </c>
      <c r="B44" s="14" t="s">
        <v>151</v>
      </c>
      <c r="C44" s="197">
        <f>SUM(C5:C43)</f>
        <v>100</v>
      </c>
      <c r="D44" s="92">
        <f>投入係数表!J44</f>
        <v>0.68414531938927958</v>
      </c>
      <c r="E44" s="91">
        <f>SUM(E5:E43)</f>
        <v>68.414531938927965</v>
      </c>
      <c r="F44" s="92">
        <f>分析係数表!C47</f>
        <v>0.37485381830581077</v>
      </c>
      <c r="G44" s="91">
        <f>SUM(G5:G43)</f>
        <v>8.1748158034654743</v>
      </c>
      <c r="H44" s="91">
        <f>SUM(H5:H43)</f>
        <v>9.3165506169461807</v>
      </c>
      <c r="I44" s="91">
        <f>SUM(I5:I43)</f>
        <v>109.31655061694617</v>
      </c>
      <c r="J44" s="92">
        <f>分析係数表!G47</f>
        <v>0.21549218320370808</v>
      </c>
      <c r="K44" s="93">
        <f>SUM(K5:K43)</f>
        <v>12.007175506042312</v>
      </c>
      <c r="L44" s="94">
        <f>最終需要_まとめ!$L$33</f>
        <v>0.62733333333333341</v>
      </c>
      <c r="M44" s="91">
        <f>K44*L44</f>
        <v>7.5325014341238781</v>
      </c>
      <c r="N44" s="95">
        <f>分析係数表!H47</f>
        <v>1</v>
      </c>
      <c r="O44" s="91">
        <f>SUM(O5:O43)</f>
        <v>7.5325014341238763</v>
      </c>
      <c r="P44" s="92">
        <f>分析係数表!C47</f>
        <v>0.37485381830581077</v>
      </c>
      <c r="Q44" s="96">
        <f>SUM(Q5:Q43)</f>
        <v>3.1617149476403537</v>
      </c>
      <c r="R44" s="91">
        <f>SUM(R5:R43)</f>
        <v>3.5489673872216145</v>
      </c>
      <c r="S44" s="97">
        <f>SUM(S5:S43)</f>
        <v>112.86551800416774</v>
      </c>
      <c r="T44" s="98">
        <f>分析係数表!F47</f>
        <v>0.42538298373792127</v>
      </c>
      <c r="U44" s="99">
        <f>SUM(U5:U43)</f>
        <v>37.166118085890695</v>
      </c>
      <c r="V44" s="100">
        <f>分析係数表!D47</f>
        <v>7.0015974022573133E-2</v>
      </c>
      <c r="W44" s="101">
        <f>SUM(W5:W43)</f>
        <v>2</v>
      </c>
      <c r="X44" s="92">
        <f>分析係数表!E47</f>
        <v>5.9583104197763637E-2</v>
      </c>
      <c r="Y44" s="102">
        <f>SUM(Y5:Y43)</f>
        <v>2</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6" width="9" style="3" bestFit="1" customWidth="1"/>
    <col min="7"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303</v>
      </c>
      <c r="S2" s="3" t="s">
        <v>153</v>
      </c>
      <c r="U2" s="64" t="s">
        <v>210</v>
      </c>
      <c r="W2" s="3" t="s">
        <v>130</v>
      </c>
      <c r="Y2" s="3" t="s">
        <v>154</v>
      </c>
    </row>
    <row r="3" spans="1:25" ht="44" x14ac:dyDescent="0.2">
      <c r="B3" s="65"/>
      <c r="C3" s="66" t="s">
        <v>228</v>
      </c>
      <c r="D3" s="66" t="s">
        <v>244</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投入係数表!K5</f>
        <v>0</v>
      </c>
      <c r="E5" s="110">
        <f t="shared" ref="E5:E38" si="0">$C$13*D5</f>
        <v>0</v>
      </c>
      <c r="F5" s="76">
        <f>分析係数表!C8</f>
        <v>0.22093957036739609</v>
      </c>
      <c r="G5" s="110">
        <f t="shared" ref="G5:G38" si="1">E5*F5</f>
        <v>0</v>
      </c>
      <c r="H5" s="110">
        <f t="array" ref="H5:H43">MMULT(逆行列係数!C5:AO43,'9'!G5:G43)</f>
        <v>4.353800221760139E-5</v>
      </c>
      <c r="I5" s="110">
        <f t="shared" ref="I5:I38" si="2">C5+H5</f>
        <v>4.353800221760139E-5</v>
      </c>
      <c r="J5" s="107">
        <f>分析係数表!G8</f>
        <v>0.11961513229827248</v>
      </c>
      <c r="K5" s="111">
        <f t="shared" ref="K5:K38" si="3">I5*J5</f>
        <v>5.2078038952608707E-6</v>
      </c>
      <c r="L5" s="79" t="s">
        <v>183</v>
      </c>
      <c r="M5" s="80" t="s">
        <v>183</v>
      </c>
      <c r="N5" s="81">
        <f>分析係数表!H8</f>
        <v>1.166878525462779E-2</v>
      </c>
      <c r="O5" s="82">
        <f t="shared" ref="O5:O43" si="4">$M$44*N5</f>
        <v>3.3990777706687993E-2</v>
      </c>
      <c r="P5" s="76">
        <f>分析係数表!C8</f>
        <v>0.22093957036739609</v>
      </c>
      <c r="Q5" s="82">
        <f t="shared" ref="Q5:Q38" si="5">O5*P5</f>
        <v>7.5099078229693096E-3</v>
      </c>
      <c r="R5" s="83">
        <f t="array" ref="R5:R43">MMULT(逆行列係数!C5:AO43,'9'!Q5:Q43)</f>
        <v>1.2747078330296391E-2</v>
      </c>
      <c r="S5" s="84">
        <f t="shared" ref="S5:S38" si="6">I5+R5</f>
        <v>1.2790616332513993E-2</v>
      </c>
      <c r="T5" s="85">
        <f>分析係数表!F8</f>
        <v>0.45156352503826808</v>
      </c>
      <c r="U5" s="86">
        <f t="shared" ref="U5:U43" si="7">S5*T5</f>
        <v>5.7757757985220631E-3</v>
      </c>
      <c r="V5" s="87">
        <f>分析係数表!D8</f>
        <v>0.17734528755740214</v>
      </c>
      <c r="W5" s="167">
        <f t="shared" ref="W5:W43" si="8">ROUND(S5*V5,0)</f>
        <v>0</v>
      </c>
      <c r="X5" s="76">
        <f>分析係数表!E8</f>
        <v>0.14038924119833807</v>
      </c>
      <c r="Y5" s="166">
        <f t="shared" ref="Y5:Y43" si="9">ROUND(S5*X5,0)</f>
        <v>0</v>
      </c>
    </row>
    <row r="6" spans="1:25" x14ac:dyDescent="0.2">
      <c r="A6" s="6" t="s">
        <v>220</v>
      </c>
      <c r="B6" s="5" t="s">
        <v>266</v>
      </c>
      <c r="C6" s="90"/>
      <c r="D6" s="107">
        <f>投入係数表!K6</f>
        <v>0</v>
      </c>
      <c r="E6" s="110">
        <f t="shared" si="0"/>
        <v>0</v>
      </c>
      <c r="F6" s="76">
        <f>分析係数表!C9</f>
        <v>0.23618090452261309</v>
      </c>
      <c r="G6" s="110">
        <f t="shared" si="1"/>
        <v>0</v>
      </c>
      <c r="H6" s="110">
        <v>1.2582691600852029E-5</v>
      </c>
      <c r="I6" s="110">
        <f t="shared" si="2"/>
        <v>1.2582691600852029E-5</v>
      </c>
      <c r="J6" s="107">
        <f>分析係数表!G9</f>
        <v>0.23529411764705882</v>
      </c>
      <c r="K6" s="111">
        <f t="shared" si="3"/>
        <v>2.9606333178475362E-6</v>
      </c>
      <c r="L6" s="79"/>
      <c r="M6" s="80"/>
      <c r="N6" s="81">
        <f>分析係数表!H9</f>
        <v>6.2564550726940495E-4</v>
      </c>
      <c r="O6" s="82">
        <f t="shared" si="4"/>
        <v>1.8224842515075265E-3</v>
      </c>
      <c r="P6" s="76">
        <f>分析係数表!C9</f>
        <v>0.23618090452261309</v>
      </c>
      <c r="Q6" s="82">
        <f t="shared" si="5"/>
        <v>4.3043597899926507E-4</v>
      </c>
      <c r="R6" s="83">
        <v>5.1068956536867987E-4</v>
      </c>
      <c r="S6" s="84">
        <f t="shared" si="6"/>
        <v>5.2327225696953189E-4</v>
      </c>
      <c r="T6" s="85">
        <f>分析係数表!F9</f>
        <v>0.68627450980392157</v>
      </c>
      <c r="U6" s="86">
        <f t="shared" si="7"/>
        <v>3.5910841164575716E-4</v>
      </c>
      <c r="V6" s="87">
        <f>分析係数表!D9</f>
        <v>1.9607843137254902E-2</v>
      </c>
      <c r="W6" s="167">
        <f t="shared" si="8"/>
        <v>0</v>
      </c>
      <c r="X6" s="76">
        <f>分析係数表!E9</f>
        <v>0</v>
      </c>
      <c r="Y6" s="166">
        <f t="shared" si="9"/>
        <v>0</v>
      </c>
    </row>
    <row r="7" spans="1:25" x14ac:dyDescent="0.2">
      <c r="A7" s="6" t="s">
        <v>221</v>
      </c>
      <c r="B7" s="5" t="s">
        <v>267</v>
      </c>
      <c r="C7" s="90"/>
      <c r="D7" s="107">
        <f>投入係数表!K7</f>
        <v>0</v>
      </c>
      <c r="E7" s="110">
        <f t="shared" si="0"/>
        <v>0</v>
      </c>
      <c r="F7" s="76">
        <f>分析係数表!C10</f>
        <v>0</v>
      </c>
      <c r="G7" s="110">
        <f t="shared" si="1"/>
        <v>0</v>
      </c>
      <c r="H7" s="110">
        <v>0</v>
      </c>
      <c r="I7" s="110">
        <f t="shared" si="2"/>
        <v>0</v>
      </c>
      <c r="J7" s="107">
        <f>分析係数表!G10</f>
        <v>0</v>
      </c>
      <c r="K7" s="111">
        <f t="shared" si="3"/>
        <v>0</v>
      </c>
      <c r="L7" s="79"/>
      <c r="M7" s="80"/>
      <c r="N7" s="81">
        <f>分析係数表!H10</f>
        <v>1.1817748470644316E-3</v>
      </c>
      <c r="O7" s="82">
        <f t="shared" si="4"/>
        <v>3.4424702528475502E-3</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107">
        <f>投入係数表!K8</f>
        <v>0.5883597883597883</v>
      </c>
      <c r="E8" s="110">
        <f t="shared" si="0"/>
        <v>58.835978835978828</v>
      </c>
      <c r="F8" s="76">
        <f>分析係数表!C11</f>
        <v>2.6120660599932566E-2</v>
      </c>
      <c r="G8" s="110">
        <f t="shared" si="1"/>
        <v>1.5368346342394186</v>
      </c>
      <c r="H8" s="110">
        <v>1.5487559591665971</v>
      </c>
      <c r="I8" s="110">
        <f t="shared" si="2"/>
        <v>1.5487559591665971</v>
      </c>
      <c r="J8" s="107">
        <f>分析係数表!G11</f>
        <v>0.34361233480176212</v>
      </c>
      <c r="K8" s="111">
        <f t="shared" si="3"/>
        <v>0.53217165116737697</v>
      </c>
      <c r="L8" s="79"/>
      <c r="M8" s="80"/>
      <c r="N8" s="81">
        <f>分析係数表!H11</f>
        <v>-1.9861762135536665E-5</v>
      </c>
      <c r="O8" s="82">
        <f t="shared" si="4"/>
        <v>-5.7856642905000839E-5</v>
      </c>
      <c r="P8" s="76">
        <f>分析係数表!C11</f>
        <v>2.6120660599932566E-2</v>
      </c>
      <c r="Q8" s="82">
        <f t="shared" si="5"/>
        <v>-1.5112537327730234E-6</v>
      </c>
      <c r="R8" s="83">
        <v>1.7790714291948548E-4</v>
      </c>
      <c r="S8" s="84">
        <f t="shared" si="6"/>
        <v>1.5489338663095167</v>
      </c>
      <c r="T8" s="85">
        <f>分析係数表!F11</f>
        <v>0.56828193832599116</v>
      </c>
      <c r="U8" s="86">
        <f t="shared" si="7"/>
        <v>0.88023113988514379</v>
      </c>
      <c r="V8" s="87">
        <f>分析係数表!D11</f>
        <v>2.2026431718061675E-2</v>
      </c>
      <c r="W8" s="167">
        <f t="shared" si="8"/>
        <v>0</v>
      </c>
      <c r="X8" s="76">
        <f>分析係数表!E11</f>
        <v>0</v>
      </c>
      <c r="Y8" s="166">
        <f t="shared" si="9"/>
        <v>0</v>
      </c>
    </row>
    <row r="9" spans="1:25" x14ac:dyDescent="0.2">
      <c r="A9" s="6" t="s">
        <v>223</v>
      </c>
      <c r="B9" s="5" t="s">
        <v>191</v>
      </c>
      <c r="C9" s="90"/>
      <c r="D9" s="107">
        <f>投入係数表!K9</f>
        <v>0</v>
      </c>
      <c r="E9" s="110">
        <f t="shared" si="0"/>
        <v>0</v>
      </c>
      <c r="F9" s="76">
        <f>分析係数表!C12</f>
        <v>0.27511259056197379</v>
      </c>
      <c r="G9" s="110">
        <f t="shared" si="1"/>
        <v>0</v>
      </c>
      <c r="H9" s="110">
        <v>1.2484985638584205E-4</v>
      </c>
      <c r="I9" s="110">
        <f t="shared" si="2"/>
        <v>1.2484985638584205E-4</v>
      </c>
      <c r="J9" s="107">
        <f>分析係数表!G12</f>
        <v>0.14467046825309793</v>
      </c>
      <c r="K9" s="111">
        <f t="shared" si="3"/>
        <v>1.8062087184671799E-5</v>
      </c>
      <c r="L9" s="79"/>
      <c r="M9" s="80"/>
      <c r="N9" s="81">
        <f>分析係数表!H12</f>
        <v>9.3787240804004135E-2</v>
      </c>
      <c r="O9" s="82">
        <f t="shared" si="4"/>
        <v>0.27319906779741399</v>
      </c>
      <c r="P9" s="76">
        <f>分析係数表!C12</f>
        <v>0.27511259056197379</v>
      </c>
      <c r="Q9" s="82">
        <f t="shared" si="5"/>
        <v>7.5160503280862878E-2</v>
      </c>
      <c r="R9" s="83">
        <v>8.740232618908797E-2</v>
      </c>
      <c r="S9" s="84">
        <f t="shared" si="6"/>
        <v>8.7527176045473817E-2</v>
      </c>
      <c r="T9" s="85">
        <f>分析係数表!F12</f>
        <v>0.28514639763131922</v>
      </c>
      <c r="U9" s="86">
        <f t="shared" si="7"/>
        <v>2.4958058944209154E-2</v>
      </c>
      <c r="V9" s="87">
        <f>分析係数表!D12</f>
        <v>6.6646562123039807E-2</v>
      </c>
      <c r="W9" s="167">
        <f t="shared" si="8"/>
        <v>0</v>
      </c>
      <c r="X9" s="76">
        <f>分析係数表!E12</f>
        <v>5.9847571005592716E-2</v>
      </c>
      <c r="Y9" s="166">
        <f t="shared" si="9"/>
        <v>0</v>
      </c>
    </row>
    <row r="10" spans="1:25" x14ac:dyDescent="0.2">
      <c r="A10" s="6" t="s">
        <v>224</v>
      </c>
      <c r="B10" s="5" t="s">
        <v>28</v>
      </c>
      <c r="C10" s="90"/>
      <c r="D10" s="107">
        <f>投入係数表!K10</f>
        <v>0</v>
      </c>
      <c r="E10" s="110">
        <f t="shared" si="0"/>
        <v>0</v>
      </c>
      <c r="F10" s="76">
        <f>分析係数表!C13</f>
        <v>0</v>
      </c>
      <c r="G10" s="110">
        <f t="shared" si="1"/>
        <v>0</v>
      </c>
      <c r="H10" s="110">
        <v>0</v>
      </c>
      <c r="I10" s="110">
        <f t="shared" si="2"/>
        <v>0</v>
      </c>
      <c r="J10" s="107">
        <f>分析係数表!G13</f>
        <v>0.2449874686716792</v>
      </c>
      <c r="K10" s="111">
        <f t="shared" si="3"/>
        <v>0</v>
      </c>
      <c r="L10" s="79"/>
      <c r="M10" s="80"/>
      <c r="N10" s="81">
        <f>分析係数表!H13</f>
        <v>1.4727496623500437E-2</v>
      </c>
      <c r="O10" s="82">
        <f t="shared" si="4"/>
        <v>4.2900700714058118E-2</v>
      </c>
      <c r="P10" s="76">
        <f>分析係数表!C13</f>
        <v>0</v>
      </c>
      <c r="Q10" s="82">
        <f t="shared" si="5"/>
        <v>0</v>
      </c>
      <c r="R10" s="83">
        <v>0</v>
      </c>
      <c r="S10" s="84">
        <f t="shared" si="6"/>
        <v>0</v>
      </c>
      <c r="T10" s="85">
        <f>分析係数表!F13</f>
        <v>0.38345864661654133</v>
      </c>
      <c r="U10" s="86">
        <f t="shared" si="7"/>
        <v>0</v>
      </c>
      <c r="V10" s="87">
        <f>分析係数表!D13</f>
        <v>8.834586466165413E-2</v>
      </c>
      <c r="W10" s="167">
        <f t="shared" si="8"/>
        <v>0</v>
      </c>
      <c r="X10" s="76">
        <f>分析係数表!E13</f>
        <v>8.6048454469507096E-2</v>
      </c>
      <c r="Y10" s="166">
        <f t="shared" si="9"/>
        <v>0</v>
      </c>
    </row>
    <row r="11" spans="1:25" x14ac:dyDescent="0.2">
      <c r="A11" s="6" t="s">
        <v>225</v>
      </c>
      <c r="B11" s="5" t="s">
        <v>268</v>
      </c>
      <c r="C11" s="90"/>
      <c r="D11" s="107">
        <f>投入係数表!K11</f>
        <v>0</v>
      </c>
      <c r="E11" s="110">
        <f t="shared" si="0"/>
        <v>0</v>
      </c>
      <c r="F11" s="76">
        <f>分析係数表!C14</f>
        <v>0.21228966346153844</v>
      </c>
      <c r="G11" s="110">
        <f t="shared" si="1"/>
        <v>0</v>
      </c>
      <c r="H11" s="110">
        <v>5.8944547480183924E-3</v>
      </c>
      <c r="I11" s="110">
        <f t="shared" si="2"/>
        <v>5.8944547480183924E-3</v>
      </c>
      <c r="J11" s="107">
        <f>分析係数表!G14</f>
        <v>0.17214191852825231</v>
      </c>
      <c r="K11" s="111">
        <f t="shared" si="3"/>
        <v>1.0146827490018521E-3</v>
      </c>
      <c r="L11" s="79"/>
      <c r="M11" s="80"/>
      <c r="N11" s="81">
        <f>分析係数表!H14</f>
        <v>1.2214983713355048E-3</v>
      </c>
      <c r="O11" s="82">
        <f t="shared" si="4"/>
        <v>3.5581835386575512E-3</v>
      </c>
      <c r="P11" s="76">
        <f>分析係数表!C14</f>
        <v>0.21228966346153844</v>
      </c>
      <c r="Q11" s="82">
        <f t="shared" si="5"/>
        <v>7.5536558595599751E-4</v>
      </c>
      <c r="R11" s="83">
        <v>4.3744871536402514E-3</v>
      </c>
      <c r="S11" s="84">
        <f t="shared" si="6"/>
        <v>1.0268941901658644E-2</v>
      </c>
      <c r="T11" s="85">
        <f>分析係数表!F14</f>
        <v>0.30737068450603272</v>
      </c>
      <c r="U11" s="86">
        <f t="shared" si="7"/>
        <v>3.1563717014654988E-3</v>
      </c>
      <c r="V11" s="87">
        <f>分析係数表!D14</f>
        <v>6.4508421932863463E-2</v>
      </c>
      <c r="W11" s="167">
        <f t="shared" si="8"/>
        <v>0</v>
      </c>
      <c r="X11" s="76">
        <f>分析係数表!E14</f>
        <v>5.0053757018277384E-2</v>
      </c>
      <c r="Y11" s="166">
        <f t="shared" si="9"/>
        <v>0</v>
      </c>
    </row>
    <row r="12" spans="1:25" x14ac:dyDescent="0.2">
      <c r="A12" s="6" t="s">
        <v>226</v>
      </c>
      <c r="B12" s="5" t="s">
        <v>29</v>
      </c>
      <c r="C12" s="90"/>
      <c r="D12" s="107">
        <f>投入係数表!K12</f>
        <v>1.5873015873015873E-3</v>
      </c>
      <c r="E12" s="110">
        <f t="shared" si="0"/>
        <v>0.15873015873015872</v>
      </c>
      <c r="F12" s="76">
        <f>分析係数表!C15</f>
        <v>0</v>
      </c>
      <c r="G12" s="110">
        <f t="shared" si="1"/>
        <v>0</v>
      </c>
      <c r="H12" s="110">
        <v>0</v>
      </c>
      <c r="I12" s="110">
        <f t="shared" si="2"/>
        <v>0</v>
      </c>
      <c r="J12" s="107">
        <f>分析係数表!G15</f>
        <v>9.5616368472834598E-2</v>
      </c>
      <c r="K12" s="111">
        <f t="shared" si="3"/>
        <v>0</v>
      </c>
      <c r="L12" s="79"/>
      <c r="M12" s="80"/>
      <c r="N12" s="81">
        <f>分析係数表!H15</f>
        <v>8.620004766822913E-3</v>
      </c>
      <c r="O12" s="82">
        <f t="shared" si="4"/>
        <v>2.5109783020770365E-2</v>
      </c>
      <c r="P12" s="76">
        <f>分析係数表!C15</f>
        <v>0</v>
      </c>
      <c r="Q12" s="82">
        <f t="shared" si="5"/>
        <v>0</v>
      </c>
      <c r="R12" s="83">
        <v>0</v>
      </c>
      <c r="S12" s="84">
        <f t="shared" si="6"/>
        <v>0</v>
      </c>
      <c r="T12" s="85">
        <f>分析係数表!F15</f>
        <v>0.30379331705717305</v>
      </c>
      <c r="U12" s="86">
        <f t="shared" si="7"/>
        <v>0</v>
      </c>
      <c r="V12" s="87">
        <f>分析係数表!D15</f>
        <v>2.2264329701563241E-2</v>
      </c>
      <c r="W12" s="167">
        <f t="shared" si="8"/>
        <v>0</v>
      </c>
      <c r="X12" s="76">
        <f>分析係数表!E15</f>
        <v>2.0187297307145722E-2</v>
      </c>
      <c r="Y12" s="166">
        <f t="shared" si="9"/>
        <v>0</v>
      </c>
    </row>
    <row r="13" spans="1:25" x14ac:dyDescent="0.2">
      <c r="A13" s="6" t="s">
        <v>227</v>
      </c>
      <c r="B13" s="5" t="s">
        <v>30</v>
      </c>
      <c r="C13" s="75">
        <f>最終需要_まとめ!C14</f>
        <v>100</v>
      </c>
      <c r="D13" s="107">
        <f>投入係数表!K13</f>
        <v>6.1904761904761907E-2</v>
      </c>
      <c r="E13" s="110">
        <f t="shared" si="0"/>
        <v>6.1904761904761907</v>
      </c>
      <c r="F13" s="76">
        <f>分析係数表!C16</f>
        <v>0.11454569784557744</v>
      </c>
      <c r="G13" s="110">
        <f t="shared" si="1"/>
        <v>0.70909241523452704</v>
      </c>
      <c r="H13" s="110">
        <v>0.72598853101755256</v>
      </c>
      <c r="I13" s="110">
        <f t="shared" si="2"/>
        <v>100.72598853101755</v>
      </c>
      <c r="J13" s="107">
        <f>分析係数表!G16</f>
        <v>3.3333333333333333E-2</v>
      </c>
      <c r="K13" s="111">
        <f t="shared" si="3"/>
        <v>3.3575329510339182</v>
      </c>
      <c r="L13" s="79"/>
      <c r="M13" s="80"/>
      <c r="N13" s="81">
        <f>分析係数表!H16</f>
        <v>1.7428696273933425E-2</v>
      </c>
      <c r="O13" s="82">
        <f t="shared" si="4"/>
        <v>5.0769204149138242E-2</v>
      </c>
      <c r="P13" s="76">
        <f>分析係数表!C16</f>
        <v>0.11454569784557744</v>
      </c>
      <c r="Q13" s="82">
        <f t="shared" si="5"/>
        <v>5.815393918327626E-3</v>
      </c>
      <c r="R13" s="83">
        <v>6.7814137916800557E-3</v>
      </c>
      <c r="S13" s="84">
        <f t="shared" si="6"/>
        <v>100.73276994480923</v>
      </c>
      <c r="T13" s="85">
        <f>分析係数表!F16</f>
        <v>0.28835978835978837</v>
      </c>
      <c r="U13" s="86">
        <f t="shared" si="7"/>
        <v>29.047280222180444</v>
      </c>
      <c r="V13" s="87">
        <f>分析係数表!D16</f>
        <v>1.4814814814814815E-2</v>
      </c>
      <c r="W13" s="167">
        <f t="shared" si="8"/>
        <v>1</v>
      </c>
      <c r="X13" s="76">
        <f>分析係数表!E16</f>
        <v>1.4814814814814815E-2</v>
      </c>
      <c r="Y13" s="166">
        <f t="shared" si="9"/>
        <v>1</v>
      </c>
    </row>
    <row r="14" spans="1:25" x14ac:dyDescent="0.2">
      <c r="A14" s="6" t="s">
        <v>2</v>
      </c>
      <c r="B14" s="5" t="s">
        <v>365</v>
      </c>
      <c r="C14" s="90"/>
      <c r="D14" s="107">
        <f>投入係数表!K14</f>
        <v>0</v>
      </c>
      <c r="E14" s="110">
        <f t="shared" si="0"/>
        <v>0</v>
      </c>
      <c r="F14" s="76">
        <f>分析係数表!C17</f>
        <v>0.30978058757902571</v>
      </c>
      <c r="G14" s="110">
        <f t="shared" si="1"/>
        <v>0</v>
      </c>
      <c r="H14" s="110">
        <v>7.8049513237171547E-3</v>
      </c>
      <c r="I14" s="110">
        <f t="shared" si="2"/>
        <v>7.8049513237171547E-3</v>
      </c>
      <c r="J14" s="107">
        <f>分析係数表!G17</f>
        <v>0.21244620534189493</v>
      </c>
      <c r="K14" s="111">
        <f t="shared" si="3"/>
        <v>1.6581322916019094E-3</v>
      </c>
      <c r="L14" s="79"/>
      <c r="M14" s="80"/>
      <c r="N14" s="81">
        <f>分析係数表!H17</f>
        <v>3.0984348931437197E-3</v>
      </c>
      <c r="O14" s="82">
        <f t="shared" si="4"/>
        <v>9.0256362931801313E-3</v>
      </c>
      <c r="P14" s="76">
        <f>分析係数表!C17</f>
        <v>0.30978058757902571</v>
      </c>
      <c r="Q14" s="82">
        <f t="shared" si="5"/>
        <v>2.7959669141759207E-3</v>
      </c>
      <c r="R14" s="83">
        <v>6.2998952695810118E-3</v>
      </c>
      <c r="S14" s="84">
        <f t="shared" si="6"/>
        <v>1.4104846593298167E-2</v>
      </c>
      <c r="T14" s="85">
        <f>分析係数表!F17</f>
        <v>0.32338274472300022</v>
      </c>
      <c r="U14" s="86">
        <f t="shared" si="7"/>
        <v>4.56126400523762E-3</v>
      </c>
      <c r="V14" s="87">
        <f>分析係数表!D17</f>
        <v>4.5631532208484184E-2</v>
      </c>
      <c r="W14" s="167">
        <f t="shared" si="8"/>
        <v>0</v>
      </c>
      <c r="X14" s="76">
        <f>分析係数表!E17</f>
        <v>4.7134367101577979E-2</v>
      </c>
      <c r="Y14" s="166">
        <f t="shared" si="9"/>
        <v>0</v>
      </c>
    </row>
    <row r="15" spans="1:25" x14ac:dyDescent="0.2">
      <c r="A15" s="6" t="s">
        <v>3</v>
      </c>
      <c r="B15" s="5" t="s">
        <v>31</v>
      </c>
      <c r="C15" s="90"/>
      <c r="D15" s="107">
        <f>投入係数表!K15</f>
        <v>5.2910052910052914E-4</v>
      </c>
      <c r="E15" s="110">
        <f t="shared" si="0"/>
        <v>5.2910052910052914E-2</v>
      </c>
      <c r="F15" s="76">
        <f>分析係数表!C18</f>
        <v>0.59688826025459685</v>
      </c>
      <c r="G15" s="110">
        <f t="shared" si="1"/>
        <v>3.1581389431460154E-2</v>
      </c>
      <c r="H15" s="110">
        <v>3.704311255609033E-2</v>
      </c>
      <c r="I15" s="110">
        <f t="shared" si="2"/>
        <v>3.704311255609033E-2</v>
      </c>
      <c r="J15" s="107">
        <f>分析係数表!G18</f>
        <v>0.21580586555930445</v>
      </c>
      <c r="K15" s="111">
        <f t="shared" si="3"/>
        <v>7.9941209681778126E-3</v>
      </c>
      <c r="L15" s="79"/>
      <c r="M15" s="80"/>
      <c r="N15" s="81">
        <f>分析係数表!H18</f>
        <v>4.5682052911734329E-4</v>
      </c>
      <c r="O15" s="82">
        <f t="shared" si="4"/>
        <v>1.3307027868150192E-3</v>
      </c>
      <c r="P15" s="76">
        <f>分析係数表!C18</f>
        <v>0.59688826025459685</v>
      </c>
      <c r="Q15" s="82">
        <f t="shared" si="5"/>
        <v>7.9428087133796052E-4</v>
      </c>
      <c r="R15" s="83">
        <v>1.9815556784992137E-3</v>
      </c>
      <c r="S15" s="84">
        <f t="shared" si="6"/>
        <v>3.9024668234589541E-2</v>
      </c>
      <c r="T15" s="85">
        <f>分析係数表!F18</f>
        <v>0.45964183752919802</v>
      </c>
      <c r="U15" s="86">
        <f t="shared" si="7"/>
        <v>1.7937370216314062E-2</v>
      </c>
      <c r="V15" s="87">
        <f>分析係数表!D18</f>
        <v>3.9968855437321565E-2</v>
      </c>
      <c r="W15" s="167">
        <f t="shared" si="8"/>
        <v>0</v>
      </c>
      <c r="X15" s="76">
        <f>分析係数表!E18</f>
        <v>3.7243706202958735E-2</v>
      </c>
      <c r="Y15" s="166">
        <f t="shared" si="9"/>
        <v>0</v>
      </c>
    </row>
    <row r="16" spans="1:25" x14ac:dyDescent="0.2">
      <c r="A16" s="6" t="s">
        <v>4</v>
      </c>
      <c r="B16" s="5" t="s">
        <v>32</v>
      </c>
      <c r="C16" s="90"/>
      <c r="D16" s="107">
        <f>投入係数表!K16</f>
        <v>0</v>
      </c>
      <c r="E16" s="110">
        <f t="shared" si="0"/>
        <v>0</v>
      </c>
      <c r="F16" s="76">
        <f>分析係数表!C19</f>
        <v>0.34200435729847489</v>
      </c>
      <c r="G16" s="110">
        <f t="shared" si="1"/>
        <v>0</v>
      </c>
      <c r="H16" s="110">
        <v>1.2851934336958007E-2</v>
      </c>
      <c r="I16" s="110">
        <f t="shared" si="2"/>
        <v>1.2851934336958007E-2</v>
      </c>
      <c r="J16" s="107">
        <f>分析係数表!G19</f>
        <v>5.7658279746234518E-2</v>
      </c>
      <c r="K16" s="111">
        <f t="shared" si="3"/>
        <v>7.4102042528056185E-4</v>
      </c>
      <c r="L16" s="79"/>
      <c r="M16" s="80"/>
      <c r="N16" s="81">
        <f>分析係数表!H19</f>
        <v>-1.1917057281321999E-4</v>
      </c>
      <c r="O16" s="82">
        <f t="shared" si="4"/>
        <v>-3.4713985743000503E-4</v>
      </c>
      <c r="P16" s="76">
        <f>分析係数表!C19</f>
        <v>0.34200435729847489</v>
      </c>
      <c r="Q16" s="82">
        <f t="shared" si="5"/>
        <v>-1.1872334383303307E-4</v>
      </c>
      <c r="R16" s="83">
        <v>1.1007143946826585E-3</v>
      </c>
      <c r="S16" s="84">
        <f t="shared" si="6"/>
        <v>1.3952648731640666E-2</v>
      </c>
      <c r="T16" s="85">
        <f>分析係数表!F19</f>
        <v>0.2400702026958986</v>
      </c>
      <c r="U16" s="86">
        <f t="shared" si="7"/>
        <v>3.3496152091496471E-3</v>
      </c>
      <c r="V16" s="87">
        <f>分析係数表!D19</f>
        <v>1.0314617409693151E-2</v>
      </c>
      <c r="W16" s="167">
        <f t="shared" si="8"/>
        <v>0</v>
      </c>
      <c r="X16" s="76">
        <f>分析係数表!E19</f>
        <v>1.1666882453641765E-2</v>
      </c>
      <c r="Y16" s="166">
        <f t="shared" si="9"/>
        <v>0</v>
      </c>
    </row>
    <row r="17" spans="1:25" x14ac:dyDescent="0.2">
      <c r="A17" s="6" t="s">
        <v>5</v>
      </c>
      <c r="B17" s="5" t="s">
        <v>33</v>
      </c>
      <c r="C17" s="90"/>
      <c r="D17" s="107">
        <f>投入係数表!K17</f>
        <v>0</v>
      </c>
      <c r="E17" s="110">
        <f t="shared" si="0"/>
        <v>0</v>
      </c>
      <c r="F17" s="76">
        <f>分析係数表!C20</f>
        <v>3.3677120606188216E-2</v>
      </c>
      <c r="G17" s="110">
        <f t="shared" si="1"/>
        <v>0</v>
      </c>
      <c r="H17" s="110">
        <v>2.7911199939314335E-4</v>
      </c>
      <c r="I17" s="110">
        <f t="shared" si="2"/>
        <v>2.7911199939314335E-4</v>
      </c>
      <c r="J17" s="107">
        <f>分析係数表!G20</f>
        <v>0.10088272383354351</v>
      </c>
      <c r="K17" s="111">
        <f t="shared" si="3"/>
        <v>2.8157578753406644E-5</v>
      </c>
      <c r="L17" s="79"/>
      <c r="M17" s="80"/>
      <c r="N17" s="81">
        <f>分析係数表!H20</f>
        <v>5.7599110193056326E-4</v>
      </c>
      <c r="O17" s="82">
        <f t="shared" si="4"/>
        <v>1.6778426442450242E-3</v>
      </c>
      <c r="P17" s="76">
        <f>分析係数表!C20</f>
        <v>3.3677120606188216E-2</v>
      </c>
      <c r="Q17" s="82">
        <f t="shared" si="5"/>
        <v>5.6504909088445432E-5</v>
      </c>
      <c r="R17" s="83">
        <v>1.463698770177176E-4</v>
      </c>
      <c r="S17" s="84">
        <f t="shared" si="6"/>
        <v>4.2548187641086094E-4</v>
      </c>
      <c r="T17" s="85">
        <f>分析係数表!F20</f>
        <v>0.2244640605296343</v>
      </c>
      <c r="U17" s="86">
        <f t="shared" si="7"/>
        <v>9.550538966094987E-5</v>
      </c>
      <c r="V17" s="87">
        <f>分析係数表!D20</f>
        <v>9.8360655737704916E-2</v>
      </c>
      <c r="W17" s="167">
        <f t="shared" si="8"/>
        <v>0</v>
      </c>
      <c r="X17" s="76">
        <f>分析係数表!E20</f>
        <v>9.8360655737704916E-2</v>
      </c>
      <c r="Y17" s="166">
        <f t="shared" si="9"/>
        <v>0</v>
      </c>
    </row>
    <row r="18" spans="1:25" x14ac:dyDescent="0.2">
      <c r="A18" s="6" t="s">
        <v>6</v>
      </c>
      <c r="B18" s="5" t="s">
        <v>34</v>
      </c>
      <c r="C18" s="90"/>
      <c r="D18" s="107">
        <f>投入係数表!K18</f>
        <v>5.2910052910052914E-4</v>
      </c>
      <c r="E18" s="110">
        <f t="shared" si="0"/>
        <v>5.2910052910052914E-2</v>
      </c>
      <c r="F18" s="76">
        <f>分析係数表!C21</f>
        <v>0.74792925901052154</v>
      </c>
      <c r="G18" s="110">
        <f t="shared" si="1"/>
        <v>3.9572976667223363E-2</v>
      </c>
      <c r="H18" s="110">
        <v>8.8585044382445147E-2</v>
      </c>
      <c r="I18" s="110">
        <f t="shared" si="2"/>
        <v>8.8585044382445147E-2</v>
      </c>
      <c r="J18" s="107">
        <f>分析係数表!G21</f>
        <v>0.28510603787356553</v>
      </c>
      <c r="K18" s="111">
        <f t="shared" si="3"/>
        <v>2.5256131018732888E-2</v>
      </c>
      <c r="L18" s="79"/>
      <c r="M18" s="80"/>
      <c r="N18" s="81">
        <f>分析係数表!H21</f>
        <v>9.6329546357352828E-4</v>
      </c>
      <c r="O18" s="82">
        <f t="shared" si="4"/>
        <v>2.8060471808925408E-3</v>
      </c>
      <c r="P18" s="76">
        <f>分析係数表!C21</f>
        <v>0.74792925901052154</v>
      </c>
      <c r="Q18" s="82">
        <f t="shared" si="5"/>
        <v>2.098724788753521E-3</v>
      </c>
      <c r="R18" s="83">
        <v>4.9453282925476802E-3</v>
      </c>
      <c r="S18" s="84">
        <f t="shared" si="6"/>
        <v>9.3530372674992826E-2</v>
      </c>
      <c r="T18" s="85">
        <f>分析係数表!F21</f>
        <v>0.42581403836016385</v>
      </c>
      <c r="U18" s="86">
        <f t="shared" si="7"/>
        <v>3.9826545698069815E-2</v>
      </c>
      <c r="V18" s="87">
        <f>分析係数表!D21</f>
        <v>6.5082518957057703E-2</v>
      </c>
      <c r="W18" s="167">
        <f t="shared" si="8"/>
        <v>0</v>
      </c>
      <c r="X18" s="76">
        <f>分析係数表!E21</f>
        <v>5.1052268764445886E-2</v>
      </c>
      <c r="Y18" s="166">
        <f t="shared" si="9"/>
        <v>0</v>
      </c>
    </row>
    <row r="19" spans="1:25" x14ac:dyDescent="0.2">
      <c r="A19" s="6" t="s">
        <v>7</v>
      </c>
      <c r="B19" s="5" t="s">
        <v>269</v>
      </c>
      <c r="C19" s="90"/>
      <c r="D19" s="107">
        <f>投入係数表!K19</f>
        <v>0</v>
      </c>
      <c r="E19" s="110">
        <f t="shared" si="0"/>
        <v>0</v>
      </c>
      <c r="F19" s="76">
        <f>分析係数表!C22</f>
        <v>0.14808652246256238</v>
      </c>
      <c r="G19" s="110">
        <f t="shared" si="1"/>
        <v>0</v>
      </c>
      <c r="H19" s="110">
        <v>1.8055584220956111E-3</v>
      </c>
      <c r="I19" s="110">
        <f t="shared" si="2"/>
        <v>1.8055584220956111E-3</v>
      </c>
      <c r="J19" s="107">
        <f>分析係数表!G22</f>
        <v>0.1945937983354202</v>
      </c>
      <c r="K19" s="111">
        <f t="shared" si="3"/>
        <v>3.5135047147209287E-4</v>
      </c>
      <c r="L19" s="79"/>
      <c r="M19" s="80"/>
      <c r="N19" s="81">
        <f>分析係数表!H22</f>
        <v>4.9654405338841663E-5</v>
      </c>
      <c r="O19" s="82">
        <f t="shared" si="4"/>
        <v>1.446416072625021E-4</v>
      </c>
      <c r="P19" s="76">
        <f>分析係数表!C22</f>
        <v>0.14808652246256238</v>
      </c>
      <c r="Q19" s="82">
        <f t="shared" si="5"/>
        <v>2.1419472622899641E-5</v>
      </c>
      <c r="R19" s="83">
        <v>2.598446411882497E-4</v>
      </c>
      <c r="S19" s="84">
        <f t="shared" si="6"/>
        <v>2.0654030632838607E-3</v>
      </c>
      <c r="T19" s="85">
        <f>分析係数表!F22</f>
        <v>0.41290417618030495</v>
      </c>
      <c r="U19" s="86">
        <f t="shared" si="7"/>
        <v>8.5281355032550078E-4</v>
      </c>
      <c r="V19" s="87">
        <f>分析係数表!D22</f>
        <v>2.3495617588568902E-2</v>
      </c>
      <c r="W19" s="167">
        <f t="shared" si="8"/>
        <v>0</v>
      </c>
      <c r="X19" s="76">
        <f>分析係数表!E22</f>
        <v>1.8855417249760625E-2</v>
      </c>
      <c r="Y19" s="166">
        <f t="shared" si="9"/>
        <v>0</v>
      </c>
    </row>
    <row r="20" spans="1:25" x14ac:dyDescent="0.2">
      <c r="A20" s="6" t="s">
        <v>8</v>
      </c>
      <c r="B20" s="5" t="s">
        <v>270</v>
      </c>
      <c r="C20" s="90"/>
      <c r="D20" s="107">
        <f>投入係数表!K20</f>
        <v>0</v>
      </c>
      <c r="E20" s="110">
        <f t="shared" si="0"/>
        <v>0</v>
      </c>
      <c r="F20" s="76">
        <f>分析係数表!C23</f>
        <v>0</v>
      </c>
      <c r="G20" s="110">
        <f t="shared" si="1"/>
        <v>0</v>
      </c>
      <c r="H20" s="110">
        <v>0</v>
      </c>
      <c r="I20" s="110">
        <f t="shared" si="2"/>
        <v>0</v>
      </c>
      <c r="J20" s="107">
        <f>分析係数表!G23</f>
        <v>0.21540656205420827</v>
      </c>
      <c r="K20" s="111">
        <f t="shared" si="3"/>
        <v>0</v>
      </c>
      <c r="L20" s="79"/>
      <c r="M20" s="80"/>
      <c r="N20" s="81">
        <f>分析係数表!H23</f>
        <v>2.9792643203304998E-5</v>
      </c>
      <c r="O20" s="82">
        <f t="shared" si="4"/>
        <v>8.6784964357501258E-5</v>
      </c>
      <c r="P20" s="76">
        <f>分析係数表!C23</f>
        <v>0</v>
      </c>
      <c r="Q20" s="82">
        <f t="shared" si="5"/>
        <v>0</v>
      </c>
      <c r="R20" s="83">
        <v>0</v>
      </c>
      <c r="S20" s="84">
        <f t="shared" si="6"/>
        <v>0</v>
      </c>
      <c r="T20" s="85">
        <f>分析係数表!F23</f>
        <v>0.44079885877318115</v>
      </c>
      <c r="U20" s="86">
        <f t="shared" si="7"/>
        <v>0</v>
      </c>
      <c r="V20" s="87">
        <f>分析係数表!D23</f>
        <v>9.4151212553495012E-2</v>
      </c>
      <c r="W20" s="167">
        <f t="shared" si="8"/>
        <v>0</v>
      </c>
      <c r="X20" s="76">
        <f>分析係数表!E23</f>
        <v>8.7375178316690436E-2</v>
      </c>
      <c r="Y20" s="166">
        <f t="shared" si="9"/>
        <v>0</v>
      </c>
    </row>
    <row r="21" spans="1:25" x14ac:dyDescent="0.2">
      <c r="A21" s="6" t="s">
        <v>9</v>
      </c>
      <c r="B21" s="5" t="s">
        <v>271</v>
      </c>
      <c r="C21" s="90"/>
      <c r="D21" s="107">
        <f>投入係数表!K21</f>
        <v>0</v>
      </c>
      <c r="E21" s="110">
        <f t="shared" si="0"/>
        <v>0</v>
      </c>
      <c r="F21" s="76">
        <f>分析係数表!C24</f>
        <v>0.12890403180011356</v>
      </c>
      <c r="G21" s="110">
        <f t="shared" si="1"/>
        <v>0</v>
      </c>
      <c r="H21" s="110">
        <v>3.3368425414844664E-4</v>
      </c>
      <c r="I21" s="110">
        <f t="shared" si="2"/>
        <v>3.3368425414844664E-4</v>
      </c>
      <c r="J21" s="107">
        <f>分析係数表!G24</f>
        <v>0.20533333333333334</v>
      </c>
      <c r="K21" s="111">
        <f t="shared" si="3"/>
        <v>6.8516500185147715E-5</v>
      </c>
      <c r="L21" s="79"/>
      <c r="M21" s="80"/>
      <c r="N21" s="81">
        <f>分析係数表!H24</f>
        <v>3.4758083737189161E-4</v>
      </c>
      <c r="O21" s="82">
        <f t="shared" si="4"/>
        <v>1.0124912508375145E-3</v>
      </c>
      <c r="P21" s="76">
        <f>分析係数表!C24</f>
        <v>0.12890403180011356</v>
      </c>
      <c r="Q21" s="82">
        <f t="shared" si="5"/>
        <v>1.3051420439529572E-4</v>
      </c>
      <c r="R21" s="83">
        <v>5.1236367815540949E-4</v>
      </c>
      <c r="S21" s="84">
        <f t="shared" si="6"/>
        <v>8.4604793230385613E-4</v>
      </c>
      <c r="T21" s="85">
        <f>分析係数表!F24</f>
        <v>0.39200000000000002</v>
      </c>
      <c r="U21" s="86">
        <f t="shared" si="7"/>
        <v>3.3165078946311159E-4</v>
      </c>
      <c r="V21" s="87">
        <f>分析係数表!D24</f>
        <v>0</v>
      </c>
      <c r="W21" s="167">
        <f t="shared" si="8"/>
        <v>0</v>
      </c>
      <c r="X21" s="76">
        <f>分析係数表!E24</f>
        <v>0</v>
      </c>
      <c r="Y21" s="166">
        <f t="shared" si="9"/>
        <v>0</v>
      </c>
    </row>
    <row r="22" spans="1:25" x14ac:dyDescent="0.2">
      <c r="A22" s="6" t="s">
        <v>10</v>
      </c>
      <c r="B22" s="5" t="s">
        <v>272</v>
      </c>
      <c r="C22" s="90"/>
      <c r="D22" s="107">
        <f>投入係数表!K22</f>
        <v>0</v>
      </c>
      <c r="E22" s="110">
        <f t="shared" si="0"/>
        <v>0</v>
      </c>
      <c r="F22" s="76">
        <f>分析係数表!C25</f>
        <v>4.4947860481841073E-2</v>
      </c>
      <c r="G22" s="110">
        <f t="shared" si="1"/>
        <v>0</v>
      </c>
      <c r="H22" s="110">
        <v>3.07424372254048E-4</v>
      </c>
      <c r="I22" s="110">
        <f t="shared" si="2"/>
        <v>3.07424372254048E-4</v>
      </c>
      <c r="J22" s="107">
        <f>分析係数表!G25</f>
        <v>0.19696010132995567</v>
      </c>
      <c r="K22" s="111">
        <f t="shared" si="3"/>
        <v>6.055033551045531E-5</v>
      </c>
      <c r="L22" s="79"/>
      <c r="M22" s="80"/>
      <c r="N22" s="81">
        <f>分析係数表!H25</f>
        <v>5.2633669659172167E-4</v>
      </c>
      <c r="O22" s="82">
        <f t="shared" si="4"/>
        <v>1.5332010369825224E-3</v>
      </c>
      <c r="P22" s="76">
        <f>分析係数表!C25</f>
        <v>4.4947860481841073E-2</v>
      </c>
      <c r="Q22" s="82">
        <f t="shared" si="5"/>
        <v>6.8914106300904478E-5</v>
      </c>
      <c r="R22" s="83">
        <v>3.3010505655367263E-4</v>
      </c>
      <c r="S22" s="84">
        <f t="shared" si="6"/>
        <v>6.3752942880772063E-4</v>
      </c>
      <c r="T22" s="85">
        <f>分析係数表!F25</f>
        <v>0.35085497150094996</v>
      </c>
      <c r="U22" s="86">
        <f t="shared" si="7"/>
        <v>2.2368036957534973E-4</v>
      </c>
      <c r="V22" s="87">
        <f>分析係数表!D25</f>
        <v>8.9930335655478144E-2</v>
      </c>
      <c r="W22" s="167">
        <f t="shared" si="8"/>
        <v>0</v>
      </c>
      <c r="X22" s="76">
        <f>分析係数表!E25</f>
        <v>8.7397086763774542E-2</v>
      </c>
      <c r="Y22" s="166">
        <f t="shared" si="9"/>
        <v>0</v>
      </c>
    </row>
    <row r="23" spans="1:25" x14ac:dyDescent="0.2">
      <c r="A23" s="6" t="s">
        <v>11</v>
      </c>
      <c r="B23" s="5" t="s">
        <v>35</v>
      </c>
      <c r="C23" s="90"/>
      <c r="D23" s="107">
        <f>投入係数表!K23</f>
        <v>0</v>
      </c>
      <c r="E23" s="110">
        <f t="shared" si="0"/>
        <v>0</v>
      </c>
      <c r="F23" s="76">
        <f>分析係数表!C26</f>
        <v>0.39424703891708968</v>
      </c>
      <c r="G23" s="110">
        <f t="shared" si="1"/>
        <v>0</v>
      </c>
      <c r="H23" s="110">
        <v>1.7035050913869955E-3</v>
      </c>
      <c r="I23" s="110">
        <f t="shared" si="2"/>
        <v>1.7035050913869955E-3</v>
      </c>
      <c r="J23" s="107">
        <f>分析係数表!G26</f>
        <v>0.19628618241398144</v>
      </c>
      <c r="K23" s="111">
        <f t="shared" si="3"/>
        <v>3.3437451111113391E-4</v>
      </c>
      <c r="L23" s="79"/>
      <c r="M23" s="80"/>
      <c r="N23" s="81">
        <f>分析係数表!H26</f>
        <v>1.0973623579884007E-2</v>
      </c>
      <c r="O23" s="82">
        <f t="shared" si="4"/>
        <v>3.1965795205012963E-2</v>
      </c>
      <c r="P23" s="76">
        <f>分析係数表!C26</f>
        <v>0.39424703891708968</v>
      </c>
      <c r="Q23" s="82">
        <f t="shared" si="5"/>
        <v>1.2602420106206465E-2</v>
      </c>
      <c r="R23" s="83">
        <v>1.385131771328482E-2</v>
      </c>
      <c r="S23" s="84">
        <f t="shared" si="6"/>
        <v>1.5554822804671816E-2</v>
      </c>
      <c r="T23" s="85">
        <f>分析係数表!F26</f>
        <v>0.33478973238667392</v>
      </c>
      <c r="U23" s="86">
        <f t="shared" si="7"/>
        <v>5.2075949640982104E-3</v>
      </c>
      <c r="V23" s="87">
        <f>分析係数表!D26</f>
        <v>1.0267613326051339E-2</v>
      </c>
      <c r="W23" s="167">
        <f t="shared" si="8"/>
        <v>0</v>
      </c>
      <c r="X23" s="76">
        <f>分析係数表!E26</f>
        <v>1.0158383397050792E-2</v>
      </c>
      <c r="Y23" s="166">
        <f t="shared" si="9"/>
        <v>0</v>
      </c>
    </row>
    <row r="24" spans="1:25" x14ac:dyDescent="0.2">
      <c r="A24" s="6" t="s">
        <v>12</v>
      </c>
      <c r="B24" s="5" t="s">
        <v>366</v>
      </c>
      <c r="C24" s="90"/>
      <c r="D24" s="107">
        <f>投入係数表!K24</f>
        <v>0</v>
      </c>
      <c r="E24" s="110">
        <f t="shared" si="0"/>
        <v>0</v>
      </c>
      <c r="F24" s="76">
        <f>分析係数表!C27</f>
        <v>0.12701612903225812</v>
      </c>
      <c r="G24" s="110">
        <f t="shared" si="1"/>
        <v>0</v>
      </c>
      <c r="H24" s="110">
        <v>8.6148962271911367E-5</v>
      </c>
      <c r="I24" s="110">
        <f t="shared" si="2"/>
        <v>8.6148962271911367E-5</v>
      </c>
      <c r="J24" s="107">
        <f>分析係数表!G27</f>
        <v>0.16988809766022381</v>
      </c>
      <c r="K24" s="111">
        <f t="shared" si="3"/>
        <v>1.4635683315777415E-5</v>
      </c>
      <c r="L24" s="79"/>
      <c r="M24" s="80"/>
      <c r="N24" s="81">
        <f>分析係数表!H27</f>
        <v>1.137085882259474E-2</v>
      </c>
      <c r="O24" s="82">
        <f t="shared" si="4"/>
        <v>3.3122928063112976E-2</v>
      </c>
      <c r="P24" s="76">
        <f>分析係数表!C27</f>
        <v>0.12701612903225812</v>
      </c>
      <c r="Q24" s="82">
        <f t="shared" si="5"/>
        <v>4.2071461047905609E-3</v>
      </c>
      <c r="R24" s="83">
        <v>4.2585840098015191E-3</v>
      </c>
      <c r="S24" s="84">
        <f t="shared" si="6"/>
        <v>4.3447329720734309E-3</v>
      </c>
      <c r="T24" s="85">
        <f>分析係数表!F27</f>
        <v>0.32044760935910477</v>
      </c>
      <c r="U24" s="86">
        <f t="shared" si="7"/>
        <v>1.3922592942046091E-3</v>
      </c>
      <c r="V24" s="87">
        <f>分析係数表!D27</f>
        <v>1.0172939979654121E-2</v>
      </c>
      <c r="W24" s="167">
        <f t="shared" si="8"/>
        <v>0</v>
      </c>
      <c r="X24" s="76">
        <f>分析係数表!E27</f>
        <v>5.0864699898270603E-3</v>
      </c>
      <c r="Y24" s="166">
        <f t="shared" si="9"/>
        <v>0</v>
      </c>
    </row>
    <row r="25" spans="1:25" x14ac:dyDescent="0.2">
      <c r="A25" s="6" t="s">
        <v>13</v>
      </c>
      <c r="B25" s="5" t="s">
        <v>192</v>
      </c>
      <c r="C25" s="90"/>
      <c r="D25" s="107">
        <f>投入係数表!K25</f>
        <v>0</v>
      </c>
      <c r="E25" s="110">
        <f t="shared" si="0"/>
        <v>0</v>
      </c>
      <c r="F25" s="76">
        <f>分析係数表!C28</f>
        <v>0.16379672406551871</v>
      </c>
      <c r="G25" s="110">
        <f t="shared" si="1"/>
        <v>0</v>
      </c>
      <c r="H25" s="110">
        <v>2.5590579307584677E-3</v>
      </c>
      <c r="I25" s="110">
        <f t="shared" si="2"/>
        <v>2.5590579307584677E-3</v>
      </c>
      <c r="J25" s="107">
        <f>分析係数表!G28</f>
        <v>0.12481384959046909</v>
      </c>
      <c r="K25" s="111">
        <f t="shared" si="3"/>
        <v>3.1940587166298445E-4</v>
      </c>
      <c r="L25" s="79"/>
      <c r="M25" s="80"/>
      <c r="N25" s="81">
        <f>分析係数表!H28</f>
        <v>2.2086279494716771E-2</v>
      </c>
      <c r="O25" s="82">
        <f t="shared" si="4"/>
        <v>6.4336586910360927E-2</v>
      </c>
      <c r="P25" s="76">
        <f>分析係数表!C28</f>
        <v>0.16379672406551871</v>
      </c>
      <c r="Q25" s="82">
        <f t="shared" si="5"/>
        <v>1.0538122173473651E-2</v>
      </c>
      <c r="R25" s="83">
        <v>1.2038048426984154E-2</v>
      </c>
      <c r="S25" s="84">
        <f t="shared" si="6"/>
        <v>1.4597106357742622E-2</v>
      </c>
      <c r="T25" s="85">
        <f>分析係数表!F28</f>
        <v>0.21360759493670886</v>
      </c>
      <c r="U25" s="86">
        <f t="shared" si="7"/>
        <v>3.1180527821127436E-3</v>
      </c>
      <c r="V25" s="87">
        <f>分析係数表!D28</f>
        <v>6.6548771407297092E-2</v>
      </c>
      <c r="W25" s="167">
        <f t="shared" si="8"/>
        <v>0</v>
      </c>
      <c r="X25" s="76">
        <f>分析係数表!E28</f>
        <v>6.78518242740134E-2</v>
      </c>
      <c r="Y25" s="166">
        <f t="shared" si="9"/>
        <v>0</v>
      </c>
    </row>
    <row r="26" spans="1:25" x14ac:dyDescent="0.2">
      <c r="A26" s="6" t="s">
        <v>14</v>
      </c>
      <c r="B26" s="5" t="s">
        <v>50</v>
      </c>
      <c r="C26" s="90"/>
      <c r="D26" s="107">
        <f>投入係数表!K26</f>
        <v>1.0582010582010583E-3</v>
      </c>
      <c r="E26" s="110">
        <f t="shared" si="0"/>
        <v>0.10582010582010583</v>
      </c>
      <c r="F26" s="76">
        <f>分析係数表!C29</f>
        <v>0.28548895899053628</v>
      </c>
      <c r="G26" s="110">
        <f t="shared" si="1"/>
        <v>3.0210471850850403E-2</v>
      </c>
      <c r="H26" s="110">
        <v>3.4421687638001006E-2</v>
      </c>
      <c r="I26" s="110">
        <f t="shared" si="2"/>
        <v>3.4421687638001006E-2</v>
      </c>
      <c r="J26" s="107">
        <f>分析係数表!G29</f>
        <v>0.26160092807424595</v>
      </c>
      <c r="K26" s="111">
        <f t="shared" si="3"/>
        <v>9.0047454319828624E-3</v>
      </c>
      <c r="L26" s="79"/>
      <c r="M26" s="80"/>
      <c r="N26" s="81">
        <f>分析係数表!H29</f>
        <v>1.047707952649559E-2</v>
      </c>
      <c r="O26" s="82">
        <f t="shared" si="4"/>
        <v>3.051937913238794E-2</v>
      </c>
      <c r="P26" s="76">
        <f>分析係数表!C29</f>
        <v>0.28548895899053628</v>
      </c>
      <c r="Q26" s="82">
        <f t="shared" si="5"/>
        <v>8.7129457775429291E-3</v>
      </c>
      <c r="R26" s="83">
        <v>1.1982044380111792E-2</v>
      </c>
      <c r="S26" s="84">
        <f t="shared" si="6"/>
        <v>4.6403732018112799E-2</v>
      </c>
      <c r="T26" s="85">
        <f>分析係数表!F29</f>
        <v>0.47177107501933491</v>
      </c>
      <c r="U26" s="86">
        <f t="shared" si="7"/>
        <v>2.1891938539094206E-2</v>
      </c>
      <c r="V26" s="87">
        <f>分析係数表!D29</f>
        <v>7.4825986078886311E-2</v>
      </c>
      <c r="W26" s="167">
        <f t="shared" si="8"/>
        <v>0</v>
      </c>
      <c r="X26" s="76">
        <f>分析係数表!E29</f>
        <v>4.7370456303170917E-2</v>
      </c>
      <c r="Y26" s="166">
        <f t="shared" si="9"/>
        <v>0</v>
      </c>
    </row>
    <row r="27" spans="1:25" x14ac:dyDescent="0.2">
      <c r="A27" s="6" t="s">
        <v>15</v>
      </c>
      <c r="B27" s="5" t="s">
        <v>36</v>
      </c>
      <c r="C27" s="90"/>
      <c r="D27" s="107">
        <f>投入係数表!K27</f>
        <v>5.2910052910052914E-4</v>
      </c>
      <c r="E27" s="110">
        <f t="shared" si="0"/>
        <v>5.2910052910052914E-2</v>
      </c>
      <c r="F27" s="76">
        <f>分析係数表!C30</f>
        <v>1</v>
      </c>
      <c r="G27" s="110">
        <f t="shared" si="1"/>
        <v>5.2910052910052914E-2</v>
      </c>
      <c r="H27" s="110">
        <v>6.9121082858911734E-2</v>
      </c>
      <c r="I27" s="110">
        <f t="shared" si="2"/>
        <v>6.9121082858911734E-2</v>
      </c>
      <c r="J27" s="107">
        <f>分析係数表!G30</f>
        <v>0.34486716956379143</v>
      </c>
      <c r="K27" s="111">
        <f t="shared" si="3"/>
        <v>2.3837592202737189E-2</v>
      </c>
      <c r="L27" s="79"/>
      <c r="M27" s="80"/>
      <c r="N27" s="81">
        <f>分析係数表!H30</f>
        <v>0</v>
      </c>
      <c r="O27" s="82">
        <f t="shared" si="4"/>
        <v>0</v>
      </c>
      <c r="P27" s="76">
        <f>分析係数表!C30</f>
        <v>1</v>
      </c>
      <c r="Q27" s="82">
        <f t="shared" si="5"/>
        <v>0</v>
      </c>
      <c r="R27" s="83">
        <v>6.6327108984298886E-3</v>
      </c>
      <c r="S27" s="84">
        <f t="shared" si="6"/>
        <v>7.575379375734162E-2</v>
      </c>
      <c r="T27" s="85">
        <f>分析係数表!F30</f>
        <v>0.44112823876680879</v>
      </c>
      <c r="U27" s="86">
        <f t="shared" si="7"/>
        <v>3.3417137620080181E-2</v>
      </c>
      <c r="V27" s="87">
        <f>分析係数表!D30</f>
        <v>0.17563135454247294</v>
      </c>
      <c r="W27" s="167">
        <f t="shared" si="8"/>
        <v>0</v>
      </c>
      <c r="X27" s="76">
        <f>分析係数表!E30</f>
        <v>0.11282387668087898</v>
      </c>
      <c r="Y27" s="166">
        <f t="shared" si="9"/>
        <v>0</v>
      </c>
    </row>
    <row r="28" spans="1:25" x14ac:dyDescent="0.2">
      <c r="A28" s="6" t="s">
        <v>16</v>
      </c>
      <c r="B28" s="5" t="s">
        <v>193</v>
      </c>
      <c r="C28" s="90"/>
      <c r="D28" s="107">
        <f>投入係数表!K28</f>
        <v>7.4074074074074077E-3</v>
      </c>
      <c r="E28" s="110">
        <f t="shared" si="0"/>
        <v>0.74074074074074081</v>
      </c>
      <c r="F28" s="76">
        <f>分析係数表!C31</f>
        <v>9.852216748768472E-2</v>
      </c>
      <c r="G28" s="110">
        <f t="shared" si="1"/>
        <v>7.2979383324210917E-2</v>
      </c>
      <c r="H28" s="110">
        <v>8.5192716794425555E-2</v>
      </c>
      <c r="I28" s="110">
        <f t="shared" si="2"/>
        <v>8.5192716794425555E-2</v>
      </c>
      <c r="J28" s="107">
        <f>分析係数表!G31</f>
        <v>7.0742358078602616E-2</v>
      </c>
      <c r="K28" s="111">
        <f t="shared" si="3"/>
        <v>6.0267336771602353E-3</v>
      </c>
      <c r="L28" s="79"/>
      <c r="M28" s="80"/>
      <c r="N28" s="81">
        <f>分析係数表!H31</f>
        <v>2.298998967188369E-2</v>
      </c>
      <c r="O28" s="82">
        <f t="shared" si="4"/>
        <v>6.6969064162538477E-2</v>
      </c>
      <c r="P28" s="76">
        <f>分析係数表!C31</f>
        <v>9.852216748768472E-2</v>
      </c>
      <c r="Q28" s="82">
        <f t="shared" si="5"/>
        <v>6.5979373559151202E-3</v>
      </c>
      <c r="R28" s="83">
        <v>8.4937817739941246E-3</v>
      </c>
      <c r="S28" s="84">
        <f t="shared" si="6"/>
        <v>9.3686498568419679E-2</v>
      </c>
      <c r="T28" s="85">
        <f>分析係数表!F31</f>
        <v>0.34585152838427946</v>
      </c>
      <c r="U28" s="86">
        <f t="shared" si="7"/>
        <v>3.2401618718859555E-2</v>
      </c>
      <c r="V28" s="87">
        <f>分析係数表!D31</f>
        <v>0</v>
      </c>
      <c r="W28" s="167">
        <f t="shared" si="8"/>
        <v>0</v>
      </c>
      <c r="X28" s="76">
        <f>分析係数表!E31</f>
        <v>0</v>
      </c>
      <c r="Y28" s="166">
        <f t="shared" si="9"/>
        <v>0</v>
      </c>
    </row>
    <row r="29" spans="1:25" x14ac:dyDescent="0.2">
      <c r="A29" s="6" t="s">
        <v>17</v>
      </c>
      <c r="B29" s="5" t="s">
        <v>273</v>
      </c>
      <c r="C29" s="90"/>
      <c r="D29" s="107">
        <f>投入係数表!K29</f>
        <v>5.2910052910052914E-4</v>
      </c>
      <c r="E29" s="110">
        <f t="shared" si="0"/>
        <v>5.2910052910052914E-2</v>
      </c>
      <c r="F29" s="76">
        <f>分析係数表!C32</f>
        <v>1</v>
      </c>
      <c r="G29" s="110">
        <f t="shared" si="1"/>
        <v>5.2910052910052914E-2</v>
      </c>
      <c r="H29" s="110">
        <v>6.8979603149581015E-2</v>
      </c>
      <c r="I29" s="110">
        <f t="shared" si="2"/>
        <v>6.8979603149581015E-2</v>
      </c>
      <c r="J29" s="107">
        <f>分析係数表!G32</f>
        <v>0.13984348417829193</v>
      </c>
      <c r="K29" s="111">
        <f t="shared" si="3"/>
        <v>9.6463480416732889E-3</v>
      </c>
      <c r="L29" s="79"/>
      <c r="M29" s="80"/>
      <c r="N29" s="81">
        <f>分析係数表!H32</f>
        <v>6.6735520775403198E-3</v>
      </c>
      <c r="O29" s="82">
        <f t="shared" si="4"/>
        <v>1.9439832016080284E-2</v>
      </c>
      <c r="P29" s="76">
        <f>分析係数表!C32</f>
        <v>1</v>
      </c>
      <c r="Q29" s="82">
        <f t="shared" si="5"/>
        <v>1.9439832016080284E-2</v>
      </c>
      <c r="R29" s="83">
        <v>2.5620682886330154E-2</v>
      </c>
      <c r="S29" s="84">
        <f t="shared" si="6"/>
        <v>9.4600286035911169E-2</v>
      </c>
      <c r="T29" s="85">
        <f>分析係数表!F32</f>
        <v>0.48213678121810138</v>
      </c>
      <c r="U29" s="86">
        <f t="shared" si="7"/>
        <v>4.5610277411665914E-2</v>
      </c>
      <c r="V29" s="87">
        <f>分析係数表!D32</f>
        <v>1.5651582170806397E-2</v>
      </c>
      <c r="W29" s="167">
        <f t="shared" si="8"/>
        <v>0</v>
      </c>
      <c r="X29" s="76">
        <f>分析係数表!E32</f>
        <v>2.3477373256209595E-2</v>
      </c>
      <c r="Y29" s="166">
        <f t="shared" si="9"/>
        <v>0</v>
      </c>
    </row>
    <row r="30" spans="1:25" x14ac:dyDescent="0.2">
      <c r="A30" s="6" t="s">
        <v>18</v>
      </c>
      <c r="B30" s="5" t="s">
        <v>274</v>
      </c>
      <c r="C30" s="90"/>
      <c r="D30" s="107">
        <f>投入係数表!K30</f>
        <v>0</v>
      </c>
      <c r="E30" s="110">
        <f t="shared" si="0"/>
        <v>0</v>
      </c>
      <c r="F30" s="76">
        <f>分析係数表!C33</f>
        <v>0.66930265995686555</v>
      </c>
      <c r="G30" s="110">
        <f t="shared" si="1"/>
        <v>0</v>
      </c>
      <c r="H30" s="110">
        <v>8.5329699855437903E-3</v>
      </c>
      <c r="I30" s="110">
        <f t="shared" si="2"/>
        <v>8.5329699855437903E-3</v>
      </c>
      <c r="J30" s="107">
        <f>分析係数表!G33</f>
        <v>0.50267952840300112</v>
      </c>
      <c r="K30" s="111">
        <f t="shared" si="3"/>
        <v>4.2893493282101158E-3</v>
      </c>
      <c r="L30" s="79"/>
      <c r="M30" s="80"/>
      <c r="N30" s="81">
        <f>分析係数表!H33</f>
        <v>9.930881067768333E-4</v>
      </c>
      <c r="O30" s="82">
        <f t="shared" si="4"/>
        <v>2.8928321452500422E-3</v>
      </c>
      <c r="P30" s="76">
        <f>分析係数表!C33</f>
        <v>0.66930265995686555</v>
      </c>
      <c r="Q30" s="82">
        <f t="shared" si="5"/>
        <v>1.9361802496245788E-3</v>
      </c>
      <c r="R30" s="83">
        <v>5.494554480601422E-3</v>
      </c>
      <c r="S30" s="84">
        <f t="shared" si="6"/>
        <v>1.4027524466145212E-2</v>
      </c>
      <c r="T30" s="85">
        <f>分析係数表!F33</f>
        <v>0.63987138263665599</v>
      </c>
      <c r="U30" s="86">
        <f t="shared" si="7"/>
        <v>8.975811475121857E-3</v>
      </c>
      <c r="V30" s="87">
        <f>分析係数表!D33</f>
        <v>8.1457663451232579E-2</v>
      </c>
      <c r="W30" s="167">
        <f t="shared" si="8"/>
        <v>0</v>
      </c>
      <c r="X30" s="76">
        <f>分析係数表!E33</f>
        <v>7.5026795284030015E-2</v>
      </c>
      <c r="Y30" s="166">
        <f t="shared" si="9"/>
        <v>0</v>
      </c>
    </row>
    <row r="31" spans="1:25" x14ac:dyDescent="0.2">
      <c r="A31" s="6" t="s">
        <v>19</v>
      </c>
      <c r="B31" s="5" t="s">
        <v>275</v>
      </c>
      <c r="C31" s="90"/>
      <c r="D31" s="107">
        <f>投入係数表!K31</f>
        <v>1.0582010582010581E-2</v>
      </c>
      <c r="E31" s="110">
        <f t="shared" si="0"/>
        <v>1.0582010582010581</v>
      </c>
      <c r="F31" s="76">
        <f>分析係数表!C34</f>
        <v>0.21075898495808931</v>
      </c>
      <c r="G31" s="110">
        <f t="shared" si="1"/>
        <v>0.22302538090803101</v>
      </c>
      <c r="H31" s="110">
        <v>0.24360125484278269</v>
      </c>
      <c r="I31" s="110">
        <f t="shared" si="2"/>
        <v>0.24360125484278269</v>
      </c>
      <c r="J31" s="107">
        <f>分析係数表!G34</f>
        <v>0.42506631299734748</v>
      </c>
      <c r="K31" s="111">
        <f t="shared" si="3"/>
        <v>0.10354668723754888</v>
      </c>
      <c r="L31" s="79"/>
      <c r="M31" s="80"/>
      <c r="N31" s="81">
        <f>分析係数表!H34</f>
        <v>0.16547827123222372</v>
      </c>
      <c r="O31" s="82">
        <f t="shared" si="4"/>
        <v>0.48203262036301447</v>
      </c>
      <c r="P31" s="76">
        <f>分析係数表!C34</f>
        <v>0.21075898495808931</v>
      </c>
      <c r="Q31" s="82">
        <f t="shared" si="5"/>
        <v>0.10159270578439694</v>
      </c>
      <c r="R31" s="83">
        <v>0.11115424542129532</v>
      </c>
      <c r="S31" s="84">
        <f t="shared" si="6"/>
        <v>0.35475550026407798</v>
      </c>
      <c r="T31" s="85">
        <f>分析係数表!F34</f>
        <v>0.7000994694960212</v>
      </c>
      <c r="U31" s="86">
        <f t="shared" si="7"/>
        <v>0.2483641375356766</v>
      </c>
      <c r="V31" s="87">
        <f>分析係数表!D34</f>
        <v>0.34449602122015915</v>
      </c>
      <c r="W31" s="167">
        <f t="shared" si="8"/>
        <v>0</v>
      </c>
      <c r="X31" s="76">
        <f>分析係数表!E34</f>
        <v>0.25008289124668437</v>
      </c>
      <c r="Y31" s="166">
        <f t="shared" si="9"/>
        <v>0</v>
      </c>
    </row>
    <row r="32" spans="1:25" x14ac:dyDescent="0.2">
      <c r="A32" s="6" t="s">
        <v>20</v>
      </c>
      <c r="B32" s="5" t="s">
        <v>37</v>
      </c>
      <c r="C32" s="90"/>
      <c r="D32" s="107">
        <f>投入係数表!K32</f>
        <v>3.1746031746031746E-3</v>
      </c>
      <c r="E32" s="110">
        <f t="shared" si="0"/>
        <v>0.31746031746031744</v>
      </c>
      <c r="F32" s="76">
        <f>分析係数表!C35</f>
        <v>0.35776763643278187</v>
      </c>
      <c r="G32" s="110">
        <f t="shared" si="1"/>
        <v>0.11357702743897836</v>
      </c>
      <c r="H32" s="110">
        <v>0.15685601213984576</v>
      </c>
      <c r="I32" s="110">
        <f t="shared" si="2"/>
        <v>0.15685601213984576</v>
      </c>
      <c r="J32" s="107">
        <f>分析係数表!G35</f>
        <v>0.31457036114570364</v>
      </c>
      <c r="K32" s="111">
        <f t="shared" si="3"/>
        <v>4.9342252386706156E-2</v>
      </c>
      <c r="L32" s="79"/>
      <c r="M32" s="80"/>
      <c r="N32" s="81">
        <f>分析係数表!H35</f>
        <v>6.2812822753634701E-2</v>
      </c>
      <c r="O32" s="82">
        <f t="shared" si="4"/>
        <v>0.18297163318706514</v>
      </c>
      <c r="P32" s="76">
        <f>分析係数表!C35</f>
        <v>0.35776763643278187</v>
      </c>
      <c r="Q32" s="82">
        <f t="shared" si="5"/>
        <v>6.5461328739582242E-2</v>
      </c>
      <c r="R32" s="83">
        <v>8.0207450300050734E-2</v>
      </c>
      <c r="S32" s="84">
        <f t="shared" si="6"/>
        <v>0.23706346243989651</v>
      </c>
      <c r="T32" s="85">
        <f>分析係数表!F35</f>
        <v>0.64533001245330013</v>
      </c>
      <c r="U32" s="86">
        <f t="shared" si="7"/>
        <v>0.15298416716856086</v>
      </c>
      <c r="V32" s="87">
        <f>分析係数表!D35</f>
        <v>7.6961394769613944E-2</v>
      </c>
      <c r="W32" s="167">
        <f t="shared" si="8"/>
        <v>0</v>
      </c>
      <c r="X32" s="76">
        <f>分析係数表!E35</f>
        <v>7.0734744707347447E-2</v>
      </c>
      <c r="Y32" s="166">
        <f t="shared" si="9"/>
        <v>0</v>
      </c>
    </row>
    <row r="33" spans="1:25" x14ac:dyDescent="0.2">
      <c r="A33" s="6" t="s">
        <v>21</v>
      </c>
      <c r="B33" s="5" t="s">
        <v>38</v>
      </c>
      <c r="C33" s="90"/>
      <c r="D33" s="107">
        <f>投入係数表!K33</f>
        <v>5.2910052910052914E-4</v>
      </c>
      <c r="E33" s="110">
        <f t="shared" si="0"/>
        <v>5.2910052910052914E-2</v>
      </c>
      <c r="F33" s="76">
        <f>分析係数表!C36</f>
        <v>0.77131996474217712</v>
      </c>
      <c r="G33" s="110">
        <f t="shared" si="1"/>
        <v>4.0810580145088739E-2</v>
      </c>
      <c r="H33" s="110">
        <v>7.1632418429105074E-2</v>
      </c>
      <c r="I33" s="110">
        <f t="shared" si="2"/>
        <v>7.1632418429105074E-2</v>
      </c>
      <c r="J33" s="107">
        <f>分析係数表!G36</f>
        <v>2.7850799289520427E-2</v>
      </c>
      <c r="K33" s="111">
        <f t="shared" si="3"/>
        <v>1.9950201082919498E-3</v>
      </c>
      <c r="L33" s="79"/>
      <c r="M33" s="80"/>
      <c r="N33" s="81">
        <f>分析係数表!H36</f>
        <v>0.1566397870819099</v>
      </c>
      <c r="O33" s="82">
        <f t="shared" si="4"/>
        <v>0.4562864142702891</v>
      </c>
      <c r="P33" s="76">
        <f>分析係数表!C36</f>
        <v>0.77131996474217712</v>
      </c>
      <c r="Q33" s="82">
        <f t="shared" si="5"/>
        <v>0.35194282096729379</v>
      </c>
      <c r="R33" s="83">
        <v>0.36622218532111872</v>
      </c>
      <c r="S33" s="84">
        <f t="shared" si="6"/>
        <v>0.43785460375022378</v>
      </c>
      <c r="T33" s="85">
        <f>分析係数表!F36</f>
        <v>0.87289520426287748</v>
      </c>
      <c r="U33" s="86">
        <f t="shared" si="7"/>
        <v>0.38220118377799289</v>
      </c>
      <c r="V33" s="87">
        <f>分析係数表!D36</f>
        <v>1.1793960923623446E-2</v>
      </c>
      <c r="W33" s="167">
        <f t="shared" si="8"/>
        <v>0</v>
      </c>
      <c r="X33" s="76">
        <f>分析係数表!E36</f>
        <v>4.760213143872114E-3</v>
      </c>
      <c r="Y33" s="166">
        <f t="shared" si="9"/>
        <v>0</v>
      </c>
    </row>
    <row r="34" spans="1:25" x14ac:dyDescent="0.2">
      <c r="A34" s="6" t="s">
        <v>22</v>
      </c>
      <c r="B34" s="5" t="s">
        <v>378</v>
      </c>
      <c r="C34" s="90"/>
      <c r="D34" s="107">
        <f>投入係数表!K34</f>
        <v>2.0105820105820106E-2</v>
      </c>
      <c r="E34" s="110">
        <f t="shared" si="0"/>
        <v>2.0105820105820107</v>
      </c>
      <c r="F34" s="76">
        <f>分析係数表!C37</f>
        <v>0.44031007751937989</v>
      </c>
      <c r="G34" s="110">
        <f t="shared" si="1"/>
        <v>0.88527952093843576</v>
      </c>
      <c r="H34" s="110">
        <v>0.93928172624223083</v>
      </c>
      <c r="I34" s="110">
        <f t="shared" si="2"/>
        <v>0.93928172624223083</v>
      </c>
      <c r="J34" s="107">
        <f>分析係数表!G37</f>
        <v>0.46875589956579194</v>
      </c>
      <c r="K34" s="111">
        <f t="shared" si="3"/>
        <v>0.44029385053038683</v>
      </c>
      <c r="L34" s="79"/>
      <c r="M34" s="80"/>
      <c r="N34" s="81">
        <f>分析係数表!H37</f>
        <v>4.9515373003892908E-2</v>
      </c>
      <c r="O34" s="82">
        <f t="shared" si="4"/>
        <v>0.14423661076216709</v>
      </c>
      <c r="P34" s="76">
        <f>分析係数表!C37</f>
        <v>0.44031007751937989</v>
      </c>
      <c r="Q34" s="82">
        <f t="shared" si="5"/>
        <v>6.350883326582242E-2</v>
      </c>
      <c r="R34" s="83">
        <v>7.5012356611133091E-2</v>
      </c>
      <c r="S34" s="84">
        <f t="shared" si="6"/>
        <v>1.014294082853364</v>
      </c>
      <c r="T34" s="85">
        <f>分析係数表!F37</f>
        <v>0.71172361714177834</v>
      </c>
      <c r="U34" s="86">
        <f t="shared" si="7"/>
        <v>0.72189705349389888</v>
      </c>
      <c r="V34" s="87">
        <f>分析係数表!D37</f>
        <v>0.12846894468567113</v>
      </c>
      <c r="W34" s="167">
        <f t="shared" si="8"/>
        <v>0</v>
      </c>
      <c r="X34" s="76">
        <f>分析係数表!E37</f>
        <v>0.12044553520860865</v>
      </c>
      <c r="Y34" s="166">
        <f t="shared" si="9"/>
        <v>0</v>
      </c>
    </row>
    <row r="35" spans="1:25" x14ac:dyDescent="0.2">
      <c r="A35" s="6" t="s">
        <v>23</v>
      </c>
      <c r="B35" s="5" t="s">
        <v>194</v>
      </c>
      <c r="C35" s="90"/>
      <c r="D35" s="107">
        <f>投入係数表!K35</f>
        <v>5.2910052910052914E-4</v>
      </c>
      <c r="E35" s="110">
        <f t="shared" si="0"/>
        <v>5.2910052910052914E-2</v>
      </c>
      <c r="F35" s="76">
        <f>分析係数表!C38</f>
        <v>1.9523553644993696E-2</v>
      </c>
      <c r="G35" s="110">
        <f t="shared" si="1"/>
        <v>1.0329922563488728E-3</v>
      </c>
      <c r="H35" s="110">
        <v>2.026665711342291E-3</v>
      </c>
      <c r="I35" s="110">
        <f t="shared" si="2"/>
        <v>2.026665711342291E-3</v>
      </c>
      <c r="J35" s="107">
        <f>分析係数表!G38</f>
        <v>0.33554817275747506</v>
      </c>
      <c r="K35" s="111">
        <f t="shared" si="3"/>
        <v>6.800439762311342E-4</v>
      </c>
      <c r="L35" s="79"/>
      <c r="M35" s="80"/>
      <c r="N35" s="81">
        <f>分析係数表!H38</f>
        <v>4.4649241280686425E-2</v>
      </c>
      <c r="O35" s="82">
        <f t="shared" si="4"/>
        <v>0.1300617332504419</v>
      </c>
      <c r="P35" s="76">
        <f>分析係数表!C38</f>
        <v>1.9523553644993696E-2</v>
      </c>
      <c r="Q35" s="82">
        <f t="shared" si="5"/>
        <v>2.5392672262758626E-3</v>
      </c>
      <c r="R35" s="83">
        <v>3.0813274721634767E-3</v>
      </c>
      <c r="S35" s="84">
        <f t="shared" si="6"/>
        <v>5.1079931835057678E-3</v>
      </c>
      <c r="T35" s="85">
        <f>分析係数表!F38</f>
        <v>0.54485049833887045</v>
      </c>
      <c r="U35" s="86">
        <f t="shared" si="7"/>
        <v>2.7830926315446708E-3</v>
      </c>
      <c r="V35" s="87">
        <f>分析係数表!D38</f>
        <v>0.16279069767441862</v>
      </c>
      <c r="W35" s="167">
        <f t="shared" si="8"/>
        <v>0</v>
      </c>
      <c r="X35" s="76">
        <f>分析係数表!E38</f>
        <v>0.12624584717607973</v>
      </c>
      <c r="Y35" s="166">
        <f t="shared" si="9"/>
        <v>0</v>
      </c>
    </row>
    <row r="36" spans="1:25" x14ac:dyDescent="0.2">
      <c r="A36" s="6" t="s">
        <v>24</v>
      </c>
      <c r="B36" s="5" t="s">
        <v>39</v>
      </c>
      <c r="C36" s="90"/>
      <c r="D36" s="107">
        <f>投入係数表!K36</f>
        <v>0</v>
      </c>
      <c r="E36" s="110">
        <f t="shared" si="0"/>
        <v>0</v>
      </c>
      <c r="F36" s="76">
        <f>分析係数表!C39</f>
        <v>1</v>
      </c>
      <c r="G36" s="110">
        <f t="shared" si="1"/>
        <v>0</v>
      </c>
      <c r="H36" s="110">
        <v>9.7077059891252267E-3</v>
      </c>
      <c r="I36" s="110">
        <f t="shared" si="2"/>
        <v>9.7077059891252267E-3</v>
      </c>
      <c r="J36" s="107">
        <f>分析係数表!G39</f>
        <v>0.34952522092321203</v>
      </c>
      <c r="K36" s="111">
        <f t="shared" si="3"/>
        <v>3.3930880805065834E-3</v>
      </c>
      <c r="L36" s="79"/>
      <c r="M36" s="80"/>
      <c r="N36" s="81">
        <f>分析係数表!H39</f>
        <v>3.9524906649717967E-3</v>
      </c>
      <c r="O36" s="82">
        <f t="shared" si="4"/>
        <v>1.1513471938095168E-2</v>
      </c>
      <c r="P36" s="76">
        <f>分析係数表!C39</f>
        <v>1</v>
      </c>
      <c r="Q36" s="82">
        <f t="shared" si="5"/>
        <v>1.1513471938095168E-2</v>
      </c>
      <c r="R36" s="83">
        <v>1.8749850758012623E-2</v>
      </c>
      <c r="S36" s="84">
        <f t="shared" si="6"/>
        <v>2.845755674713785E-2</v>
      </c>
      <c r="T36" s="85">
        <f>分析係数表!F39</f>
        <v>0.70020308469180526</v>
      </c>
      <c r="U36" s="86">
        <f t="shared" si="7"/>
        <v>1.9926069017138018E-2</v>
      </c>
      <c r="V36" s="87">
        <f>分析係数表!D39</f>
        <v>4.7038805642461164E-2</v>
      </c>
      <c r="W36" s="167">
        <f t="shared" si="8"/>
        <v>0</v>
      </c>
      <c r="X36" s="76">
        <f>分析係数表!E39</f>
        <v>5.9608101432570393E-2</v>
      </c>
      <c r="Y36" s="166">
        <f t="shared" si="9"/>
        <v>0</v>
      </c>
    </row>
    <row r="37" spans="1:25" x14ac:dyDescent="0.2">
      <c r="A37" s="6" t="s">
        <v>25</v>
      </c>
      <c r="B37" s="5" t="s">
        <v>40</v>
      </c>
      <c r="C37" s="90"/>
      <c r="D37" s="107">
        <f>投入係数表!K37</f>
        <v>0</v>
      </c>
      <c r="E37" s="110">
        <f t="shared" si="0"/>
        <v>0</v>
      </c>
      <c r="F37" s="76">
        <f>分析係数表!C40</f>
        <v>0.85909267157813107</v>
      </c>
      <c r="G37" s="110">
        <f t="shared" si="1"/>
        <v>0</v>
      </c>
      <c r="H37" s="110">
        <v>2.6753357282665327E-4</v>
      </c>
      <c r="I37" s="110">
        <f t="shared" si="2"/>
        <v>2.6753357282665327E-4</v>
      </c>
      <c r="J37" s="107">
        <f>分析係数表!G40</f>
        <v>0.47745782431646305</v>
      </c>
      <c r="K37" s="111">
        <f t="shared" si="3"/>
        <v>1.2773599761342389E-4</v>
      </c>
      <c r="L37" s="79"/>
      <c r="M37" s="80"/>
      <c r="N37" s="81">
        <f>分析係数表!H40</f>
        <v>3.4410502899817272E-2</v>
      </c>
      <c r="O37" s="82">
        <f t="shared" si="4"/>
        <v>0.10023663383291395</v>
      </c>
      <c r="P37" s="76">
        <f>分析係数表!C40</f>
        <v>0.85909267157813107</v>
      </c>
      <c r="Q37" s="82">
        <f t="shared" si="5"/>
        <v>8.6112557549516924E-2</v>
      </c>
      <c r="R37" s="83">
        <v>8.6213512843207343E-2</v>
      </c>
      <c r="S37" s="84">
        <f t="shared" si="6"/>
        <v>8.6481046416033991E-2</v>
      </c>
      <c r="T37" s="85">
        <f>分析係数表!F40</f>
        <v>0.67379290285049442</v>
      </c>
      <c r="U37" s="86">
        <f t="shared" si="7"/>
        <v>5.8270315306207889E-2</v>
      </c>
      <c r="V37" s="87">
        <f>分析係数表!D40</f>
        <v>6.7699243746364171E-2</v>
      </c>
      <c r="W37" s="167">
        <f t="shared" si="8"/>
        <v>0</v>
      </c>
      <c r="X37" s="76">
        <f>分析係数表!E40</f>
        <v>4.3048283885980219E-2</v>
      </c>
      <c r="Y37" s="166">
        <f t="shared" si="9"/>
        <v>0</v>
      </c>
    </row>
    <row r="38" spans="1:25" x14ac:dyDescent="0.2">
      <c r="A38" s="6" t="s">
        <v>26</v>
      </c>
      <c r="B38" s="5" t="s">
        <v>277</v>
      </c>
      <c r="C38" s="90"/>
      <c r="D38" s="107">
        <f>投入係数表!K38</f>
        <v>0</v>
      </c>
      <c r="E38" s="110">
        <f t="shared" si="0"/>
        <v>0</v>
      </c>
      <c r="F38" s="76">
        <f>分析係数表!C41</f>
        <v>0.79270887240526711</v>
      </c>
      <c r="G38" s="110">
        <f t="shared" si="1"/>
        <v>0</v>
      </c>
      <c r="H38" s="110">
        <v>2.0956348605335557E-3</v>
      </c>
      <c r="I38" s="110">
        <f t="shared" si="2"/>
        <v>2.0956348605335557E-3</v>
      </c>
      <c r="J38" s="107">
        <f>分析係数表!G41</f>
        <v>0.44018033035308379</v>
      </c>
      <c r="K38" s="111">
        <f t="shared" si="3"/>
        <v>9.2245724520909924E-4</v>
      </c>
      <c r="L38" s="79"/>
      <c r="M38" s="80"/>
      <c r="N38" s="81">
        <f>分析係数表!H41</f>
        <v>5.5652657503773732E-2</v>
      </c>
      <c r="O38" s="82">
        <f t="shared" si="4"/>
        <v>0.16211431341981233</v>
      </c>
      <c r="P38" s="76">
        <f>分析係数表!C41</f>
        <v>0.79270887240526711</v>
      </c>
      <c r="Q38" s="82">
        <f t="shared" si="5"/>
        <v>0.12850945459177349</v>
      </c>
      <c r="R38" s="83">
        <v>0.13089995936787815</v>
      </c>
      <c r="S38" s="84">
        <f t="shared" si="6"/>
        <v>0.1329955942284117</v>
      </c>
      <c r="T38" s="85">
        <f>分析係数表!F41</f>
        <v>0.54542354902257917</v>
      </c>
      <c r="U38" s="86">
        <f t="shared" si="7"/>
        <v>7.253892900842715E-2</v>
      </c>
      <c r="V38" s="87">
        <f>分析係数表!D41</f>
        <v>0.13115623579330202</v>
      </c>
      <c r="W38" s="167">
        <f t="shared" si="8"/>
        <v>0</v>
      </c>
      <c r="X38" s="76">
        <f>分析係数表!E41</f>
        <v>0.12384452189725716</v>
      </c>
      <c r="Y38" s="166">
        <f t="shared" si="9"/>
        <v>0</v>
      </c>
    </row>
    <row r="39" spans="1:25" x14ac:dyDescent="0.2">
      <c r="A39" s="6" t="s">
        <v>51</v>
      </c>
      <c r="B39" s="5" t="s">
        <v>368</v>
      </c>
      <c r="C39" s="90"/>
      <c r="D39" s="107">
        <f>投入係数表!K39</f>
        <v>0</v>
      </c>
      <c r="E39" s="110">
        <f>$C$13*D39</f>
        <v>0</v>
      </c>
      <c r="F39" s="76">
        <f>分析係数表!C42</f>
        <v>1</v>
      </c>
      <c r="G39" s="110">
        <f>E39*F39</f>
        <v>0</v>
      </c>
      <c r="H39" s="110">
        <v>3.5102496738862706E-3</v>
      </c>
      <c r="I39" s="110">
        <f>C39+H39</f>
        <v>3.5102496738862706E-3</v>
      </c>
      <c r="J39" s="107">
        <f>分析係数表!G42</f>
        <v>0.4853870458135861</v>
      </c>
      <c r="K39" s="111">
        <f>I39*J39</f>
        <v>1.7038297192757609E-3</v>
      </c>
      <c r="L39" s="79"/>
      <c r="M39" s="80"/>
      <c r="N39" s="81">
        <f>分析係数表!H42</f>
        <v>1.2671804242472393E-2</v>
      </c>
      <c r="O39" s="82">
        <f t="shared" si="4"/>
        <v>3.691253817339054E-2</v>
      </c>
      <c r="P39" s="76">
        <f>分析係数表!C42</f>
        <v>1</v>
      </c>
      <c r="Q39" s="82">
        <f>O39*P39</f>
        <v>3.691253817339054E-2</v>
      </c>
      <c r="R39" s="83">
        <v>3.8712690586140942E-2</v>
      </c>
      <c r="S39" s="84">
        <f>I39+R39</f>
        <v>4.2222940260027216E-2</v>
      </c>
      <c r="T39" s="85">
        <f>分析係数表!F42</f>
        <v>0.55766192733017372</v>
      </c>
      <c r="U39" s="86">
        <f t="shared" si="7"/>
        <v>2.3546126242953564E-2</v>
      </c>
      <c r="V39" s="87">
        <f>分析係数表!D42</f>
        <v>5.075039494470774E-2</v>
      </c>
      <c r="W39" s="167">
        <f t="shared" si="8"/>
        <v>0</v>
      </c>
      <c r="X39" s="76">
        <f>分析係数表!E42</f>
        <v>4.4826224328593997E-2</v>
      </c>
      <c r="Y39" s="166">
        <f t="shared" si="9"/>
        <v>0</v>
      </c>
    </row>
    <row r="40" spans="1:25" x14ac:dyDescent="0.2">
      <c r="A40" s="6" t="s">
        <v>195</v>
      </c>
      <c r="B40" s="5" t="s">
        <v>41</v>
      </c>
      <c r="C40" s="90"/>
      <c r="D40" s="107">
        <f>投入係数表!K40</f>
        <v>4.2328042328042331E-3</v>
      </c>
      <c r="E40" s="110">
        <f>$C$13*D40</f>
        <v>0.42328042328042331</v>
      </c>
      <c r="F40" s="76">
        <f>分析係数表!C43</f>
        <v>0.28901851382196297</v>
      </c>
      <c r="G40" s="110">
        <f>E40*F40</f>
        <v>0.12233587886643936</v>
      </c>
      <c r="H40" s="110">
        <v>0.19710137052032728</v>
      </c>
      <c r="I40" s="110">
        <f>C40+H40</f>
        <v>0.19710137052032728</v>
      </c>
      <c r="J40" s="107">
        <f>分析係数表!G43</f>
        <v>0.30652070442646356</v>
      </c>
      <c r="K40" s="111">
        <f>I40*J40</f>
        <v>6.0415650935312114E-2</v>
      </c>
      <c r="L40" s="79"/>
      <c r="M40" s="80"/>
      <c r="N40" s="81">
        <f>分析係数表!H43</f>
        <v>3.521490426630651E-2</v>
      </c>
      <c r="O40" s="82">
        <f t="shared" si="4"/>
        <v>0.10257982787056649</v>
      </c>
      <c r="P40" s="76">
        <f>分析係数表!C43</f>
        <v>0.28901851382196297</v>
      </c>
      <c r="Q40" s="82">
        <f>O40*P40</f>
        <v>2.9647469399263906E-2</v>
      </c>
      <c r="R40" s="83">
        <v>4.9938721560357356E-2</v>
      </c>
      <c r="S40" s="84">
        <f>I40+R40</f>
        <v>0.24704009208068464</v>
      </c>
      <c r="T40" s="85">
        <f>分析係数表!F43</f>
        <v>0.54989687450420432</v>
      </c>
      <c r="U40" s="86">
        <f t="shared" si="7"/>
        <v>0.13584657451239932</v>
      </c>
      <c r="V40" s="87">
        <f>分析係数表!D43</f>
        <v>0.17436141519911152</v>
      </c>
      <c r="W40" s="167">
        <f t="shared" si="8"/>
        <v>0</v>
      </c>
      <c r="X40" s="76">
        <f>分析係数表!E43</f>
        <v>0.14136125654450263</v>
      </c>
      <c r="Y40" s="166">
        <f t="shared" si="9"/>
        <v>0</v>
      </c>
    </row>
    <row r="41" spans="1:25" x14ac:dyDescent="0.2">
      <c r="A41" s="6" t="s">
        <v>341</v>
      </c>
      <c r="B41" s="5" t="s">
        <v>42</v>
      </c>
      <c r="C41" s="90"/>
      <c r="D41" s="107">
        <f>投入係数表!K41</f>
        <v>0</v>
      </c>
      <c r="E41" s="110">
        <f>$C$13*D41</f>
        <v>0</v>
      </c>
      <c r="F41" s="76">
        <f>分析係数表!C44</f>
        <v>0.45048931238732937</v>
      </c>
      <c r="G41" s="110">
        <f>E41*F41</f>
        <v>0</v>
      </c>
      <c r="H41" s="110">
        <v>4.6322854474781624E-4</v>
      </c>
      <c r="I41" s="110">
        <f>C41+H41</f>
        <v>4.6322854474781624E-4</v>
      </c>
      <c r="J41" s="107">
        <f>分析係数表!G44</f>
        <v>0.26609555771438664</v>
      </c>
      <c r="K41" s="111">
        <f>I41*J41</f>
        <v>1.2326305796389386E-4</v>
      </c>
      <c r="L41" s="79"/>
      <c r="M41" s="80"/>
      <c r="N41" s="81">
        <f>分析係数表!H44</f>
        <v>0.11519822038611266</v>
      </c>
      <c r="O41" s="82">
        <f t="shared" si="4"/>
        <v>0.3355685288490049</v>
      </c>
      <c r="P41" s="76">
        <f>分析係数表!C44</f>
        <v>0.45048931238732937</v>
      </c>
      <c r="Q41" s="82">
        <f>O41*P41</f>
        <v>0.15117003582001592</v>
      </c>
      <c r="R41" s="83">
        <v>0.15342237219759317</v>
      </c>
      <c r="S41" s="84">
        <f>I41+R41</f>
        <v>0.15388560074234098</v>
      </c>
      <c r="T41" s="85">
        <f>分析係数表!F44</f>
        <v>0.50295857988165682</v>
      </c>
      <c r="U41" s="86">
        <f t="shared" si="7"/>
        <v>7.7398083213603447E-2</v>
      </c>
      <c r="V41" s="87">
        <f>分析係数表!D44</f>
        <v>0.24172039212222909</v>
      </c>
      <c r="W41" s="167">
        <f t="shared" si="8"/>
        <v>0</v>
      </c>
      <c r="X41" s="76">
        <f>分析係数表!E44</f>
        <v>0.1850216373752539</v>
      </c>
      <c r="Y41" s="166">
        <f t="shared" si="9"/>
        <v>0</v>
      </c>
    </row>
    <row r="42" spans="1:25" x14ac:dyDescent="0.2">
      <c r="A42" s="6" t="s">
        <v>342</v>
      </c>
      <c r="B42" s="5" t="s">
        <v>279</v>
      </c>
      <c r="C42" s="90"/>
      <c r="D42" s="107">
        <f>投入係数表!K42</f>
        <v>0</v>
      </c>
      <c r="E42" s="110">
        <f>$C$13*D42</f>
        <v>0</v>
      </c>
      <c r="F42" s="76">
        <f>分析係数表!C45</f>
        <v>1</v>
      </c>
      <c r="G42" s="110">
        <f>E42*F42</f>
        <v>0</v>
      </c>
      <c r="H42" s="110">
        <v>7.5750389662176936E-3</v>
      </c>
      <c r="I42" s="110">
        <f>C42+H42</f>
        <v>7.5750389662176936E-3</v>
      </c>
      <c r="J42" s="107">
        <f>分析係数表!G45</f>
        <v>0</v>
      </c>
      <c r="K42" s="111">
        <f>I42*J42</f>
        <v>0</v>
      </c>
      <c r="L42" s="79"/>
      <c r="M42" s="80"/>
      <c r="N42" s="81">
        <f>分析係数表!H45</f>
        <v>0</v>
      </c>
      <c r="O42" s="82">
        <f t="shared" si="4"/>
        <v>0</v>
      </c>
      <c r="P42" s="76">
        <f>分析係数表!C45</f>
        <v>1</v>
      </c>
      <c r="Q42" s="82">
        <f>O42*P42</f>
        <v>0</v>
      </c>
      <c r="R42" s="83">
        <v>4.7861661265375085E-3</v>
      </c>
      <c r="S42" s="84">
        <f>I42+R42</f>
        <v>1.2361205092755203E-2</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107">
        <f>投入係数表!K43</f>
        <v>5.2910052910052914E-4</v>
      </c>
      <c r="E43" s="110">
        <f>$C$13*D43</f>
        <v>5.2910052910052914E-2</v>
      </c>
      <c r="F43" s="76">
        <f>分析係数表!C46</f>
        <v>0.50943835935679327</v>
      </c>
      <c r="G43" s="110">
        <f>E43*F43</f>
        <v>2.6954410547978484E-2</v>
      </c>
      <c r="H43" s="110">
        <v>5.1128807264839836E-2</v>
      </c>
      <c r="I43" s="110">
        <f>C43+H43</f>
        <v>5.1128807264839836E-2</v>
      </c>
      <c r="J43" s="107">
        <f>分析係数表!G46</f>
        <v>9.5846645367412137E-3</v>
      </c>
      <c r="K43" s="111">
        <f>I43*J43</f>
        <v>4.9005246579718689E-4</v>
      </c>
      <c r="L43" s="79"/>
      <c r="M43" s="80"/>
      <c r="N43" s="81">
        <f>分析係数表!H46</f>
        <v>2.3069436720425836E-2</v>
      </c>
      <c r="O43" s="82">
        <f t="shared" si="4"/>
        <v>6.7200490734158472E-2</v>
      </c>
      <c r="P43" s="76">
        <f>分析係数表!C46</f>
        <v>0.50943835935679327</v>
      </c>
      <c r="Q43" s="82">
        <f>O43*P43</f>
        <v>3.4234507747581078E-2</v>
      </c>
      <c r="R43" s="83">
        <v>3.8112754794324862E-2</v>
      </c>
      <c r="S43" s="84">
        <f>I43+R43</f>
        <v>8.9241562059164697E-2</v>
      </c>
      <c r="T43" s="85">
        <f>分析係数表!F46</f>
        <v>0.31355545413053398</v>
      </c>
      <c r="U43" s="86">
        <f t="shared" si="7"/>
        <v>2.798217851877962E-2</v>
      </c>
      <c r="V43" s="87">
        <f>分析係数表!D46</f>
        <v>1.3692377909630307E-3</v>
      </c>
      <c r="W43" s="167">
        <f t="shared" si="8"/>
        <v>0</v>
      </c>
      <c r="X43" s="76">
        <f>分析係数表!E46</f>
        <v>4.5641259698767688E-3</v>
      </c>
      <c r="Y43" s="166">
        <f t="shared" si="9"/>
        <v>0</v>
      </c>
    </row>
    <row r="44" spans="1:25" x14ac:dyDescent="0.2">
      <c r="A44" s="192">
        <v>40</v>
      </c>
      <c r="B44" s="14" t="s">
        <v>151</v>
      </c>
      <c r="C44" s="197">
        <f>SUM(C5:C43)</f>
        <v>100</v>
      </c>
      <c r="D44" s="108">
        <f>投入係数表!K44</f>
        <v>0.70211640211640214</v>
      </c>
      <c r="E44" s="91">
        <f>SUM(E5:E43)</f>
        <v>70.211640211640187</v>
      </c>
      <c r="F44" s="92">
        <f>分析係数表!C47</f>
        <v>0.37485381830581077</v>
      </c>
      <c r="G44" s="91">
        <f>SUM(G5:G43)</f>
        <v>3.9391071676690972</v>
      </c>
      <c r="H44" s="91">
        <f>SUM(H5:H43)</f>
        <v>4.3856751562981673</v>
      </c>
      <c r="I44" s="91">
        <f>SUM(I5:I43)</f>
        <v>104.38567515629815</v>
      </c>
      <c r="J44" s="108">
        <f>分析係数表!G47</f>
        <v>0.21549218320370808</v>
      </c>
      <c r="K44" s="93">
        <f>SUM(K5:K43)</f>
        <v>4.6434106115531062</v>
      </c>
      <c r="L44" s="94">
        <f>最終需要_まとめ!$L$33</f>
        <v>0.62733333333333341</v>
      </c>
      <c r="M44" s="91">
        <f>K44*L44</f>
        <v>2.9129662569809822</v>
      </c>
      <c r="N44" s="95">
        <f>分析係数表!H47</f>
        <v>1</v>
      </c>
      <c r="O44" s="96">
        <f>SUM(O5:O43)</f>
        <v>2.9129662569809818</v>
      </c>
      <c r="P44" s="92">
        <f>分析係数表!C47</f>
        <v>0.37485381830581077</v>
      </c>
      <c r="Q44" s="96">
        <f>SUM(Q5:Q43)</f>
        <v>1.2226972722428662</v>
      </c>
      <c r="R44" s="91">
        <f>SUM(R5:R43)</f>
        <v>1.3724553969905697</v>
      </c>
      <c r="S44" s="97">
        <f>SUM(S5:S43)</f>
        <v>105.75813055328874</v>
      </c>
      <c r="T44" s="98">
        <f>分析係数表!F47</f>
        <v>0.42538298373792127</v>
      </c>
      <c r="U44" s="99">
        <f>SUM(U5:U43)</f>
        <v>32.104691723381642</v>
      </c>
      <c r="V44" s="100">
        <f>分析係数表!D47</f>
        <v>7.0015974022573133E-2</v>
      </c>
      <c r="W44" s="164">
        <f>SUM(W5:W43)</f>
        <v>1</v>
      </c>
      <c r="X44" s="92">
        <f>分析係数表!E47</f>
        <v>5.9583104197763637E-2</v>
      </c>
      <c r="Y44" s="165">
        <f>SUM(Y5:Y43)</f>
        <v>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365</v>
      </c>
      <c r="S2" s="3" t="s">
        <v>153</v>
      </c>
      <c r="U2" s="64" t="s">
        <v>210</v>
      </c>
      <c r="W2" s="3" t="s">
        <v>130</v>
      </c>
      <c r="Y2" s="3" t="s">
        <v>154</v>
      </c>
    </row>
    <row r="3" spans="1:25" ht="44" x14ac:dyDescent="0.2">
      <c r="B3" s="65"/>
      <c r="C3" s="66" t="s">
        <v>228</v>
      </c>
      <c r="D3" s="66" t="s">
        <v>379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投入係数表!L5</f>
        <v>1.0929708313409385E-3</v>
      </c>
      <c r="E5" s="77">
        <f t="shared" ref="E5:E38" si="0">$C$14*D5</f>
        <v>0.10929708313409385</v>
      </c>
      <c r="F5" s="76">
        <f>分析係数表!C8</f>
        <v>0.22093957036739609</v>
      </c>
      <c r="G5" s="77">
        <f t="shared" ref="G5:G38" si="1">E5*F5</f>
        <v>2.4148050590056268E-2</v>
      </c>
      <c r="H5" s="77">
        <f t="array" ref="H5:H43">MMULT(逆行列係数!C5:AO43,'10'!G5:G43)</f>
        <v>2.742337626082136E-2</v>
      </c>
      <c r="I5" s="77">
        <f t="shared" ref="I5:I38" si="2">C5+H5</f>
        <v>2.742337626082136E-2</v>
      </c>
      <c r="J5" s="76">
        <f>分析係数表!G8</f>
        <v>0.11961513229827248</v>
      </c>
      <c r="K5" s="78">
        <f t="shared" ref="K5:K38" si="3">I5*J5</f>
        <v>3.2802507795034515E-3</v>
      </c>
      <c r="L5" s="79" t="s">
        <v>183</v>
      </c>
      <c r="M5" s="80" t="s">
        <v>183</v>
      </c>
      <c r="N5" s="81">
        <f>分析係数表!H8</f>
        <v>1.166878525462779E-2</v>
      </c>
      <c r="O5" s="82">
        <f t="shared" ref="O5:O43" si="4">$M$44*N5</f>
        <v>0.18307548593019532</v>
      </c>
      <c r="P5" s="76">
        <f>分析係数表!C8</f>
        <v>0.22093957036739609</v>
      </c>
      <c r="Q5" s="82">
        <f t="shared" ref="Q5:Q38" si="5">O5*P5</f>
        <v>4.0448619206219623E-2</v>
      </c>
      <c r="R5" s="83">
        <f t="array" ref="R5:R43">MMULT(逆行列係数!C5:AO43,'10'!Q5:Q43)</f>
        <v>6.8656197855987935E-2</v>
      </c>
      <c r="S5" s="84">
        <f t="shared" ref="S5:S38" si="6">I5+R5</f>
        <v>9.6079574116809299E-2</v>
      </c>
      <c r="T5" s="85">
        <f>分析係数表!F8</f>
        <v>0.45156352503826808</v>
      </c>
      <c r="U5" s="86">
        <f t="shared" ref="U5:U43" si="7">S5*T5</f>
        <v>4.338603117236195E-2</v>
      </c>
      <c r="V5" s="87">
        <f>分析係数表!D8</f>
        <v>0.17734528755740214</v>
      </c>
      <c r="W5" s="167">
        <f t="shared" ref="W5:W43" si="8">ROUND(S5*V5,0)</f>
        <v>0</v>
      </c>
      <c r="X5" s="76">
        <f>分析係数表!E8</f>
        <v>0.14038924119833807</v>
      </c>
      <c r="Y5" s="166">
        <f t="shared" ref="Y5:Y43" si="9">ROUND(S5*X5,0)</f>
        <v>0</v>
      </c>
    </row>
    <row r="6" spans="1:25" x14ac:dyDescent="0.2">
      <c r="A6" s="6" t="s">
        <v>220</v>
      </c>
      <c r="B6" s="5" t="s">
        <v>266</v>
      </c>
      <c r="C6" s="90"/>
      <c r="D6" s="76">
        <f>投入係数表!L6</f>
        <v>0</v>
      </c>
      <c r="E6" s="77">
        <f t="shared" si="0"/>
        <v>0</v>
      </c>
      <c r="F6" s="76">
        <f>分析係数表!C9</f>
        <v>0.23618090452261309</v>
      </c>
      <c r="G6" s="77">
        <f t="shared" si="1"/>
        <v>0</v>
      </c>
      <c r="H6" s="77">
        <v>4.2910462322727223E-4</v>
      </c>
      <c r="I6" s="77">
        <f t="shared" si="2"/>
        <v>4.2910462322727223E-4</v>
      </c>
      <c r="J6" s="76">
        <f>分析係数表!G9</f>
        <v>0.23529411764705882</v>
      </c>
      <c r="K6" s="78">
        <f t="shared" si="3"/>
        <v>1.0096579370053464E-4</v>
      </c>
      <c r="L6" s="79"/>
      <c r="M6" s="80"/>
      <c r="N6" s="81">
        <f>分析係数表!H9</f>
        <v>6.2564550726940495E-4</v>
      </c>
      <c r="O6" s="82">
        <f t="shared" si="4"/>
        <v>9.8159622243423877E-3</v>
      </c>
      <c r="P6" s="76">
        <f>分析係数表!C9</f>
        <v>0.23618090452261309</v>
      </c>
      <c r="Q6" s="82">
        <f t="shared" si="5"/>
        <v>2.3183428369049864E-3</v>
      </c>
      <c r="R6" s="83">
        <v>2.7505913852908224E-3</v>
      </c>
      <c r="S6" s="84">
        <f t="shared" si="6"/>
        <v>3.1796960085180947E-3</v>
      </c>
      <c r="T6" s="85">
        <f>分析係数表!F9</f>
        <v>0.68627450980392157</v>
      </c>
      <c r="U6" s="86">
        <f t="shared" si="7"/>
        <v>2.1821443195712414E-3</v>
      </c>
      <c r="V6" s="87">
        <f>分析係数表!D9</f>
        <v>1.9607843137254902E-2</v>
      </c>
      <c r="W6" s="167">
        <f t="shared" si="8"/>
        <v>0</v>
      </c>
      <c r="X6" s="76">
        <f>分析係数表!E9</f>
        <v>0</v>
      </c>
      <c r="Y6" s="166">
        <f t="shared" si="9"/>
        <v>0</v>
      </c>
    </row>
    <row r="7" spans="1:25" x14ac:dyDescent="0.2">
      <c r="A7" s="6" t="s">
        <v>221</v>
      </c>
      <c r="B7" s="5" t="s">
        <v>267</v>
      </c>
      <c r="C7" s="90"/>
      <c r="D7" s="76">
        <f>投入係数表!L7</f>
        <v>0</v>
      </c>
      <c r="E7" s="77">
        <f t="shared" si="0"/>
        <v>0</v>
      </c>
      <c r="F7" s="76">
        <f>分析係数表!C10</f>
        <v>0</v>
      </c>
      <c r="G7" s="77">
        <f t="shared" si="1"/>
        <v>0</v>
      </c>
      <c r="H7" s="77">
        <v>0</v>
      </c>
      <c r="I7" s="77">
        <f t="shared" si="2"/>
        <v>0</v>
      </c>
      <c r="J7" s="76">
        <f>分析係数表!G10</f>
        <v>0</v>
      </c>
      <c r="K7" s="78">
        <f t="shared" si="3"/>
        <v>0</v>
      </c>
      <c r="L7" s="79"/>
      <c r="M7" s="80"/>
      <c r="N7" s="81">
        <f>分析係数表!H10</f>
        <v>1.1817748470644316E-3</v>
      </c>
      <c r="O7" s="82">
        <f t="shared" si="4"/>
        <v>1.8541261979313401E-2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投入係数表!L8</f>
        <v>0</v>
      </c>
      <c r="E8" s="77">
        <f t="shared" si="0"/>
        <v>0</v>
      </c>
      <c r="F8" s="76">
        <f>分析係数表!C11</f>
        <v>2.6120660599932566E-2</v>
      </c>
      <c r="G8" s="77">
        <f t="shared" si="1"/>
        <v>0</v>
      </c>
      <c r="H8" s="77">
        <v>4.1374862928828249E-3</v>
      </c>
      <c r="I8" s="77">
        <f t="shared" si="2"/>
        <v>4.1374862928828249E-3</v>
      </c>
      <c r="J8" s="76">
        <f>分析係数表!G11</f>
        <v>0.34361233480176212</v>
      </c>
      <c r="K8" s="78">
        <f t="shared" si="3"/>
        <v>1.4216913253077548E-3</v>
      </c>
      <c r="L8" s="79"/>
      <c r="M8" s="80"/>
      <c r="N8" s="81">
        <f>分析係数表!H11</f>
        <v>-1.9861762135536665E-5</v>
      </c>
      <c r="O8" s="82">
        <f t="shared" si="4"/>
        <v>-3.1161784839182184E-4</v>
      </c>
      <c r="P8" s="76">
        <f>分析係数表!C11</f>
        <v>2.6120660599932566E-2</v>
      </c>
      <c r="Q8" s="82">
        <f t="shared" si="5"/>
        <v>-8.1396640547240196E-6</v>
      </c>
      <c r="R8" s="83">
        <v>9.582139285394751E-4</v>
      </c>
      <c r="S8" s="84">
        <f t="shared" si="6"/>
        <v>5.0957002214222996E-3</v>
      </c>
      <c r="T8" s="85">
        <f>分析係数表!F11</f>
        <v>0.56828193832599116</v>
      </c>
      <c r="U8" s="86">
        <f t="shared" si="7"/>
        <v>2.8957943989580469E-3</v>
      </c>
      <c r="V8" s="87">
        <f>分析係数表!D11</f>
        <v>2.2026431718061675E-2</v>
      </c>
      <c r="W8" s="167">
        <f t="shared" si="8"/>
        <v>0</v>
      </c>
      <c r="X8" s="76">
        <f>分析係数表!E11</f>
        <v>0</v>
      </c>
      <c r="Y8" s="166">
        <f t="shared" si="9"/>
        <v>0</v>
      </c>
    </row>
    <row r="9" spans="1:25" x14ac:dyDescent="0.2">
      <c r="A9" s="6" t="s">
        <v>223</v>
      </c>
      <c r="B9" s="5" t="s">
        <v>191</v>
      </c>
      <c r="C9" s="90"/>
      <c r="D9" s="76">
        <f>投入係数表!L9</f>
        <v>0</v>
      </c>
      <c r="E9" s="77">
        <f t="shared" si="0"/>
        <v>0</v>
      </c>
      <c r="F9" s="76">
        <f>分析係数表!C12</f>
        <v>0.27511259056197379</v>
      </c>
      <c r="G9" s="77">
        <f t="shared" si="1"/>
        <v>0</v>
      </c>
      <c r="H9" s="77">
        <v>1.8288614918868826E-3</v>
      </c>
      <c r="I9" s="77">
        <f t="shared" si="2"/>
        <v>1.8288614918868826E-3</v>
      </c>
      <c r="J9" s="76">
        <f>分析係数表!G12</f>
        <v>0.14467046825309793</v>
      </c>
      <c r="K9" s="78">
        <f t="shared" si="3"/>
        <v>2.6458224840133457E-4</v>
      </c>
      <c r="L9" s="79"/>
      <c r="M9" s="80"/>
      <c r="N9" s="81">
        <f>分析係数表!H12</f>
        <v>9.3787240804004135E-2</v>
      </c>
      <c r="O9" s="82">
        <f t="shared" si="4"/>
        <v>1.4714594801061827</v>
      </c>
      <c r="P9" s="76">
        <f>分析係数表!C12</f>
        <v>0.27511259056197379</v>
      </c>
      <c r="Q9" s="82">
        <f t="shared" si="5"/>
        <v>0.40481702947898707</v>
      </c>
      <c r="R9" s="83">
        <v>0.47075190443048703</v>
      </c>
      <c r="S9" s="84">
        <f t="shared" si="6"/>
        <v>0.47258076592237391</v>
      </c>
      <c r="T9" s="85">
        <f>分析係数表!F12</f>
        <v>0.28514639763131922</v>
      </c>
      <c r="U9" s="86">
        <f t="shared" si="7"/>
        <v>0.13475470299261463</v>
      </c>
      <c r="V9" s="87">
        <f>分析係数表!D12</f>
        <v>6.6646562123039807E-2</v>
      </c>
      <c r="W9" s="167">
        <f t="shared" si="8"/>
        <v>0</v>
      </c>
      <c r="X9" s="76">
        <f>分析係数表!E12</f>
        <v>5.9847571005592716E-2</v>
      </c>
      <c r="Y9" s="166">
        <f t="shared" si="9"/>
        <v>0</v>
      </c>
    </row>
    <row r="10" spans="1:25" x14ac:dyDescent="0.2">
      <c r="A10" s="6" t="s">
        <v>224</v>
      </c>
      <c r="B10" s="5" t="s">
        <v>28</v>
      </c>
      <c r="C10" s="90"/>
      <c r="D10" s="76">
        <f>投入係数表!L10</f>
        <v>1.5028348930937905E-3</v>
      </c>
      <c r="E10" s="77">
        <f t="shared" si="0"/>
        <v>0.15028348930937904</v>
      </c>
      <c r="F10" s="76">
        <f>分析係数表!C13</f>
        <v>0</v>
      </c>
      <c r="G10" s="77">
        <f t="shared" si="1"/>
        <v>0</v>
      </c>
      <c r="H10" s="77">
        <v>0</v>
      </c>
      <c r="I10" s="77">
        <f t="shared" si="2"/>
        <v>0</v>
      </c>
      <c r="J10" s="76">
        <f>分析係数表!G13</f>
        <v>0.2449874686716792</v>
      </c>
      <c r="K10" s="78">
        <f t="shared" si="3"/>
        <v>0</v>
      </c>
      <c r="L10" s="79"/>
      <c r="M10" s="80"/>
      <c r="N10" s="81">
        <f>分析係数表!H13</f>
        <v>1.4727496623500437E-2</v>
      </c>
      <c r="O10" s="82">
        <f t="shared" si="4"/>
        <v>0.23106463458253587</v>
      </c>
      <c r="P10" s="76">
        <f>分析係数表!C13</f>
        <v>0</v>
      </c>
      <c r="Q10" s="82">
        <f t="shared" si="5"/>
        <v>0</v>
      </c>
      <c r="R10" s="83">
        <v>0</v>
      </c>
      <c r="S10" s="84">
        <f t="shared" si="6"/>
        <v>0</v>
      </c>
      <c r="T10" s="85">
        <f>分析係数表!F13</f>
        <v>0.38345864661654133</v>
      </c>
      <c r="U10" s="86">
        <f t="shared" si="7"/>
        <v>0</v>
      </c>
      <c r="V10" s="87">
        <f>分析係数表!D13</f>
        <v>8.834586466165413E-2</v>
      </c>
      <c r="W10" s="167">
        <f t="shared" si="8"/>
        <v>0</v>
      </c>
      <c r="X10" s="76">
        <f>分析係数表!E13</f>
        <v>8.6048454469507096E-2</v>
      </c>
      <c r="Y10" s="166">
        <f t="shared" si="9"/>
        <v>0</v>
      </c>
    </row>
    <row r="11" spans="1:25" x14ac:dyDescent="0.2">
      <c r="A11" s="6" t="s">
        <v>225</v>
      </c>
      <c r="B11" s="5" t="s">
        <v>268</v>
      </c>
      <c r="C11" s="90"/>
      <c r="D11" s="76">
        <f>投入係数表!L11</f>
        <v>7.1726210806749091E-3</v>
      </c>
      <c r="E11" s="77">
        <f t="shared" si="0"/>
        <v>0.71726210806749091</v>
      </c>
      <c r="F11" s="76">
        <f>分析係数表!C14</f>
        <v>0.21228966346153844</v>
      </c>
      <c r="G11" s="77">
        <f t="shared" si="1"/>
        <v>0.15226733153536126</v>
      </c>
      <c r="H11" s="77">
        <v>0.20150572878269149</v>
      </c>
      <c r="I11" s="77">
        <f t="shared" si="2"/>
        <v>0.20150572878269149</v>
      </c>
      <c r="J11" s="76">
        <f>分析係数表!G14</f>
        <v>0.17214191852825231</v>
      </c>
      <c r="K11" s="78">
        <f t="shared" si="3"/>
        <v>3.4687582747086186E-2</v>
      </c>
      <c r="L11" s="79"/>
      <c r="M11" s="80"/>
      <c r="N11" s="81">
        <f>分析係数表!H14</f>
        <v>1.2214983713355048E-3</v>
      </c>
      <c r="O11" s="82">
        <f t="shared" si="4"/>
        <v>1.9164497676097039E-2</v>
      </c>
      <c r="P11" s="76">
        <f>分析係数表!C14</f>
        <v>0.21228966346153844</v>
      </c>
      <c r="Q11" s="82">
        <f t="shared" si="5"/>
        <v>4.0684247620680755E-3</v>
      </c>
      <c r="R11" s="83">
        <v>2.3561136737112937E-2</v>
      </c>
      <c r="S11" s="84">
        <f t="shared" si="6"/>
        <v>0.22506686551980443</v>
      </c>
      <c r="T11" s="85">
        <f>分析係数表!F14</f>
        <v>0.30737068450603272</v>
      </c>
      <c r="U11" s="86">
        <f t="shared" si="7"/>
        <v>6.9178956514449497E-2</v>
      </c>
      <c r="V11" s="87">
        <f>分析係数表!D14</f>
        <v>6.4508421932863463E-2</v>
      </c>
      <c r="W11" s="167">
        <f t="shared" si="8"/>
        <v>0</v>
      </c>
      <c r="X11" s="76">
        <f>分析係数表!E14</f>
        <v>5.0053757018277384E-2</v>
      </c>
      <c r="Y11" s="166">
        <f t="shared" si="9"/>
        <v>0</v>
      </c>
    </row>
    <row r="12" spans="1:25" x14ac:dyDescent="0.2">
      <c r="A12" s="6" t="s">
        <v>226</v>
      </c>
      <c r="B12" s="5" t="s">
        <v>29</v>
      </c>
      <c r="C12" s="90"/>
      <c r="D12" s="76">
        <f>投入係数表!L12</f>
        <v>0.21046519571008948</v>
      </c>
      <c r="E12" s="77">
        <f t="shared" si="0"/>
        <v>21.046519571008947</v>
      </c>
      <c r="F12" s="76">
        <f>分析係数表!C15</f>
        <v>0</v>
      </c>
      <c r="G12" s="77">
        <f t="shared" si="1"/>
        <v>0</v>
      </c>
      <c r="H12" s="77">
        <v>0</v>
      </c>
      <c r="I12" s="77">
        <f t="shared" si="2"/>
        <v>0</v>
      </c>
      <c r="J12" s="76">
        <f>分析係数表!G15</f>
        <v>9.5616368472834598E-2</v>
      </c>
      <c r="K12" s="78">
        <f t="shared" si="3"/>
        <v>0</v>
      </c>
      <c r="L12" s="79"/>
      <c r="M12" s="80"/>
      <c r="N12" s="81">
        <f>分析係数表!H15</f>
        <v>8.620004766822913E-3</v>
      </c>
      <c r="O12" s="82">
        <f t="shared" si="4"/>
        <v>0.13524214620205069</v>
      </c>
      <c r="P12" s="76">
        <f>分析係数表!C15</f>
        <v>0</v>
      </c>
      <c r="Q12" s="82">
        <f t="shared" si="5"/>
        <v>0</v>
      </c>
      <c r="R12" s="83">
        <v>0</v>
      </c>
      <c r="S12" s="84">
        <f t="shared" si="6"/>
        <v>0</v>
      </c>
      <c r="T12" s="85">
        <f>分析係数表!F15</f>
        <v>0.30379331705717305</v>
      </c>
      <c r="U12" s="86">
        <f t="shared" si="7"/>
        <v>0</v>
      </c>
      <c r="V12" s="87">
        <f>分析係数表!D15</f>
        <v>2.2264329701563241E-2</v>
      </c>
      <c r="W12" s="167">
        <f t="shared" si="8"/>
        <v>0</v>
      </c>
      <c r="X12" s="76">
        <f>分析係数表!E15</f>
        <v>2.0187297307145722E-2</v>
      </c>
      <c r="Y12" s="166">
        <f t="shared" si="9"/>
        <v>0</v>
      </c>
    </row>
    <row r="13" spans="1:25" x14ac:dyDescent="0.2">
      <c r="A13" s="6" t="s">
        <v>227</v>
      </c>
      <c r="B13" s="5" t="s">
        <v>30</v>
      </c>
      <c r="C13" s="90"/>
      <c r="D13" s="76">
        <f>投入係数表!L13</f>
        <v>1.0929708313409385E-3</v>
      </c>
      <c r="E13" s="77">
        <f t="shared" si="0"/>
        <v>0.10929708313409385</v>
      </c>
      <c r="F13" s="76">
        <f>分析係数表!C16</f>
        <v>0.11454569784557744</v>
      </c>
      <c r="G13" s="77">
        <f t="shared" si="1"/>
        <v>1.2519510660080873E-2</v>
      </c>
      <c r="H13" s="77">
        <v>2.4155232380923645E-2</v>
      </c>
      <c r="I13" s="77">
        <f t="shared" si="2"/>
        <v>2.4155232380923645E-2</v>
      </c>
      <c r="J13" s="76">
        <f>分析係数表!G16</f>
        <v>3.3333333333333333E-2</v>
      </c>
      <c r="K13" s="78">
        <f t="shared" si="3"/>
        <v>8.0517441269745485E-4</v>
      </c>
      <c r="L13" s="79"/>
      <c r="M13" s="80"/>
      <c r="N13" s="81">
        <f>分析係数表!H16</f>
        <v>1.7428696273933425E-2</v>
      </c>
      <c r="O13" s="82">
        <f t="shared" si="4"/>
        <v>0.27344466196382367</v>
      </c>
      <c r="P13" s="76">
        <f>分析係数表!C16</f>
        <v>0.11454569784557744</v>
      </c>
      <c r="Q13" s="82">
        <f t="shared" si="5"/>
        <v>3.1321909626794209E-2</v>
      </c>
      <c r="R13" s="83">
        <v>3.6524925552417577E-2</v>
      </c>
      <c r="S13" s="84">
        <f t="shared" si="6"/>
        <v>6.0680157933341222E-2</v>
      </c>
      <c r="T13" s="85">
        <f>分析係数表!F16</f>
        <v>0.28835978835978837</v>
      </c>
      <c r="U13" s="86">
        <f t="shared" si="7"/>
        <v>1.7497717499296808E-2</v>
      </c>
      <c r="V13" s="87">
        <f>分析係数表!D16</f>
        <v>1.4814814814814815E-2</v>
      </c>
      <c r="W13" s="167">
        <f t="shared" si="8"/>
        <v>0</v>
      </c>
      <c r="X13" s="76">
        <f>分析係数表!E16</f>
        <v>1.4814814814814815E-2</v>
      </c>
      <c r="Y13" s="166">
        <f t="shared" si="9"/>
        <v>0</v>
      </c>
    </row>
    <row r="14" spans="1:25" x14ac:dyDescent="0.2">
      <c r="A14" s="6" t="s">
        <v>2</v>
      </c>
      <c r="B14" s="5" t="s">
        <v>365</v>
      </c>
      <c r="C14" s="75">
        <f>最終需要_まとめ!C15</f>
        <v>100</v>
      </c>
      <c r="D14" s="76">
        <f>投入係数表!L14</f>
        <v>0.25910239770476123</v>
      </c>
      <c r="E14" s="77">
        <f t="shared" si="0"/>
        <v>25.910239770476124</v>
      </c>
      <c r="F14" s="76">
        <f>分析係数表!C17</f>
        <v>0.30978058757902571</v>
      </c>
      <c r="G14" s="77">
        <f t="shared" si="1"/>
        <v>8.0264893004115336</v>
      </c>
      <c r="H14" s="77">
        <v>8.7503031924072872</v>
      </c>
      <c r="I14" s="77">
        <f t="shared" si="2"/>
        <v>108.75030319240729</v>
      </c>
      <c r="J14" s="76">
        <f>分析係数表!G17</f>
        <v>0.21244620534189493</v>
      </c>
      <c r="K14" s="78">
        <f t="shared" si="3"/>
        <v>23.103589243007491</v>
      </c>
      <c r="L14" s="79"/>
      <c r="M14" s="80"/>
      <c r="N14" s="81">
        <f>分析係数表!H17</f>
        <v>3.0984348931437197E-3</v>
      </c>
      <c r="O14" s="82">
        <f t="shared" si="4"/>
        <v>4.8612384349124203E-2</v>
      </c>
      <c r="P14" s="76">
        <f>分析係数表!C17</f>
        <v>0.30978058757902571</v>
      </c>
      <c r="Q14" s="82">
        <f t="shared" si="5"/>
        <v>1.505917298728913E-2</v>
      </c>
      <c r="R14" s="83">
        <v>3.3931450399293142E-2</v>
      </c>
      <c r="S14" s="84">
        <f t="shared" si="6"/>
        <v>108.78423464280658</v>
      </c>
      <c r="T14" s="85">
        <f>分析係数表!F17</f>
        <v>0.32338274472300022</v>
      </c>
      <c r="U14" s="86">
        <f t="shared" si="7"/>
        <v>35.178944381381676</v>
      </c>
      <c r="V14" s="87">
        <f>分析係数表!D17</f>
        <v>4.5631532208484184E-2</v>
      </c>
      <c r="W14" s="167">
        <f t="shared" si="8"/>
        <v>5</v>
      </c>
      <c r="X14" s="76">
        <f>分析係数表!E17</f>
        <v>4.7134367101577979E-2</v>
      </c>
      <c r="Y14" s="166">
        <f t="shared" si="9"/>
        <v>5</v>
      </c>
    </row>
    <row r="15" spans="1:25" x14ac:dyDescent="0.2">
      <c r="A15" s="6" t="s">
        <v>3</v>
      </c>
      <c r="B15" s="5" t="s">
        <v>31</v>
      </c>
      <c r="C15" s="90"/>
      <c r="D15" s="76">
        <f>投入係数表!L15</f>
        <v>3.7570872327344763E-3</v>
      </c>
      <c r="E15" s="77">
        <f t="shared" si="0"/>
        <v>0.37570872327344762</v>
      </c>
      <c r="F15" s="76">
        <f>分析係数表!C18</f>
        <v>0.59688826025459685</v>
      </c>
      <c r="G15" s="77">
        <f t="shared" si="1"/>
        <v>0.22425612619716392</v>
      </c>
      <c r="H15" s="77">
        <v>0.27613901103019789</v>
      </c>
      <c r="I15" s="77">
        <f t="shared" si="2"/>
        <v>0.27613901103019789</v>
      </c>
      <c r="J15" s="76">
        <f>分析係数表!G18</f>
        <v>0.21580586555930445</v>
      </c>
      <c r="K15" s="78">
        <f t="shared" si="3"/>
        <v>5.9592418290062177E-2</v>
      </c>
      <c r="L15" s="79"/>
      <c r="M15" s="80"/>
      <c r="N15" s="81">
        <f>分析係数表!H18</f>
        <v>4.5682052911734329E-4</v>
      </c>
      <c r="O15" s="82">
        <f t="shared" si="4"/>
        <v>7.1672105130119014E-3</v>
      </c>
      <c r="P15" s="76">
        <f>分析係数表!C18</f>
        <v>0.59688826025459685</v>
      </c>
      <c r="Q15" s="82">
        <f t="shared" si="5"/>
        <v>4.2780238139901302E-3</v>
      </c>
      <c r="R15" s="83">
        <v>1.0672726345640577E-2</v>
      </c>
      <c r="S15" s="84">
        <f t="shared" si="6"/>
        <v>0.28681173737583848</v>
      </c>
      <c r="T15" s="85">
        <f>分析係数表!F18</f>
        <v>0.45964183752919802</v>
      </c>
      <c r="U15" s="86">
        <f t="shared" si="7"/>
        <v>0.13183067399237217</v>
      </c>
      <c r="V15" s="87">
        <f>分析係数表!D18</f>
        <v>3.9968855437321565E-2</v>
      </c>
      <c r="W15" s="167">
        <f t="shared" si="8"/>
        <v>0</v>
      </c>
      <c r="X15" s="76">
        <f>分析係数表!E18</f>
        <v>3.7243706202958735E-2</v>
      </c>
      <c r="Y15" s="166">
        <f t="shared" si="9"/>
        <v>0</v>
      </c>
    </row>
    <row r="16" spans="1:25" x14ac:dyDescent="0.2">
      <c r="A16" s="6" t="s">
        <v>4</v>
      </c>
      <c r="B16" s="5" t="s">
        <v>32</v>
      </c>
      <c r="C16" s="90"/>
      <c r="D16" s="76">
        <f>投入係数表!L16</f>
        <v>1.6394562470114079E-3</v>
      </c>
      <c r="E16" s="77">
        <f t="shared" si="0"/>
        <v>0.1639456247011408</v>
      </c>
      <c r="F16" s="76">
        <f>分析係数表!C19</f>
        <v>0.34200435729847489</v>
      </c>
      <c r="G16" s="77">
        <f t="shared" si="1"/>
        <v>5.6070118007810629E-2</v>
      </c>
      <c r="H16" s="77">
        <v>0.10727966832153139</v>
      </c>
      <c r="I16" s="77">
        <f t="shared" si="2"/>
        <v>0.10727966832153139</v>
      </c>
      <c r="J16" s="76">
        <f>分析係数表!G19</f>
        <v>5.7658279746234518E-2</v>
      </c>
      <c r="K16" s="78">
        <f t="shared" si="3"/>
        <v>6.1855611271661101E-3</v>
      </c>
      <c r="L16" s="79"/>
      <c r="M16" s="80"/>
      <c r="N16" s="81">
        <f>分析係数表!H19</f>
        <v>-1.1917057281321999E-4</v>
      </c>
      <c r="O16" s="82">
        <f t="shared" si="4"/>
        <v>-1.8697070903509309E-3</v>
      </c>
      <c r="P16" s="76">
        <f>分析係数表!C19</f>
        <v>0.34200435729847489</v>
      </c>
      <c r="Q16" s="82">
        <f t="shared" si="5"/>
        <v>-6.3944797177187165E-4</v>
      </c>
      <c r="R16" s="83">
        <v>5.9284852031272848E-3</v>
      </c>
      <c r="S16" s="84">
        <f t="shared" si="6"/>
        <v>0.11320815352465868</v>
      </c>
      <c r="T16" s="85">
        <f>分析係数表!F19</f>
        <v>0.2400702026958986</v>
      </c>
      <c r="U16" s="86">
        <f t="shared" si="7"/>
        <v>2.7177904363493217E-2</v>
      </c>
      <c r="V16" s="87">
        <f>分析係数表!D19</f>
        <v>1.0314617409693151E-2</v>
      </c>
      <c r="W16" s="167">
        <f t="shared" si="8"/>
        <v>0</v>
      </c>
      <c r="X16" s="76">
        <f>分析係数表!E19</f>
        <v>1.1666882453641765E-2</v>
      </c>
      <c r="Y16" s="166">
        <f t="shared" si="9"/>
        <v>0</v>
      </c>
    </row>
    <row r="17" spans="1:25" x14ac:dyDescent="0.2">
      <c r="A17" s="6" t="s">
        <v>5</v>
      </c>
      <c r="B17" s="5" t="s">
        <v>33</v>
      </c>
      <c r="C17" s="90"/>
      <c r="D17" s="76">
        <f>投入係数表!L17</f>
        <v>2.5958057244347293E-3</v>
      </c>
      <c r="E17" s="77">
        <f t="shared" si="0"/>
        <v>0.25958057244347293</v>
      </c>
      <c r="F17" s="76">
        <f>分析係数表!C20</f>
        <v>3.3677120606188216E-2</v>
      </c>
      <c r="G17" s="77">
        <f t="shared" si="1"/>
        <v>8.741926245202215E-3</v>
      </c>
      <c r="H17" s="77">
        <v>1.0648283740761596E-2</v>
      </c>
      <c r="I17" s="77">
        <f t="shared" si="2"/>
        <v>1.0648283740761596E-2</v>
      </c>
      <c r="J17" s="76">
        <f>分析係数表!G20</f>
        <v>0.10088272383354351</v>
      </c>
      <c r="K17" s="78">
        <f t="shared" si="3"/>
        <v>1.0742278679204637E-3</v>
      </c>
      <c r="L17" s="79"/>
      <c r="M17" s="80"/>
      <c r="N17" s="81">
        <f>分析係数表!H20</f>
        <v>5.7599110193056326E-4</v>
      </c>
      <c r="O17" s="82">
        <f t="shared" si="4"/>
        <v>9.0369176033628321E-3</v>
      </c>
      <c r="P17" s="76">
        <f>分析係数表!C20</f>
        <v>3.3677120606188216E-2</v>
      </c>
      <c r="Q17" s="82">
        <f t="shared" si="5"/>
        <v>3.0433736403663548E-4</v>
      </c>
      <c r="R17" s="83">
        <v>7.883531407193744E-4</v>
      </c>
      <c r="S17" s="84">
        <f t="shared" si="6"/>
        <v>1.143663688148097E-2</v>
      </c>
      <c r="T17" s="85">
        <f>分析係数表!F20</f>
        <v>0.2244640605296343</v>
      </c>
      <c r="U17" s="86">
        <f t="shared" si="7"/>
        <v>2.5671139532201927E-3</v>
      </c>
      <c r="V17" s="87">
        <f>分析係数表!D20</f>
        <v>9.8360655737704916E-2</v>
      </c>
      <c r="W17" s="167">
        <f t="shared" si="8"/>
        <v>0</v>
      </c>
      <c r="X17" s="76">
        <f>分析係数表!E20</f>
        <v>9.8360655737704916E-2</v>
      </c>
      <c r="Y17" s="166">
        <f t="shared" si="9"/>
        <v>0</v>
      </c>
    </row>
    <row r="18" spans="1:25" x14ac:dyDescent="0.2">
      <c r="A18" s="6" t="s">
        <v>6</v>
      </c>
      <c r="B18" s="5" t="s">
        <v>34</v>
      </c>
      <c r="C18" s="90"/>
      <c r="D18" s="76">
        <f>投入係数表!L18</f>
        <v>2.3908736935583032E-3</v>
      </c>
      <c r="E18" s="77">
        <f t="shared" si="0"/>
        <v>0.23908736935583033</v>
      </c>
      <c r="F18" s="76">
        <f>分析係数表!C21</f>
        <v>0.74792925901052154</v>
      </c>
      <c r="G18" s="77">
        <f t="shared" si="1"/>
        <v>0.17882043900108105</v>
      </c>
      <c r="H18" s="77">
        <v>0.25170615940943686</v>
      </c>
      <c r="I18" s="77">
        <f t="shared" si="2"/>
        <v>0.25170615940943686</v>
      </c>
      <c r="J18" s="76">
        <f>分析係数表!G21</f>
        <v>0.28510603787356553</v>
      </c>
      <c r="K18" s="78">
        <f t="shared" si="3"/>
        <v>7.1762945817596624E-2</v>
      </c>
      <c r="L18" s="79"/>
      <c r="M18" s="80"/>
      <c r="N18" s="81">
        <f>分析係数表!H21</f>
        <v>9.6329546357352828E-4</v>
      </c>
      <c r="O18" s="82">
        <f t="shared" si="4"/>
        <v>1.5113465647003358E-2</v>
      </c>
      <c r="P18" s="76">
        <f>分析係数表!C21</f>
        <v>0.74792925901052154</v>
      </c>
      <c r="Q18" s="82">
        <f t="shared" si="5"/>
        <v>1.1303803162444195E-2</v>
      </c>
      <c r="R18" s="83">
        <v>2.6635706545318917E-2</v>
      </c>
      <c r="S18" s="84">
        <f t="shared" si="6"/>
        <v>0.2783418659547558</v>
      </c>
      <c r="T18" s="85">
        <f>分析係数表!F21</f>
        <v>0.42581403836016385</v>
      </c>
      <c r="U18" s="86">
        <f t="shared" si="7"/>
        <v>0.11852187398689797</v>
      </c>
      <c r="V18" s="87">
        <f>分析係数表!D21</f>
        <v>6.5082518957057703E-2</v>
      </c>
      <c r="W18" s="167">
        <f t="shared" si="8"/>
        <v>0</v>
      </c>
      <c r="X18" s="76">
        <f>分析係数表!E21</f>
        <v>5.1052268764445886E-2</v>
      </c>
      <c r="Y18" s="166">
        <f t="shared" si="9"/>
        <v>0</v>
      </c>
    </row>
    <row r="19" spans="1:25" x14ac:dyDescent="0.2">
      <c r="A19" s="6" t="s">
        <v>7</v>
      </c>
      <c r="B19" s="5" t="s">
        <v>269</v>
      </c>
      <c r="C19" s="90"/>
      <c r="D19" s="76">
        <f>投入係数表!L19</f>
        <v>4.7817473871166063E-4</v>
      </c>
      <c r="E19" s="77">
        <f t="shared" si="0"/>
        <v>4.7817473871166062E-2</v>
      </c>
      <c r="F19" s="76">
        <f>分析係数表!C22</f>
        <v>0.14808652246256238</v>
      </c>
      <c r="G19" s="77">
        <f t="shared" si="1"/>
        <v>7.0811234185254226E-3</v>
      </c>
      <c r="H19" s="77">
        <v>1.2298246555624266E-2</v>
      </c>
      <c r="I19" s="77">
        <f t="shared" si="2"/>
        <v>1.2298246555624266E-2</v>
      </c>
      <c r="J19" s="76">
        <f>分析係数表!G22</f>
        <v>0.1945937983354202</v>
      </c>
      <c r="K19" s="78">
        <f t="shared" si="3"/>
        <v>2.3931625101244244E-3</v>
      </c>
      <c r="L19" s="79"/>
      <c r="M19" s="80"/>
      <c r="N19" s="81">
        <f>分析係数表!H22</f>
        <v>4.9654405338841663E-5</v>
      </c>
      <c r="O19" s="82">
        <f t="shared" si="4"/>
        <v>7.7904462097955457E-4</v>
      </c>
      <c r="P19" s="76">
        <f>分析係数表!C22</f>
        <v>0.14808652246256238</v>
      </c>
      <c r="Q19" s="82">
        <f t="shared" si="5"/>
        <v>1.153660087640272E-4</v>
      </c>
      <c r="R19" s="83">
        <v>1.3995320837432914E-3</v>
      </c>
      <c r="S19" s="84">
        <f t="shared" si="6"/>
        <v>1.3697778639367558E-2</v>
      </c>
      <c r="T19" s="85">
        <f>分析係数表!F22</f>
        <v>0.41290417618030495</v>
      </c>
      <c r="U19" s="86">
        <f t="shared" si="7"/>
        <v>5.6558700045882399E-3</v>
      </c>
      <c r="V19" s="87">
        <f>分析係数表!D22</f>
        <v>2.3495617588568902E-2</v>
      </c>
      <c r="W19" s="167">
        <f t="shared" si="8"/>
        <v>0</v>
      </c>
      <c r="X19" s="76">
        <f>分析係数表!E22</f>
        <v>1.8855417249760625E-2</v>
      </c>
      <c r="Y19" s="166">
        <f t="shared" si="9"/>
        <v>0</v>
      </c>
    </row>
    <row r="20" spans="1:25" x14ac:dyDescent="0.2">
      <c r="A20" s="6" t="s">
        <v>8</v>
      </c>
      <c r="B20" s="5" t="s">
        <v>270</v>
      </c>
      <c r="C20" s="90"/>
      <c r="D20" s="76">
        <f>投入係数表!L20</f>
        <v>3.3472231709816246E-3</v>
      </c>
      <c r="E20" s="77">
        <f t="shared" si="0"/>
        <v>0.33472231709816247</v>
      </c>
      <c r="F20" s="76">
        <f>分析係数表!C23</f>
        <v>0</v>
      </c>
      <c r="G20" s="77">
        <f t="shared" si="1"/>
        <v>0</v>
      </c>
      <c r="H20" s="77">
        <v>0</v>
      </c>
      <c r="I20" s="77">
        <f t="shared" si="2"/>
        <v>0</v>
      </c>
      <c r="J20" s="76">
        <f>分析係数表!G23</f>
        <v>0.21540656205420827</v>
      </c>
      <c r="K20" s="78">
        <f t="shared" si="3"/>
        <v>0</v>
      </c>
      <c r="L20" s="79"/>
      <c r="M20" s="80"/>
      <c r="N20" s="81">
        <f>分析係数表!H23</f>
        <v>2.9792643203304998E-5</v>
      </c>
      <c r="O20" s="82">
        <f t="shared" si="4"/>
        <v>4.6742677258773273E-4</v>
      </c>
      <c r="P20" s="76">
        <f>分析係数表!C23</f>
        <v>0</v>
      </c>
      <c r="Q20" s="82">
        <f t="shared" si="5"/>
        <v>0</v>
      </c>
      <c r="R20" s="83">
        <v>0</v>
      </c>
      <c r="S20" s="84">
        <f t="shared" si="6"/>
        <v>0</v>
      </c>
      <c r="T20" s="85">
        <f>分析係数表!F23</f>
        <v>0.44079885877318115</v>
      </c>
      <c r="U20" s="86">
        <f t="shared" si="7"/>
        <v>0</v>
      </c>
      <c r="V20" s="87">
        <f>分析係数表!D23</f>
        <v>9.4151212553495012E-2</v>
      </c>
      <c r="W20" s="167">
        <f t="shared" si="8"/>
        <v>0</v>
      </c>
      <c r="X20" s="76">
        <f>分析係数表!E23</f>
        <v>8.7375178316690436E-2</v>
      </c>
      <c r="Y20" s="166">
        <f t="shared" si="9"/>
        <v>0</v>
      </c>
    </row>
    <row r="21" spans="1:25" x14ac:dyDescent="0.2">
      <c r="A21" s="6" t="s">
        <v>9</v>
      </c>
      <c r="B21" s="5" t="s">
        <v>271</v>
      </c>
      <c r="C21" s="90"/>
      <c r="D21" s="76">
        <f>投入係数表!L21</f>
        <v>0</v>
      </c>
      <c r="E21" s="77">
        <f t="shared" si="0"/>
        <v>0</v>
      </c>
      <c r="F21" s="76">
        <f>分析係数表!C24</f>
        <v>0.12890403180011356</v>
      </c>
      <c r="G21" s="77">
        <f t="shared" si="1"/>
        <v>0</v>
      </c>
      <c r="H21" s="77">
        <v>1.9392142503242055E-3</v>
      </c>
      <c r="I21" s="77">
        <f t="shared" si="2"/>
        <v>1.9392142503242055E-3</v>
      </c>
      <c r="J21" s="76">
        <f>分析係数表!G24</f>
        <v>0.20533333333333334</v>
      </c>
      <c r="K21" s="78">
        <f t="shared" si="3"/>
        <v>3.9818532606657018E-4</v>
      </c>
      <c r="L21" s="79"/>
      <c r="M21" s="80"/>
      <c r="N21" s="81">
        <f>分析係数表!H24</f>
        <v>3.4758083737189161E-4</v>
      </c>
      <c r="O21" s="82">
        <f t="shared" si="4"/>
        <v>5.4533123468568818E-3</v>
      </c>
      <c r="P21" s="76">
        <f>分析係数表!C24</f>
        <v>0.12890403180011356</v>
      </c>
      <c r="Q21" s="82">
        <f t="shared" si="5"/>
        <v>7.0295394817519144E-4</v>
      </c>
      <c r="R21" s="83">
        <v>2.7596082137546257E-3</v>
      </c>
      <c r="S21" s="84">
        <f t="shared" si="6"/>
        <v>4.698822464078831E-3</v>
      </c>
      <c r="T21" s="85">
        <f>分析係数表!F24</f>
        <v>0.39200000000000002</v>
      </c>
      <c r="U21" s="86">
        <f t="shared" si="7"/>
        <v>1.8419384059189018E-3</v>
      </c>
      <c r="V21" s="87">
        <f>分析係数表!D24</f>
        <v>0</v>
      </c>
      <c r="W21" s="167">
        <f t="shared" si="8"/>
        <v>0</v>
      </c>
      <c r="X21" s="76">
        <f>分析係数表!E24</f>
        <v>0</v>
      </c>
      <c r="Y21" s="166">
        <f t="shared" si="9"/>
        <v>0</v>
      </c>
    </row>
    <row r="22" spans="1:25" x14ac:dyDescent="0.2">
      <c r="A22" s="6" t="s">
        <v>10</v>
      </c>
      <c r="B22" s="5" t="s">
        <v>272</v>
      </c>
      <c r="C22" s="90"/>
      <c r="D22" s="76">
        <f>投入係数表!L22</f>
        <v>0</v>
      </c>
      <c r="E22" s="77">
        <f t="shared" si="0"/>
        <v>0</v>
      </c>
      <c r="F22" s="76">
        <f>分析係数表!C25</f>
        <v>4.4947860481841073E-2</v>
      </c>
      <c r="G22" s="77">
        <f t="shared" si="1"/>
        <v>0</v>
      </c>
      <c r="H22" s="77">
        <v>1.8325503853233627E-3</v>
      </c>
      <c r="I22" s="77">
        <f t="shared" si="2"/>
        <v>1.8325503853233627E-3</v>
      </c>
      <c r="J22" s="76">
        <f>分析係数表!G25</f>
        <v>0.19696010132995567</v>
      </c>
      <c r="K22" s="78">
        <f t="shared" si="3"/>
        <v>3.6093930958553885E-4</v>
      </c>
      <c r="L22" s="79"/>
      <c r="M22" s="80"/>
      <c r="N22" s="81">
        <f>分析係数表!H25</f>
        <v>5.2633669659172167E-4</v>
      </c>
      <c r="O22" s="82">
        <f t="shared" si="4"/>
        <v>8.2578729823832783E-3</v>
      </c>
      <c r="P22" s="76">
        <f>分析係数表!C25</f>
        <v>4.4947860481841073E-2</v>
      </c>
      <c r="Q22" s="82">
        <f t="shared" si="5"/>
        <v>3.7117372268892843E-4</v>
      </c>
      <c r="R22" s="83">
        <v>1.777957072888252E-3</v>
      </c>
      <c r="S22" s="84">
        <f t="shared" si="6"/>
        <v>3.6105074582116147E-3</v>
      </c>
      <c r="T22" s="85">
        <f>分析係数表!F25</f>
        <v>0.35085497150094996</v>
      </c>
      <c r="U22" s="86">
        <f t="shared" si="7"/>
        <v>1.2667644913548033E-3</v>
      </c>
      <c r="V22" s="87">
        <f>分析係数表!D25</f>
        <v>8.9930335655478144E-2</v>
      </c>
      <c r="W22" s="167">
        <f t="shared" si="8"/>
        <v>0</v>
      </c>
      <c r="X22" s="76">
        <f>分析係数表!E25</f>
        <v>8.7397086763774542E-2</v>
      </c>
      <c r="Y22" s="166">
        <f t="shared" si="9"/>
        <v>0</v>
      </c>
    </row>
    <row r="23" spans="1:25" x14ac:dyDescent="0.2">
      <c r="A23" s="6" t="s">
        <v>11</v>
      </c>
      <c r="B23" s="5" t="s">
        <v>35</v>
      </c>
      <c r="C23" s="90"/>
      <c r="D23" s="76">
        <f>投入係数表!L23</f>
        <v>0</v>
      </c>
      <c r="E23" s="77">
        <f t="shared" si="0"/>
        <v>0</v>
      </c>
      <c r="F23" s="76">
        <f>分析係数表!C26</f>
        <v>0.39424703891708968</v>
      </c>
      <c r="G23" s="77">
        <f t="shared" si="1"/>
        <v>0</v>
      </c>
      <c r="H23" s="77">
        <v>1.0362106065540945E-2</v>
      </c>
      <c r="I23" s="77">
        <f t="shared" si="2"/>
        <v>1.0362106065540945E-2</v>
      </c>
      <c r="J23" s="76">
        <f>分析係数表!G26</f>
        <v>0.19628618241398144</v>
      </c>
      <c r="K23" s="78">
        <f t="shared" si="3"/>
        <v>2.0339382413737937E-3</v>
      </c>
      <c r="L23" s="79"/>
      <c r="M23" s="80"/>
      <c r="N23" s="81">
        <f>分析係数表!H26</f>
        <v>1.0973623579884007E-2</v>
      </c>
      <c r="O23" s="82">
        <f t="shared" si="4"/>
        <v>0.17216886123648156</v>
      </c>
      <c r="P23" s="76">
        <f>分析係数表!C26</f>
        <v>0.39424703891708968</v>
      </c>
      <c r="Q23" s="82">
        <f t="shared" si="5"/>
        <v>6.7877063736210164E-2</v>
      </c>
      <c r="R23" s="83">
        <v>7.460366876613686E-2</v>
      </c>
      <c r="S23" s="84">
        <f t="shared" si="6"/>
        <v>8.4965774831677804E-2</v>
      </c>
      <c r="T23" s="85">
        <f>分析係数表!F26</f>
        <v>0.33478973238667392</v>
      </c>
      <c r="U23" s="86">
        <f t="shared" si="7"/>
        <v>2.8445669017923808E-2</v>
      </c>
      <c r="V23" s="87">
        <f>分析係数表!D26</f>
        <v>1.0267613326051339E-2</v>
      </c>
      <c r="W23" s="167">
        <f t="shared" si="8"/>
        <v>0</v>
      </c>
      <c r="X23" s="76">
        <f>分析係数表!E26</f>
        <v>1.0158383397050792E-2</v>
      </c>
      <c r="Y23" s="166">
        <f t="shared" si="9"/>
        <v>0</v>
      </c>
    </row>
    <row r="24" spans="1:25" x14ac:dyDescent="0.2">
      <c r="A24" s="6" t="s">
        <v>12</v>
      </c>
      <c r="B24" s="5" t="s">
        <v>366</v>
      </c>
      <c r="C24" s="90"/>
      <c r="D24" s="76">
        <f>投入係数表!L24</f>
        <v>0</v>
      </c>
      <c r="E24" s="77">
        <f t="shared" si="0"/>
        <v>0</v>
      </c>
      <c r="F24" s="76">
        <f>分析係数表!C27</f>
        <v>0.12701612903225812</v>
      </c>
      <c r="G24" s="77">
        <f t="shared" si="1"/>
        <v>0</v>
      </c>
      <c r="H24" s="77">
        <v>4.7078323933068381E-4</v>
      </c>
      <c r="I24" s="77">
        <f t="shared" si="2"/>
        <v>4.7078323933068381E-4</v>
      </c>
      <c r="J24" s="76">
        <f>分析係数表!G27</f>
        <v>0.16988809766022381</v>
      </c>
      <c r="K24" s="78">
        <f t="shared" si="3"/>
        <v>7.9980468940207727E-5</v>
      </c>
      <c r="L24" s="79"/>
      <c r="M24" s="80"/>
      <c r="N24" s="81">
        <f>分析係数表!H27</f>
        <v>1.137085882259474E-2</v>
      </c>
      <c r="O24" s="82">
        <f t="shared" si="4"/>
        <v>0.17840121820431798</v>
      </c>
      <c r="P24" s="76">
        <f>分析係数表!C27</f>
        <v>0.12701612903225812</v>
      </c>
      <c r="Q24" s="82">
        <f t="shared" si="5"/>
        <v>2.265983215095169E-2</v>
      </c>
      <c r="R24" s="83">
        <v>2.2936878458522925E-2</v>
      </c>
      <c r="S24" s="84">
        <f t="shared" si="6"/>
        <v>2.3407661697853608E-2</v>
      </c>
      <c r="T24" s="85">
        <f>分析係数表!F27</f>
        <v>0.32044760935910477</v>
      </c>
      <c r="U24" s="86">
        <f t="shared" si="7"/>
        <v>7.5009292317638719E-3</v>
      </c>
      <c r="V24" s="87">
        <f>分析係数表!D27</f>
        <v>1.0172939979654121E-2</v>
      </c>
      <c r="W24" s="167">
        <f t="shared" si="8"/>
        <v>0</v>
      </c>
      <c r="X24" s="76">
        <f>分析係数表!E27</f>
        <v>5.0864699898270603E-3</v>
      </c>
      <c r="Y24" s="166">
        <f t="shared" si="9"/>
        <v>0</v>
      </c>
    </row>
    <row r="25" spans="1:25" x14ac:dyDescent="0.2">
      <c r="A25" s="6" t="s">
        <v>13</v>
      </c>
      <c r="B25" s="5" t="s">
        <v>192</v>
      </c>
      <c r="C25" s="90"/>
      <c r="D25" s="76">
        <f>投入係数表!L25</f>
        <v>0</v>
      </c>
      <c r="E25" s="77">
        <f t="shared" si="0"/>
        <v>0</v>
      </c>
      <c r="F25" s="76">
        <f>分析係数表!C28</f>
        <v>0.16379672406551871</v>
      </c>
      <c r="G25" s="77">
        <f t="shared" si="1"/>
        <v>0</v>
      </c>
      <c r="H25" s="77">
        <v>1.5355528636447407E-2</v>
      </c>
      <c r="I25" s="77">
        <f t="shared" si="2"/>
        <v>1.5355528636447407E-2</v>
      </c>
      <c r="J25" s="76">
        <f>分析係数表!G28</f>
        <v>0.12481384959046909</v>
      </c>
      <c r="K25" s="78">
        <f t="shared" si="3"/>
        <v>1.9165826416116876E-3</v>
      </c>
      <c r="L25" s="79"/>
      <c r="M25" s="80"/>
      <c r="N25" s="81">
        <f>分析係数表!H28</f>
        <v>2.2086279494716771E-2</v>
      </c>
      <c r="O25" s="82">
        <f t="shared" si="4"/>
        <v>0.34651904741170586</v>
      </c>
      <c r="P25" s="76">
        <f>分析係数表!C28</f>
        <v>0.16379672406551871</v>
      </c>
      <c r="Q25" s="82">
        <f t="shared" si="5"/>
        <v>5.6758684792341578E-2</v>
      </c>
      <c r="R25" s="83">
        <v>6.4837338658118304E-2</v>
      </c>
      <c r="S25" s="84">
        <f t="shared" si="6"/>
        <v>8.0192867294565706E-2</v>
      </c>
      <c r="T25" s="85">
        <f>分析係数表!F28</f>
        <v>0.21360759493670886</v>
      </c>
      <c r="U25" s="86">
        <f t="shared" si="7"/>
        <v>1.712980551387084E-2</v>
      </c>
      <c r="V25" s="87">
        <f>分析係数表!D28</f>
        <v>6.6548771407297092E-2</v>
      </c>
      <c r="W25" s="167">
        <f t="shared" si="8"/>
        <v>0</v>
      </c>
      <c r="X25" s="76">
        <f>分析係数表!E28</f>
        <v>6.78518242740134E-2</v>
      </c>
      <c r="Y25" s="166">
        <f t="shared" si="9"/>
        <v>0</v>
      </c>
    </row>
    <row r="26" spans="1:25" x14ac:dyDescent="0.2">
      <c r="A26" s="6" t="s">
        <v>14</v>
      </c>
      <c r="B26" s="5" t="s">
        <v>50</v>
      </c>
      <c r="C26" s="90"/>
      <c r="D26" s="76">
        <f>投入係数表!L26</f>
        <v>2.3225630165994945E-3</v>
      </c>
      <c r="E26" s="77">
        <f t="shared" si="0"/>
        <v>0.23225630165994945</v>
      </c>
      <c r="F26" s="76">
        <f>分析係数表!C29</f>
        <v>0.28548895899053628</v>
      </c>
      <c r="G26" s="77">
        <f t="shared" si="1"/>
        <v>6.6306609779890932E-2</v>
      </c>
      <c r="H26" s="77">
        <v>8.5707520147854627E-2</v>
      </c>
      <c r="I26" s="77">
        <f t="shared" si="2"/>
        <v>8.5707520147854627E-2</v>
      </c>
      <c r="J26" s="76">
        <f>分析係数表!G29</f>
        <v>0.26160092807424595</v>
      </c>
      <c r="K26" s="78">
        <f t="shared" si="3"/>
        <v>2.2421166813620903E-2</v>
      </c>
      <c r="L26" s="79"/>
      <c r="M26" s="80"/>
      <c r="N26" s="81">
        <f>分析係数表!H29</f>
        <v>1.047707952649559E-2</v>
      </c>
      <c r="O26" s="82">
        <f t="shared" si="4"/>
        <v>0.16437841502668601</v>
      </c>
      <c r="P26" s="76">
        <f>分析係数表!C29</f>
        <v>0.28548895899053628</v>
      </c>
      <c r="Q26" s="82">
        <f t="shared" si="5"/>
        <v>4.6928222586482916E-2</v>
      </c>
      <c r="R26" s="83">
        <v>6.4535698955029183E-2</v>
      </c>
      <c r="S26" s="84">
        <f t="shared" si="6"/>
        <v>0.1502432191028838</v>
      </c>
      <c r="T26" s="85">
        <f>分析係数表!F29</f>
        <v>0.47177107501933491</v>
      </c>
      <c r="U26" s="86">
        <f t="shared" si="7"/>
        <v>7.0880404990532969E-2</v>
      </c>
      <c r="V26" s="87">
        <f>分析係数表!D29</f>
        <v>7.4825986078886311E-2</v>
      </c>
      <c r="W26" s="167">
        <f t="shared" si="8"/>
        <v>0</v>
      </c>
      <c r="X26" s="76">
        <f>分析係数表!E29</f>
        <v>4.7370456303170917E-2</v>
      </c>
      <c r="Y26" s="166">
        <f t="shared" si="9"/>
        <v>0</v>
      </c>
    </row>
    <row r="27" spans="1:25" x14ac:dyDescent="0.2">
      <c r="A27" s="6" t="s">
        <v>15</v>
      </c>
      <c r="B27" s="5" t="s">
        <v>36</v>
      </c>
      <c r="C27" s="90"/>
      <c r="D27" s="76">
        <f>投入係数表!L27</f>
        <v>3.483844524899242E-3</v>
      </c>
      <c r="E27" s="77">
        <f t="shared" si="0"/>
        <v>0.34838445248992422</v>
      </c>
      <c r="F27" s="76">
        <f>分析係数表!C30</f>
        <v>1</v>
      </c>
      <c r="G27" s="77">
        <f t="shared" si="1"/>
        <v>0.34838445248992422</v>
      </c>
      <c r="H27" s="77">
        <v>0.40244451842772538</v>
      </c>
      <c r="I27" s="77">
        <f t="shared" si="2"/>
        <v>0.40244451842772538</v>
      </c>
      <c r="J27" s="76">
        <f>分析係数表!G30</f>
        <v>0.34486716956379143</v>
      </c>
      <c r="K27" s="78">
        <f t="shared" si="3"/>
        <v>0.13878990197663277</v>
      </c>
      <c r="L27" s="79"/>
      <c r="M27" s="80"/>
      <c r="N27" s="81">
        <f>分析係数表!H30</f>
        <v>0</v>
      </c>
      <c r="O27" s="82">
        <f t="shared" si="4"/>
        <v>0</v>
      </c>
      <c r="P27" s="76">
        <f>分析係数表!C30</f>
        <v>1</v>
      </c>
      <c r="Q27" s="82">
        <f t="shared" si="5"/>
        <v>0</v>
      </c>
      <c r="R27" s="83">
        <v>3.5724006706843683E-2</v>
      </c>
      <c r="S27" s="84">
        <f t="shared" si="6"/>
        <v>0.43816852513456905</v>
      </c>
      <c r="T27" s="85">
        <f>分析係数表!F30</f>
        <v>0.44112823876680879</v>
      </c>
      <c r="U27" s="86">
        <f t="shared" si="7"/>
        <v>0.19328850977566264</v>
      </c>
      <c r="V27" s="87">
        <f>分析係数表!D30</f>
        <v>0.17563135454247294</v>
      </c>
      <c r="W27" s="167">
        <f t="shared" si="8"/>
        <v>0</v>
      </c>
      <c r="X27" s="76">
        <f>分析係数表!E30</f>
        <v>0.11282387668087898</v>
      </c>
      <c r="Y27" s="166">
        <f t="shared" si="9"/>
        <v>0</v>
      </c>
    </row>
    <row r="28" spans="1:25" x14ac:dyDescent="0.2">
      <c r="A28" s="6" t="s">
        <v>16</v>
      </c>
      <c r="B28" s="5" t="s">
        <v>193</v>
      </c>
      <c r="C28" s="90"/>
      <c r="D28" s="76">
        <f>投入係数表!L28</f>
        <v>3.4360270510280753E-2</v>
      </c>
      <c r="E28" s="77">
        <f t="shared" si="0"/>
        <v>3.4360270510280753</v>
      </c>
      <c r="F28" s="76">
        <f>分析係数表!C31</f>
        <v>9.852216748768472E-2</v>
      </c>
      <c r="G28" s="77">
        <f t="shared" si="1"/>
        <v>0.33852483261360344</v>
      </c>
      <c r="H28" s="77">
        <v>0.38187778110842002</v>
      </c>
      <c r="I28" s="77">
        <f t="shared" si="2"/>
        <v>0.38187778110842002</v>
      </c>
      <c r="J28" s="76">
        <f>分析係数表!G31</f>
        <v>7.0742358078602616E-2</v>
      </c>
      <c r="K28" s="78">
        <f t="shared" si="3"/>
        <v>2.7014934733434078E-2</v>
      </c>
      <c r="L28" s="79"/>
      <c r="M28" s="80"/>
      <c r="N28" s="81">
        <f>分析係数表!H31</f>
        <v>2.298998967188369E-2</v>
      </c>
      <c r="O28" s="82">
        <f t="shared" si="4"/>
        <v>0.36069765951353377</v>
      </c>
      <c r="P28" s="76">
        <f>分析係数表!C31</f>
        <v>9.852216748768472E-2</v>
      </c>
      <c r="Q28" s="82">
        <f t="shared" si="5"/>
        <v>3.5536715223008247E-2</v>
      </c>
      <c r="R28" s="83">
        <v>4.5747797802021137E-2</v>
      </c>
      <c r="S28" s="84">
        <f t="shared" si="6"/>
        <v>0.42762557891044117</v>
      </c>
      <c r="T28" s="85">
        <f>分析係数表!F31</f>
        <v>0.34585152838427946</v>
      </c>
      <c r="U28" s="86">
        <f t="shared" si="7"/>
        <v>0.14789496004238839</v>
      </c>
      <c r="V28" s="87">
        <f>分析係数表!D31</f>
        <v>0</v>
      </c>
      <c r="W28" s="167">
        <f t="shared" si="8"/>
        <v>0</v>
      </c>
      <c r="X28" s="76">
        <f>分析係数表!E31</f>
        <v>0</v>
      </c>
      <c r="Y28" s="166">
        <f t="shared" si="9"/>
        <v>0</v>
      </c>
    </row>
    <row r="29" spans="1:25" x14ac:dyDescent="0.2">
      <c r="A29" s="6" t="s">
        <v>17</v>
      </c>
      <c r="B29" s="5" t="s">
        <v>273</v>
      </c>
      <c r="C29" s="90"/>
      <c r="D29" s="76">
        <f>投入係数表!L29</f>
        <v>1.0246601543821298E-3</v>
      </c>
      <c r="E29" s="77">
        <f t="shared" si="0"/>
        <v>0.10246601543821299</v>
      </c>
      <c r="F29" s="76">
        <f>分析係数表!C32</f>
        <v>1</v>
      </c>
      <c r="G29" s="77">
        <f t="shared" si="1"/>
        <v>0.10246601543821299</v>
      </c>
      <c r="H29" s="77">
        <v>0.13148279272607494</v>
      </c>
      <c r="I29" s="77">
        <f t="shared" si="2"/>
        <v>0.13148279272607494</v>
      </c>
      <c r="J29" s="76">
        <f>分析係数表!G32</f>
        <v>0.13984348417829193</v>
      </c>
      <c r="K29" s="78">
        <f t="shared" si="3"/>
        <v>1.8387011844306498E-2</v>
      </c>
      <c r="L29" s="79"/>
      <c r="M29" s="80"/>
      <c r="N29" s="81">
        <f>分析係数表!H32</f>
        <v>6.6735520775403198E-3</v>
      </c>
      <c r="O29" s="82">
        <f t="shared" si="4"/>
        <v>0.10470359705965214</v>
      </c>
      <c r="P29" s="76">
        <f>分析係数表!C32</f>
        <v>1</v>
      </c>
      <c r="Q29" s="82">
        <f t="shared" si="5"/>
        <v>0.10470359705965214</v>
      </c>
      <c r="R29" s="83">
        <v>0.13799387027133039</v>
      </c>
      <c r="S29" s="84">
        <f t="shared" si="6"/>
        <v>0.26947666299740536</v>
      </c>
      <c r="T29" s="85">
        <f>分析係数表!F32</f>
        <v>0.48213678121810138</v>
      </c>
      <c r="U29" s="86">
        <f t="shared" si="7"/>
        <v>0.12992461091096408</v>
      </c>
      <c r="V29" s="87">
        <f>分析係数表!D32</f>
        <v>1.5651582170806397E-2</v>
      </c>
      <c r="W29" s="167">
        <f t="shared" si="8"/>
        <v>0</v>
      </c>
      <c r="X29" s="76">
        <f>分析係数表!E32</f>
        <v>2.3477373256209595E-2</v>
      </c>
      <c r="Y29" s="166">
        <f t="shared" si="9"/>
        <v>0</v>
      </c>
    </row>
    <row r="30" spans="1:25" x14ac:dyDescent="0.2">
      <c r="A30" s="6" t="s">
        <v>18</v>
      </c>
      <c r="B30" s="5" t="s">
        <v>274</v>
      </c>
      <c r="C30" s="90"/>
      <c r="D30" s="76">
        <f>投入係数表!L30</f>
        <v>6.8310676958808659E-5</v>
      </c>
      <c r="E30" s="77">
        <f t="shared" si="0"/>
        <v>6.8310676958808656E-3</v>
      </c>
      <c r="F30" s="76">
        <f>分析係数表!C33</f>
        <v>0.66930265995686555</v>
      </c>
      <c r="G30" s="77">
        <f t="shared" si="1"/>
        <v>4.5720517791984798E-3</v>
      </c>
      <c r="H30" s="77">
        <v>1.4445886062067464E-2</v>
      </c>
      <c r="I30" s="77">
        <f t="shared" si="2"/>
        <v>1.4445886062067464E-2</v>
      </c>
      <c r="J30" s="76">
        <f>分析係数表!G33</f>
        <v>0.50267952840300112</v>
      </c>
      <c r="K30" s="78">
        <f t="shared" si="3"/>
        <v>7.2616511930435595E-3</v>
      </c>
      <c r="L30" s="79"/>
      <c r="M30" s="80"/>
      <c r="N30" s="81">
        <f>分析係数表!H33</f>
        <v>9.930881067768333E-4</v>
      </c>
      <c r="O30" s="82">
        <f t="shared" si="4"/>
        <v>1.5580892419591092E-2</v>
      </c>
      <c r="P30" s="76">
        <f>分析係数表!C33</f>
        <v>0.66930265995686555</v>
      </c>
      <c r="Q30" s="82">
        <f t="shared" si="5"/>
        <v>1.042833274093408E-2</v>
      </c>
      <c r="R30" s="83">
        <v>2.959385749235487E-2</v>
      </c>
      <c r="S30" s="84">
        <f t="shared" si="6"/>
        <v>4.4039743554422334E-2</v>
      </c>
      <c r="T30" s="85">
        <f>分析係数表!F33</f>
        <v>0.63987138263665599</v>
      </c>
      <c r="U30" s="86">
        <f t="shared" si="7"/>
        <v>2.8179771599131976E-2</v>
      </c>
      <c r="V30" s="87">
        <f>分析係数表!D33</f>
        <v>8.1457663451232579E-2</v>
      </c>
      <c r="W30" s="167">
        <f t="shared" si="8"/>
        <v>0</v>
      </c>
      <c r="X30" s="76">
        <f>分析係数表!E33</f>
        <v>7.5026795284030015E-2</v>
      </c>
      <c r="Y30" s="166">
        <f t="shared" si="9"/>
        <v>0</v>
      </c>
    </row>
    <row r="31" spans="1:25" x14ac:dyDescent="0.2">
      <c r="A31" s="6" t="s">
        <v>19</v>
      </c>
      <c r="B31" s="5" t="s">
        <v>275</v>
      </c>
      <c r="C31" s="90"/>
      <c r="D31" s="76">
        <f>投入係数表!L31</f>
        <v>6.0318327754628046E-2</v>
      </c>
      <c r="E31" s="77">
        <f t="shared" si="0"/>
        <v>6.0318327754628047</v>
      </c>
      <c r="F31" s="76">
        <f>分析係数表!C34</f>
        <v>0.21075898495808931</v>
      </c>
      <c r="G31" s="77">
        <f t="shared" si="1"/>
        <v>1.2712629531934754</v>
      </c>
      <c r="H31" s="77">
        <v>1.418482636392244</v>
      </c>
      <c r="I31" s="77">
        <f t="shared" si="2"/>
        <v>1.418482636392244</v>
      </c>
      <c r="J31" s="76">
        <f>分析係数表!G34</f>
        <v>0.42506631299734748</v>
      </c>
      <c r="K31" s="78">
        <f t="shared" si="3"/>
        <v>0.60294918430200828</v>
      </c>
      <c r="L31" s="79"/>
      <c r="M31" s="80"/>
      <c r="N31" s="81">
        <f>分析係数表!H34</f>
        <v>0.16547827123222372</v>
      </c>
      <c r="O31" s="82">
        <f t="shared" si="4"/>
        <v>2.5962441038764634</v>
      </c>
      <c r="P31" s="76">
        <f>分析係数表!C34</f>
        <v>0.21075898495808931</v>
      </c>
      <c r="Q31" s="82">
        <f t="shared" si="5"/>
        <v>0.54718177203642759</v>
      </c>
      <c r="R31" s="83">
        <v>0.59868055003942611</v>
      </c>
      <c r="S31" s="84">
        <f t="shared" si="6"/>
        <v>2.0171631864316701</v>
      </c>
      <c r="T31" s="85">
        <f>分析係数表!F34</f>
        <v>0.7000994694960212</v>
      </c>
      <c r="U31" s="86">
        <f t="shared" si="7"/>
        <v>1.4122148767077161</v>
      </c>
      <c r="V31" s="87">
        <f>分析係数表!D34</f>
        <v>0.34449602122015915</v>
      </c>
      <c r="W31" s="167">
        <f t="shared" si="8"/>
        <v>1</v>
      </c>
      <c r="X31" s="76">
        <f>分析係数表!E34</f>
        <v>0.25008289124668437</v>
      </c>
      <c r="Y31" s="166">
        <f t="shared" si="9"/>
        <v>1</v>
      </c>
    </row>
    <row r="32" spans="1:25" x14ac:dyDescent="0.2">
      <c r="A32" s="6" t="s">
        <v>20</v>
      </c>
      <c r="B32" s="5" t="s">
        <v>37</v>
      </c>
      <c r="C32" s="90"/>
      <c r="D32" s="76">
        <f>投入係数表!L32</f>
        <v>2.800737755311155E-3</v>
      </c>
      <c r="E32" s="77">
        <f t="shared" si="0"/>
        <v>0.28007377553111551</v>
      </c>
      <c r="F32" s="76">
        <f>分析係数表!C35</f>
        <v>0.35776763643278187</v>
      </c>
      <c r="G32" s="77">
        <f t="shared" si="1"/>
        <v>0.10020133269857269</v>
      </c>
      <c r="H32" s="77">
        <v>0.14135764699733161</v>
      </c>
      <c r="I32" s="77">
        <f t="shared" si="2"/>
        <v>0.14135764699733161</v>
      </c>
      <c r="J32" s="76">
        <f>分析係数表!G35</f>
        <v>0.31457036114570364</v>
      </c>
      <c r="K32" s="78">
        <f t="shared" si="3"/>
        <v>4.4466926066657496E-2</v>
      </c>
      <c r="L32" s="79"/>
      <c r="M32" s="80"/>
      <c r="N32" s="81">
        <f>分析係数表!H35</f>
        <v>6.2812822753634701E-2</v>
      </c>
      <c r="O32" s="82">
        <f t="shared" si="4"/>
        <v>0.98549144553913648</v>
      </c>
      <c r="P32" s="76">
        <f>分析係数表!C35</f>
        <v>0.35776763643278187</v>
      </c>
      <c r="Q32" s="82">
        <f t="shared" si="5"/>
        <v>0.35257694519526245</v>
      </c>
      <c r="R32" s="83">
        <v>0.43200005794555768</v>
      </c>
      <c r="S32" s="84">
        <f t="shared" si="6"/>
        <v>0.57335770494288929</v>
      </c>
      <c r="T32" s="85">
        <f>分析係数表!F35</f>
        <v>0.64533001245330013</v>
      </c>
      <c r="U32" s="86">
        <f t="shared" si="7"/>
        <v>0.37000493487099034</v>
      </c>
      <c r="V32" s="87">
        <f>分析係数表!D35</f>
        <v>7.6961394769613944E-2</v>
      </c>
      <c r="W32" s="167">
        <f t="shared" si="8"/>
        <v>0</v>
      </c>
      <c r="X32" s="76">
        <f>分析係数表!E35</f>
        <v>7.0734744707347447E-2</v>
      </c>
      <c r="Y32" s="166">
        <f t="shared" si="9"/>
        <v>0</v>
      </c>
    </row>
    <row r="33" spans="1:25" x14ac:dyDescent="0.2">
      <c r="A33" s="6" t="s">
        <v>21</v>
      </c>
      <c r="B33" s="5" t="s">
        <v>38</v>
      </c>
      <c r="C33" s="90"/>
      <c r="D33" s="76">
        <f>投入係数表!L33</f>
        <v>4.7817473871166063E-4</v>
      </c>
      <c r="E33" s="77">
        <f t="shared" si="0"/>
        <v>4.7817473871166062E-2</v>
      </c>
      <c r="F33" s="76">
        <f>分析係数表!C36</f>
        <v>0.77131996474217712</v>
      </c>
      <c r="G33" s="77">
        <f t="shared" si="1"/>
        <v>3.6882572260367785E-2</v>
      </c>
      <c r="H33" s="77">
        <v>9.8561545702374118E-2</v>
      </c>
      <c r="I33" s="77">
        <f t="shared" si="2"/>
        <v>9.8561545702374118E-2</v>
      </c>
      <c r="J33" s="76">
        <f>分析係数表!G36</f>
        <v>2.7850799289520427E-2</v>
      </c>
      <c r="K33" s="78">
        <f t="shared" si="3"/>
        <v>2.7450178270217161E-3</v>
      </c>
      <c r="L33" s="79"/>
      <c r="M33" s="80"/>
      <c r="N33" s="81">
        <f>分析係数表!H36</f>
        <v>0.1566397870819099</v>
      </c>
      <c r="O33" s="82">
        <f t="shared" si="4"/>
        <v>2.4575741613421025</v>
      </c>
      <c r="P33" s="76">
        <f>分析係数表!C36</f>
        <v>0.77131996474217712</v>
      </c>
      <c r="Q33" s="82">
        <f t="shared" si="5"/>
        <v>1.895576015477676</v>
      </c>
      <c r="R33" s="83">
        <v>1.9724851580224327</v>
      </c>
      <c r="S33" s="84">
        <f t="shared" si="6"/>
        <v>2.0710467037248068</v>
      </c>
      <c r="T33" s="85">
        <f>分析係数表!F36</f>
        <v>0.87289520426287748</v>
      </c>
      <c r="U33" s="86">
        <f t="shared" si="7"/>
        <v>1.8078067354858243</v>
      </c>
      <c r="V33" s="87">
        <f>分析係数表!D36</f>
        <v>1.1793960923623446E-2</v>
      </c>
      <c r="W33" s="167">
        <f t="shared" si="8"/>
        <v>0</v>
      </c>
      <c r="X33" s="76">
        <f>分析係数表!E36</f>
        <v>4.760213143872114E-3</v>
      </c>
      <c r="Y33" s="166">
        <f t="shared" si="9"/>
        <v>0</v>
      </c>
    </row>
    <row r="34" spans="1:25" x14ac:dyDescent="0.2">
      <c r="A34" s="6" t="s">
        <v>22</v>
      </c>
      <c r="B34" s="5" t="s">
        <v>378</v>
      </c>
      <c r="C34" s="90"/>
      <c r="D34" s="76">
        <f>投入係数表!L34</f>
        <v>1.7214290593619782E-2</v>
      </c>
      <c r="E34" s="77">
        <f t="shared" si="0"/>
        <v>1.7214290593619781</v>
      </c>
      <c r="F34" s="76">
        <f>分析係数表!C37</f>
        <v>0.44031007751937989</v>
      </c>
      <c r="G34" s="77">
        <f t="shared" si="1"/>
        <v>0.75796256257178574</v>
      </c>
      <c r="H34" s="77">
        <v>0.89575932244631018</v>
      </c>
      <c r="I34" s="77">
        <f t="shared" si="2"/>
        <v>0.89575932244631018</v>
      </c>
      <c r="J34" s="76">
        <f>分析係数表!G37</f>
        <v>0.46875589956579194</v>
      </c>
      <c r="K34" s="78">
        <f t="shared" si="3"/>
        <v>0.41989246698776439</v>
      </c>
      <c r="L34" s="79"/>
      <c r="M34" s="80"/>
      <c r="N34" s="81">
        <f>分析係数表!H37</f>
        <v>4.9515373003892908E-2</v>
      </c>
      <c r="O34" s="82">
        <f t="shared" si="4"/>
        <v>0.77686329604081183</v>
      </c>
      <c r="P34" s="76">
        <f>分析係数表!C37</f>
        <v>0.44031007751937989</v>
      </c>
      <c r="Q34" s="82">
        <f t="shared" si="5"/>
        <v>0.34206073810169085</v>
      </c>
      <c r="R34" s="83">
        <v>0.40401910647223038</v>
      </c>
      <c r="S34" s="84">
        <f t="shared" si="6"/>
        <v>1.2997784289185406</v>
      </c>
      <c r="T34" s="85">
        <f>分析係数表!F37</f>
        <v>0.71172361714177834</v>
      </c>
      <c r="U34" s="86">
        <f t="shared" si="7"/>
        <v>0.92508300491276152</v>
      </c>
      <c r="V34" s="87">
        <f>分析係数表!D37</f>
        <v>0.12846894468567113</v>
      </c>
      <c r="W34" s="167">
        <f t="shared" si="8"/>
        <v>0</v>
      </c>
      <c r="X34" s="76">
        <f>分析係数表!E37</f>
        <v>0.12044553520860865</v>
      </c>
      <c r="Y34" s="166">
        <f t="shared" si="9"/>
        <v>0</v>
      </c>
    </row>
    <row r="35" spans="1:25" x14ac:dyDescent="0.2">
      <c r="A35" s="6" t="s">
        <v>23</v>
      </c>
      <c r="B35" s="5" t="s">
        <v>194</v>
      </c>
      <c r="C35" s="90"/>
      <c r="D35" s="76">
        <f>投入係数表!L35</f>
        <v>3.5521552018580502E-3</v>
      </c>
      <c r="E35" s="77">
        <f t="shared" si="0"/>
        <v>0.35521552018580504</v>
      </c>
      <c r="F35" s="76">
        <f>分析係数表!C38</f>
        <v>1.9523553644993696E-2</v>
      </c>
      <c r="G35" s="77">
        <f t="shared" si="1"/>
        <v>6.9350692638819062E-3</v>
      </c>
      <c r="H35" s="77">
        <v>1.0280936176500088E-2</v>
      </c>
      <c r="I35" s="77">
        <f t="shared" si="2"/>
        <v>1.0280936176500088E-2</v>
      </c>
      <c r="J35" s="76">
        <f>分析係数表!G38</f>
        <v>0.33554817275747506</v>
      </c>
      <c r="K35" s="78">
        <f t="shared" si="3"/>
        <v>3.4497493482608266E-3</v>
      </c>
      <c r="L35" s="79"/>
      <c r="M35" s="80"/>
      <c r="N35" s="81">
        <f>分析係数表!H38</f>
        <v>4.4649241280686425E-2</v>
      </c>
      <c r="O35" s="82">
        <f t="shared" si="4"/>
        <v>0.70051692318481551</v>
      </c>
      <c r="P35" s="76">
        <f>分析係数表!C38</f>
        <v>1.9523553644993696E-2</v>
      </c>
      <c r="Q35" s="82">
        <f t="shared" si="5"/>
        <v>1.3676579729024673E-2</v>
      </c>
      <c r="R35" s="83">
        <v>1.659613466759232E-2</v>
      </c>
      <c r="S35" s="84">
        <f t="shared" si="6"/>
        <v>2.687707084409241E-2</v>
      </c>
      <c r="T35" s="85">
        <f>分析係数表!F38</f>
        <v>0.54485049833887045</v>
      </c>
      <c r="U35" s="86">
        <f t="shared" si="7"/>
        <v>1.4643985443292875E-2</v>
      </c>
      <c r="V35" s="87">
        <f>分析係数表!D38</f>
        <v>0.16279069767441862</v>
      </c>
      <c r="W35" s="167">
        <f t="shared" si="8"/>
        <v>0</v>
      </c>
      <c r="X35" s="76">
        <f>分析係数表!E38</f>
        <v>0.12624584717607973</v>
      </c>
      <c r="Y35" s="166">
        <f t="shared" si="9"/>
        <v>0</v>
      </c>
    </row>
    <row r="36" spans="1:25" x14ac:dyDescent="0.2">
      <c r="A36" s="6" t="s">
        <v>24</v>
      </c>
      <c r="B36" s="5" t="s">
        <v>39</v>
      </c>
      <c r="C36" s="90"/>
      <c r="D36" s="76">
        <f>投入係数表!L36</f>
        <v>0</v>
      </c>
      <c r="E36" s="77">
        <f t="shared" si="0"/>
        <v>0</v>
      </c>
      <c r="F36" s="76">
        <f>分析係数表!C39</f>
        <v>1</v>
      </c>
      <c r="G36" s="77">
        <f t="shared" si="1"/>
        <v>0</v>
      </c>
      <c r="H36" s="77">
        <v>2.250151169626196E-2</v>
      </c>
      <c r="I36" s="77">
        <f t="shared" si="2"/>
        <v>2.250151169626196E-2</v>
      </c>
      <c r="J36" s="76">
        <f>分析係数表!G39</f>
        <v>0.34952522092321203</v>
      </c>
      <c r="K36" s="78">
        <f t="shared" si="3"/>
        <v>7.8648458467422012E-3</v>
      </c>
      <c r="L36" s="79"/>
      <c r="M36" s="80"/>
      <c r="N36" s="81">
        <f>分析係数表!H39</f>
        <v>3.9524906649717967E-3</v>
      </c>
      <c r="O36" s="82">
        <f t="shared" si="4"/>
        <v>6.2011951829972552E-2</v>
      </c>
      <c r="P36" s="76">
        <f>分析係数表!C39</f>
        <v>1</v>
      </c>
      <c r="Q36" s="82">
        <f t="shared" si="5"/>
        <v>6.2011951829972552E-2</v>
      </c>
      <c r="R36" s="83">
        <v>0.10098733451357306</v>
      </c>
      <c r="S36" s="84">
        <f t="shared" si="6"/>
        <v>0.12348884620983502</v>
      </c>
      <c r="T36" s="85">
        <f>分析係数表!F39</f>
        <v>0.70020308469180526</v>
      </c>
      <c r="U36" s="86">
        <f t="shared" si="7"/>
        <v>8.6467271041158422E-2</v>
      </c>
      <c r="V36" s="87">
        <f>分析係数表!D39</f>
        <v>4.7038805642461164E-2</v>
      </c>
      <c r="W36" s="167">
        <f t="shared" si="8"/>
        <v>0</v>
      </c>
      <c r="X36" s="76">
        <f>分析係数表!E39</f>
        <v>5.9608101432570393E-2</v>
      </c>
      <c r="Y36" s="166">
        <f t="shared" si="9"/>
        <v>0</v>
      </c>
    </row>
    <row r="37" spans="1:25" x14ac:dyDescent="0.2">
      <c r="A37" s="6" t="s">
        <v>25</v>
      </c>
      <c r="B37" s="5" t="s">
        <v>40</v>
      </c>
      <c r="C37" s="90"/>
      <c r="D37" s="76">
        <f>投入係数表!L37</f>
        <v>1.3662135391761732E-4</v>
      </c>
      <c r="E37" s="77">
        <f t="shared" si="0"/>
        <v>1.3662135391761731E-2</v>
      </c>
      <c r="F37" s="76">
        <f>分析係数表!C40</f>
        <v>0.85909267157813107</v>
      </c>
      <c r="G37" s="77">
        <f t="shared" si="1"/>
        <v>1.1737040393170722E-2</v>
      </c>
      <c r="H37" s="77">
        <v>1.3375830657437455E-2</v>
      </c>
      <c r="I37" s="77">
        <f t="shared" si="2"/>
        <v>1.3375830657437455E-2</v>
      </c>
      <c r="J37" s="76">
        <f>分析係数表!G40</f>
        <v>0.47745782431646305</v>
      </c>
      <c r="K37" s="78">
        <f t="shared" si="3"/>
        <v>6.3863950041255328E-3</v>
      </c>
      <c r="L37" s="79"/>
      <c r="M37" s="80"/>
      <c r="N37" s="81">
        <f>分析係数表!H40</f>
        <v>3.4410502899817272E-2</v>
      </c>
      <c r="O37" s="82">
        <f t="shared" si="4"/>
        <v>0.53987792233883125</v>
      </c>
      <c r="P37" s="76">
        <f>分析係数表!C40</f>
        <v>0.85909267157813107</v>
      </c>
      <c r="Q37" s="82">
        <f t="shared" si="5"/>
        <v>0.46380516662811733</v>
      </c>
      <c r="R37" s="83">
        <v>0.46434891527691519</v>
      </c>
      <c r="S37" s="84">
        <f t="shared" si="6"/>
        <v>0.47772474593435266</v>
      </c>
      <c r="T37" s="85">
        <f>分析係数表!F40</f>
        <v>0.67379290285049442</v>
      </c>
      <c r="U37" s="86">
        <f t="shared" si="7"/>
        <v>0.32188754332662239</v>
      </c>
      <c r="V37" s="87">
        <f>分析係数表!D40</f>
        <v>6.7699243746364171E-2</v>
      </c>
      <c r="W37" s="167">
        <f t="shared" si="8"/>
        <v>0</v>
      </c>
      <c r="X37" s="76">
        <f>分析係数表!E40</f>
        <v>4.3048283885980219E-2</v>
      </c>
      <c r="Y37" s="166">
        <f t="shared" si="9"/>
        <v>0</v>
      </c>
    </row>
    <row r="38" spans="1:25" x14ac:dyDescent="0.2">
      <c r="A38" s="6" t="s">
        <v>26</v>
      </c>
      <c r="B38" s="5" t="s">
        <v>277</v>
      </c>
      <c r="C38" s="90"/>
      <c r="D38" s="76">
        <f>投入係数表!L38</f>
        <v>0</v>
      </c>
      <c r="E38" s="77">
        <f t="shared" si="0"/>
        <v>0</v>
      </c>
      <c r="F38" s="76">
        <f>分析係数表!C41</f>
        <v>0.79270887240526711</v>
      </c>
      <c r="G38" s="77">
        <f t="shared" si="1"/>
        <v>0</v>
      </c>
      <c r="H38" s="77">
        <v>2.1294332232138597E-3</v>
      </c>
      <c r="I38" s="77">
        <f t="shared" si="2"/>
        <v>2.1294332232138597E-3</v>
      </c>
      <c r="J38" s="76">
        <f>分析係数表!G41</f>
        <v>0.44018033035308379</v>
      </c>
      <c r="K38" s="78">
        <f t="shared" si="3"/>
        <v>9.3733461965910881E-4</v>
      </c>
      <c r="L38" s="79"/>
      <c r="M38" s="80"/>
      <c r="N38" s="81">
        <f>分析係数表!H41</f>
        <v>5.5652657503773732E-2</v>
      </c>
      <c r="O38" s="82">
        <f t="shared" si="4"/>
        <v>0.87315321119388467</v>
      </c>
      <c r="P38" s="76">
        <f>分析係数表!C41</f>
        <v>0.79270887240526711</v>
      </c>
      <c r="Q38" s="82">
        <f t="shared" si="5"/>
        <v>0.69215629748254237</v>
      </c>
      <c r="R38" s="83">
        <v>0.70503163759038889</v>
      </c>
      <c r="S38" s="84">
        <f t="shared" si="6"/>
        <v>0.7071610708136028</v>
      </c>
      <c r="T38" s="85">
        <f>分析係数表!F41</f>
        <v>0.54542354902257917</v>
      </c>
      <c r="U38" s="86">
        <f t="shared" si="7"/>
        <v>0.38570230097376268</v>
      </c>
      <c r="V38" s="87">
        <f>分析係数表!D41</f>
        <v>0.13115623579330202</v>
      </c>
      <c r="W38" s="167">
        <f t="shared" si="8"/>
        <v>0</v>
      </c>
      <c r="X38" s="76">
        <f>分析係数表!E41</f>
        <v>0.12384452189725716</v>
      </c>
      <c r="Y38" s="166">
        <f t="shared" si="9"/>
        <v>0</v>
      </c>
    </row>
    <row r="39" spans="1:25" x14ac:dyDescent="0.2">
      <c r="A39" s="6" t="s">
        <v>51</v>
      </c>
      <c r="B39" s="5" t="s">
        <v>368</v>
      </c>
      <c r="C39" s="90"/>
      <c r="D39" s="76">
        <f>投入係数表!L39</f>
        <v>3.4155338479404328E-4</v>
      </c>
      <c r="E39" s="77">
        <f>$C$14*D39</f>
        <v>3.4155338479404329E-2</v>
      </c>
      <c r="F39" s="76">
        <f>分析係数表!C42</f>
        <v>1</v>
      </c>
      <c r="G39" s="77">
        <f>E39*F39</f>
        <v>3.4155338479404329E-2</v>
      </c>
      <c r="H39" s="77">
        <v>4.4269896262920182E-2</v>
      </c>
      <c r="I39" s="77">
        <f>C39+H39</f>
        <v>4.4269896262920182E-2</v>
      </c>
      <c r="J39" s="76">
        <f>分析係数表!G42</f>
        <v>0.4853870458135861</v>
      </c>
      <c r="K39" s="78">
        <f>I39*J39</f>
        <v>2.1488034165532743E-2</v>
      </c>
      <c r="L39" s="79"/>
      <c r="M39" s="80"/>
      <c r="N39" s="81">
        <f>分析係数表!H42</f>
        <v>1.2671804242472393E-2</v>
      </c>
      <c r="O39" s="82">
        <f t="shared" si="4"/>
        <v>0.19881218727398234</v>
      </c>
      <c r="P39" s="76">
        <f>分析係数表!C42</f>
        <v>1</v>
      </c>
      <c r="Q39" s="82">
        <f>O39*P39</f>
        <v>0.19881218727398234</v>
      </c>
      <c r="R39" s="83">
        <v>0.20850786945450062</v>
      </c>
      <c r="S39" s="84">
        <f>I39+R39</f>
        <v>0.25277776571742078</v>
      </c>
      <c r="T39" s="85">
        <f>分析係数表!F42</f>
        <v>0.55766192733017372</v>
      </c>
      <c r="U39" s="86">
        <f t="shared" si="7"/>
        <v>0.14096453601619199</v>
      </c>
      <c r="V39" s="87">
        <f>分析係数表!D42</f>
        <v>5.075039494470774E-2</v>
      </c>
      <c r="W39" s="167">
        <f t="shared" si="8"/>
        <v>0</v>
      </c>
      <c r="X39" s="76">
        <f>分析係数表!E42</f>
        <v>4.4826224328593997E-2</v>
      </c>
      <c r="Y39" s="166">
        <f t="shared" si="9"/>
        <v>0</v>
      </c>
    </row>
    <row r="40" spans="1:25" x14ac:dyDescent="0.2">
      <c r="A40" s="6" t="s">
        <v>195</v>
      </c>
      <c r="B40" s="5" t="s">
        <v>41</v>
      </c>
      <c r="C40" s="90"/>
      <c r="D40" s="76">
        <f>投入係数表!L40</f>
        <v>3.6272969465127397E-2</v>
      </c>
      <c r="E40" s="77">
        <f>$C$14*D40</f>
        <v>3.6272969465127396</v>
      </c>
      <c r="F40" s="76">
        <f>分析係数表!C43</f>
        <v>0.28901851382196297</v>
      </c>
      <c r="G40" s="77">
        <f>E40*F40</f>
        <v>1.0483559726720564</v>
      </c>
      <c r="H40" s="77">
        <v>1.2796418524122726</v>
      </c>
      <c r="I40" s="77">
        <f>C40+H40</f>
        <v>1.2796418524122726</v>
      </c>
      <c r="J40" s="76">
        <f>分析係数表!G43</f>
        <v>0.30652070442646356</v>
      </c>
      <c r="K40" s="78">
        <f>I40*J40</f>
        <v>0.39223672201499449</v>
      </c>
      <c r="L40" s="79"/>
      <c r="M40" s="80"/>
      <c r="N40" s="81">
        <f>分析係数表!H43</f>
        <v>3.521490426630651E-2</v>
      </c>
      <c r="O40" s="82">
        <f t="shared" si="4"/>
        <v>0.55249844519870017</v>
      </c>
      <c r="P40" s="76">
        <f>分析係数表!C43</f>
        <v>0.28901851382196297</v>
      </c>
      <c r="Q40" s="82">
        <f>O40*P40</f>
        <v>0.15968227952027358</v>
      </c>
      <c r="R40" s="83">
        <v>0.26897165446721349</v>
      </c>
      <c r="S40" s="84">
        <f>I40+R40</f>
        <v>1.548613506879486</v>
      </c>
      <c r="T40" s="85">
        <f>分析係数表!F43</f>
        <v>0.54989687450420432</v>
      </c>
      <c r="U40" s="86">
        <f t="shared" si="7"/>
        <v>0.8515777272480245</v>
      </c>
      <c r="V40" s="87">
        <f>分析係数表!D43</f>
        <v>0.17436141519911152</v>
      </c>
      <c r="W40" s="167">
        <f t="shared" si="8"/>
        <v>0</v>
      </c>
      <c r="X40" s="76">
        <f>分析係数表!E43</f>
        <v>0.14136125654450263</v>
      </c>
      <c r="Y40" s="166">
        <f t="shared" si="9"/>
        <v>0</v>
      </c>
    </row>
    <row r="41" spans="1:25" x14ac:dyDescent="0.2">
      <c r="A41" s="6" t="s">
        <v>341</v>
      </c>
      <c r="B41" s="5" t="s">
        <v>42</v>
      </c>
      <c r="C41" s="90"/>
      <c r="D41" s="76">
        <f>投入係数表!L41</f>
        <v>1.3662135391761732E-4</v>
      </c>
      <c r="E41" s="77">
        <f>$C$14*D41</f>
        <v>1.3662135391761731E-2</v>
      </c>
      <c r="F41" s="76">
        <f>分析係数表!C44</f>
        <v>0.45048931238732937</v>
      </c>
      <c r="G41" s="77">
        <f>E41*F41</f>
        <v>6.1546459783773395E-3</v>
      </c>
      <c r="H41" s="77">
        <v>8.2412820440269114E-3</v>
      </c>
      <c r="I41" s="77">
        <f>C41+H41</f>
        <v>8.2412820440269114E-3</v>
      </c>
      <c r="J41" s="76">
        <f>分析係数表!G44</f>
        <v>0.26609555771438664</v>
      </c>
      <c r="K41" s="78">
        <f>I41*J41</f>
        <v>2.1929685417869014E-3</v>
      </c>
      <c r="L41" s="79"/>
      <c r="M41" s="80"/>
      <c r="N41" s="81">
        <f>分析係数表!H44</f>
        <v>0.11519822038611266</v>
      </c>
      <c r="O41" s="82">
        <f t="shared" si="4"/>
        <v>1.8073835206725666</v>
      </c>
      <c r="P41" s="76">
        <f>分析係数表!C44</f>
        <v>0.45048931238732937</v>
      </c>
      <c r="Q41" s="82">
        <f>O41*P41</f>
        <v>0.81420695944797505</v>
      </c>
      <c r="R41" s="83">
        <v>0.82633811985746686</v>
      </c>
      <c r="S41" s="84">
        <f>I41+R41</f>
        <v>0.83457940190149382</v>
      </c>
      <c r="T41" s="85">
        <f>分析係数表!F44</f>
        <v>0.50295857988165682</v>
      </c>
      <c r="U41" s="86">
        <f t="shared" si="7"/>
        <v>0.41975887077885787</v>
      </c>
      <c r="V41" s="87">
        <f>分析係数表!D44</f>
        <v>0.24172039212222909</v>
      </c>
      <c r="W41" s="167">
        <f t="shared" si="8"/>
        <v>0</v>
      </c>
      <c r="X41" s="76">
        <f>分析係数表!E44</f>
        <v>0.1850216373752539</v>
      </c>
      <c r="Y41" s="166">
        <f t="shared" si="9"/>
        <v>0</v>
      </c>
    </row>
    <row r="42" spans="1:25" x14ac:dyDescent="0.2">
      <c r="A42" s="6" t="s">
        <v>342</v>
      </c>
      <c r="B42" s="5" t="s">
        <v>279</v>
      </c>
      <c r="C42" s="90"/>
      <c r="D42" s="76">
        <f>投入係数表!L42</f>
        <v>2.7324270783523464E-4</v>
      </c>
      <c r="E42" s="77">
        <f>$C$14*D42</f>
        <v>2.7324270783523463E-2</v>
      </c>
      <c r="F42" s="76">
        <f>分析係数表!C45</f>
        <v>1</v>
      </c>
      <c r="G42" s="77">
        <f>E42*F42</f>
        <v>2.7324270783523463E-2</v>
      </c>
      <c r="H42" s="77">
        <v>4.8641033999567138E-2</v>
      </c>
      <c r="I42" s="77">
        <f>C42+H42</f>
        <v>4.8641033999567138E-2</v>
      </c>
      <c r="J42" s="76">
        <f>分析係数表!G45</f>
        <v>0</v>
      </c>
      <c r="K42" s="78">
        <f>I42*J42</f>
        <v>0</v>
      </c>
      <c r="L42" s="79"/>
      <c r="M42" s="80"/>
      <c r="N42" s="81">
        <f>分析係数表!H45</f>
        <v>0</v>
      </c>
      <c r="O42" s="82">
        <f t="shared" si="4"/>
        <v>0</v>
      </c>
      <c r="P42" s="76">
        <f>分析係数表!C45</f>
        <v>1</v>
      </c>
      <c r="Q42" s="82">
        <f>O42*P42</f>
        <v>0</v>
      </c>
      <c r="R42" s="83">
        <v>2.5778453700578002E-2</v>
      </c>
      <c r="S42" s="84">
        <f>I42+R42</f>
        <v>7.4419487700145143E-2</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投入係数表!L43</f>
        <v>1.7077669239702166E-3</v>
      </c>
      <c r="E43" s="77">
        <f>$C$14*D43</f>
        <v>0.17077669239702167</v>
      </c>
      <c r="F43" s="76">
        <f>分析係数表!C46</f>
        <v>0.50943835935679327</v>
      </c>
      <c r="G43" s="77">
        <f>E43*F43</f>
        <v>8.7000197991118466E-2</v>
      </c>
      <c r="H43" s="77">
        <v>0.1185115676118028</v>
      </c>
      <c r="I43" s="77">
        <f>C43+H43</f>
        <v>0.1185115676118028</v>
      </c>
      <c r="J43" s="76">
        <f>分析係数表!G46</f>
        <v>9.5846645367412137E-3</v>
      </c>
      <c r="K43" s="78">
        <f>I43*J43</f>
        <v>1.135893619282455E-3</v>
      </c>
      <c r="L43" s="79"/>
      <c r="M43" s="80"/>
      <c r="N43" s="81">
        <f>分析係数表!H46</f>
        <v>2.3069436720425836E-2</v>
      </c>
      <c r="O43" s="82">
        <f t="shared" si="4"/>
        <v>0.36194413090710104</v>
      </c>
      <c r="P43" s="76">
        <f>分析係数表!C46</f>
        <v>0.50943835935679327</v>
      </c>
      <c r="Q43" s="82">
        <f>O43*P43</f>
        <v>0.18438822422813397</v>
      </c>
      <c r="R43" s="83">
        <v>0.20527659485521327</v>
      </c>
      <c r="S43" s="84">
        <f>I43+R43</f>
        <v>0.32378816246701608</v>
      </c>
      <c r="T43" s="85">
        <f>分析係数表!F46</f>
        <v>0.31355545413053398</v>
      </c>
      <c r="U43" s="86">
        <f t="shared" si="7"/>
        <v>0.10152554432443635</v>
      </c>
      <c r="V43" s="87">
        <f>分析係数表!D46</f>
        <v>1.3692377909630307E-3</v>
      </c>
      <c r="W43" s="167">
        <f t="shared" si="8"/>
        <v>0</v>
      </c>
      <c r="X43" s="76">
        <f>分析係数表!E46</f>
        <v>4.5641259698767688E-3</v>
      </c>
      <c r="Y43" s="166">
        <f t="shared" si="9"/>
        <v>0</v>
      </c>
    </row>
    <row r="44" spans="1:25" x14ac:dyDescent="0.2">
      <c r="A44" s="192">
        <v>40</v>
      </c>
      <c r="B44" s="14" t="s">
        <v>151</v>
      </c>
      <c r="C44" s="197">
        <f>SUM(C5:C43)</f>
        <v>100</v>
      </c>
      <c r="D44" s="92">
        <f>投入係数表!L44</f>
        <v>0.65912972197554476</v>
      </c>
      <c r="E44" s="91">
        <f>SUM(E5:E43)</f>
        <v>65.912972197554467</v>
      </c>
      <c r="F44" s="92">
        <f>分析係数表!C47</f>
        <v>0.37485381830581077</v>
      </c>
      <c r="G44" s="91">
        <f>SUM(G5:G43)</f>
        <v>12.938619844453379</v>
      </c>
      <c r="H44" s="91">
        <f>SUM(H5:H43)</f>
        <v>14.815527527968644</v>
      </c>
      <c r="I44" s="91">
        <f>SUM(I5:I43)</f>
        <v>114.81552752796865</v>
      </c>
      <c r="J44" s="92">
        <f>分析係数表!G47</f>
        <v>0.21549218320370808</v>
      </c>
      <c r="K44" s="93">
        <f>SUM(K5:K43)</f>
        <v>25.009567636819515</v>
      </c>
      <c r="L44" s="94">
        <f>最終需要_まとめ!$L$33</f>
        <v>0.62733333333333341</v>
      </c>
      <c r="M44" s="91">
        <f>K44*L44</f>
        <v>15.689335430831445</v>
      </c>
      <c r="N44" s="95">
        <f>分析係数表!H47</f>
        <v>1</v>
      </c>
      <c r="O44" s="96">
        <f>SUM(O5:O43)</f>
        <v>15.689335430831447</v>
      </c>
      <c r="P44" s="92">
        <f>分析係数表!C47</f>
        <v>0.37485381830581077</v>
      </c>
      <c r="Q44" s="96">
        <f>SUM(Q5:Q43)</f>
        <v>6.5854891345231952</v>
      </c>
      <c r="R44" s="91">
        <f>SUM(R5:R43)</f>
        <v>7.3920914928677677</v>
      </c>
      <c r="S44" s="97">
        <f>SUM(S5:S43)</f>
        <v>122.20761902083643</v>
      </c>
      <c r="T44" s="98">
        <f>分析係数表!F47</f>
        <v>0.42538298373792127</v>
      </c>
      <c r="U44" s="99">
        <f>SUM(U5:U43)</f>
        <v>43.198583859688661</v>
      </c>
      <c r="V44" s="100">
        <f>分析係数表!D47</f>
        <v>7.0015974022573133E-2</v>
      </c>
      <c r="W44" s="164">
        <f>SUM(W5:W43)</f>
        <v>6</v>
      </c>
      <c r="X44" s="92">
        <f>分析係数表!E47</f>
        <v>5.9583104197763637E-2</v>
      </c>
      <c r="Y44" s="165">
        <f>SUM(Y5:Y43)</f>
        <v>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242</v>
      </c>
      <c r="S2" s="3" t="s">
        <v>153</v>
      </c>
      <c r="U2" s="64" t="s">
        <v>210</v>
      </c>
      <c r="W2" s="3" t="s">
        <v>130</v>
      </c>
      <c r="Y2" s="3" t="s">
        <v>154</v>
      </c>
    </row>
    <row r="3" spans="1:25" ht="44" x14ac:dyDescent="0.2">
      <c r="B3" s="65"/>
      <c r="C3" s="66" t="s">
        <v>228</v>
      </c>
      <c r="D3" s="66" t="s">
        <v>243</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投入係数表!M5</f>
        <v>1.2976901116013495E-4</v>
      </c>
      <c r="E5" s="77">
        <f t="shared" ref="E5:E38" si="0">$C$15*D5</f>
        <v>1.2976901116013495E-2</v>
      </c>
      <c r="F5" s="76">
        <f>分析係数表!C8</f>
        <v>0.22093957036739609</v>
      </c>
      <c r="G5" s="77">
        <f t="shared" ref="G5:G38" si="1">E5*F5</f>
        <v>2.8671109572722042E-3</v>
      </c>
      <c r="H5" s="77">
        <f t="array" ref="H5:H43">MMULT(逆行列係数!C5:AO43,'11'!G5:G43)</f>
        <v>4.391676036084537E-3</v>
      </c>
      <c r="I5" s="77">
        <f t="shared" ref="I5:I38" si="2">C5+H5</f>
        <v>4.391676036084537E-3</v>
      </c>
      <c r="J5" s="76">
        <f>分析係数表!G8</f>
        <v>0.11961513229827248</v>
      </c>
      <c r="K5" s="78">
        <f t="shared" ref="K5:K38" si="3">I5*J5</f>
        <v>5.2531091006740476E-4</v>
      </c>
      <c r="L5" s="79" t="s">
        <v>183</v>
      </c>
      <c r="M5" s="80" t="s">
        <v>183</v>
      </c>
      <c r="N5" s="81">
        <f>分析係数表!H8</f>
        <v>1.166878525462779E-2</v>
      </c>
      <c r="O5" s="82">
        <f t="shared" ref="O5:O43" si="4">$M$44*N5</f>
        <v>0.19094945488737405</v>
      </c>
      <c r="P5" s="76">
        <f>分析係数表!C8</f>
        <v>0.22093957036739609</v>
      </c>
      <c r="Q5" s="82">
        <f t="shared" ref="Q5:Q38" si="5">O5*P5</f>
        <v>4.2188290524704908E-2</v>
      </c>
      <c r="R5" s="83">
        <f t="array" ref="R5:R43">MMULT(逆行列係数!C5:AO43,'11'!Q5:Q43)</f>
        <v>7.1609060539318981E-2</v>
      </c>
      <c r="S5" s="84">
        <f t="shared" ref="S5:S38" si="6">I5+R5</f>
        <v>7.6000736575403516E-2</v>
      </c>
      <c r="T5" s="85">
        <f>分析係数表!F8</f>
        <v>0.45156352503826808</v>
      </c>
      <c r="U5" s="86">
        <f t="shared" ref="U5:U43" si="7">S5*T5</f>
        <v>3.431916051349404E-2</v>
      </c>
      <c r="V5" s="87">
        <f>分析係数表!D8</f>
        <v>0.17734528755740214</v>
      </c>
      <c r="W5" s="167">
        <f t="shared" ref="W5:W43" si="8">ROUND(S5*V5,0)</f>
        <v>0</v>
      </c>
      <c r="X5" s="76">
        <f>分析係数表!E8</f>
        <v>0.14038924119833807</v>
      </c>
      <c r="Y5" s="166">
        <f t="shared" ref="Y5:Y43" si="9">ROUND(S5*X5,0)</f>
        <v>0</v>
      </c>
    </row>
    <row r="6" spans="1:25" x14ac:dyDescent="0.2">
      <c r="A6" s="6" t="s">
        <v>220</v>
      </c>
      <c r="B6" s="5" t="s">
        <v>266</v>
      </c>
      <c r="C6" s="90"/>
      <c r="D6" s="76">
        <f>投入係数表!M6</f>
        <v>0</v>
      </c>
      <c r="E6" s="77">
        <f t="shared" si="0"/>
        <v>0</v>
      </c>
      <c r="F6" s="76">
        <f>分析係数表!C9</f>
        <v>0.23618090452261309</v>
      </c>
      <c r="G6" s="77">
        <f t="shared" si="1"/>
        <v>0</v>
      </c>
      <c r="H6" s="77">
        <v>1.2411346769538366E-3</v>
      </c>
      <c r="I6" s="77">
        <f t="shared" si="2"/>
        <v>1.2411346769538366E-3</v>
      </c>
      <c r="J6" s="76">
        <f>分析係数表!G9</f>
        <v>0.23529411764705882</v>
      </c>
      <c r="K6" s="78">
        <f t="shared" si="3"/>
        <v>2.9203168869502039E-4</v>
      </c>
      <c r="L6" s="79"/>
      <c r="M6" s="80"/>
      <c r="N6" s="81">
        <f>分析係数表!H9</f>
        <v>6.2564550726940495E-4</v>
      </c>
      <c r="O6" s="82">
        <f t="shared" si="4"/>
        <v>1.0238140985450693E-2</v>
      </c>
      <c r="P6" s="76">
        <f>分析係数表!C9</f>
        <v>0.23618090452261309</v>
      </c>
      <c r="Q6" s="82">
        <f t="shared" si="5"/>
        <v>2.4180533985737819E-3</v>
      </c>
      <c r="R6" s="83">
        <v>2.8688927027589678E-3</v>
      </c>
      <c r="S6" s="84">
        <f t="shared" si="6"/>
        <v>4.1100273797128042E-3</v>
      </c>
      <c r="T6" s="85">
        <f>分析係数表!F9</f>
        <v>0.68627450980392157</v>
      </c>
      <c r="U6" s="86">
        <f t="shared" si="7"/>
        <v>2.8206070252931011E-3</v>
      </c>
      <c r="V6" s="87">
        <f>分析係数表!D9</f>
        <v>1.9607843137254902E-2</v>
      </c>
      <c r="W6" s="167">
        <f t="shared" si="8"/>
        <v>0</v>
      </c>
      <c r="X6" s="76">
        <f>分析係数表!E9</f>
        <v>0</v>
      </c>
      <c r="Y6" s="166">
        <f t="shared" si="9"/>
        <v>0</v>
      </c>
    </row>
    <row r="7" spans="1:25" x14ac:dyDescent="0.2">
      <c r="A7" s="6" t="s">
        <v>221</v>
      </c>
      <c r="B7" s="5" t="s">
        <v>267</v>
      </c>
      <c r="C7" s="90"/>
      <c r="D7" s="76">
        <f>投入係数表!M7</f>
        <v>0</v>
      </c>
      <c r="E7" s="77">
        <f t="shared" si="0"/>
        <v>0</v>
      </c>
      <c r="F7" s="76">
        <f>分析係数表!C10</f>
        <v>0</v>
      </c>
      <c r="G7" s="77">
        <f t="shared" si="1"/>
        <v>0</v>
      </c>
      <c r="H7" s="77">
        <v>0</v>
      </c>
      <c r="I7" s="77">
        <f t="shared" si="2"/>
        <v>0</v>
      </c>
      <c r="J7" s="76">
        <f>分析係数表!G10</f>
        <v>0</v>
      </c>
      <c r="K7" s="78">
        <f t="shared" si="3"/>
        <v>0</v>
      </c>
      <c r="L7" s="79"/>
      <c r="M7" s="80"/>
      <c r="N7" s="81">
        <f>分析係数表!H10</f>
        <v>1.1817748470644316E-3</v>
      </c>
      <c r="O7" s="82">
        <f t="shared" si="4"/>
        <v>1.9338710750295755E-2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投入係数表!M8</f>
        <v>6.8777575914871533E-2</v>
      </c>
      <c r="E8" s="77">
        <f t="shared" si="0"/>
        <v>6.8777575914871534</v>
      </c>
      <c r="F8" s="76">
        <f>分析係数表!C11</f>
        <v>2.6120660599932566E-2</v>
      </c>
      <c r="G8" s="77">
        <f t="shared" si="1"/>
        <v>0.17965157173584559</v>
      </c>
      <c r="H8" s="77">
        <v>0.20004404494549374</v>
      </c>
      <c r="I8" s="77">
        <f t="shared" si="2"/>
        <v>0.20004404494549374</v>
      </c>
      <c r="J8" s="76">
        <f>分析係数表!G11</f>
        <v>0.34361233480176212</v>
      </c>
      <c r="K8" s="78">
        <f t="shared" si="3"/>
        <v>6.8737601346909746E-2</v>
      </c>
      <c r="L8" s="79"/>
      <c r="M8" s="80"/>
      <c r="N8" s="81">
        <f>分析係数表!H11</f>
        <v>-1.9861762135536665E-5</v>
      </c>
      <c r="O8" s="82">
        <f t="shared" si="4"/>
        <v>-3.2502034874446649E-4</v>
      </c>
      <c r="P8" s="76">
        <f>分析係数表!C11</f>
        <v>2.6120660599932566E-2</v>
      </c>
      <c r="Q8" s="82">
        <f t="shared" si="5"/>
        <v>-8.4897462176259273E-6</v>
      </c>
      <c r="R8" s="83">
        <v>9.9942614594433765E-4</v>
      </c>
      <c r="S8" s="84">
        <f t="shared" si="6"/>
        <v>0.20104347109143808</v>
      </c>
      <c r="T8" s="85">
        <f>分析係数表!F11</f>
        <v>0.56828193832599116</v>
      </c>
      <c r="U8" s="86">
        <f t="shared" si="7"/>
        <v>0.11424937343962781</v>
      </c>
      <c r="V8" s="87">
        <f>分析係数表!D11</f>
        <v>2.2026431718061675E-2</v>
      </c>
      <c r="W8" s="167">
        <f t="shared" si="8"/>
        <v>0</v>
      </c>
      <c r="X8" s="76">
        <f>分析係数表!E11</f>
        <v>0</v>
      </c>
      <c r="Y8" s="166">
        <f t="shared" si="9"/>
        <v>0</v>
      </c>
    </row>
    <row r="9" spans="1:25" x14ac:dyDescent="0.2">
      <c r="A9" s="6" t="s">
        <v>223</v>
      </c>
      <c r="B9" s="5" t="s">
        <v>191</v>
      </c>
      <c r="C9" s="90"/>
      <c r="D9" s="76">
        <f>投入係数表!M9</f>
        <v>5.1907604464053979E-4</v>
      </c>
      <c r="E9" s="77">
        <f t="shared" si="0"/>
        <v>5.1907604464053979E-2</v>
      </c>
      <c r="F9" s="76">
        <f>分析係数表!C12</f>
        <v>0.27511259056197379</v>
      </c>
      <c r="G9" s="77">
        <f t="shared" si="1"/>
        <v>1.4280435533972166E-2</v>
      </c>
      <c r="H9" s="77">
        <v>1.7346820701188655E-2</v>
      </c>
      <c r="I9" s="77">
        <f t="shared" si="2"/>
        <v>1.7346820701188655E-2</v>
      </c>
      <c r="J9" s="76">
        <f>分析係数表!G12</f>
        <v>0.14467046825309793</v>
      </c>
      <c r="K9" s="78">
        <f t="shared" si="3"/>
        <v>2.5095726735434951E-3</v>
      </c>
      <c r="L9" s="79"/>
      <c r="M9" s="80"/>
      <c r="N9" s="81">
        <f>分析係数表!H12</f>
        <v>9.3787240804004135E-2</v>
      </c>
      <c r="O9" s="82">
        <f t="shared" si="4"/>
        <v>1.5347460867713707</v>
      </c>
      <c r="P9" s="76">
        <f>分析係数表!C12</f>
        <v>0.27511259056197379</v>
      </c>
      <c r="Q9" s="82">
        <f t="shared" si="5"/>
        <v>0.4222279717865236</v>
      </c>
      <c r="R9" s="83">
        <v>0.49099866692402883</v>
      </c>
      <c r="S9" s="84">
        <f t="shared" si="6"/>
        <v>0.50834548762521747</v>
      </c>
      <c r="T9" s="85">
        <f>分析係数表!F12</f>
        <v>0.28514639763131922</v>
      </c>
      <c r="U9" s="86">
        <f t="shared" si="7"/>
        <v>0.14495288454846714</v>
      </c>
      <c r="V9" s="87">
        <f>分析係数表!D12</f>
        <v>6.6646562123039807E-2</v>
      </c>
      <c r="W9" s="167">
        <f t="shared" si="8"/>
        <v>0</v>
      </c>
      <c r="X9" s="76">
        <f>分析係数表!E12</f>
        <v>5.9847571005592716E-2</v>
      </c>
      <c r="Y9" s="166">
        <f t="shared" si="9"/>
        <v>0</v>
      </c>
    </row>
    <row r="10" spans="1:25" x14ac:dyDescent="0.2">
      <c r="A10" s="6" t="s">
        <v>224</v>
      </c>
      <c r="B10" s="5" t="s">
        <v>28</v>
      </c>
      <c r="C10" s="90"/>
      <c r="D10" s="76">
        <f>投入係数表!M10</f>
        <v>3.3739942901635091E-3</v>
      </c>
      <c r="E10" s="77">
        <f t="shared" si="0"/>
        <v>0.33739942901635089</v>
      </c>
      <c r="F10" s="76">
        <f>分析係数表!C13</f>
        <v>0</v>
      </c>
      <c r="G10" s="77">
        <f t="shared" si="1"/>
        <v>0</v>
      </c>
      <c r="H10" s="77">
        <v>0</v>
      </c>
      <c r="I10" s="77">
        <f t="shared" si="2"/>
        <v>0</v>
      </c>
      <c r="J10" s="76">
        <f>分析係数表!G13</f>
        <v>0.2449874686716792</v>
      </c>
      <c r="K10" s="78">
        <f t="shared" si="3"/>
        <v>0</v>
      </c>
      <c r="L10" s="79"/>
      <c r="M10" s="80"/>
      <c r="N10" s="81">
        <f>分析係数表!H13</f>
        <v>1.4727496623500437E-2</v>
      </c>
      <c r="O10" s="82">
        <f t="shared" si="4"/>
        <v>0.24100258859402188</v>
      </c>
      <c r="P10" s="76">
        <f>分析係数表!C13</f>
        <v>0</v>
      </c>
      <c r="Q10" s="82">
        <f t="shared" si="5"/>
        <v>0</v>
      </c>
      <c r="R10" s="83">
        <v>0</v>
      </c>
      <c r="S10" s="84">
        <f t="shared" si="6"/>
        <v>0</v>
      </c>
      <c r="T10" s="85">
        <f>分析係数表!F13</f>
        <v>0.38345864661654133</v>
      </c>
      <c r="U10" s="86">
        <f t="shared" si="7"/>
        <v>0</v>
      </c>
      <c r="V10" s="87">
        <f>分析係数表!D13</f>
        <v>8.834586466165413E-2</v>
      </c>
      <c r="W10" s="167">
        <f t="shared" si="8"/>
        <v>0</v>
      </c>
      <c r="X10" s="76">
        <f>分析係数表!E13</f>
        <v>8.6048454469507096E-2</v>
      </c>
      <c r="Y10" s="166">
        <f t="shared" si="9"/>
        <v>0</v>
      </c>
    </row>
    <row r="11" spans="1:25" x14ac:dyDescent="0.2">
      <c r="A11" s="6" t="s">
        <v>225</v>
      </c>
      <c r="B11" s="5" t="s">
        <v>268</v>
      </c>
      <c r="C11" s="90"/>
      <c r="D11" s="76">
        <f>投入係数表!M11</f>
        <v>2.0763041785621595E-2</v>
      </c>
      <c r="E11" s="77">
        <f t="shared" si="0"/>
        <v>2.0763041785621597</v>
      </c>
      <c r="F11" s="76">
        <f>分析係数表!C14</f>
        <v>0.21228966346153844</v>
      </c>
      <c r="G11" s="77">
        <f t="shared" si="1"/>
        <v>0.44077791531074689</v>
      </c>
      <c r="H11" s="77">
        <v>0.58692249434394894</v>
      </c>
      <c r="I11" s="77">
        <f t="shared" si="2"/>
        <v>0.58692249434394894</v>
      </c>
      <c r="J11" s="76">
        <f>分析係数表!G14</f>
        <v>0.17214191852825231</v>
      </c>
      <c r="K11" s="78">
        <f t="shared" si="3"/>
        <v>0.10103396420375468</v>
      </c>
      <c r="L11" s="79"/>
      <c r="M11" s="80"/>
      <c r="N11" s="81">
        <f>分析係数表!H14</f>
        <v>1.2214983713355048E-3</v>
      </c>
      <c r="O11" s="82">
        <f t="shared" si="4"/>
        <v>1.9988751447784687E-2</v>
      </c>
      <c r="P11" s="76">
        <f>分析係数表!C14</f>
        <v>0.21228966346153844</v>
      </c>
      <c r="Q11" s="82">
        <f t="shared" si="5"/>
        <v>4.2434053178665504E-3</v>
      </c>
      <c r="R11" s="83">
        <v>2.4574487368527381E-2</v>
      </c>
      <c r="S11" s="84">
        <f t="shared" si="6"/>
        <v>0.61149698171247635</v>
      </c>
      <c r="T11" s="85">
        <f>分析係数表!F14</f>
        <v>0.30737068450603272</v>
      </c>
      <c r="U11" s="86">
        <f t="shared" si="7"/>
        <v>0.18795624584233683</v>
      </c>
      <c r="V11" s="87">
        <f>分析係数表!D14</f>
        <v>6.4508421932863463E-2</v>
      </c>
      <c r="W11" s="167">
        <f t="shared" si="8"/>
        <v>0</v>
      </c>
      <c r="X11" s="76">
        <f>分析係数表!E14</f>
        <v>5.0053757018277384E-2</v>
      </c>
      <c r="Y11" s="166">
        <f t="shared" si="9"/>
        <v>0</v>
      </c>
    </row>
    <row r="12" spans="1:25" x14ac:dyDescent="0.2">
      <c r="A12" s="6" t="s">
        <v>226</v>
      </c>
      <c r="B12" s="5" t="s">
        <v>29</v>
      </c>
      <c r="C12" s="90"/>
      <c r="D12" s="76">
        <f>投入係数表!M12</f>
        <v>3.5037633013236438E-2</v>
      </c>
      <c r="E12" s="77">
        <f t="shared" si="0"/>
        <v>3.503763301323644</v>
      </c>
      <c r="F12" s="76">
        <f>分析係数表!C15</f>
        <v>0</v>
      </c>
      <c r="G12" s="77">
        <f t="shared" si="1"/>
        <v>0</v>
      </c>
      <c r="H12" s="77">
        <v>0</v>
      </c>
      <c r="I12" s="77">
        <f t="shared" si="2"/>
        <v>0</v>
      </c>
      <c r="J12" s="76">
        <f>分析係数表!G15</f>
        <v>9.5616368472834598E-2</v>
      </c>
      <c r="K12" s="78">
        <f t="shared" si="3"/>
        <v>0</v>
      </c>
      <c r="L12" s="79"/>
      <c r="M12" s="80"/>
      <c r="N12" s="81">
        <f>分析係数表!H15</f>
        <v>8.620004766822913E-3</v>
      </c>
      <c r="O12" s="82">
        <f t="shared" si="4"/>
        <v>0.14105883135509845</v>
      </c>
      <c r="P12" s="76">
        <f>分析係数表!C15</f>
        <v>0</v>
      </c>
      <c r="Q12" s="82">
        <f t="shared" si="5"/>
        <v>0</v>
      </c>
      <c r="R12" s="83">
        <v>0</v>
      </c>
      <c r="S12" s="84">
        <f t="shared" si="6"/>
        <v>0</v>
      </c>
      <c r="T12" s="85">
        <f>分析係数表!F15</f>
        <v>0.30379331705717305</v>
      </c>
      <c r="U12" s="86">
        <f t="shared" si="7"/>
        <v>0</v>
      </c>
      <c r="V12" s="87">
        <f>分析係数表!D15</f>
        <v>2.2264329701563241E-2</v>
      </c>
      <c r="W12" s="167">
        <f t="shared" si="8"/>
        <v>0</v>
      </c>
      <c r="X12" s="76">
        <f>分析係数表!E15</f>
        <v>2.0187297307145722E-2</v>
      </c>
      <c r="Y12" s="166">
        <f t="shared" si="9"/>
        <v>0</v>
      </c>
    </row>
    <row r="13" spans="1:25" x14ac:dyDescent="0.2">
      <c r="A13" s="6" t="s">
        <v>227</v>
      </c>
      <c r="B13" s="5" t="s">
        <v>30</v>
      </c>
      <c r="C13" s="90"/>
      <c r="D13" s="76">
        <f>投入係数表!M13</f>
        <v>2.2579807941863483E-2</v>
      </c>
      <c r="E13" s="77">
        <f t="shared" si="0"/>
        <v>2.2579807941863486</v>
      </c>
      <c r="F13" s="76">
        <f>分析係数表!C16</f>
        <v>0.11454569784557744</v>
      </c>
      <c r="G13" s="77">
        <f t="shared" si="1"/>
        <v>0.2586419857919865</v>
      </c>
      <c r="H13" s="77">
        <v>0.29755577192540927</v>
      </c>
      <c r="I13" s="77">
        <f t="shared" si="2"/>
        <v>0.29755577192540927</v>
      </c>
      <c r="J13" s="76">
        <f>分析係数表!G16</f>
        <v>3.3333333333333333E-2</v>
      </c>
      <c r="K13" s="78">
        <f t="shared" si="3"/>
        <v>9.9185257308469759E-3</v>
      </c>
      <c r="L13" s="79"/>
      <c r="M13" s="80"/>
      <c r="N13" s="81">
        <f>分析係数表!H16</f>
        <v>1.7428696273933425E-2</v>
      </c>
      <c r="O13" s="82">
        <f t="shared" si="4"/>
        <v>0.28520535602326935</v>
      </c>
      <c r="P13" s="76">
        <f>分析係数表!C16</f>
        <v>0.11454569784557744</v>
      </c>
      <c r="Q13" s="82">
        <f t="shared" si="5"/>
        <v>3.2669046534981754E-2</v>
      </c>
      <c r="R13" s="83">
        <v>3.809584111493404E-2</v>
      </c>
      <c r="S13" s="84">
        <f t="shared" si="6"/>
        <v>0.3356516130403433</v>
      </c>
      <c r="T13" s="85">
        <f>分析係数表!F16</f>
        <v>0.28835978835978837</v>
      </c>
      <c r="U13" s="86">
        <f t="shared" si="7"/>
        <v>9.6788428098934981E-2</v>
      </c>
      <c r="V13" s="87">
        <f>分析係数表!D16</f>
        <v>1.4814814814814815E-2</v>
      </c>
      <c r="W13" s="167">
        <f t="shared" si="8"/>
        <v>0</v>
      </c>
      <c r="X13" s="76">
        <f>分析係数表!E16</f>
        <v>1.4814814814814815E-2</v>
      </c>
      <c r="Y13" s="166">
        <f t="shared" si="9"/>
        <v>0</v>
      </c>
    </row>
    <row r="14" spans="1:25" x14ac:dyDescent="0.2">
      <c r="A14" s="6" t="s">
        <v>2</v>
      </c>
      <c r="B14" s="5" t="s">
        <v>365</v>
      </c>
      <c r="C14" s="90"/>
      <c r="D14" s="76">
        <f>投入係数表!M14</f>
        <v>7.7861406696080977E-3</v>
      </c>
      <c r="E14" s="77">
        <f t="shared" si="0"/>
        <v>0.77861406696080981</v>
      </c>
      <c r="F14" s="76">
        <f>分析係数表!C17</f>
        <v>0.30978058757902571</v>
      </c>
      <c r="G14" s="77">
        <f t="shared" si="1"/>
        <v>0.24119952316041454</v>
      </c>
      <c r="H14" s="77">
        <v>0.32581783552904442</v>
      </c>
      <c r="I14" s="77">
        <f t="shared" si="2"/>
        <v>0.32581783552904442</v>
      </c>
      <c r="J14" s="76">
        <f>分析係数表!G17</f>
        <v>0.21244620534189493</v>
      </c>
      <c r="K14" s="78">
        <f t="shared" si="3"/>
        <v>6.9218762790855121E-2</v>
      </c>
      <c r="L14" s="79"/>
      <c r="M14" s="80"/>
      <c r="N14" s="81">
        <f>分析係数表!H17</f>
        <v>3.0984348931437197E-3</v>
      </c>
      <c r="O14" s="82">
        <f t="shared" si="4"/>
        <v>5.0703174404136769E-2</v>
      </c>
      <c r="P14" s="76">
        <f>分析係数表!C17</f>
        <v>0.30978058757902571</v>
      </c>
      <c r="Q14" s="82">
        <f t="shared" si="5"/>
        <v>1.5706859159035306E-2</v>
      </c>
      <c r="R14" s="83">
        <v>3.5390822121064529E-2</v>
      </c>
      <c r="S14" s="84">
        <f t="shared" si="6"/>
        <v>0.36120865765010896</v>
      </c>
      <c r="T14" s="85">
        <f>分析係数表!F17</f>
        <v>0.32338274472300022</v>
      </c>
      <c r="U14" s="86">
        <f t="shared" si="7"/>
        <v>0.11680864712860277</v>
      </c>
      <c r="V14" s="87">
        <f>分析係数表!D17</f>
        <v>4.5631532208484184E-2</v>
      </c>
      <c r="W14" s="167">
        <f t="shared" si="8"/>
        <v>0</v>
      </c>
      <c r="X14" s="76">
        <f>分析係数表!E17</f>
        <v>4.7134367101577979E-2</v>
      </c>
      <c r="Y14" s="166">
        <f t="shared" si="9"/>
        <v>0</v>
      </c>
    </row>
    <row r="15" spans="1:25" x14ac:dyDescent="0.2">
      <c r="A15" s="6" t="s">
        <v>3</v>
      </c>
      <c r="B15" s="5" t="s">
        <v>31</v>
      </c>
      <c r="C15" s="75">
        <f>最終需要_まとめ!C16</f>
        <v>100</v>
      </c>
      <c r="D15" s="76">
        <f>投入係数表!M15</f>
        <v>8.6945237477290424E-2</v>
      </c>
      <c r="E15" s="77">
        <f t="shared" si="0"/>
        <v>8.6945237477290416</v>
      </c>
      <c r="F15" s="76">
        <f>分析係数表!C18</f>
        <v>0.59688826025459685</v>
      </c>
      <c r="G15" s="77">
        <f t="shared" si="1"/>
        <v>5.1896591535242651</v>
      </c>
      <c r="H15" s="77">
        <v>5.5104688389662009</v>
      </c>
      <c r="I15" s="77">
        <f t="shared" si="2"/>
        <v>105.5104688389662</v>
      </c>
      <c r="J15" s="76">
        <f>分析係数表!G18</f>
        <v>0.21580586555930445</v>
      </c>
      <c r="K15" s="78">
        <f t="shared" si="3"/>
        <v>22.769778053361122</v>
      </c>
      <c r="L15" s="79"/>
      <c r="M15" s="80"/>
      <c r="N15" s="81">
        <f>分析係数表!H18</f>
        <v>4.5682052911734329E-4</v>
      </c>
      <c r="O15" s="82">
        <f t="shared" si="4"/>
        <v>7.4754680211227284E-3</v>
      </c>
      <c r="P15" s="76">
        <f>分析係数表!C18</f>
        <v>0.59688826025459685</v>
      </c>
      <c r="Q15" s="82">
        <f t="shared" si="5"/>
        <v>4.4620191017168192E-3</v>
      </c>
      <c r="R15" s="83">
        <v>1.1131754027621331E-2</v>
      </c>
      <c r="S15" s="84">
        <f t="shared" si="6"/>
        <v>105.52160059299382</v>
      </c>
      <c r="T15" s="85">
        <f>分析係数表!F18</f>
        <v>0.45964183752919802</v>
      </c>
      <c r="U15" s="86">
        <f t="shared" si="7"/>
        <v>48.502142395585793</v>
      </c>
      <c r="V15" s="87">
        <f>分析係数表!D18</f>
        <v>3.9968855437321565E-2</v>
      </c>
      <c r="W15" s="167">
        <f t="shared" si="8"/>
        <v>4</v>
      </c>
      <c r="X15" s="76">
        <f>分析係数表!E18</f>
        <v>3.7243706202958735E-2</v>
      </c>
      <c r="Y15" s="166">
        <f t="shared" si="9"/>
        <v>4</v>
      </c>
    </row>
    <row r="16" spans="1:25" x14ac:dyDescent="0.2">
      <c r="A16" s="6" t="s">
        <v>4</v>
      </c>
      <c r="B16" s="5" t="s">
        <v>32</v>
      </c>
      <c r="C16" s="90"/>
      <c r="D16" s="76">
        <f>投入係数表!M16</f>
        <v>8.434985725408772E-3</v>
      </c>
      <c r="E16" s="77">
        <f t="shared" si="0"/>
        <v>0.84349857254087723</v>
      </c>
      <c r="F16" s="76">
        <f>分析係数表!C19</f>
        <v>0.34200435729847489</v>
      </c>
      <c r="G16" s="77">
        <f t="shared" si="1"/>
        <v>0.28848018718402374</v>
      </c>
      <c r="H16" s="77">
        <v>0.4859815792192107</v>
      </c>
      <c r="I16" s="77">
        <f t="shared" si="2"/>
        <v>0.4859815792192107</v>
      </c>
      <c r="J16" s="76">
        <f>分析係数表!G19</f>
        <v>5.7658279746234518E-2</v>
      </c>
      <c r="K16" s="78">
        <f t="shared" si="3"/>
        <v>2.8020861846138081E-2</v>
      </c>
      <c r="L16" s="79"/>
      <c r="M16" s="80"/>
      <c r="N16" s="81">
        <f>分析係数表!H19</f>
        <v>-1.1917057281321999E-4</v>
      </c>
      <c r="O16" s="82">
        <f t="shared" si="4"/>
        <v>-1.9501220924667989E-3</v>
      </c>
      <c r="P16" s="76">
        <f>分析係数表!C19</f>
        <v>0.34200435729847489</v>
      </c>
      <c r="Q16" s="82">
        <f t="shared" si="5"/>
        <v>-6.6695025288766461E-4</v>
      </c>
      <c r="R16" s="83">
        <v>6.1834658643301534E-3</v>
      </c>
      <c r="S16" s="84">
        <f t="shared" si="6"/>
        <v>0.49216504508354086</v>
      </c>
      <c r="T16" s="85">
        <f>分析係数表!F19</f>
        <v>0.2400702026958986</v>
      </c>
      <c r="U16" s="86">
        <f t="shared" si="7"/>
        <v>0.11815416213304172</v>
      </c>
      <c r="V16" s="87">
        <f>分析係数表!D19</f>
        <v>1.0314617409693151E-2</v>
      </c>
      <c r="W16" s="167">
        <f t="shared" si="8"/>
        <v>0</v>
      </c>
      <c r="X16" s="76">
        <f>分析係数表!E19</f>
        <v>1.1666882453641765E-2</v>
      </c>
      <c r="Y16" s="166">
        <f t="shared" si="9"/>
        <v>0</v>
      </c>
    </row>
    <row r="17" spans="1:25" x14ac:dyDescent="0.2">
      <c r="A17" s="6" t="s">
        <v>5</v>
      </c>
      <c r="B17" s="5" t="s">
        <v>33</v>
      </c>
      <c r="C17" s="90"/>
      <c r="D17" s="76">
        <f>投入係数表!M17</f>
        <v>1.0251751881650662E-2</v>
      </c>
      <c r="E17" s="77">
        <f t="shared" si="0"/>
        <v>1.0251751881650661</v>
      </c>
      <c r="F17" s="76">
        <f>分析係数表!C20</f>
        <v>3.3677120606188216E-2</v>
      </c>
      <c r="G17" s="77">
        <f t="shared" si="1"/>
        <v>3.4524948454306627E-2</v>
      </c>
      <c r="H17" s="77">
        <v>4.0058850223700378E-2</v>
      </c>
      <c r="I17" s="77">
        <f t="shared" si="2"/>
        <v>4.0058850223700378E-2</v>
      </c>
      <c r="J17" s="76">
        <f>分析係数表!G20</f>
        <v>0.10088272383354351</v>
      </c>
      <c r="K17" s="78">
        <f t="shared" si="3"/>
        <v>4.0412459242068479E-3</v>
      </c>
      <c r="L17" s="79"/>
      <c r="M17" s="80"/>
      <c r="N17" s="81">
        <f>分析係数表!H20</f>
        <v>5.7599110193056326E-4</v>
      </c>
      <c r="O17" s="82">
        <f t="shared" si="4"/>
        <v>9.4255901135895277E-3</v>
      </c>
      <c r="P17" s="76">
        <f>分析係数表!C20</f>
        <v>3.3677120606188216E-2</v>
      </c>
      <c r="Q17" s="82">
        <f t="shared" si="5"/>
        <v>3.1742673503984983E-4</v>
      </c>
      <c r="R17" s="83">
        <v>8.2225974555933388E-4</v>
      </c>
      <c r="S17" s="84">
        <f t="shared" si="6"/>
        <v>4.0881109969259713E-2</v>
      </c>
      <c r="T17" s="85">
        <f>分析係数表!F20</f>
        <v>0.2244640605296343</v>
      </c>
      <c r="U17" s="86">
        <f t="shared" si="7"/>
        <v>9.1763399426585488E-3</v>
      </c>
      <c r="V17" s="87">
        <f>分析係数表!D20</f>
        <v>9.8360655737704916E-2</v>
      </c>
      <c r="W17" s="167">
        <f t="shared" si="8"/>
        <v>0</v>
      </c>
      <c r="X17" s="76">
        <f>分析係数表!E20</f>
        <v>9.8360655737704916E-2</v>
      </c>
      <c r="Y17" s="166">
        <f t="shared" si="9"/>
        <v>0</v>
      </c>
    </row>
    <row r="18" spans="1:25" x14ac:dyDescent="0.2">
      <c r="A18" s="6" t="s">
        <v>6</v>
      </c>
      <c r="B18" s="5" t="s">
        <v>34</v>
      </c>
      <c r="C18" s="90"/>
      <c r="D18" s="76">
        <f>投入係数表!M18</f>
        <v>1.1030365948611471E-2</v>
      </c>
      <c r="E18" s="77">
        <f t="shared" si="0"/>
        <v>1.1030365948611471</v>
      </c>
      <c r="F18" s="76">
        <f>分析係数表!C21</f>
        <v>0.74792925901052154</v>
      </c>
      <c r="G18" s="77">
        <f t="shared" si="1"/>
        <v>0.82499334305598659</v>
      </c>
      <c r="H18" s="77">
        <v>0.99959042934700915</v>
      </c>
      <c r="I18" s="77">
        <f t="shared" si="2"/>
        <v>0.99959042934700915</v>
      </c>
      <c r="J18" s="76">
        <f>分析係数表!G21</f>
        <v>0.28510603787356553</v>
      </c>
      <c r="K18" s="78">
        <f t="shared" si="3"/>
        <v>0.28498926680746201</v>
      </c>
      <c r="L18" s="79"/>
      <c r="M18" s="80"/>
      <c r="N18" s="81">
        <f>分析係数表!H21</f>
        <v>9.6329546357352828E-4</v>
      </c>
      <c r="O18" s="82">
        <f t="shared" si="4"/>
        <v>1.5763486914106624E-2</v>
      </c>
      <c r="P18" s="76">
        <f>分析係数表!C21</f>
        <v>0.74792925901052154</v>
      </c>
      <c r="Q18" s="82">
        <f t="shared" si="5"/>
        <v>1.178997308708982E-2</v>
      </c>
      <c r="R18" s="83">
        <v>2.7781292615593398E-2</v>
      </c>
      <c r="S18" s="84">
        <f t="shared" si="6"/>
        <v>1.0273717219626026</v>
      </c>
      <c r="T18" s="85">
        <f>分析係数表!F21</f>
        <v>0.42581403836016385</v>
      </c>
      <c r="U18" s="86">
        <f t="shared" si="7"/>
        <v>0.43746930182593124</v>
      </c>
      <c r="V18" s="87">
        <f>分析係数表!D21</f>
        <v>6.5082518957057703E-2</v>
      </c>
      <c r="W18" s="167">
        <f t="shared" si="8"/>
        <v>0</v>
      </c>
      <c r="X18" s="76">
        <f>分析係数表!E21</f>
        <v>5.1052268764445886E-2</v>
      </c>
      <c r="Y18" s="166">
        <f t="shared" si="9"/>
        <v>0</v>
      </c>
    </row>
    <row r="19" spans="1:25" x14ac:dyDescent="0.2">
      <c r="A19" s="6" t="s">
        <v>7</v>
      </c>
      <c r="B19" s="5" t="s">
        <v>269</v>
      </c>
      <c r="C19" s="90"/>
      <c r="D19" s="76">
        <f>投入係数表!M19</f>
        <v>2.2060731897222941E-3</v>
      </c>
      <c r="E19" s="77">
        <f t="shared" si="0"/>
        <v>0.2206073189722294</v>
      </c>
      <c r="F19" s="76">
        <f>分析係数表!C22</f>
        <v>0.14808652246256238</v>
      </c>
      <c r="G19" s="77">
        <f t="shared" si="1"/>
        <v>3.2668970696386711E-2</v>
      </c>
      <c r="H19" s="77">
        <v>4.1909629480148598E-2</v>
      </c>
      <c r="I19" s="77">
        <f t="shared" si="2"/>
        <v>4.1909629480148598E-2</v>
      </c>
      <c r="J19" s="76">
        <f>分析係数表!G22</f>
        <v>0.1945937983354202</v>
      </c>
      <c r="K19" s="78">
        <f t="shared" si="3"/>
        <v>8.1553539873722176E-3</v>
      </c>
      <c r="L19" s="79"/>
      <c r="M19" s="80"/>
      <c r="N19" s="81">
        <f>分析係数表!H22</f>
        <v>4.9654405338841663E-5</v>
      </c>
      <c r="O19" s="82">
        <f t="shared" si="4"/>
        <v>8.1255087186116615E-4</v>
      </c>
      <c r="P19" s="76">
        <f>分析係数表!C22</f>
        <v>0.14808652246256238</v>
      </c>
      <c r="Q19" s="82">
        <f t="shared" si="5"/>
        <v>1.2032783293784323E-4</v>
      </c>
      <c r="R19" s="83">
        <v>1.4597251354016225E-3</v>
      </c>
      <c r="S19" s="84">
        <f t="shared" si="6"/>
        <v>4.3369354615550221E-2</v>
      </c>
      <c r="T19" s="85">
        <f>分析係数表!F22</f>
        <v>0.41290417618030495</v>
      </c>
      <c r="U19" s="86">
        <f t="shared" si="7"/>
        <v>1.7907387639005269E-2</v>
      </c>
      <c r="V19" s="87">
        <f>分析係数表!D22</f>
        <v>2.3495617588568902E-2</v>
      </c>
      <c r="W19" s="167">
        <f t="shared" si="8"/>
        <v>0</v>
      </c>
      <c r="X19" s="76">
        <f>分析係数表!E22</f>
        <v>1.8855417249760625E-2</v>
      </c>
      <c r="Y19" s="166">
        <f t="shared" si="9"/>
        <v>0</v>
      </c>
    </row>
    <row r="20" spans="1:25" x14ac:dyDescent="0.2">
      <c r="A20" s="6" t="s">
        <v>8</v>
      </c>
      <c r="B20" s="5" t="s">
        <v>270</v>
      </c>
      <c r="C20" s="90"/>
      <c r="D20" s="76">
        <f>投入係数表!M20</f>
        <v>1.4274591227614846E-3</v>
      </c>
      <c r="E20" s="77">
        <f t="shared" si="0"/>
        <v>0.14274591227614847</v>
      </c>
      <c r="F20" s="76">
        <f>分析係数表!C23</f>
        <v>0</v>
      </c>
      <c r="G20" s="77">
        <f t="shared" si="1"/>
        <v>0</v>
      </c>
      <c r="H20" s="77">
        <v>0</v>
      </c>
      <c r="I20" s="77">
        <f t="shared" si="2"/>
        <v>0</v>
      </c>
      <c r="J20" s="76">
        <f>分析係数表!G23</f>
        <v>0.21540656205420827</v>
      </c>
      <c r="K20" s="78">
        <f t="shared" si="3"/>
        <v>0</v>
      </c>
      <c r="L20" s="79"/>
      <c r="M20" s="80"/>
      <c r="N20" s="81">
        <f>分析係数表!H23</f>
        <v>2.9792643203304998E-5</v>
      </c>
      <c r="O20" s="82">
        <f t="shared" si="4"/>
        <v>4.8753052311669971E-4</v>
      </c>
      <c r="P20" s="76">
        <f>分析係数表!C23</f>
        <v>0</v>
      </c>
      <c r="Q20" s="82">
        <f t="shared" si="5"/>
        <v>0</v>
      </c>
      <c r="R20" s="83">
        <v>0</v>
      </c>
      <c r="S20" s="84">
        <f t="shared" si="6"/>
        <v>0</v>
      </c>
      <c r="T20" s="85">
        <f>分析係数表!F23</f>
        <v>0.44079885877318115</v>
      </c>
      <c r="U20" s="86">
        <f t="shared" si="7"/>
        <v>0</v>
      </c>
      <c r="V20" s="87">
        <f>分析係数表!D23</f>
        <v>9.4151212553495012E-2</v>
      </c>
      <c r="W20" s="167">
        <f t="shared" si="8"/>
        <v>0</v>
      </c>
      <c r="X20" s="76">
        <f>分析係数表!E23</f>
        <v>8.7375178316690436E-2</v>
      </c>
      <c r="Y20" s="166">
        <f t="shared" si="9"/>
        <v>0</v>
      </c>
    </row>
    <row r="21" spans="1:25" x14ac:dyDescent="0.2">
      <c r="A21" s="6" t="s">
        <v>9</v>
      </c>
      <c r="B21" s="5" t="s">
        <v>271</v>
      </c>
      <c r="C21" s="90"/>
      <c r="D21" s="76">
        <f>投入係数表!M21</f>
        <v>0</v>
      </c>
      <c r="E21" s="77">
        <f t="shared" si="0"/>
        <v>0</v>
      </c>
      <c r="F21" s="76">
        <f>分析係数表!C24</f>
        <v>0.12890403180011356</v>
      </c>
      <c r="G21" s="77">
        <f t="shared" si="1"/>
        <v>0</v>
      </c>
      <c r="H21" s="77">
        <v>3.0332771491624103E-3</v>
      </c>
      <c r="I21" s="77">
        <f t="shared" si="2"/>
        <v>3.0332771491624103E-3</v>
      </c>
      <c r="J21" s="76">
        <f>分析係数表!G24</f>
        <v>0.20533333333333334</v>
      </c>
      <c r="K21" s="78">
        <f t="shared" si="3"/>
        <v>6.2283290796134828E-4</v>
      </c>
      <c r="L21" s="79"/>
      <c r="M21" s="80"/>
      <c r="N21" s="81">
        <f>分析係数表!H24</f>
        <v>3.4758083737189161E-4</v>
      </c>
      <c r="O21" s="82">
        <f t="shared" si="4"/>
        <v>5.6878561030281622E-3</v>
      </c>
      <c r="P21" s="76">
        <f>分析係数表!C24</f>
        <v>0.12890403180011356</v>
      </c>
      <c r="Q21" s="82">
        <f t="shared" si="5"/>
        <v>7.3318758397921226E-4</v>
      </c>
      <c r="R21" s="83">
        <v>2.8782973397109227E-3</v>
      </c>
      <c r="S21" s="84">
        <f t="shared" si="6"/>
        <v>5.9115744888733335E-3</v>
      </c>
      <c r="T21" s="85">
        <f>分析係数表!F24</f>
        <v>0.39200000000000002</v>
      </c>
      <c r="U21" s="86">
        <f t="shared" si="7"/>
        <v>2.3173371996383467E-3</v>
      </c>
      <c r="V21" s="87">
        <f>分析係数表!D24</f>
        <v>0</v>
      </c>
      <c r="W21" s="167">
        <f t="shared" si="8"/>
        <v>0</v>
      </c>
      <c r="X21" s="76">
        <f>分析係数表!E24</f>
        <v>0</v>
      </c>
      <c r="Y21" s="166">
        <f t="shared" si="9"/>
        <v>0</v>
      </c>
    </row>
    <row r="22" spans="1:25" x14ac:dyDescent="0.2">
      <c r="A22" s="6" t="s">
        <v>10</v>
      </c>
      <c r="B22" s="5" t="s">
        <v>272</v>
      </c>
      <c r="C22" s="90"/>
      <c r="D22" s="76">
        <f>投入係数表!M22</f>
        <v>0</v>
      </c>
      <c r="E22" s="77">
        <f t="shared" si="0"/>
        <v>0</v>
      </c>
      <c r="F22" s="76">
        <f>分析係数表!C25</f>
        <v>4.4947860481841073E-2</v>
      </c>
      <c r="G22" s="77">
        <f t="shared" si="1"/>
        <v>0</v>
      </c>
      <c r="H22" s="77">
        <v>3.0801603482540447E-3</v>
      </c>
      <c r="I22" s="77">
        <f t="shared" si="2"/>
        <v>3.0801603482540447E-3</v>
      </c>
      <c r="J22" s="76">
        <f>分析係数表!G25</f>
        <v>0.19696010132995567</v>
      </c>
      <c r="K22" s="78">
        <f t="shared" si="3"/>
        <v>6.0666869430462821E-4</v>
      </c>
      <c r="L22" s="79"/>
      <c r="M22" s="80"/>
      <c r="N22" s="81">
        <f>分析係数表!H25</f>
        <v>5.2633669659172167E-4</v>
      </c>
      <c r="O22" s="82">
        <f t="shared" si="4"/>
        <v>8.6130392417283624E-3</v>
      </c>
      <c r="P22" s="76">
        <f>分析係数表!C25</f>
        <v>4.4947860481841073E-2</v>
      </c>
      <c r="Q22" s="82">
        <f t="shared" si="5"/>
        <v>3.8713768616182865E-4</v>
      </c>
      <c r="R22" s="83">
        <v>1.8544259607242578E-3</v>
      </c>
      <c r="S22" s="84">
        <f t="shared" si="6"/>
        <v>4.9345863089783025E-3</v>
      </c>
      <c r="T22" s="85">
        <f>分析係数表!F25</f>
        <v>0.35085497150094996</v>
      </c>
      <c r="U22" s="86">
        <f t="shared" si="7"/>
        <v>1.7313241388055602E-3</v>
      </c>
      <c r="V22" s="87">
        <f>分析係数表!D25</f>
        <v>8.9930335655478144E-2</v>
      </c>
      <c r="W22" s="167">
        <f t="shared" si="8"/>
        <v>0</v>
      </c>
      <c r="X22" s="76">
        <f>分析係数表!E25</f>
        <v>8.7397086763774542E-2</v>
      </c>
      <c r="Y22" s="166">
        <f t="shared" si="9"/>
        <v>0</v>
      </c>
    </row>
    <row r="23" spans="1:25" x14ac:dyDescent="0.2">
      <c r="A23" s="6" t="s">
        <v>11</v>
      </c>
      <c r="B23" s="5" t="s">
        <v>35</v>
      </c>
      <c r="C23" s="90"/>
      <c r="D23" s="76">
        <f>投入係数表!M23</f>
        <v>0</v>
      </c>
      <c r="E23" s="77">
        <f t="shared" si="0"/>
        <v>0</v>
      </c>
      <c r="F23" s="76">
        <f>分析係数表!C26</f>
        <v>0.39424703891708968</v>
      </c>
      <c r="G23" s="77">
        <f t="shared" si="1"/>
        <v>0</v>
      </c>
      <c r="H23" s="77">
        <v>1.5894922129249471E-2</v>
      </c>
      <c r="I23" s="77">
        <f t="shared" si="2"/>
        <v>1.5894922129249471E-2</v>
      </c>
      <c r="J23" s="76">
        <f>分析係数表!G26</f>
        <v>0.19628618241398144</v>
      </c>
      <c r="K23" s="78">
        <f t="shared" si="3"/>
        <v>3.119953584517892E-3</v>
      </c>
      <c r="L23" s="79"/>
      <c r="M23" s="80"/>
      <c r="N23" s="81">
        <f>分析係数表!H26</f>
        <v>1.0973623579884007E-2</v>
      </c>
      <c r="O23" s="82">
        <f t="shared" si="4"/>
        <v>0.17957374268131771</v>
      </c>
      <c r="P23" s="76">
        <f>分析係数表!C26</f>
        <v>0.39424703891708968</v>
      </c>
      <c r="Q23" s="82">
        <f t="shared" si="5"/>
        <v>7.0796416319368907E-2</v>
      </c>
      <c r="R23" s="83">
        <v>7.7812328674761538E-2</v>
      </c>
      <c r="S23" s="84">
        <f t="shared" si="6"/>
        <v>9.3707250804011016E-2</v>
      </c>
      <c r="T23" s="85">
        <f>分析係数表!F26</f>
        <v>0.33478973238667392</v>
      </c>
      <c r="U23" s="86">
        <f t="shared" si="7"/>
        <v>3.1372225419365782E-2</v>
      </c>
      <c r="V23" s="87">
        <f>分析係数表!D26</f>
        <v>1.0267613326051339E-2</v>
      </c>
      <c r="W23" s="167">
        <f t="shared" si="8"/>
        <v>0</v>
      </c>
      <c r="X23" s="76">
        <f>分析係数表!E26</f>
        <v>1.0158383397050792E-2</v>
      </c>
      <c r="Y23" s="166">
        <f t="shared" si="9"/>
        <v>0</v>
      </c>
    </row>
    <row r="24" spans="1:25" x14ac:dyDescent="0.2">
      <c r="A24" s="6" t="s">
        <v>12</v>
      </c>
      <c r="B24" s="5" t="s">
        <v>366</v>
      </c>
      <c r="C24" s="90"/>
      <c r="D24" s="76">
        <f>投入係数表!M24</f>
        <v>0</v>
      </c>
      <c r="E24" s="77">
        <f t="shared" si="0"/>
        <v>0</v>
      </c>
      <c r="F24" s="76">
        <f>分析係数表!C27</f>
        <v>0.12701612903225812</v>
      </c>
      <c r="G24" s="77">
        <f t="shared" si="1"/>
        <v>0</v>
      </c>
      <c r="H24" s="77">
        <v>6.9067134992232052E-4</v>
      </c>
      <c r="I24" s="77">
        <f t="shared" si="2"/>
        <v>6.9067134992232052E-4</v>
      </c>
      <c r="J24" s="76">
        <f>分析係数表!G27</f>
        <v>0.16988809766022381</v>
      </c>
      <c r="K24" s="78">
        <f t="shared" si="3"/>
        <v>1.1733684174672179E-4</v>
      </c>
      <c r="L24" s="79"/>
      <c r="M24" s="80"/>
      <c r="N24" s="81">
        <f>分析係数表!H27</f>
        <v>1.137085882259474E-2</v>
      </c>
      <c r="O24" s="82">
        <f t="shared" si="4"/>
        <v>0.18607414965620703</v>
      </c>
      <c r="P24" s="76">
        <f>分析係数表!C27</f>
        <v>0.12701612903225812</v>
      </c>
      <c r="Q24" s="82">
        <f t="shared" si="5"/>
        <v>2.36344182023005E-2</v>
      </c>
      <c r="R24" s="83">
        <v>2.392338010859011E-2</v>
      </c>
      <c r="S24" s="84">
        <f t="shared" si="6"/>
        <v>2.4614051458512431E-2</v>
      </c>
      <c r="T24" s="85">
        <f>分析係数表!F27</f>
        <v>0.32044760935910477</v>
      </c>
      <c r="U24" s="86">
        <f t="shared" si="7"/>
        <v>7.8875139465222951E-3</v>
      </c>
      <c r="V24" s="87">
        <f>分析係数表!D27</f>
        <v>1.0172939979654121E-2</v>
      </c>
      <c r="W24" s="167">
        <f t="shared" si="8"/>
        <v>0</v>
      </c>
      <c r="X24" s="76">
        <f>分析係数表!E27</f>
        <v>5.0864699898270603E-3</v>
      </c>
      <c r="Y24" s="166">
        <f t="shared" si="9"/>
        <v>0</v>
      </c>
    </row>
    <row r="25" spans="1:25" x14ac:dyDescent="0.2">
      <c r="A25" s="6" t="s">
        <v>13</v>
      </c>
      <c r="B25" s="5" t="s">
        <v>192</v>
      </c>
      <c r="C25" s="90"/>
      <c r="D25" s="76">
        <f>投入係数表!M25</f>
        <v>0</v>
      </c>
      <c r="E25" s="77">
        <f t="shared" si="0"/>
        <v>0</v>
      </c>
      <c r="F25" s="76">
        <f>分析係数表!C28</f>
        <v>0.16379672406551871</v>
      </c>
      <c r="G25" s="77">
        <f t="shared" si="1"/>
        <v>0</v>
      </c>
      <c r="H25" s="77">
        <v>2.2449561919741842E-2</v>
      </c>
      <c r="I25" s="77">
        <f t="shared" si="2"/>
        <v>2.2449561919741842E-2</v>
      </c>
      <c r="J25" s="76">
        <f>分析係数表!G28</f>
        <v>0.12481384959046909</v>
      </c>
      <c r="K25" s="78">
        <f t="shared" si="3"/>
        <v>2.8020162448225807E-3</v>
      </c>
      <c r="L25" s="79"/>
      <c r="M25" s="80"/>
      <c r="N25" s="81">
        <f>分析係数表!H28</f>
        <v>2.2086279494716771E-2</v>
      </c>
      <c r="O25" s="82">
        <f t="shared" si="4"/>
        <v>0.36142262780384671</v>
      </c>
      <c r="P25" s="76">
        <f>分析係数表!C28</f>
        <v>0.16379672406551871</v>
      </c>
      <c r="Q25" s="82">
        <f t="shared" si="5"/>
        <v>5.9199842437421352E-2</v>
      </c>
      <c r="R25" s="83">
        <v>6.7625954453762141E-2</v>
      </c>
      <c r="S25" s="84">
        <f t="shared" si="6"/>
        <v>9.0075516373503986E-2</v>
      </c>
      <c r="T25" s="85">
        <f>分析係数表!F28</f>
        <v>0.21360759493670886</v>
      </c>
      <c r="U25" s="86">
        <f t="shared" si="7"/>
        <v>1.9240814415226327E-2</v>
      </c>
      <c r="V25" s="87">
        <f>分析係数表!D28</f>
        <v>6.6548771407297092E-2</v>
      </c>
      <c r="W25" s="167">
        <f t="shared" si="8"/>
        <v>0</v>
      </c>
      <c r="X25" s="76">
        <f>分析係数表!E28</f>
        <v>6.78518242740134E-2</v>
      </c>
      <c r="Y25" s="166">
        <f t="shared" si="9"/>
        <v>0</v>
      </c>
    </row>
    <row r="26" spans="1:25" x14ac:dyDescent="0.2">
      <c r="A26" s="6" t="s">
        <v>14</v>
      </c>
      <c r="B26" s="5" t="s">
        <v>50</v>
      </c>
      <c r="C26" s="90"/>
      <c r="D26" s="76">
        <f>投入係数表!M26</f>
        <v>1.0381520892810797E-2</v>
      </c>
      <c r="E26" s="77">
        <f t="shared" si="0"/>
        <v>1.0381520892810798</v>
      </c>
      <c r="F26" s="76">
        <f>分析係数表!C29</f>
        <v>0.28548895899053628</v>
      </c>
      <c r="G26" s="77">
        <f t="shared" si="1"/>
        <v>0.29638095924270574</v>
      </c>
      <c r="H26" s="77">
        <v>0.34284263155880634</v>
      </c>
      <c r="I26" s="77">
        <f t="shared" si="2"/>
        <v>0.34284263155880634</v>
      </c>
      <c r="J26" s="76">
        <f>分析係数表!G29</f>
        <v>0.26160092807424595</v>
      </c>
      <c r="K26" s="78">
        <f t="shared" si="3"/>
        <v>8.9687950599200497E-2</v>
      </c>
      <c r="L26" s="79"/>
      <c r="M26" s="80"/>
      <c r="N26" s="81">
        <f>分析係数表!H29</f>
        <v>1.047707952649559E-2</v>
      </c>
      <c r="O26" s="82">
        <f t="shared" si="4"/>
        <v>0.17144823396270606</v>
      </c>
      <c r="P26" s="76">
        <f>分析係数表!C29</f>
        <v>0.28548895899053628</v>
      </c>
      <c r="Q26" s="82">
        <f t="shared" si="5"/>
        <v>4.8946577834778862E-2</v>
      </c>
      <c r="R26" s="83">
        <v>6.7311341404480265E-2</v>
      </c>
      <c r="S26" s="84">
        <f t="shared" si="6"/>
        <v>0.41015397296328659</v>
      </c>
      <c r="T26" s="85">
        <f>分析係数表!F29</f>
        <v>0.47177107501933491</v>
      </c>
      <c r="U26" s="86">
        <f t="shared" si="7"/>
        <v>0.19349878074834095</v>
      </c>
      <c r="V26" s="87">
        <f>分析係数表!D29</f>
        <v>7.4825986078886311E-2</v>
      </c>
      <c r="W26" s="167">
        <f t="shared" si="8"/>
        <v>0</v>
      </c>
      <c r="X26" s="76">
        <f>分析係数表!E29</f>
        <v>4.7370456303170917E-2</v>
      </c>
      <c r="Y26" s="166">
        <f t="shared" si="9"/>
        <v>0</v>
      </c>
    </row>
    <row r="27" spans="1:25" x14ac:dyDescent="0.2">
      <c r="A27" s="6" t="s">
        <v>15</v>
      </c>
      <c r="B27" s="5" t="s">
        <v>36</v>
      </c>
      <c r="C27" s="90"/>
      <c r="D27" s="76">
        <f>投入係数表!M27</f>
        <v>5.7098364910459385E-3</v>
      </c>
      <c r="E27" s="77">
        <f t="shared" si="0"/>
        <v>0.57098364910459387</v>
      </c>
      <c r="F27" s="76">
        <f>分析係数表!C30</f>
        <v>1</v>
      </c>
      <c r="G27" s="77">
        <f t="shared" si="1"/>
        <v>0.57098364910459387</v>
      </c>
      <c r="H27" s="77">
        <v>0.6446981268255626</v>
      </c>
      <c r="I27" s="77">
        <f t="shared" si="2"/>
        <v>0.6446981268255626</v>
      </c>
      <c r="J27" s="76">
        <f>分析係数表!G30</f>
        <v>0.34486716956379143</v>
      </c>
      <c r="K27" s="78">
        <f t="shared" si="3"/>
        <v>0.22233521822141</v>
      </c>
      <c r="L27" s="79"/>
      <c r="M27" s="80"/>
      <c r="N27" s="81">
        <f>分析係数表!H30</f>
        <v>0</v>
      </c>
      <c r="O27" s="82">
        <f t="shared" si="4"/>
        <v>0</v>
      </c>
      <c r="P27" s="76">
        <f>分析係数表!C30</f>
        <v>1</v>
      </c>
      <c r="Q27" s="82">
        <f t="shared" si="5"/>
        <v>0</v>
      </c>
      <c r="R27" s="83">
        <v>3.726047522094602E-2</v>
      </c>
      <c r="S27" s="84">
        <f t="shared" si="6"/>
        <v>0.6819586020465086</v>
      </c>
      <c r="T27" s="85">
        <f>分析係数表!F30</f>
        <v>0.44112823876680879</v>
      </c>
      <c r="U27" s="86">
        <f t="shared" si="7"/>
        <v>0.30083119703265138</v>
      </c>
      <c r="V27" s="87">
        <f>分析係数表!D30</f>
        <v>0.17563135454247294</v>
      </c>
      <c r="W27" s="167">
        <f t="shared" si="8"/>
        <v>0</v>
      </c>
      <c r="X27" s="76">
        <f>分析係数表!E30</f>
        <v>0.11282387668087898</v>
      </c>
      <c r="Y27" s="166">
        <f t="shared" si="9"/>
        <v>0</v>
      </c>
    </row>
    <row r="28" spans="1:25" x14ac:dyDescent="0.2">
      <c r="A28" s="6" t="s">
        <v>16</v>
      </c>
      <c r="B28" s="5" t="s">
        <v>193</v>
      </c>
      <c r="C28" s="90"/>
      <c r="D28" s="76">
        <f>投入係数表!M28</f>
        <v>5.7876978977420189E-2</v>
      </c>
      <c r="E28" s="77">
        <f t="shared" si="0"/>
        <v>5.787697897742019</v>
      </c>
      <c r="F28" s="76">
        <f>分析係数表!C31</f>
        <v>9.852216748768472E-2</v>
      </c>
      <c r="G28" s="77">
        <f t="shared" si="1"/>
        <v>0.5702165416494599</v>
      </c>
      <c r="H28" s="77">
        <v>0.62699483122151389</v>
      </c>
      <c r="I28" s="77">
        <f t="shared" si="2"/>
        <v>0.62699483122151389</v>
      </c>
      <c r="J28" s="76">
        <f>分析係数表!G31</f>
        <v>7.0742358078602616E-2</v>
      </c>
      <c r="K28" s="78">
        <f t="shared" si="3"/>
        <v>4.4355092863705349E-2</v>
      </c>
      <c r="L28" s="79"/>
      <c r="M28" s="80"/>
      <c r="N28" s="81">
        <f>分析係数表!H31</f>
        <v>2.298998967188369E-2</v>
      </c>
      <c r="O28" s="82">
        <f t="shared" si="4"/>
        <v>0.37621105367171992</v>
      </c>
      <c r="P28" s="76">
        <f>分析係数表!C31</f>
        <v>9.852216748768472E-2</v>
      </c>
      <c r="Q28" s="82">
        <f t="shared" si="5"/>
        <v>3.7065128440563533E-2</v>
      </c>
      <c r="R28" s="83">
        <v>4.7715383674712744E-2</v>
      </c>
      <c r="S28" s="84">
        <f t="shared" si="6"/>
        <v>0.67471021489622662</v>
      </c>
      <c r="T28" s="85">
        <f>分析係数表!F31</f>
        <v>0.34585152838427946</v>
      </c>
      <c r="U28" s="86">
        <f t="shared" si="7"/>
        <v>0.23334955903834562</v>
      </c>
      <c r="V28" s="87">
        <f>分析係数表!D31</f>
        <v>0</v>
      </c>
      <c r="W28" s="167">
        <f t="shared" si="8"/>
        <v>0</v>
      </c>
      <c r="X28" s="76">
        <f>分析係数表!E31</f>
        <v>0</v>
      </c>
      <c r="Y28" s="166">
        <f t="shared" si="9"/>
        <v>0</v>
      </c>
    </row>
    <row r="29" spans="1:25" x14ac:dyDescent="0.2">
      <c r="A29" s="6" t="s">
        <v>17</v>
      </c>
      <c r="B29" s="5" t="s">
        <v>273</v>
      </c>
      <c r="C29" s="90"/>
      <c r="D29" s="76">
        <f>投入係数表!M29</f>
        <v>1.2976901116013497E-3</v>
      </c>
      <c r="E29" s="77">
        <f t="shared" si="0"/>
        <v>0.12976901116013498</v>
      </c>
      <c r="F29" s="76">
        <f>分析係数表!C32</f>
        <v>1</v>
      </c>
      <c r="G29" s="77">
        <f t="shared" si="1"/>
        <v>0.12976901116013498</v>
      </c>
      <c r="H29" s="77">
        <v>0.16722597320670232</v>
      </c>
      <c r="I29" s="77">
        <f t="shared" si="2"/>
        <v>0.16722597320670232</v>
      </c>
      <c r="J29" s="76">
        <f>分析係数表!G32</f>
        <v>0.13984348417829193</v>
      </c>
      <c r="K29" s="78">
        <f t="shared" si="3"/>
        <v>2.3385462738330944E-2</v>
      </c>
      <c r="L29" s="79"/>
      <c r="M29" s="80"/>
      <c r="N29" s="81">
        <f>分析係数表!H32</f>
        <v>6.6735520775403198E-3</v>
      </c>
      <c r="O29" s="82">
        <f t="shared" si="4"/>
        <v>0.10920683717814074</v>
      </c>
      <c r="P29" s="76">
        <f>分析係数表!C32</f>
        <v>1</v>
      </c>
      <c r="Q29" s="82">
        <f t="shared" si="5"/>
        <v>0.10920683717814074</v>
      </c>
      <c r="R29" s="83">
        <v>0.14392890545791839</v>
      </c>
      <c r="S29" s="84">
        <f t="shared" si="6"/>
        <v>0.31115487866462072</v>
      </c>
      <c r="T29" s="85">
        <f>分析係数表!F32</f>
        <v>0.48213678121810138</v>
      </c>
      <c r="U29" s="86">
        <f t="shared" si="7"/>
        <v>0.15001921165966911</v>
      </c>
      <c r="V29" s="87">
        <f>分析係数表!D32</f>
        <v>1.5651582170806397E-2</v>
      </c>
      <c r="W29" s="167">
        <f t="shared" si="8"/>
        <v>0</v>
      </c>
      <c r="X29" s="76">
        <f>分析係数表!E32</f>
        <v>2.3477373256209595E-2</v>
      </c>
      <c r="Y29" s="166">
        <f t="shared" si="9"/>
        <v>0</v>
      </c>
    </row>
    <row r="30" spans="1:25" x14ac:dyDescent="0.2">
      <c r="A30" s="6" t="s">
        <v>18</v>
      </c>
      <c r="B30" s="5" t="s">
        <v>274</v>
      </c>
      <c r="C30" s="90"/>
      <c r="D30" s="76">
        <f>投入係数表!M30</f>
        <v>1.9465351674020244E-3</v>
      </c>
      <c r="E30" s="77">
        <f t="shared" si="0"/>
        <v>0.19465351674020245</v>
      </c>
      <c r="F30" s="76">
        <f>分析係数表!C33</f>
        <v>0.66930265995686555</v>
      </c>
      <c r="G30" s="77">
        <f t="shared" si="1"/>
        <v>0.13028211652417576</v>
      </c>
      <c r="H30" s="77">
        <v>0.15760582578230142</v>
      </c>
      <c r="I30" s="77">
        <f t="shared" si="2"/>
        <v>0.15760582578230142</v>
      </c>
      <c r="J30" s="76">
        <f>分析係数表!G33</f>
        <v>0.50267952840300112</v>
      </c>
      <c r="K30" s="78">
        <f t="shared" si="3"/>
        <v>7.9225222177812832E-2</v>
      </c>
      <c r="L30" s="79"/>
      <c r="M30" s="80"/>
      <c r="N30" s="81">
        <f>分析係数表!H33</f>
        <v>9.930881067768333E-4</v>
      </c>
      <c r="O30" s="82">
        <f t="shared" si="4"/>
        <v>1.6251017437223323E-2</v>
      </c>
      <c r="P30" s="76">
        <f>分析係数表!C33</f>
        <v>0.66930265995686555</v>
      </c>
      <c r="Q30" s="82">
        <f t="shared" si="5"/>
        <v>1.0876849197738974E-2</v>
      </c>
      <c r="R30" s="83">
        <v>3.0866671894752909E-2</v>
      </c>
      <c r="S30" s="84">
        <f t="shared" si="6"/>
        <v>0.18847249767705432</v>
      </c>
      <c r="T30" s="85">
        <f>分析係数表!F33</f>
        <v>0.63987138263665599</v>
      </c>
      <c r="U30" s="86">
        <f t="shared" si="7"/>
        <v>0.12059815767760068</v>
      </c>
      <c r="V30" s="87">
        <f>分析係数表!D33</f>
        <v>8.1457663451232579E-2</v>
      </c>
      <c r="W30" s="167">
        <f t="shared" si="8"/>
        <v>0</v>
      </c>
      <c r="X30" s="76">
        <f>分析係数表!E33</f>
        <v>7.5026795284030015E-2</v>
      </c>
      <c r="Y30" s="166">
        <f t="shared" si="9"/>
        <v>0</v>
      </c>
    </row>
    <row r="31" spans="1:25" x14ac:dyDescent="0.2">
      <c r="A31" s="6" t="s">
        <v>19</v>
      </c>
      <c r="B31" s="5" t="s">
        <v>275</v>
      </c>
      <c r="C31" s="90"/>
      <c r="D31" s="76">
        <f>投入係数表!M31</f>
        <v>3.8411627303399948E-2</v>
      </c>
      <c r="E31" s="77">
        <f t="shared" si="0"/>
        <v>3.8411627303399949</v>
      </c>
      <c r="F31" s="76">
        <f>分析係数表!C34</f>
        <v>0.21075898495808931</v>
      </c>
      <c r="G31" s="77">
        <f t="shared" si="1"/>
        <v>0.80955955810530023</v>
      </c>
      <c r="H31" s="77">
        <v>0.93484647646618102</v>
      </c>
      <c r="I31" s="77">
        <f t="shared" si="2"/>
        <v>0.93484647646618102</v>
      </c>
      <c r="J31" s="76">
        <f>分析係数表!G34</f>
        <v>0.42506631299734748</v>
      </c>
      <c r="K31" s="78">
        <f t="shared" si="3"/>
        <v>0.39737174497004113</v>
      </c>
      <c r="L31" s="79"/>
      <c r="M31" s="80"/>
      <c r="N31" s="81">
        <f>分析係数表!H34</f>
        <v>0.16547827123222372</v>
      </c>
      <c r="O31" s="82">
        <f t="shared" si="4"/>
        <v>2.7079070355645225</v>
      </c>
      <c r="P31" s="76">
        <f>分析係数表!C34</f>
        <v>0.21075898495808931</v>
      </c>
      <c r="Q31" s="82">
        <f t="shared" si="5"/>
        <v>0.57071573817644738</v>
      </c>
      <c r="R31" s="83">
        <v>0.6244294483276136</v>
      </c>
      <c r="S31" s="84">
        <f t="shared" si="6"/>
        <v>1.5592759247937946</v>
      </c>
      <c r="T31" s="85">
        <f>分析係数表!F34</f>
        <v>0.7000994694960212</v>
      </c>
      <c r="U31" s="86">
        <f t="shared" si="7"/>
        <v>1.0916482477460534</v>
      </c>
      <c r="V31" s="87">
        <f>分析係数表!D34</f>
        <v>0.34449602122015915</v>
      </c>
      <c r="W31" s="167">
        <f t="shared" si="8"/>
        <v>1</v>
      </c>
      <c r="X31" s="76">
        <f>分析係数表!E34</f>
        <v>0.25008289124668437</v>
      </c>
      <c r="Y31" s="166">
        <f t="shared" si="9"/>
        <v>0</v>
      </c>
    </row>
    <row r="32" spans="1:25" x14ac:dyDescent="0.2">
      <c r="A32" s="6" t="s">
        <v>20</v>
      </c>
      <c r="B32" s="5" t="s">
        <v>37</v>
      </c>
      <c r="C32" s="90"/>
      <c r="D32" s="76">
        <f>投入係数表!M32</f>
        <v>1.0770827926291202E-2</v>
      </c>
      <c r="E32" s="77">
        <f t="shared" si="0"/>
        <v>1.0770827926291202</v>
      </c>
      <c r="F32" s="76">
        <f>分析係数表!C35</f>
        <v>0.35776763643278187</v>
      </c>
      <c r="G32" s="77">
        <f t="shared" si="1"/>
        <v>0.38534536496134048</v>
      </c>
      <c r="H32" s="77">
        <v>0.46899604177170356</v>
      </c>
      <c r="I32" s="77">
        <f t="shared" si="2"/>
        <v>0.46899604177170356</v>
      </c>
      <c r="J32" s="76">
        <f>分析係数表!G35</f>
        <v>0.31457036114570364</v>
      </c>
      <c r="K32" s="78">
        <f t="shared" si="3"/>
        <v>0.14753225423603031</v>
      </c>
      <c r="L32" s="79"/>
      <c r="M32" s="80"/>
      <c r="N32" s="81">
        <f>分析係数表!H35</f>
        <v>6.2812822753634701E-2</v>
      </c>
      <c r="O32" s="82">
        <f t="shared" si="4"/>
        <v>1.0278768529043751</v>
      </c>
      <c r="P32" s="76">
        <f>分析係数表!C35</f>
        <v>0.35776763643278187</v>
      </c>
      <c r="Q32" s="82">
        <f t="shared" si="5"/>
        <v>0.36774107220756447</v>
      </c>
      <c r="R32" s="83">
        <v>0.45058012631724387</v>
      </c>
      <c r="S32" s="84">
        <f t="shared" si="6"/>
        <v>0.91957616808894738</v>
      </c>
      <c r="T32" s="85">
        <f>分析係数表!F35</f>
        <v>0.64533001245330013</v>
      </c>
      <c r="U32" s="86">
        <f t="shared" si="7"/>
        <v>0.59343010000459839</v>
      </c>
      <c r="V32" s="87">
        <f>分析係数表!D35</f>
        <v>7.6961394769613944E-2</v>
      </c>
      <c r="W32" s="167">
        <f t="shared" si="8"/>
        <v>0</v>
      </c>
      <c r="X32" s="76">
        <f>分析係数表!E35</f>
        <v>7.0734744707347447E-2</v>
      </c>
      <c r="Y32" s="166">
        <f t="shared" si="9"/>
        <v>0</v>
      </c>
    </row>
    <row r="33" spans="1:25" x14ac:dyDescent="0.2">
      <c r="A33" s="6" t="s">
        <v>21</v>
      </c>
      <c r="B33" s="5" t="s">
        <v>38</v>
      </c>
      <c r="C33" s="90"/>
      <c r="D33" s="76">
        <f>投入係数表!M33</f>
        <v>2.3358422008824295E-3</v>
      </c>
      <c r="E33" s="77">
        <f t="shared" si="0"/>
        <v>0.23358422008824295</v>
      </c>
      <c r="F33" s="76">
        <f>分析係数表!C36</f>
        <v>0.77131996474217712</v>
      </c>
      <c r="G33" s="77">
        <f t="shared" si="1"/>
        <v>0.18016817240279248</v>
      </c>
      <c r="H33" s="77">
        <v>0.28119587273545754</v>
      </c>
      <c r="I33" s="77">
        <f t="shared" si="2"/>
        <v>0.28119587273545754</v>
      </c>
      <c r="J33" s="76">
        <f>分析係数表!G36</f>
        <v>2.7850799289520427E-2</v>
      </c>
      <c r="K33" s="78">
        <f t="shared" si="3"/>
        <v>7.8315298125967575E-3</v>
      </c>
      <c r="L33" s="79"/>
      <c r="M33" s="80"/>
      <c r="N33" s="81">
        <f>分析係数表!H36</f>
        <v>0.1566397870819099</v>
      </c>
      <c r="O33" s="82">
        <f t="shared" si="4"/>
        <v>2.5632729803732346</v>
      </c>
      <c r="P33" s="76">
        <f>分析係数表!C36</f>
        <v>0.77131996474217712</v>
      </c>
      <c r="Q33" s="82">
        <f t="shared" si="5"/>
        <v>1.9771036248460585</v>
      </c>
      <c r="R33" s="83">
        <v>2.057320584370482</v>
      </c>
      <c r="S33" s="84">
        <f t="shared" si="6"/>
        <v>2.3385164571059396</v>
      </c>
      <c r="T33" s="85">
        <f>分析係数表!F36</f>
        <v>0.87289520426287748</v>
      </c>
      <c r="U33" s="86">
        <f t="shared" si="7"/>
        <v>2.0412798004975898</v>
      </c>
      <c r="V33" s="87">
        <f>分析係数表!D36</f>
        <v>1.1793960923623446E-2</v>
      </c>
      <c r="W33" s="167">
        <f t="shared" si="8"/>
        <v>0</v>
      </c>
      <c r="X33" s="76">
        <f>分析係数表!E36</f>
        <v>4.760213143872114E-3</v>
      </c>
      <c r="Y33" s="166">
        <f t="shared" si="9"/>
        <v>0</v>
      </c>
    </row>
    <row r="34" spans="1:25" x14ac:dyDescent="0.2">
      <c r="A34" s="6" t="s">
        <v>22</v>
      </c>
      <c r="B34" s="5" t="s">
        <v>378</v>
      </c>
      <c r="C34" s="90"/>
      <c r="D34" s="76">
        <f>投入係数表!M34</f>
        <v>4.5548922917207371E-2</v>
      </c>
      <c r="E34" s="77">
        <f t="shared" si="0"/>
        <v>4.5548922917207371</v>
      </c>
      <c r="F34" s="76">
        <f>分析係数表!C37</f>
        <v>0.44031007751937989</v>
      </c>
      <c r="G34" s="77">
        <f t="shared" si="1"/>
        <v>2.0055649780599838</v>
      </c>
      <c r="H34" s="77">
        <v>2.2735612966177934</v>
      </c>
      <c r="I34" s="77">
        <f t="shared" si="2"/>
        <v>2.2735612966177934</v>
      </c>
      <c r="J34" s="76">
        <f>分析係数表!G37</f>
        <v>0.46875589956579194</v>
      </c>
      <c r="K34" s="78">
        <f t="shared" si="3"/>
        <v>1.065745270814042</v>
      </c>
      <c r="L34" s="79"/>
      <c r="M34" s="80"/>
      <c r="N34" s="81">
        <f>分析係数表!H37</f>
        <v>4.9515373003892908E-2</v>
      </c>
      <c r="O34" s="82">
        <f t="shared" si="4"/>
        <v>0.81027572941995496</v>
      </c>
      <c r="P34" s="76">
        <f>分析係数表!C37</f>
        <v>0.44031007751937989</v>
      </c>
      <c r="Q34" s="82">
        <f t="shared" si="5"/>
        <v>0.35677256923297246</v>
      </c>
      <c r="R34" s="83">
        <v>0.42139573058061808</v>
      </c>
      <c r="S34" s="84">
        <f t="shared" si="6"/>
        <v>2.6949570271984116</v>
      </c>
      <c r="T34" s="85">
        <f>分析係数表!F37</f>
        <v>0.71172361714177834</v>
      </c>
      <c r="U34" s="86">
        <f t="shared" si="7"/>
        <v>1.9180645634393074</v>
      </c>
      <c r="V34" s="87">
        <f>分析係数表!D37</f>
        <v>0.12846894468567113</v>
      </c>
      <c r="W34" s="167">
        <f t="shared" si="8"/>
        <v>0</v>
      </c>
      <c r="X34" s="76">
        <f>分析係数表!E37</f>
        <v>0.12044553520860865</v>
      </c>
      <c r="Y34" s="166">
        <f t="shared" si="9"/>
        <v>0</v>
      </c>
    </row>
    <row r="35" spans="1:25" x14ac:dyDescent="0.2">
      <c r="A35" s="6" t="s">
        <v>23</v>
      </c>
      <c r="B35" s="5" t="s">
        <v>194</v>
      </c>
      <c r="C35" s="90"/>
      <c r="D35" s="76">
        <f>投入係数表!M35</f>
        <v>5.1907604464053987E-3</v>
      </c>
      <c r="E35" s="77">
        <f t="shared" si="0"/>
        <v>0.51907604464053991</v>
      </c>
      <c r="F35" s="76">
        <f>分析係数表!C38</f>
        <v>1.9523553644993696E-2</v>
      </c>
      <c r="G35" s="77">
        <f t="shared" si="1"/>
        <v>1.0134209003370724E-2</v>
      </c>
      <c r="H35" s="77">
        <v>1.4936415329960697E-2</v>
      </c>
      <c r="I35" s="77">
        <f t="shared" si="2"/>
        <v>1.4936415329960697E-2</v>
      </c>
      <c r="J35" s="76">
        <f>分析係数表!G38</f>
        <v>0.33554817275747506</v>
      </c>
      <c r="K35" s="78">
        <f t="shared" si="3"/>
        <v>5.0118868715150512E-3</v>
      </c>
      <c r="L35" s="79"/>
      <c r="M35" s="80"/>
      <c r="N35" s="81">
        <f>分析係数表!H38</f>
        <v>4.4649241280686425E-2</v>
      </c>
      <c r="O35" s="82">
        <f t="shared" si="4"/>
        <v>0.73064574397756066</v>
      </c>
      <c r="P35" s="76">
        <f>分析係数表!C38</f>
        <v>1.9523553644993696E-2</v>
      </c>
      <c r="Q35" s="82">
        <f t="shared" si="5"/>
        <v>1.4264801378032236E-2</v>
      </c>
      <c r="R35" s="83">
        <v>1.7309924657103019E-2</v>
      </c>
      <c r="S35" s="84">
        <f t="shared" si="6"/>
        <v>3.2246339987063714E-2</v>
      </c>
      <c r="T35" s="85">
        <f>分析係数表!F38</f>
        <v>0.54485049833887045</v>
      </c>
      <c r="U35" s="86">
        <f t="shared" si="7"/>
        <v>1.7569434411556312E-2</v>
      </c>
      <c r="V35" s="87">
        <f>分析係数表!D38</f>
        <v>0.16279069767441862</v>
      </c>
      <c r="W35" s="167">
        <f t="shared" si="8"/>
        <v>0</v>
      </c>
      <c r="X35" s="76">
        <f>分析係数表!E38</f>
        <v>0.12624584717607973</v>
      </c>
      <c r="Y35" s="166">
        <f t="shared" si="9"/>
        <v>0</v>
      </c>
    </row>
    <row r="36" spans="1:25" x14ac:dyDescent="0.2">
      <c r="A36" s="6" t="s">
        <v>24</v>
      </c>
      <c r="B36" s="5" t="s">
        <v>39</v>
      </c>
      <c r="C36" s="90"/>
      <c r="D36" s="76">
        <f>投入係数表!M36</f>
        <v>0</v>
      </c>
      <c r="E36" s="77">
        <f t="shared" si="0"/>
        <v>0</v>
      </c>
      <c r="F36" s="76">
        <f>分析係数表!C39</f>
        <v>1</v>
      </c>
      <c r="G36" s="77">
        <f t="shared" si="1"/>
        <v>0</v>
      </c>
      <c r="H36" s="77">
        <v>0.10341708559741097</v>
      </c>
      <c r="I36" s="77">
        <f t="shared" si="2"/>
        <v>0.10341708559741097</v>
      </c>
      <c r="J36" s="76">
        <f>分析係数表!G39</f>
        <v>0.34952522092321203</v>
      </c>
      <c r="K36" s="78">
        <f t="shared" si="3"/>
        <v>3.6146879690669799E-2</v>
      </c>
      <c r="L36" s="79"/>
      <c r="M36" s="80"/>
      <c r="N36" s="81">
        <f>分析係数表!H39</f>
        <v>3.9524906649717967E-3</v>
      </c>
      <c r="O36" s="82">
        <f t="shared" si="4"/>
        <v>6.4679049400148833E-2</v>
      </c>
      <c r="P36" s="76">
        <f>分析係数表!C39</f>
        <v>1</v>
      </c>
      <c r="Q36" s="82">
        <f t="shared" si="5"/>
        <v>6.4679049400148833E-2</v>
      </c>
      <c r="R36" s="83">
        <v>0.10533074036601631</v>
      </c>
      <c r="S36" s="84">
        <f t="shared" si="6"/>
        <v>0.20874782596342728</v>
      </c>
      <c r="T36" s="85">
        <f>分析係数表!F39</f>
        <v>0.70020308469180526</v>
      </c>
      <c r="U36" s="86">
        <f t="shared" si="7"/>
        <v>0.14616587166229988</v>
      </c>
      <c r="V36" s="87">
        <f>分析係数表!D39</f>
        <v>4.7038805642461164E-2</v>
      </c>
      <c r="W36" s="167">
        <f t="shared" si="8"/>
        <v>0</v>
      </c>
      <c r="X36" s="76">
        <f>分析係数表!E39</f>
        <v>5.9608101432570393E-2</v>
      </c>
      <c r="Y36" s="166">
        <f t="shared" si="9"/>
        <v>0</v>
      </c>
    </row>
    <row r="37" spans="1:25" x14ac:dyDescent="0.2">
      <c r="A37" s="6" t="s">
        <v>25</v>
      </c>
      <c r="B37" s="5" t="s">
        <v>40</v>
      </c>
      <c r="C37" s="90"/>
      <c r="D37" s="76">
        <f>投入係数表!M37</f>
        <v>3.893070334804049E-4</v>
      </c>
      <c r="E37" s="77">
        <f t="shared" si="0"/>
        <v>3.8930703348040489E-2</v>
      </c>
      <c r="F37" s="76">
        <f>分析係数表!C40</f>
        <v>0.85909267157813107</v>
      </c>
      <c r="G37" s="77">
        <f t="shared" si="1"/>
        <v>3.3445081945683797E-2</v>
      </c>
      <c r="H37" s="77">
        <v>3.6485739231022579E-2</v>
      </c>
      <c r="I37" s="77">
        <f t="shared" si="2"/>
        <v>3.6485739231022579E-2</v>
      </c>
      <c r="J37" s="76">
        <f>分析係数表!G40</f>
        <v>0.47745782431646305</v>
      </c>
      <c r="K37" s="78">
        <f t="shared" si="3"/>
        <v>1.7420401671821864E-2</v>
      </c>
      <c r="L37" s="79"/>
      <c r="M37" s="80"/>
      <c r="N37" s="81">
        <f>分析係数表!H40</f>
        <v>3.4410502899817272E-2</v>
      </c>
      <c r="O37" s="82">
        <f t="shared" si="4"/>
        <v>0.56309775419978814</v>
      </c>
      <c r="P37" s="76">
        <f>分析係数表!C40</f>
        <v>0.85909267157813107</v>
      </c>
      <c r="Q37" s="82">
        <f t="shared" si="5"/>
        <v>0.48375315401514174</v>
      </c>
      <c r="R37" s="83">
        <v>0.48432028897346852</v>
      </c>
      <c r="S37" s="84">
        <f t="shared" si="6"/>
        <v>0.52080602820449107</v>
      </c>
      <c r="T37" s="85">
        <f>分析係数表!F40</f>
        <v>0.67379290285049442</v>
      </c>
      <c r="U37" s="86">
        <f t="shared" si="7"/>
        <v>0.35091540556594053</v>
      </c>
      <c r="V37" s="87">
        <f>分析係数表!D40</f>
        <v>6.7699243746364171E-2</v>
      </c>
      <c r="W37" s="167">
        <f t="shared" si="8"/>
        <v>0</v>
      </c>
      <c r="X37" s="76">
        <f>分析係数表!E40</f>
        <v>4.3048283885980219E-2</v>
      </c>
      <c r="Y37" s="166">
        <f t="shared" si="9"/>
        <v>0</v>
      </c>
    </row>
    <row r="38" spans="1:25" x14ac:dyDescent="0.2">
      <c r="A38" s="6" t="s">
        <v>26</v>
      </c>
      <c r="B38" s="5" t="s">
        <v>277</v>
      </c>
      <c r="C38" s="90"/>
      <c r="D38" s="76">
        <f>投入係数表!M38</f>
        <v>0</v>
      </c>
      <c r="E38" s="77">
        <f t="shared" si="0"/>
        <v>0</v>
      </c>
      <c r="F38" s="76">
        <f>分析係数表!C41</f>
        <v>0.79270887240526711</v>
      </c>
      <c r="G38" s="77">
        <f t="shared" si="1"/>
        <v>0</v>
      </c>
      <c r="H38" s="77">
        <v>5.6970789153726643E-3</v>
      </c>
      <c r="I38" s="77">
        <f t="shared" si="2"/>
        <v>5.6970789153726643E-3</v>
      </c>
      <c r="J38" s="76">
        <f>分析係数表!G41</f>
        <v>0.44018033035308379</v>
      </c>
      <c r="K38" s="78">
        <f t="shared" si="3"/>
        <v>2.5077420790163276E-3</v>
      </c>
      <c r="L38" s="79"/>
      <c r="M38" s="80"/>
      <c r="N38" s="81">
        <f>分析係数表!H41</f>
        <v>5.5652657503773732E-2</v>
      </c>
      <c r="O38" s="82">
        <f t="shared" si="4"/>
        <v>0.91070701718199498</v>
      </c>
      <c r="P38" s="76">
        <f>分析係数表!C41</f>
        <v>0.79270887240526711</v>
      </c>
      <c r="Q38" s="82">
        <f t="shared" si="5"/>
        <v>0.7219255326819034</v>
      </c>
      <c r="R38" s="83">
        <v>0.73535463359397335</v>
      </c>
      <c r="S38" s="84">
        <f t="shared" si="6"/>
        <v>0.74105171250934598</v>
      </c>
      <c r="T38" s="85">
        <f>分析係数表!F41</f>
        <v>0.54542354902257917</v>
      </c>
      <c r="U38" s="86">
        <f t="shared" si="7"/>
        <v>0.40418705504610752</v>
      </c>
      <c r="V38" s="87">
        <f>分析係数表!D41</f>
        <v>0.13115623579330202</v>
      </c>
      <c r="W38" s="167">
        <f t="shared" si="8"/>
        <v>0</v>
      </c>
      <c r="X38" s="76">
        <f>分析係数表!E41</f>
        <v>0.12384452189725716</v>
      </c>
      <c r="Y38" s="166">
        <f t="shared" si="9"/>
        <v>0</v>
      </c>
    </row>
    <row r="39" spans="1:25" x14ac:dyDescent="0.2">
      <c r="A39" s="6" t="s">
        <v>51</v>
      </c>
      <c r="B39" s="5" t="s">
        <v>368</v>
      </c>
      <c r="C39" s="90"/>
      <c r="D39" s="76">
        <f>投入係数表!M39</f>
        <v>2.5953802232026989E-4</v>
      </c>
      <c r="E39" s="77">
        <f>$C$15*D39</f>
        <v>2.5953802232026989E-2</v>
      </c>
      <c r="F39" s="76">
        <f>分析係数表!C42</f>
        <v>1</v>
      </c>
      <c r="G39" s="77">
        <f>E39*F39</f>
        <v>2.5953802232026989E-2</v>
      </c>
      <c r="H39" s="77">
        <v>4.2323233672972319E-2</v>
      </c>
      <c r="I39" s="77">
        <f>C39+H39</f>
        <v>4.2323233672972319E-2</v>
      </c>
      <c r="J39" s="76">
        <f>分析係数表!G42</f>
        <v>0.4853870458135861</v>
      </c>
      <c r="K39" s="78">
        <f>I39*J39</f>
        <v>2.0543149361802127E-2</v>
      </c>
      <c r="L39" s="79"/>
      <c r="M39" s="80"/>
      <c r="N39" s="81">
        <f>分析係数表!H42</f>
        <v>1.2671804242472393E-2</v>
      </c>
      <c r="O39" s="82">
        <f t="shared" si="4"/>
        <v>0.20736298249896962</v>
      </c>
      <c r="P39" s="76">
        <f>分析係数表!C42</f>
        <v>1</v>
      </c>
      <c r="Q39" s="82">
        <f>O39*P39</f>
        <v>0.20736298249896962</v>
      </c>
      <c r="R39" s="83">
        <v>0.21747567026666512</v>
      </c>
      <c r="S39" s="84">
        <f>I39+R39</f>
        <v>0.25979890393963745</v>
      </c>
      <c r="T39" s="85">
        <f>分析係数表!F42</f>
        <v>0.55766192733017372</v>
      </c>
      <c r="U39" s="86">
        <f t="shared" si="7"/>
        <v>0.14487995748924487</v>
      </c>
      <c r="V39" s="87">
        <f>分析係数表!D42</f>
        <v>5.075039494470774E-2</v>
      </c>
      <c r="W39" s="167">
        <f t="shared" si="8"/>
        <v>0</v>
      </c>
      <c r="X39" s="76">
        <f>分析係数表!E42</f>
        <v>4.4826224328593997E-2</v>
      </c>
      <c r="Y39" s="166">
        <f t="shared" si="9"/>
        <v>0</v>
      </c>
    </row>
    <row r="40" spans="1:25" x14ac:dyDescent="0.2">
      <c r="A40" s="6" t="s">
        <v>195</v>
      </c>
      <c r="B40" s="5" t="s">
        <v>41</v>
      </c>
      <c r="C40" s="90"/>
      <c r="D40" s="76">
        <f>投入係数表!M40</f>
        <v>5.3205294575655336E-2</v>
      </c>
      <c r="E40" s="77">
        <f>$C$15*D40</f>
        <v>5.3205294575655335</v>
      </c>
      <c r="F40" s="76">
        <f>分析係数表!C43</f>
        <v>0.28901851382196297</v>
      </c>
      <c r="G40" s="77">
        <f>E40*F40</f>
        <v>1.5377315165715653</v>
      </c>
      <c r="H40" s="77">
        <v>1.845873177664636</v>
      </c>
      <c r="I40" s="77">
        <f>C40+H40</f>
        <v>1.845873177664636</v>
      </c>
      <c r="J40" s="76">
        <f>分析係数表!G43</f>
        <v>0.30652070442646356</v>
      </c>
      <c r="K40" s="78">
        <f>I40*J40</f>
        <v>0.56579834669967899</v>
      </c>
      <c r="L40" s="79"/>
      <c r="M40" s="80"/>
      <c r="N40" s="81">
        <f>分析係数表!H43</f>
        <v>3.521490426630651E-2</v>
      </c>
      <c r="O40" s="82">
        <f t="shared" si="4"/>
        <v>0.57626107832393914</v>
      </c>
      <c r="P40" s="76">
        <f>分析係数表!C43</f>
        <v>0.28901851382196297</v>
      </c>
      <c r="Q40" s="82">
        <f>O40*P40</f>
        <v>0.1665501204306267</v>
      </c>
      <c r="R40" s="83">
        <v>0.2805399671054406</v>
      </c>
      <c r="S40" s="84">
        <f>I40+R40</f>
        <v>2.1264131447700767</v>
      </c>
      <c r="T40" s="85">
        <f>分析係数表!F43</f>
        <v>0.54989687450420432</v>
      </c>
      <c r="U40" s="86">
        <f t="shared" si="7"/>
        <v>1.1693079422137214</v>
      </c>
      <c r="V40" s="87">
        <f>分析係数表!D43</f>
        <v>0.17436141519911152</v>
      </c>
      <c r="W40" s="167">
        <f t="shared" si="8"/>
        <v>0</v>
      </c>
      <c r="X40" s="76">
        <f>分析係数表!E43</f>
        <v>0.14136125654450263</v>
      </c>
      <c r="Y40" s="166">
        <f t="shared" si="9"/>
        <v>0</v>
      </c>
    </row>
    <row r="41" spans="1:25" x14ac:dyDescent="0.2">
      <c r="A41" s="6" t="s">
        <v>341</v>
      </c>
      <c r="B41" s="5" t="s">
        <v>42</v>
      </c>
      <c r="C41" s="90"/>
      <c r="D41" s="76">
        <f>投入係数表!M41</f>
        <v>0</v>
      </c>
      <c r="E41" s="77">
        <f>$C$15*D41</f>
        <v>0</v>
      </c>
      <c r="F41" s="76">
        <f>分析係数表!C44</f>
        <v>0.45048931238732937</v>
      </c>
      <c r="G41" s="77">
        <f>E41*F41</f>
        <v>0</v>
      </c>
      <c r="H41" s="77">
        <v>2.2786656913705398E-3</v>
      </c>
      <c r="I41" s="77">
        <f>C41+H41</f>
        <v>2.2786656913705398E-3</v>
      </c>
      <c r="J41" s="76">
        <f>分析係数表!G44</f>
        <v>0.26609555771438664</v>
      </c>
      <c r="K41" s="78">
        <f>I41*J41</f>
        <v>6.0634281798988227E-4</v>
      </c>
      <c r="L41" s="79"/>
      <c r="M41" s="80"/>
      <c r="N41" s="81">
        <f>分析係数表!H44</f>
        <v>0.11519822038611266</v>
      </c>
      <c r="O41" s="82">
        <f t="shared" si="4"/>
        <v>1.8851180227179056</v>
      </c>
      <c r="P41" s="76">
        <f>分析係数表!C44</f>
        <v>0.45048931238732937</v>
      </c>
      <c r="Q41" s="82">
        <f>O41*P41</f>
        <v>0.84922552182315125</v>
      </c>
      <c r="R41" s="83">
        <v>0.86187843630579797</v>
      </c>
      <c r="S41" s="84">
        <f>I41+R41</f>
        <v>0.86415710199716855</v>
      </c>
      <c r="T41" s="85">
        <f>分析係数表!F44</f>
        <v>0.50295857988165682</v>
      </c>
      <c r="U41" s="86">
        <f t="shared" si="7"/>
        <v>0.43463522881514394</v>
      </c>
      <c r="V41" s="87">
        <f>分析係数表!D44</f>
        <v>0.24172039212222909</v>
      </c>
      <c r="W41" s="167">
        <f t="shared" si="8"/>
        <v>0</v>
      </c>
      <c r="X41" s="76">
        <f>分析係数表!E44</f>
        <v>0.1850216373752539</v>
      </c>
      <c r="Y41" s="166">
        <f t="shared" si="9"/>
        <v>0</v>
      </c>
    </row>
    <row r="42" spans="1:25" x14ac:dyDescent="0.2">
      <c r="A42" s="6" t="s">
        <v>342</v>
      </c>
      <c r="B42" s="5" t="s">
        <v>279</v>
      </c>
      <c r="C42" s="90"/>
      <c r="D42" s="76">
        <f>投入係数表!M42</f>
        <v>2.8549182455229693E-3</v>
      </c>
      <c r="E42" s="77">
        <f>$C$15*D42</f>
        <v>0.28549182455229694</v>
      </c>
      <c r="F42" s="76">
        <f>分析係数表!C45</f>
        <v>1</v>
      </c>
      <c r="G42" s="77">
        <f>E42*F42</f>
        <v>0.28549182455229694</v>
      </c>
      <c r="H42" s="77">
        <v>0.33221219046782829</v>
      </c>
      <c r="I42" s="77">
        <f>C42+H42</f>
        <v>0.33221219046782829</v>
      </c>
      <c r="J42" s="76">
        <f>分析係数表!G45</f>
        <v>0</v>
      </c>
      <c r="K42" s="78">
        <f>I42*J42</f>
        <v>0</v>
      </c>
      <c r="L42" s="79"/>
      <c r="M42" s="80"/>
      <c r="N42" s="81">
        <f>分析係数表!H45</f>
        <v>0</v>
      </c>
      <c r="O42" s="82">
        <f t="shared" si="4"/>
        <v>0</v>
      </c>
      <c r="P42" s="76">
        <f>分析係数表!C45</f>
        <v>1</v>
      </c>
      <c r="Q42" s="82">
        <f>O42*P42</f>
        <v>0</v>
      </c>
      <c r="R42" s="83">
        <v>2.6887169830272249E-2</v>
      </c>
      <c r="S42" s="84">
        <f>I42+R42</f>
        <v>0.35909936029810052</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投入係数表!M43</f>
        <v>9.3433688035297179E-3</v>
      </c>
      <c r="E43" s="77">
        <f>$C$15*D43</f>
        <v>0.9343368803529718</v>
      </c>
      <c r="F43" s="76">
        <f>分析係数表!C46</f>
        <v>0.50943835935679327</v>
      </c>
      <c r="G43" s="77">
        <f>E43*F43</f>
        <v>0.4759870474135624</v>
      </c>
      <c r="H43" s="77">
        <v>0.54467989073059486</v>
      </c>
      <c r="I43" s="77">
        <f>C43+H43</f>
        <v>0.54467989073059486</v>
      </c>
      <c r="J43" s="76">
        <f>分析係数表!G46</f>
        <v>9.5846645367412137E-3</v>
      </c>
      <c r="K43" s="78">
        <f>I43*J43</f>
        <v>5.2205740325616118E-3</v>
      </c>
      <c r="L43" s="79"/>
      <c r="M43" s="80"/>
      <c r="N43" s="81">
        <f>分析係数表!H46</f>
        <v>2.3069436720425836E-2</v>
      </c>
      <c r="O43" s="82">
        <f t="shared" si="4"/>
        <v>0.37751113506669781</v>
      </c>
      <c r="P43" s="76">
        <f>分析係数表!C46</f>
        <v>0.50943835935679327</v>
      </c>
      <c r="Q43" s="82">
        <f>O43*P43</f>
        <v>0.19231865328729933</v>
      </c>
      <c r="R43" s="83">
        <v>0.21410542044763364</v>
      </c>
      <c r="S43" s="84">
        <f>I43+R43</f>
        <v>0.75878531117822856</v>
      </c>
      <c r="T43" s="85">
        <f>分析係数表!F46</f>
        <v>0.31355545413053398</v>
      </c>
      <c r="U43" s="86">
        <f t="shared" si="7"/>
        <v>0.237921272834068</v>
      </c>
      <c r="V43" s="87">
        <f>分析係数表!D46</f>
        <v>1.3692377909630307E-3</v>
      </c>
      <c r="W43" s="167">
        <f t="shared" si="8"/>
        <v>0</v>
      </c>
      <c r="X43" s="76">
        <f>分析係数表!E46</f>
        <v>4.5641259698767688E-3</v>
      </c>
      <c r="Y43" s="166">
        <f t="shared" si="9"/>
        <v>0</v>
      </c>
    </row>
    <row r="44" spans="1:25" x14ac:dyDescent="0.2">
      <c r="A44" s="192">
        <v>40</v>
      </c>
      <c r="B44" s="14" t="s">
        <v>151</v>
      </c>
      <c r="C44" s="197">
        <f>SUM(C5:C43)</f>
        <v>100</v>
      </c>
      <c r="D44" s="92">
        <f>投入係数表!M44</f>
        <v>0.52478588113158575</v>
      </c>
      <c r="E44" s="91">
        <f>SUM(E5:E43)</f>
        <v>52.478588113158587</v>
      </c>
      <c r="F44" s="92">
        <f>分析係数表!C47</f>
        <v>0.37485381830581077</v>
      </c>
      <c r="G44" s="91">
        <f>SUM(G5:G43)</f>
        <v>14.954758978334201</v>
      </c>
      <c r="H44" s="91">
        <f>SUM(H5:H43)</f>
        <v>17.382348251777916</v>
      </c>
      <c r="I44" s="91">
        <f>SUM(I5:I43)</f>
        <v>117.38234825177788</v>
      </c>
      <c r="J44" s="92">
        <f>分析係数表!G47</f>
        <v>0.21549218320370808</v>
      </c>
      <c r="K44" s="93">
        <f>SUM(K5:K43)</f>
        <v>26.085214429202541</v>
      </c>
      <c r="L44" s="94">
        <f>最終需要_まとめ!$L$33</f>
        <v>0.62733333333333341</v>
      </c>
      <c r="M44" s="91">
        <f>K44*L44</f>
        <v>16.364124518586397</v>
      </c>
      <c r="N44" s="95">
        <f>分析係数表!H47</f>
        <v>1</v>
      </c>
      <c r="O44" s="96">
        <f>SUM(O5:O43)</f>
        <v>16.364124518586401</v>
      </c>
      <c r="P44" s="92">
        <f>分析係数表!C47</f>
        <v>0.37485381830581077</v>
      </c>
      <c r="Q44" s="96">
        <f>SUM(Q5:Q43)</f>
        <v>6.8687271483381354</v>
      </c>
      <c r="R44" s="91">
        <f>SUM(R5:R43)</f>
        <v>7.71002099963777</v>
      </c>
      <c r="S44" s="97">
        <f>SUM(S5:S43)</f>
        <v>125.09236925141572</v>
      </c>
      <c r="T44" s="98">
        <f>分析係数表!F47</f>
        <v>0.42538298373792127</v>
      </c>
      <c r="U44" s="99">
        <f>SUM(U5:U43)</f>
        <v>59.393595934724964</v>
      </c>
      <c r="V44" s="100">
        <f>分析係数表!D47</f>
        <v>7.0015974022573133E-2</v>
      </c>
      <c r="W44" s="164">
        <f>SUM(W5:W43)</f>
        <v>5</v>
      </c>
      <c r="X44" s="92">
        <f>分析係数表!E47</f>
        <v>5.9583104197763637E-2</v>
      </c>
      <c r="Y44" s="102">
        <f>SUM(Y5:Y43)</f>
        <v>4</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302</v>
      </c>
      <c r="S2" s="3" t="s">
        <v>153</v>
      </c>
      <c r="U2" s="64" t="s">
        <v>210</v>
      </c>
      <c r="W2" s="3" t="s">
        <v>130</v>
      </c>
      <c r="Y2" s="3" t="s">
        <v>154</v>
      </c>
    </row>
    <row r="3" spans="1:25" ht="44" x14ac:dyDescent="0.2">
      <c r="B3" s="65"/>
      <c r="C3" s="66" t="s">
        <v>228</v>
      </c>
      <c r="D3" s="66" t="s">
        <v>241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投入係数表!N5</f>
        <v>0</v>
      </c>
      <c r="E5" s="77">
        <f t="shared" ref="E5:E38" si="0">$C$16*D5</f>
        <v>0</v>
      </c>
      <c r="F5" s="76">
        <f>分析係数表!C8</f>
        <v>0.22093957036739609</v>
      </c>
      <c r="G5" s="77">
        <f t="shared" ref="G5:G38" si="1">E5*F5</f>
        <v>0</v>
      </c>
      <c r="H5" s="77">
        <f t="array" ref="H5:H43">MMULT(逆行列係数!C5:AO43,'12'!G5:G43)</f>
        <v>3.2687876379853956E-4</v>
      </c>
      <c r="I5" s="77">
        <f t="shared" ref="I5:I38" si="2">C5+H5</f>
        <v>3.2687876379853956E-4</v>
      </c>
      <c r="J5" s="76">
        <f>分析係数表!G8</f>
        <v>0.11961513229827248</v>
      </c>
      <c r="K5" s="78">
        <f t="shared" ref="K5:K38" si="3">I5*J5</f>
        <v>3.909964657725807E-5</v>
      </c>
      <c r="L5" s="79" t="s">
        <v>183</v>
      </c>
      <c r="M5" s="80" t="s">
        <v>183</v>
      </c>
      <c r="N5" s="81">
        <f>分析係数表!H8</f>
        <v>1.166878525462779E-2</v>
      </c>
      <c r="O5" s="82">
        <f t="shared" ref="O5:O43" si="4">$M$44*N5</f>
        <v>6.3110285180587519E-2</v>
      </c>
      <c r="P5" s="76">
        <f>分析係数表!C8</f>
        <v>0.22093957036739609</v>
      </c>
      <c r="Q5" s="82">
        <f t="shared" ref="Q5:Q38" si="5">O5*P5</f>
        <v>1.3943559293562851E-2</v>
      </c>
      <c r="R5" s="83">
        <f t="array" ref="R5:R43">MMULT(逆行列係数!C5:AO43,'12'!Q5:Q43)</f>
        <v>2.3667353409392737E-2</v>
      </c>
      <c r="S5" s="84">
        <f t="shared" ref="S5:S38" si="6">I5+R5</f>
        <v>2.3994232173191278E-2</v>
      </c>
      <c r="T5" s="85">
        <f>分析係数表!F8</f>
        <v>0.45156352503826808</v>
      </c>
      <c r="U5" s="86">
        <f t="shared" ref="U5:U38" si="7">S5*T5</f>
        <v>1.0834920060712877E-2</v>
      </c>
      <c r="V5" s="87">
        <f>分析係数表!D8</f>
        <v>0.17734528755740214</v>
      </c>
      <c r="W5" s="167">
        <f t="shared" ref="W5:W38" si="8">ROUND(S5*V5,0)</f>
        <v>0</v>
      </c>
      <c r="X5" s="76">
        <f>分析係数表!E8</f>
        <v>0.14038924119833807</v>
      </c>
      <c r="Y5" s="166">
        <f t="shared" ref="Y5:Y38" si="9">ROUND(S5*X5,0)</f>
        <v>0</v>
      </c>
    </row>
    <row r="6" spans="1:25" x14ac:dyDescent="0.2">
      <c r="A6" s="6" t="s">
        <v>220</v>
      </c>
      <c r="B6" s="5" t="s">
        <v>266</v>
      </c>
      <c r="C6" s="90"/>
      <c r="D6" s="76">
        <f>投入係数表!N6</f>
        <v>0</v>
      </c>
      <c r="E6" s="77">
        <f t="shared" si="0"/>
        <v>0</v>
      </c>
      <c r="F6" s="76">
        <f>分析係数表!C9</f>
        <v>0.23618090452261309</v>
      </c>
      <c r="G6" s="77">
        <f t="shared" si="1"/>
        <v>0</v>
      </c>
      <c r="H6" s="77">
        <v>9.3934801657167093E-5</v>
      </c>
      <c r="I6" s="77">
        <f t="shared" si="2"/>
        <v>9.3934801657167093E-5</v>
      </c>
      <c r="J6" s="76">
        <f>分析係数表!G9</f>
        <v>0.23529411764705882</v>
      </c>
      <c r="K6" s="78">
        <f t="shared" si="3"/>
        <v>2.2102306272274611E-5</v>
      </c>
      <c r="L6" s="79"/>
      <c r="M6" s="80"/>
      <c r="N6" s="81">
        <f>分析係数表!H9</f>
        <v>6.2564550726940495E-4</v>
      </c>
      <c r="O6" s="82">
        <f t="shared" si="4"/>
        <v>3.3837855032995867E-3</v>
      </c>
      <c r="P6" s="76">
        <f>分析係数表!C9</f>
        <v>0.23618090452261309</v>
      </c>
      <c r="Q6" s="82">
        <f t="shared" si="5"/>
        <v>7.9918552087980196E-4</v>
      </c>
      <c r="R6" s="83">
        <v>9.481914296661176E-4</v>
      </c>
      <c r="S6" s="84">
        <f t="shared" si="6"/>
        <v>1.0421262313232847E-3</v>
      </c>
      <c r="T6" s="85">
        <f>分析係数表!F9</f>
        <v>0.68627450980392157</v>
      </c>
      <c r="U6" s="86">
        <f t="shared" si="7"/>
        <v>7.1518466855519536E-4</v>
      </c>
      <c r="V6" s="87">
        <f>分析係数表!D9</f>
        <v>1.9607843137254902E-2</v>
      </c>
      <c r="W6" s="167">
        <f t="shared" si="8"/>
        <v>0</v>
      </c>
      <c r="X6" s="76">
        <f>分析係数表!E9</f>
        <v>0</v>
      </c>
      <c r="Y6" s="166">
        <f t="shared" si="9"/>
        <v>0</v>
      </c>
    </row>
    <row r="7" spans="1:25" x14ac:dyDescent="0.2">
      <c r="A7" s="6" t="s">
        <v>221</v>
      </c>
      <c r="B7" s="5" t="s">
        <v>267</v>
      </c>
      <c r="C7" s="90"/>
      <c r="D7" s="76">
        <f>投入係数表!N7</f>
        <v>0</v>
      </c>
      <c r="E7" s="77">
        <f t="shared" si="0"/>
        <v>0</v>
      </c>
      <c r="F7" s="76">
        <f>分析係数表!C10</f>
        <v>0</v>
      </c>
      <c r="G7" s="77">
        <f t="shared" si="1"/>
        <v>0</v>
      </c>
      <c r="H7" s="77">
        <v>0</v>
      </c>
      <c r="I7" s="77">
        <f t="shared" si="2"/>
        <v>0</v>
      </c>
      <c r="J7" s="76">
        <f>分析係数表!G10</f>
        <v>0</v>
      </c>
      <c r="K7" s="78">
        <f t="shared" si="3"/>
        <v>0</v>
      </c>
      <c r="L7" s="79"/>
      <c r="M7" s="80"/>
      <c r="N7" s="81">
        <f>分析係数表!H10</f>
        <v>1.1817748470644316E-3</v>
      </c>
      <c r="O7" s="82">
        <f t="shared" si="4"/>
        <v>6.391594839565886E-3</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投入係数表!N8</f>
        <v>5.151554385510624E-2</v>
      </c>
      <c r="E8" s="77">
        <f t="shared" si="0"/>
        <v>5.1515543855106243</v>
      </c>
      <c r="F8" s="76">
        <f>分析係数表!C11</f>
        <v>2.6120660599932566E-2</v>
      </c>
      <c r="G8" s="77">
        <f t="shared" si="1"/>
        <v>0.13456200366601717</v>
      </c>
      <c r="H8" s="77">
        <v>0.17531944882724809</v>
      </c>
      <c r="I8" s="77">
        <f t="shared" si="2"/>
        <v>0.17531944882724809</v>
      </c>
      <c r="J8" s="76">
        <f>分析係数表!G11</f>
        <v>0.34361233480176212</v>
      </c>
      <c r="K8" s="78">
        <f t="shared" si="3"/>
        <v>6.0241925147688773E-2</v>
      </c>
      <c r="L8" s="79"/>
      <c r="M8" s="80"/>
      <c r="N8" s="81">
        <f>分析係数表!H11</f>
        <v>-1.9861762135536665E-5</v>
      </c>
      <c r="O8" s="82">
        <f t="shared" si="4"/>
        <v>-1.0742176200951068E-4</v>
      </c>
      <c r="P8" s="76">
        <f>分析係数表!C11</f>
        <v>2.6120660599932566E-2</v>
      </c>
      <c r="Q8" s="82">
        <f t="shared" si="5"/>
        <v>-2.8059273864971585E-6</v>
      </c>
      <c r="R8" s="83">
        <v>3.3031814165002484E-4</v>
      </c>
      <c r="S8" s="84">
        <f t="shared" si="6"/>
        <v>0.17564976696889811</v>
      </c>
      <c r="T8" s="85">
        <f>分析係数表!F11</f>
        <v>0.56828193832599116</v>
      </c>
      <c r="U8" s="86">
        <f t="shared" si="7"/>
        <v>9.9818590039594077E-2</v>
      </c>
      <c r="V8" s="87">
        <f>分析係数表!D11</f>
        <v>2.2026431718061675E-2</v>
      </c>
      <c r="W8" s="167">
        <f t="shared" si="8"/>
        <v>0</v>
      </c>
      <c r="X8" s="76">
        <f>分析係数表!E11</f>
        <v>0</v>
      </c>
      <c r="Y8" s="166">
        <f t="shared" si="9"/>
        <v>0</v>
      </c>
    </row>
    <row r="9" spans="1:25" x14ac:dyDescent="0.2">
      <c r="A9" s="6" t="s">
        <v>223</v>
      </c>
      <c r="B9" s="5" t="s">
        <v>191</v>
      </c>
      <c r="C9" s="90"/>
      <c r="D9" s="76">
        <f>投入係数表!N9</f>
        <v>0</v>
      </c>
      <c r="E9" s="77">
        <f t="shared" si="0"/>
        <v>0</v>
      </c>
      <c r="F9" s="76">
        <f>分析係数表!C12</f>
        <v>0.27511259056197379</v>
      </c>
      <c r="G9" s="77">
        <f t="shared" si="1"/>
        <v>0</v>
      </c>
      <c r="H9" s="77">
        <v>6.9888410176328442E-4</v>
      </c>
      <c r="I9" s="77">
        <f t="shared" si="2"/>
        <v>6.9888410176328442E-4</v>
      </c>
      <c r="J9" s="76">
        <f>分析係数表!G12</f>
        <v>0.14467046825309793</v>
      </c>
      <c r="K9" s="78">
        <f t="shared" si="3"/>
        <v>1.0110789025674011E-4</v>
      </c>
      <c r="L9" s="79"/>
      <c r="M9" s="80"/>
      <c r="N9" s="81">
        <f>分析係数表!H12</f>
        <v>9.3787240804004135E-2</v>
      </c>
      <c r="O9" s="82">
        <f t="shared" si="4"/>
        <v>0.50724556020890943</v>
      </c>
      <c r="P9" s="76">
        <f>分析係数表!C12</f>
        <v>0.27511259056197379</v>
      </c>
      <c r="Q9" s="82">
        <f t="shared" si="5"/>
        <v>0.13954964012013271</v>
      </c>
      <c r="R9" s="83">
        <v>0.16227889161108411</v>
      </c>
      <c r="S9" s="84">
        <f t="shared" si="6"/>
        <v>0.16297777571284738</v>
      </c>
      <c r="T9" s="85">
        <f>分析係数表!F12</f>
        <v>0.28514639763131922</v>
      </c>
      <c r="U9" s="86">
        <f t="shared" si="7"/>
        <v>4.6472525638483538E-2</v>
      </c>
      <c r="V9" s="87">
        <f>分析係数表!D12</f>
        <v>6.6646562123039807E-2</v>
      </c>
      <c r="W9" s="167">
        <f t="shared" si="8"/>
        <v>0</v>
      </c>
      <c r="X9" s="76">
        <f>分析係数表!E12</f>
        <v>5.9847571005592716E-2</v>
      </c>
      <c r="Y9" s="166">
        <f t="shared" si="9"/>
        <v>0</v>
      </c>
    </row>
    <row r="10" spans="1:25" x14ac:dyDescent="0.2">
      <c r="A10" s="6" t="s">
        <v>224</v>
      </c>
      <c r="B10" s="5" t="s">
        <v>28</v>
      </c>
      <c r="C10" s="90"/>
      <c r="D10" s="76">
        <f>投入係数表!N10</f>
        <v>3.3087336181721402E-4</v>
      </c>
      <c r="E10" s="77">
        <f t="shared" si="0"/>
        <v>3.3087336181721404E-2</v>
      </c>
      <c r="F10" s="76">
        <f>分析係数表!C13</f>
        <v>0</v>
      </c>
      <c r="G10" s="77">
        <f t="shared" si="1"/>
        <v>0</v>
      </c>
      <c r="H10" s="77">
        <v>0</v>
      </c>
      <c r="I10" s="77">
        <f t="shared" si="2"/>
        <v>0</v>
      </c>
      <c r="J10" s="76">
        <f>分析係数表!G13</f>
        <v>0.2449874686716792</v>
      </c>
      <c r="K10" s="78">
        <f t="shared" si="3"/>
        <v>0</v>
      </c>
      <c r="L10" s="79"/>
      <c r="M10" s="80"/>
      <c r="N10" s="81">
        <f>分析係数表!H13</f>
        <v>1.4727496623500437E-2</v>
      </c>
      <c r="O10" s="82">
        <f t="shared" si="4"/>
        <v>7.9653236530052171E-2</v>
      </c>
      <c r="P10" s="76">
        <f>分析係数表!C13</f>
        <v>0</v>
      </c>
      <c r="Q10" s="82">
        <f t="shared" si="5"/>
        <v>0</v>
      </c>
      <c r="R10" s="83">
        <v>0</v>
      </c>
      <c r="S10" s="84">
        <f t="shared" si="6"/>
        <v>0</v>
      </c>
      <c r="T10" s="85">
        <f>分析係数表!F13</f>
        <v>0.38345864661654133</v>
      </c>
      <c r="U10" s="86">
        <f t="shared" si="7"/>
        <v>0</v>
      </c>
      <c r="V10" s="87">
        <f>分析係数表!D13</f>
        <v>8.834586466165413E-2</v>
      </c>
      <c r="W10" s="167">
        <f t="shared" si="8"/>
        <v>0</v>
      </c>
      <c r="X10" s="76">
        <f>分析係数表!E13</f>
        <v>8.6048454469507096E-2</v>
      </c>
      <c r="Y10" s="166">
        <f t="shared" si="9"/>
        <v>0</v>
      </c>
    </row>
    <row r="11" spans="1:25" x14ac:dyDescent="0.2">
      <c r="A11" s="6" t="s">
        <v>225</v>
      </c>
      <c r="B11" s="5" t="s">
        <v>268</v>
      </c>
      <c r="C11" s="90"/>
      <c r="D11" s="76">
        <f>投入係数表!N11</f>
        <v>3.3087336181721402E-4</v>
      </c>
      <c r="E11" s="77">
        <f t="shared" si="0"/>
        <v>3.3087336181721404E-2</v>
      </c>
      <c r="F11" s="76">
        <f>分析係数表!C14</f>
        <v>0.21228966346153844</v>
      </c>
      <c r="G11" s="77">
        <f t="shared" si="1"/>
        <v>7.0240994628564205E-3</v>
      </c>
      <c r="H11" s="77">
        <v>4.3912660194157897E-2</v>
      </c>
      <c r="I11" s="77">
        <f t="shared" si="2"/>
        <v>4.3912660194157897E-2</v>
      </c>
      <c r="J11" s="76">
        <f>分析係数表!G14</f>
        <v>0.17214191852825231</v>
      </c>
      <c r="K11" s="78">
        <f t="shared" si="3"/>
        <v>7.5592095735015569E-3</v>
      </c>
      <c r="L11" s="79"/>
      <c r="M11" s="80"/>
      <c r="N11" s="81">
        <f>分析係数表!H14</f>
        <v>1.2214983713355048E-3</v>
      </c>
      <c r="O11" s="82">
        <f t="shared" si="4"/>
        <v>6.6064383635849062E-3</v>
      </c>
      <c r="P11" s="76">
        <f>分析係数表!C14</f>
        <v>0.21228966346153844</v>
      </c>
      <c r="Q11" s="82">
        <f t="shared" si="5"/>
        <v>1.4024785768848365E-3</v>
      </c>
      <c r="R11" s="83">
        <v>8.1220598765744771E-3</v>
      </c>
      <c r="S11" s="84">
        <f t="shared" si="6"/>
        <v>5.2034720070732371E-2</v>
      </c>
      <c r="T11" s="85">
        <f>分析係数表!F14</f>
        <v>0.30737068450603272</v>
      </c>
      <c r="U11" s="86">
        <f t="shared" si="7"/>
        <v>1.5993947526220808E-2</v>
      </c>
      <c r="V11" s="87">
        <f>分析係数表!D14</f>
        <v>6.4508421932863463E-2</v>
      </c>
      <c r="W11" s="167">
        <f t="shared" si="8"/>
        <v>0</v>
      </c>
      <c r="X11" s="76">
        <f>分析係数表!E14</f>
        <v>5.0053757018277384E-2</v>
      </c>
      <c r="Y11" s="166">
        <f t="shared" si="9"/>
        <v>0</v>
      </c>
    </row>
    <row r="12" spans="1:25" x14ac:dyDescent="0.2">
      <c r="A12" s="6" t="s">
        <v>226</v>
      </c>
      <c r="B12" s="5" t="s">
        <v>29</v>
      </c>
      <c r="C12" s="90"/>
      <c r="D12" s="76">
        <f>投入係数表!N12</f>
        <v>3.82662235840778E-3</v>
      </c>
      <c r="E12" s="77">
        <f t="shared" si="0"/>
        <v>0.38266223584077802</v>
      </c>
      <c r="F12" s="76">
        <f>分析係数表!C15</f>
        <v>0</v>
      </c>
      <c r="G12" s="77">
        <f t="shared" si="1"/>
        <v>0</v>
      </c>
      <c r="H12" s="77">
        <v>0</v>
      </c>
      <c r="I12" s="77">
        <f t="shared" si="2"/>
        <v>0</v>
      </c>
      <c r="J12" s="76">
        <f>分析係数表!G15</f>
        <v>9.5616368472834598E-2</v>
      </c>
      <c r="K12" s="78">
        <f t="shared" si="3"/>
        <v>0</v>
      </c>
      <c r="L12" s="79"/>
      <c r="M12" s="80"/>
      <c r="N12" s="81">
        <f>分析係数表!H15</f>
        <v>8.620004766822913E-3</v>
      </c>
      <c r="O12" s="82">
        <f t="shared" si="4"/>
        <v>4.6621044712127642E-2</v>
      </c>
      <c r="P12" s="76">
        <f>分析係数表!C15</f>
        <v>0</v>
      </c>
      <c r="Q12" s="82">
        <f t="shared" si="5"/>
        <v>0</v>
      </c>
      <c r="R12" s="83">
        <v>0</v>
      </c>
      <c r="S12" s="84">
        <f t="shared" si="6"/>
        <v>0</v>
      </c>
      <c r="T12" s="85">
        <f>分析係数表!F15</f>
        <v>0.30379331705717305</v>
      </c>
      <c r="U12" s="86">
        <f t="shared" si="7"/>
        <v>0</v>
      </c>
      <c r="V12" s="87">
        <f>分析係数表!D15</f>
        <v>2.2264329701563241E-2</v>
      </c>
      <c r="W12" s="167">
        <f t="shared" si="8"/>
        <v>0</v>
      </c>
      <c r="X12" s="76">
        <f>分析係数表!E15</f>
        <v>2.0187297307145722E-2</v>
      </c>
      <c r="Y12" s="166">
        <f t="shared" si="9"/>
        <v>0</v>
      </c>
    </row>
    <row r="13" spans="1:25" x14ac:dyDescent="0.2">
      <c r="A13" s="6" t="s">
        <v>227</v>
      </c>
      <c r="B13" s="5" t="s">
        <v>30</v>
      </c>
      <c r="C13" s="90"/>
      <c r="D13" s="76">
        <f>投入係数表!N13</f>
        <v>2.2945348352106799E-2</v>
      </c>
      <c r="E13" s="77">
        <f t="shared" si="0"/>
        <v>2.2945348352106798</v>
      </c>
      <c r="F13" s="76">
        <f>分析係数表!C16</f>
        <v>0.11454569784557744</v>
      </c>
      <c r="G13" s="77">
        <f t="shared" si="1"/>
        <v>0.26282909393019438</v>
      </c>
      <c r="H13" s="77">
        <v>0.33704588757107679</v>
      </c>
      <c r="I13" s="77">
        <f t="shared" si="2"/>
        <v>0.33704588757107679</v>
      </c>
      <c r="J13" s="76">
        <f>分析係数表!G16</f>
        <v>3.3333333333333333E-2</v>
      </c>
      <c r="K13" s="78">
        <f t="shared" si="3"/>
        <v>1.1234862919035893E-2</v>
      </c>
      <c r="L13" s="79"/>
      <c r="M13" s="80"/>
      <c r="N13" s="81">
        <f>分析係数表!H16</f>
        <v>1.7428696273933425E-2</v>
      </c>
      <c r="O13" s="82">
        <f t="shared" si="4"/>
        <v>9.4262596163345633E-2</v>
      </c>
      <c r="P13" s="76">
        <f>分析係数表!C16</f>
        <v>0.11454569784557744</v>
      </c>
      <c r="Q13" s="82">
        <f t="shared" si="5"/>
        <v>1.0797374858266276E-2</v>
      </c>
      <c r="R13" s="83">
        <v>1.2590972822498542E-2</v>
      </c>
      <c r="S13" s="84">
        <f t="shared" si="6"/>
        <v>0.34963686039357533</v>
      </c>
      <c r="T13" s="85">
        <f>分析係数表!F16</f>
        <v>0.28835978835978837</v>
      </c>
      <c r="U13" s="86">
        <f t="shared" si="7"/>
        <v>0.10082121106587226</v>
      </c>
      <c r="V13" s="87">
        <f>分析係数表!D16</f>
        <v>1.4814814814814815E-2</v>
      </c>
      <c r="W13" s="167">
        <f t="shared" si="8"/>
        <v>0</v>
      </c>
      <c r="X13" s="76">
        <f>分析係数表!E16</f>
        <v>1.4814814814814815E-2</v>
      </c>
      <c r="Y13" s="166">
        <f t="shared" si="9"/>
        <v>0</v>
      </c>
    </row>
    <row r="14" spans="1:25" x14ac:dyDescent="0.2">
      <c r="A14" s="6" t="s">
        <v>2</v>
      </c>
      <c r="B14" s="5" t="s">
        <v>365</v>
      </c>
      <c r="C14" s="90"/>
      <c r="D14" s="76">
        <f>投入係数表!N14</f>
        <v>7.1928991699394358E-4</v>
      </c>
      <c r="E14" s="77">
        <f t="shared" si="0"/>
        <v>7.192899169939436E-2</v>
      </c>
      <c r="F14" s="76">
        <f>分析係数表!C17</f>
        <v>0.30978058757902571</v>
      </c>
      <c r="G14" s="77">
        <f t="shared" si="1"/>
        <v>2.2282205312605247E-2</v>
      </c>
      <c r="H14" s="77">
        <v>5.0428089428097178E-2</v>
      </c>
      <c r="I14" s="77">
        <f t="shared" si="2"/>
        <v>5.0428089428097178E-2</v>
      </c>
      <c r="J14" s="76">
        <f>分析係数表!G17</f>
        <v>0.21244620534189493</v>
      </c>
      <c r="K14" s="78">
        <f t="shared" si="3"/>
        <v>1.0713256241640974E-2</v>
      </c>
      <c r="L14" s="79"/>
      <c r="M14" s="80"/>
      <c r="N14" s="81">
        <f>分析係数表!H17</f>
        <v>3.0984348931437197E-3</v>
      </c>
      <c r="O14" s="82">
        <f t="shared" si="4"/>
        <v>1.6757794873483667E-2</v>
      </c>
      <c r="P14" s="76">
        <f>分析係数表!C17</f>
        <v>0.30978058757902571</v>
      </c>
      <c r="Q14" s="82">
        <f t="shared" si="5"/>
        <v>5.1912395424365551E-3</v>
      </c>
      <c r="R14" s="83">
        <v>1.1696942932637372E-2</v>
      </c>
      <c r="S14" s="84">
        <f t="shared" si="6"/>
        <v>6.212503236073455E-2</v>
      </c>
      <c r="T14" s="85">
        <f>分析係数表!F17</f>
        <v>0.32338274472300022</v>
      </c>
      <c r="U14" s="86">
        <f t="shared" si="7"/>
        <v>2.0090163480819549E-2</v>
      </c>
      <c r="V14" s="87">
        <f>分析係数表!D17</f>
        <v>4.5631532208484184E-2</v>
      </c>
      <c r="W14" s="167">
        <f t="shared" si="8"/>
        <v>0</v>
      </c>
      <c r="X14" s="76">
        <f>分析係数表!E17</f>
        <v>4.7134367101577979E-2</v>
      </c>
      <c r="Y14" s="166">
        <f t="shared" si="9"/>
        <v>0</v>
      </c>
    </row>
    <row r="15" spans="1:25" x14ac:dyDescent="0.2">
      <c r="A15" s="6" t="s">
        <v>3</v>
      </c>
      <c r="B15" s="5" t="s">
        <v>31</v>
      </c>
      <c r="C15" s="90"/>
      <c r="D15" s="76">
        <f>投入係数表!N15</f>
        <v>5.0350294189576055E-3</v>
      </c>
      <c r="E15" s="77">
        <f t="shared" si="0"/>
        <v>0.5035029418957605</v>
      </c>
      <c r="F15" s="76">
        <f>分析係数表!C18</f>
        <v>0.59688826025459685</v>
      </c>
      <c r="G15" s="77">
        <f t="shared" si="1"/>
        <v>0.30053499502123188</v>
      </c>
      <c r="H15" s="77">
        <v>0.4104113445368357</v>
      </c>
      <c r="I15" s="77">
        <f t="shared" si="2"/>
        <v>0.4104113445368357</v>
      </c>
      <c r="J15" s="76">
        <f>分析係数表!G18</f>
        <v>0.21580586555930445</v>
      </c>
      <c r="K15" s="78">
        <f t="shared" si="3"/>
        <v>8.8569175443129741E-2</v>
      </c>
      <c r="L15" s="79"/>
      <c r="M15" s="80"/>
      <c r="N15" s="81">
        <f>分析係数表!H18</f>
        <v>4.5682052911734329E-4</v>
      </c>
      <c r="O15" s="82">
        <f t="shared" si="4"/>
        <v>2.4707005262187458E-3</v>
      </c>
      <c r="P15" s="76">
        <f>分析係数表!C18</f>
        <v>0.59688826025459685</v>
      </c>
      <c r="Q15" s="82">
        <f t="shared" si="5"/>
        <v>1.4747321387048242E-3</v>
      </c>
      <c r="R15" s="83">
        <v>3.6791315882923141E-3</v>
      </c>
      <c r="S15" s="84">
        <f t="shared" si="6"/>
        <v>0.414090476125128</v>
      </c>
      <c r="T15" s="85">
        <f>分析係数表!F18</f>
        <v>0.45964183752919802</v>
      </c>
      <c r="U15" s="86">
        <f t="shared" si="7"/>
        <v>0.19033330734949433</v>
      </c>
      <c r="V15" s="87">
        <f>分析係数表!D18</f>
        <v>3.9968855437321565E-2</v>
      </c>
      <c r="W15" s="167">
        <f t="shared" si="8"/>
        <v>0</v>
      </c>
      <c r="X15" s="76">
        <f>分析係数表!E18</f>
        <v>3.7243706202958735E-2</v>
      </c>
      <c r="Y15" s="166">
        <f t="shared" si="9"/>
        <v>0</v>
      </c>
    </row>
    <row r="16" spans="1:25" x14ac:dyDescent="0.2">
      <c r="A16" s="6" t="s">
        <v>4</v>
      </c>
      <c r="B16" s="5" t="s">
        <v>32</v>
      </c>
      <c r="C16" s="75">
        <f>最終需要_まとめ!C17</f>
        <v>100</v>
      </c>
      <c r="D16" s="76">
        <f>投入係数表!N16</f>
        <v>0.53723763900277643</v>
      </c>
      <c r="E16" s="77">
        <f t="shared" si="0"/>
        <v>53.723763900277646</v>
      </c>
      <c r="F16" s="76">
        <f>分析係数表!C19</f>
        <v>0.34200435729847489</v>
      </c>
      <c r="G16" s="77">
        <f t="shared" si="1"/>
        <v>18.373761344369463</v>
      </c>
      <c r="H16" s="77">
        <v>22.532222587639456</v>
      </c>
      <c r="I16" s="77">
        <f t="shared" si="2"/>
        <v>122.53222258763945</v>
      </c>
      <c r="J16" s="76">
        <f>分析係数表!G19</f>
        <v>5.7658279746234518E-2</v>
      </c>
      <c r="K16" s="78">
        <f t="shared" si="3"/>
        <v>7.0649971678859913</v>
      </c>
      <c r="L16" s="79"/>
      <c r="M16" s="80"/>
      <c r="N16" s="81">
        <f>分析係数表!H19</f>
        <v>-1.1917057281321999E-4</v>
      </c>
      <c r="O16" s="82">
        <f t="shared" si="4"/>
        <v>-6.4453057205706408E-4</v>
      </c>
      <c r="P16" s="76">
        <f>分析係数表!C19</f>
        <v>0.34200435729847489</v>
      </c>
      <c r="Q16" s="82">
        <f t="shared" si="5"/>
        <v>-2.2043226405559456E-4</v>
      </c>
      <c r="R16" s="83">
        <v>2.0436837294585419E-3</v>
      </c>
      <c r="S16" s="84">
        <f t="shared" si="6"/>
        <v>122.53426627136891</v>
      </c>
      <c r="T16" s="85">
        <f>分析係数表!F19</f>
        <v>0.2400702026958986</v>
      </c>
      <c r="U16" s="86">
        <f t="shared" si="7"/>
        <v>29.416826140960744</v>
      </c>
      <c r="V16" s="87">
        <f>分析係数表!D19</f>
        <v>1.0314617409693151E-2</v>
      </c>
      <c r="W16" s="167">
        <f t="shared" si="8"/>
        <v>1</v>
      </c>
      <c r="X16" s="76">
        <f>分析係数表!E19</f>
        <v>1.1666882453641765E-2</v>
      </c>
      <c r="Y16" s="166">
        <f t="shared" si="9"/>
        <v>1</v>
      </c>
    </row>
    <row r="17" spans="1:25" x14ac:dyDescent="0.2">
      <c r="A17" s="6" t="s">
        <v>5</v>
      </c>
      <c r="B17" s="5" t="s">
        <v>33</v>
      </c>
      <c r="C17" s="90"/>
      <c r="D17" s="76">
        <f>投入係数表!N17</f>
        <v>8.703407995626718E-3</v>
      </c>
      <c r="E17" s="77">
        <f t="shared" si="0"/>
        <v>0.87034079956267185</v>
      </c>
      <c r="F17" s="76">
        <f>分析係数表!C20</f>
        <v>3.3677120606188216E-2</v>
      </c>
      <c r="G17" s="77">
        <f t="shared" si="1"/>
        <v>2.9310572075358383E-2</v>
      </c>
      <c r="H17" s="77">
        <v>3.7233566126593329E-2</v>
      </c>
      <c r="I17" s="77">
        <f t="shared" si="2"/>
        <v>3.7233566126593329E-2</v>
      </c>
      <c r="J17" s="76">
        <f>分析係数表!G20</f>
        <v>0.10088272383354351</v>
      </c>
      <c r="K17" s="78">
        <f t="shared" si="3"/>
        <v>3.7562235688870949E-3</v>
      </c>
      <c r="L17" s="79"/>
      <c r="M17" s="80"/>
      <c r="N17" s="81">
        <f>分析係数表!H20</f>
        <v>5.7599110193056326E-4</v>
      </c>
      <c r="O17" s="82">
        <f t="shared" si="4"/>
        <v>3.1152310982758098E-3</v>
      </c>
      <c r="P17" s="76">
        <f>分析係数表!C20</f>
        <v>3.3677120606188216E-2</v>
      </c>
      <c r="Q17" s="82">
        <f t="shared" si="5"/>
        <v>1.0491201341278262E-4</v>
      </c>
      <c r="R17" s="83">
        <v>2.7176326355775419E-4</v>
      </c>
      <c r="S17" s="84">
        <f t="shared" si="6"/>
        <v>3.7505329390151082E-2</v>
      </c>
      <c r="T17" s="85">
        <f>分析係数表!F20</f>
        <v>0.2244640605296343</v>
      </c>
      <c r="U17" s="86">
        <f t="shared" si="7"/>
        <v>8.4185985264147445E-3</v>
      </c>
      <c r="V17" s="87">
        <f>分析係数表!D20</f>
        <v>9.8360655737704916E-2</v>
      </c>
      <c r="W17" s="167">
        <f t="shared" si="8"/>
        <v>0</v>
      </c>
      <c r="X17" s="76">
        <f>分析係数表!E20</f>
        <v>9.8360655737704916E-2</v>
      </c>
      <c r="Y17" s="166">
        <f t="shared" si="9"/>
        <v>0</v>
      </c>
    </row>
    <row r="18" spans="1:25" x14ac:dyDescent="0.2">
      <c r="A18" s="6" t="s">
        <v>6</v>
      </c>
      <c r="B18" s="5" t="s">
        <v>34</v>
      </c>
      <c r="C18" s="90"/>
      <c r="D18" s="76">
        <f>投入係数表!N18</f>
        <v>8.7753369873261116E-4</v>
      </c>
      <c r="E18" s="77">
        <f t="shared" si="0"/>
        <v>8.7753369873261114E-2</v>
      </c>
      <c r="F18" s="76">
        <f>分析係数表!C21</f>
        <v>0.74792925901052154</v>
      </c>
      <c r="G18" s="77">
        <f t="shared" si="1"/>
        <v>6.5633312904984406E-2</v>
      </c>
      <c r="H18" s="77">
        <v>0.14199378500124782</v>
      </c>
      <c r="I18" s="77">
        <f t="shared" si="2"/>
        <v>0.14199378500124782</v>
      </c>
      <c r="J18" s="76">
        <f>分析係数表!G21</f>
        <v>0.28510603787356553</v>
      </c>
      <c r="K18" s="78">
        <f t="shared" si="3"/>
        <v>4.0483285444376682E-2</v>
      </c>
      <c r="L18" s="79"/>
      <c r="M18" s="80"/>
      <c r="N18" s="81">
        <f>分析係数表!H21</f>
        <v>9.6329546357352828E-4</v>
      </c>
      <c r="O18" s="82">
        <f t="shared" si="4"/>
        <v>5.2099554574612681E-3</v>
      </c>
      <c r="P18" s="76">
        <f>分析係数表!C21</f>
        <v>0.74792925901052154</v>
      </c>
      <c r="Q18" s="82">
        <f t="shared" si="5"/>
        <v>3.8966781247768293E-3</v>
      </c>
      <c r="R18" s="83">
        <v>9.181934039505759E-3</v>
      </c>
      <c r="S18" s="84">
        <f t="shared" si="6"/>
        <v>0.15117571904075358</v>
      </c>
      <c r="T18" s="85">
        <f>分析係数表!F21</f>
        <v>0.42581403836016385</v>
      </c>
      <c r="U18" s="86">
        <f t="shared" si="7"/>
        <v>6.4372743426744802E-2</v>
      </c>
      <c r="V18" s="87">
        <f>分析係数表!D21</f>
        <v>6.5082518957057703E-2</v>
      </c>
      <c r="W18" s="167">
        <f t="shared" si="8"/>
        <v>0</v>
      </c>
      <c r="X18" s="76">
        <f>分析係数表!E21</f>
        <v>5.1052268764445886E-2</v>
      </c>
      <c r="Y18" s="166">
        <f t="shared" si="9"/>
        <v>0</v>
      </c>
    </row>
    <row r="19" spans="1:25" x14ac:dyDescent="0.2">
      <c r="A19" s="6" t="s">
        <v>7</v>
      </c>
      <c r="B19" s="5" t="s">
        <v>269</v>
      </c>
      <c r="C19" s="90"/>
      <c r="D19" s="76">
        <f>投入係数表!N19</f>
        <v>1.1508638671903097E-4</v>
      </c>
      <c r="E19" s="77">
        <f t="shared" si="0"/>
        <v>1.1508638671903097E-2</v>
      </c>
      <c r="F19" s="76">
        <f>分析係数表!C22</f>
        <v>0.14808652246256238</v>
      </c>
      <c r="G19" s="77">
        <f t="shared" si="1"/>
        <v>1.704274279200292E-3</v>
      </c>
      <c r="H19" s="77">
        <v>4.4938781200429372E-3</v>
      </c>
      <c r="I19" s="77">
        <f t="shared" si="2"/>
        <v>4.4938781200429372E-3</v>
      </c>
      <c r="J19" s="76">
        <f>分析係数表!G22</f>
        <v>0.1945937983354202</v>
      </c>
      <c r="K19" s="78">
        <f t="shared" si="3"/>
        <v>8.7448081263559257E-4</v>
      </c>
      <c r="L19" s="79"/>
      <c r="M19" s="80"/>
      <c r="N19" s="81">
        <f>分析係数表!H22</f>
        <v>4.9654405338841663E-5</v>
      </c>
      <c r="O19" s="82">
        <f t="shared" si="4"/>
        <v>2.6855440502377673E-4</v>
      </c>
      <c r="P19" s="76">
        <f>分析係数表!C22</f>
        <v>0.14808652246256238</v>
      </c>
      <c r="Q19" s="82">
        <f t="shared" si="5"/>
        <v>3.9769287931973584E-5</v>
      </c>
      <c r="R19" s="83">
        <v>4.8245055025061264E-4</v>
      </c>
      <c r="S19" s="84">
        <f t="shared" si="6"/>
        <v>4.9763286702935502E-3</v>
      </c>
      <c r="T19" s="85">
        <f>分析係数表!F22</f>
        <v>0.41290417618030495</v>
      </c>
      <c r="U19" s="86">
        <f t="shared" si="7"/>
        <v>2.0547468900099907E-3</v>
      </c>
      <c r="V19" s="87">
        <f>分析係数表!D22</f>
        <v>2.3495617588568902E-2</v>
      </c>
      <c r="W19" s="167">
        <f t="shared" si="8"/>
        <v>0</v>
      </c>
      <c r="X19" s="76">
        <f>分析係数表!E22</f>
        <v>1.8855417249760625E-2</v>
      </c>
      <c r="Y19" s="166">
        <f t="shared" si="9"/>
        <v>0</v>
      </c>
    </row>
    <row r="20" spans="1:25" x14ac:dyDescent="0.2">
      <c r="A20" s="6" t="s">
        <v>8</v>
      </c>
      <c r="B20" s="5" t="s">
        <v>270</v>
      </c>
      <c r="C20" s="90"/>
      <c r="D20" s="76">
        <f>投入係数表!N20</f>
        <v>1.4385798339878873E-4</v>
      </c>
      <c r="E20" s="77">
        <f t="shared" si="0"/>
        <v>1.4385798339878873E-2</v>
      </c>
      <c r="F20" s="76">
        <f>分析係数表!C23</f>
        <v>0</v>
      </c>
      <c r="G20" s="77">
        <f t="shared" si="1"/>
        <v>0</v>
      </c>
      <c r="H20" s="77">
        <v>0</v>
      </c>
      <c r="I20" s="77">
        <f t="shared" si="2"/>
        <v>0</v>
      </c>
      <c r="J20" s="76">
        <f>分析係数表!G23</f>
        <v>0.21540656205420827</v>
      </c>
      <c r="K20" s="78">
        <f t="shared" si="3"/>
        <v>0</v>
      </c>
      <c r="L20" s="79"/>
      <c r="M20" s="80"/>
      <c r="N20" s="81">
        <f>分析係数表!H23</f>
        <v>2.9792643203304998E-5</v>
      </c>
      <c r="O20" s="82">
        <f t="shared" si="4"/>
        <v>1.6113264301426602E-4</v>
      </c>
      <c r="P20" s="76">
        <f>分析係数表!C23</f>
        <v>0</v>
      </c>
      <c r="Q20" s="82">
        <f t="shared" si="5"/>
        <v>0</v>
      </c>
      <c r="R20" s="83">
        <v>0</v>
      </c>
      <c r="S20" s="84">
        <f t="shared" si="6"/>
        <v>0</v>
      </c>
      <c r="T20" s="85">
        <f>分析係数表!F23</f>
        <v>0.44079885877318115</v>
      </c>
      <c r="U20" s="86">
        <f t="shared" si="7"/>
        <v>0</v>
      </c>
      <c r="V20" s="87">
        <f>分析係数表!D23</f>
        <v>9.4151212553495012E-2</v>
      </c>
      <c r="W20" s="167">
        <f t="shared" si="8"/>
        <v>0</v>
      </c>
      <c r="X20" s="76">
        <f>分析係数表!E23</f>
        <v>8.7375178316690436E-2</v>
      </c>
      <c r="Y20" s="166">
        <f t="shared" si="9"/>
        <v>0</v>
      </c>
    </row>
    <row r="21" spans="1:25" x14ac:dyDescent="0.2">
      <c r="A21" s="6" t="s">
        <v>9</v>
      </c>
      <c r="B21" s="5" t="s">
        <v>271</v>
      </c>
      <c r="C21" s="90"/>
      <c r="D21" s="76">
        <f>投入係数表!N21</f>
        <v>0</v>
      </c>
      <c r="E21" s="77">
        <f t="shared" si="0"/>
        <v>0</v>
      </c>
      <c r="F21" s="76">
        <f>分析係数表!C24</f>
        <v>0.12890403180011356</v>
      </c>
      <c r="G21" s="77">
        <f t="shared" si="1"/>
        <v>0</v>
      </c>
      <c r="H21" s="77">
        <v>9.1491880641080057E-4</v>
      </c>
      <c r="I21" s="77">
        <f t="shared" si="2"/>
        <v>9.1491880641080057E-4</v>
      </c>
      <c r="J21" s="76">
        <f>分析係数表!G24</f>
        <v>0.20533333333333334</v>
      </c>
      <c r="K21" s="78">
        <f t="shared" si="3"/>
        <v>1.8786332824968438E-4</v>
      </c>
      <c r="L21" s="79"/>
      <c r="M21" s="80"/>
      <c r="N21" s="81">
        <f>分析係数表!H24</f>
        <v>3.4758083737189161E-4</v>
      </c>
      <c r="O21" s="82">
        <f t="shared" si="4"/>
        <v>1.8798808351664369E-3</v>
      </c>
      <c r="P21" s="76">
        <f>分析係数表!C24</f>
        <v>0.12890403180011356</v>
      </c>
      <c r="Q21" s="82">
        <f t="shared" si="5"/>
        <v>2.4232421895671843E-4</v>
      </c>
      <c r="R21" s="83">
        <v>9.5129973558093597E-4</v>
      </c>
      <c r="S21" s="84">
        <f t="shared" si="6"/>
        <v>1.8662185419917364E-3</v>
      </c>
      <c r="T21" s="85">
        <f>分析係数表!F24</f>
        <v>0.39200000000000002</v>
      </c>
      <c r="U21" s="86">
        <f t="shared" si="7"/>
        <v>7.3155766846076068E-4</v>
      </c>
      <c r="V21" s="87">
        <f>分析係数表!D24</f>
        <v>0</v>
      </c>
      <c r="W21" s="167">
        <f t="shared" si="8"/>
        <v>0</v>
      </c>
      <c r="X21" s="76">
        <f>分析係数表!E24</f>
        <v>0</v>
      </c>
      <c r="Y21" s="166">
        <f t="shared" si="9"/>
        <v>0</v>
      </c>
    </row>
    <row r="22" spans="1:25" x14ac:dyDescent="0.2">
      <c r="A22" s="6" t="s">
        <v>10</v>
      </c>
      <c r="B22" s="5" t="s">
        <v>272</v>
      </c>
      <c r="C22" s="90"/>
      <c r="D22" s="76">
        <f>投入係数表!N22</f>
        <v>0</v>
      </c>
      <c r="E22" s="77">
        <f t="shared" si="0"/>
        <v>0</v>
      </c>
      <c r="F22" s="76">
        <f>分析係数表!C25</f>
        <v>4.4947860481841073E-2</v>
      </c>
      <c r="G22" s="77">
        <f t="shared" si="1"/>
        <v>0</v>
      </c>
      <c r="H22" s="77">
        <v>8.439236548009705E-4</v>
      </c>
      <c r="I22" s="77">
        <f t="shared" si="2"/>
        <v>8.439236548009705E-4</v>
      </c>
      <c r="J22" s="76">
        <f>分析係数表!G25</f>
        <v>0.19696010132995567</v>
      </c>
      <c r="K22" s="78">
        <f t="shared" si="3"/>
        <v>1.6621928856434568E-4</v>
      </c>
      <c r="L22" s="79"/>
      <c r="M22" s="80"/>
      <c r="N22" s="81">
        <f>分析係数表!H25</f>
        <v>5.2633669659172167E-4</v>
      </c>
      <c r="O22" s="82">
        <f t="shared" si="4"/>
        <v>2.8466766932520333E-3</v>
      </c>
      <c r="P22" s="76">
        <f>分析係数表!C25</f>
        <v>4.4947860481841073E-2</v>
      </c>
      <c r="Q22" s="82">
        <f t="shared" si="5"/>
        <v>1.2795202684520108E-4</v>
      </c>
      <c r="R22" s="83">
        <v>6.1290225361796183E-4</v>
      </c>
      <c r="S22" s="84">
        <f t="shared" si="6"/>
        <v>1.4568259084189322E-3</v>
      </c>
      <c r="T22" s="85">
        <f>分析係数表!F25</f>
        <v>0.35085497150094996</v>
      </c>
      <c r="U22" s="86">
        <f t="shared" si="7"/>
        <v>5.1113461258016997E-4</v>
      </c>
      <c r="V22" s="87">
        <f>分析係数表!D25</f>
        <v>8.9930335655478144E-2</v>
      </c>
      <c r="W22" s="167">
        <f t="shared" si="8"/>
        <v>0</v>
      </c>
      <c r="X22" s="76">
        <f>分析係数表!E25</f>
        <v>8.7397086763774542E-2</v>
      </c>
      <c r="Y22" s="166">
        <f t="shared" si="9"/>
        <v>0</v>
      </c>
    </row>
    <row r="23" spans="1:25" x14ac:dyDescent="0.2">
      <c r="A23" s="6" t="s">
        <v>11</v>
      </c>
      <c r="B23" s="5" t="s">
        <v>35</v>
      </c>
      <c r="C23" s="90"/>
      <c r="D23" s="76">
        <f>投入係数表!N23</f>
        <v>0</v>
      </c>
      <c r="E23" s="77">
        <f t="shared" si="0"/>
        <v>0</v>
      </c>
      <c r="F23" s="76">
        <f>分析係数表!C26</f>
        <v>0.39424703891708968</v>
      </c>
      <c r="G23" s="77">
        <f t="shared" si="1"/>
        <v>0</v>
      </c>
      <c r="H23" s="77">
        <v>5.2815367216822017E-3</v>
      </c>
      <c r="I23" s="77">
        <f t="shared" si="2"/>
        <v>5.2815367216822017E-3</v>
      </c>
      <c r="J23" s="76">
        <f>分析係数表!G26</f>
        <v>0.19628618241398144</v>
      </c>
      <c r="K23" s="78">
        <f t="shared" si="3"/>
        <v>1.0366926803782543E-3</v>
      </c>
      <c r="L23" s="79"/>
      <c r="M23" s="80"/>
      <c r="N23" s="81">
        <f>分析係数表!H26</f>
        <v>1.0973623579884007E-2</v>
      </c>
      <c r="O23" s="82">
        <f t="shared" si="4"/>
        <v>5.9350523510254653E-2</v>
      </c>
      <c r="P23" s="76">
        <f>分析係数表!C26</f>
        <v>0.39424703891708968</v>
      </c>
      <c r="Q23" s="82">
        <f t="shared" si="5"/>
        <v>2.3398768152097012E-2</v>
      </c>
      <c r="R23" s="83">
        <v>2.5717581944008583E-2</v>
      </c>
      <c r="S23" s="84">
        <f t="shared" si="6"/>
        <v>3.0999118665690786E-2</v>
      </c>
      <c r="T23" s="85">
        <f>分析係数表!F26</f>
        <v>0.33478973238667392</v>
      </c>
      <c r="U23" s="86">
        <f t="shared" si="7"/>
        <v>1.0378186642309366E-2</v>
      </c>
      <c r="V23" s="87">
        <f>分析係数表!D26</f>
        <v>1.0267613326051339E-2</v>
      </c>
      <c r="W23" s="167">
        <f t="shared" si="8"/>
        <v>0</v>
      </c>
      <c r="X23" s="76">
        <f>分析係数表!E26</f>
        <v>1.0158383397050792E-2</v>
      </c>
      <c r="Y23" s="166">
        <f t="shared" si="9"/>
        <v>0</v>
      </c>
    </row>
    <row r="24" spans="1:25" x14ac:dyDescent="0.2">
      <c r="A24" s="6" t="s">
        <v>12</v>
      </c>
      <c r="B24" s="5" t="s">
        <v>366</v>
      </c>
      <c r="C24" s="90"/>
      <c r="D24" s="76">
        <f>投入係数表!N24</f>
        <v>0</v>
      </c>
      <c r="E24" s="77">
        <f t="shared" si="0"/>
        <v>0</v>
      </c>
      <c r="F24" s="76">
        <f>分析係数表!C27</f>
        <v>0.12701612903225812</v>
      </c>
      <c r="G24" s="77">
        <f t="shared" si="1"/>
        <v>0</v>
      </c>
      <c r="H24" s="77">
        <v>2.6704074823468598E-4</v>
      </c>
      <c r="I24" s="77">
        <f t="shared" si="2"/>
        <v>2.6704074823468598E-4</v>
      </c>
      <c r="J24" s="76">
        <f>分析係数表!G27</f>
        <v>0.16988809766022381</v>
      </c>
      <c r="K24" s="78">
        <f t="shared" si="3"/>
        <v>4.5367044715353573E-5</v>
      </c>
      <c r="L24" s="79"/>
      <c r="M24" s="80"/>
      <c r="N24" s="81">
        <f>分析係数表!H27</f>
        <v>1.137085882259474E-2</v>
      </c>
      <c r="O24" s="82">
        <f t="shared" si="4"/>
        <v>6.1498958750444865E-2</v>
      </c>
      <c r="P24" s="76">
        <f>分析係数表!C27</f>
        <v>0.12701612903225812</v>
      </c>
      <c r="Q24" s="82">
        <f t="shared" si="5"/>
        <v>7.8113596799960243E-3</v>
      </c>
      <c r="R24" s="83">
        <v>7.9068638453418747E-3</v>
      </c>
      <c r="S24" s="84">
        <f t="shared" si="6"/>
        <v>8.1739045935765604E-3</v>
      </c>
      <c r="T24" s="85">
        <f>分析係数表!F27</f>
        <v>0.32044760935910477</v>
      </c>
      <c r="U24" s="86">
        <f t="shared" si="7"/>
        <v>2.6193081861410135E-3</v>
      </c>
      <c r="V24" s="87">
        <f>分析係数表!D27</f>
        <v>1.0172939979654121E-2</v>
      </c>
      <c r="W24" s="167">
        <f t="shared" si="8"/>
        <v>0</v>
      </c>
      <c r="X24" s="76">
        <f>分析係数表!E27</f>
        <v>5.0864699898270603E-3</v>
      </c>
      <c r="Y24" s="166">
        <f t="shared" si="9"/>
        <v>0</v>
      </c>
    </row>
    <row r="25" spans="1:25" x14ac:dyDescent="0.2">
      <c r="A25" s="6" t="s">
        <v>13</v>
      </c>
      <c r="B25" s="5" t="s">
        <v>192</v>
      </c>
      <c r="C25" s="90"/>
      <c r="D25" s="76">
        <f>投入係数表!N25</f>
        <v>0</v>
      </c>
      <c r="E25" s="77">
        <f t="shared" si="0"/>
        <v>0</v>
      </c>
      <c r="F25" s="76">
        <f>分析係数表!C28</f>
        <v>0.16379672406551871</v>
      </c>
      <c r="G25" s="77">
        <f t="shared" si="1"/>
        <v>0</v>
      </c>
      <c r="H25" s="77">
        <v>5.6869663741468948E-3</v>
      </c>
      <c r="I25" s="77">
        <f t="shared" si="2"/>
        <v>5.6869663741468948E-3</v>
      </c>
      <c r="J25" s="76">
        <f>分析係数表!G28</f>
        <v>0.12481384959046909</v>
      </c>
      <c r="K25" s="78">
        <f t="shared" si="3"/>
        <v>7.0981216564882591E-4</v>
      </c>
      <c r="L25" s="79"/>
      <c r="M25" s="80"/>
      <c r="N25" s="81">
        <f>分析係数表!H28</f>
        <v>2.2086279494716771E-2</v>
      </c>
      <c r="O25" s="82">
        <f t="shared" si="4"/>
        <v>0.11945299935457589</v>
      </c>
      <c r="P25" s="76">
        <f>分析係数表!C28</f>
        <v>0.16379672406551871</v>
      </c>
      <c r="Q25" s="82">
        <f t="shared" si="5"/>
        <v>1.9566009974080052E-2</v>
      </c>
      <c r="R25" s="83">
        <v>2.2350905760394252E-2</v>
      </c>
      <c r="S25" s="84">
        <f t="shared" si="6"/>
        <v>2.8037872134541147E-2</v>
      </c>
      <c r="T25" s="85">
        <f>分析係数表!F28</f>
        <v>0.21360759493670886</v>
      </c>
      <c r="U25" s="86">
        <f t="shared" si="7"/>
        <v>5.9891024338023019E-3</v>
      </c>
      <c r="V25" s="87">
        <f>分析係数表!D28</f>
        <v>6.6548771407297092E-2</v>
      </c>
      <c r="W25" s="167">
        <f t="shared" si="8"/>
        <v>0</v>
      </c>
      <c r="X25" s="76">
        <f>分析係数表!E28</f>
        <v>6.78518242740134E-2</v>
      </c>
      <c r="Y25" s="166">
        <f t="shared" si="9"/>
        <v>0</v>
      </c>
    </row>
    <row r="26" spans="1:25" x14ac:dyDescent="0.2">
      <c r="A26" s="6" t="s">
        <v>14</v>
      </c>
      <c r="B26" s="5" t="s">
        <v>50</v>
      </c>
      <c r="C26" s="90"/>
      <c r="D26" s="76">
        <f>投入係数表!N26</f>
        <v>8.1567476587113205E-3</v>
      </c>
      <c r="E26" s="77">
        <f t="shared" si="0"/>
        <v>0.81567476587113208</v>
      </c>
      <c r="F26" s="76">
        <f>分析係数表!C29</f>
        <v>0.28548895899053628</v>
      </c>
      <c r="G26" s="77">
        <f t="shared" si="1"/>
        <v>0.2328661397833989</v>
      </c>
      <c r="H26" s="77">
        <v>0.30180613115048416</v>
      </c>
      <c r="I26" s="77">
        <f t="shared" si="2"/>
        <v>0.30180613115048416</v>
      </c>
      <c r="J26" s="76">
        <f>分析係数表!G29</f>
        <v>0.26160092807424595</v>
      </c>
      <c r="K26" s="78">
        <f t="shared" si="3"/>
        <v>7.8952764007464246E-2</v>
      </c>
      <c r="L26" s="79"/>
      <c r="M26" s="80"/>
      <c r="N26" s="81">
        <f>分析係数表!H29</f>
        <v>1.047707952649559E-2</v>
      </c>
      <c r="O26" s="82">
        <f t="shared" si="4"/>
        <v>5.6664979460016883E-2</v>
      </c>
      <c r="P26" s="76">
        <f>分析係数表!C29</f>
        <v>0.28548895899053628</v>
      </c>
      <c r="Q26" s="82">
        <f t="shared" si="5"/>
        <v>1.617722599726034E-2</v>
      </c>
      <c r="R26" s="83">
        <v>2.2246923692084992E-2</v>
      </c>
      <c r="S26" s="84">
        <f t="shared" si="6"/>
        <v>0.32405305484256913</v>
      </c>
      <c r="T26" s="85">
        <f>分析係数表!F29</f>
        <v>0.47177107501933491</v>
      </c>
      <c r="U26" s="86">
        <f t="shared" si="7"/>
        <v>0.15287885804637832</v>
      </c>
      <c r="V26" s="87">
        <f>分析係数表!D29</f>
        <v>7.4825986078886311E-2</v>
      </c>
      <c r="W26" s="167">
        <f t="shared" si="8"/>
        <v>0</v>
      </c>
      <c r="X26" s="76">
        <f>分析係数表!E29</f>
        <v>4.7370456303170917E-2</v>
      </c>
      <c r="Y26" s="166">
        <f t="shared" si="9"/>
        <v>0</v>
      </c>
    </row>
    <row r="27" spans="1:25" x14ac:dyDescent="0.2">
      <c r="A27" s="6" t="s">
        <v>15</v>
      </c>
      <c r="B27" s="5" t="s">
        <v>36</v>
      </c>
      <c r="C27" s="90"/>
      <c r="D27" s="76">
        <f>投入係数表!N27</f>
        <v>3.9992519384863265E-3</v>
      </c>
      <c r="E27" s="77">
        <f t="shared" si="0"/>
        <v>0.39992519384863268</v>
      </c>
      <c r="F27" s="76">
        <f>分析係数表!C30</f>
        <v>1</v>
      </c>
      <c r="G27" s="77">
        <f t="shared" si="1"/>
        <v>0.39992519384863268</v>
      </c>
      <c r="H27" s="77">
        <v>0.51438137689684182</v>
      </c>
      <c r="I27" s="77">
        <f t="shared" si="2"/>
        <v>0.51438137689684182</v>
      </c>
      <c r="J27" s="76">
        <f>分析係数表!G30</f>
        <v>0.34486716956379143</v>
      </c>
      <c r="K27" s="78">
        <f t="shared" si="3"/>
        <v>0.17739324952673965</v>
      </c>
      <c r="L27" s="79"/>
      <c r="M27" s="80"/>
      <c r="N27" s="81">
        <f>分析係数表!H30</f>
        <v>0</v>
      </c>
      <c r="O27" s="82">
        <f t="shared" si="4"/>
        <v>0</v>
      </c>
      <c r="P27" s="76">
        <f>分析係数表!C30</f>
        <v>1</v>
      </c>
      <c r="Q27" s="82">
        <f t="shared" si="5"/>
        <v>0</v>
      </c>
      <c r="R27" s="83">
        <v>1.2314877874593008E-2</v>
      </c>
      <c r="S27" s="84">
        <f t="shared" si="6"/>
        <v>0.52669625477143478</v>
      </c>
      <c r="T27" s="85">
        <f>分析係数表!F30</f>
        <v>0.44112823876680879</v>
      </c>
      <c r="U27" s="86">
        <f t="shared" si="7"/>
        <v>0.23234059123239745</v>
      </c>
      <c r="V27" s="87">
        <f>分析係数表!D30</f>
        <v>0.17563135454247294</v>
      </c>
      <c r="W27" s="167">
        <f t="shared" si="8"/>
        <v>0</v>
      </c>
      <c r="X27" s="76">
        <f>分析係数表!E30</f>
        <v>0.11282387668087898</v>
      </c>
      <c r="Y27" s="166">
        <f t="shared" si="9"/>
        <v>0</v>
      </c>
    </row>
    <row r="28" spans="1:25" x14ac:dyDescent="0.2">
      <c r="A28" s="6" t="s">
        <v>16</v>
      </c>
      <c r="B28" s="5" t="s">
        <v>193</v>
      </c>
      <c r="C28" s="90"/>
      <c r="D28" s="76">
        <f>投入係数表!N28</f>
        <v>4.4150015105088258E-2</v>
      </c>
      <c r="E28" s="77">
        <f t="shared" si="0"/>
        <v>4.4150015105088256</v>
      </c>
      <c r="F28" s="76">
        <f>分析係数表!C31</f>
        <v>9.852216748768472E-2</v>
      </c>
      <c r="G28" s="77">
        <f t="shared" si="1"/>
        <v>0.43497551827673153</v>
      </c>
      <c r="H28" s="77">
        <v>0.54755325948712608</v>
      </c>
      <c r="I28" s="77">
        <f t="shared" si="2"/>
        <v>0.54755325948712608</v>
      </c>
      <c r="J28" s="76">
        <f>分析係数表!G31</f>
        <v>7.0742358078602616E-2</v>
      </c>
      <c r="K28" s="78">
        <f t="shared" si="3"/>
        <v>3.8735208749744288E-2</v>
      </c>
      <c r="L28" s="79"/>
      <c r="M28" s="80"/>
      <c r="N28" s="81">
        <f>分析係数表!H31</f>
        <v>2.298998967188369E-2</v>
      </c>
      <c r="O28" s="82">
        <f t="shared" si="4"/>
        <v>0.12434068952600862</v>
      </c>
      <c r="P28" s="76">
        <f>分析係数表!C31</f>
        <v>9.852216748768472E-2</v>
      </c>
      <c r="Q28" s="82">
        <f t="shared" si="5"/>
        <v>1.2250314239015627E-2</v>
      </c>
      <c r="R28" s="83">
        <v>1.5770306718018223E-2</v>
      </c>
      <c r="S28" s="84">
        <f t="shared" si="6"/>
        <v>0.56332356620514434</v>
      </c>
      <c r="T28" s="85">
        <f>分析係数表!F31</f>
        <v>0.34585152838427946</v>
      </c>
      <c r="U28" s="86">
        <f t="shared" si="7"/>
        <v>0.19482631634693201</v>
      </c>
      <c r="V28" s="87">
        <f>分析係数表!D31</f>
        <v>0</v>
      </c>
      <c r="W28" s="167">
        <f t="shared" si="8"/>
        <v>0</v>
      </c>
      <c r="X28" s="76">
        <f>分析係数表!E31</f>
        <v>0</v>
      </c>
      <c r="Y28" s="166">
        <f t="shared" si="9"/>
        <v>0</v>
      </c>
    </row>
    <row r="29" spans="1:25" x14ac:dyDescent="0.2">
      <c r="A29" s="6" t="s">
        <v>17</v>
      </c>
      <c r="B29" s="5" t="s">
        <v>273</v>
      </c>
      <c r="C29" s="90"/>
      <c r="D29" s="76">
        <f>投入係数表!N29</f>
        <v>9.6384848877188441E-4</v>
      </c>
      <c r="E29" s="77">
        <f t="shared" si="0"/>
        <v>9.6384848877188442E-2</v>
      </c>
      <c r="F29" s="76">
        <f>分析係数表!C32</f>
        <v>1</v>
      </c>
      <c r="G29" s="77">
        <f t="shared" si="1"/>
        <v>9.6384848877188442E-2</v>
      </c>
      <c r="H29" s="77">
        <v>0.13781145345196935</v>
      </c>
      <c r="I29" s="77">
        <f t="shared" si="2"/>
        <v>0.13781145345196935</v>
      </c>
      <c r="J29" s="76">
        <f>分析係数表!G32</f>
        <v>0.13984348417829193</v>
      </c>
      <c r="K29" s="78">
        <f t="shared" si="3"/>
        <v>1.9272033810397889E-2</v>
      </c>
      <c r="L29" s="79"/>
      <c r="M29" s="80"/>
      <c r="N29" s="81">
        <f>分析係数表!H32</f>
        <v>6.6735520775403198E-3</v>
      </c>
      <c r="O29" s="82">
        <f t="shared" si="4"/>
        <v>3.609371203519559E-2</v>
      </c>
      <c r="P29" s="76">
        <f>分析係数表!C32</f>
        <v>1</v>
      </c>
      <c r="Q29" s="82">
        <f t="shared" si="5"/>
        <v>3.609371203519559E-2</v>
      </c>
      <c r="R29" s="83">
        <v>4.7569626603734594E-2</v>
      </c>
      <c r="S29" s="84">
        <f t="shared" si="6"/>
        <v>0.18538108005570395</v>
      </c>
      <c r="T29" s="85">
        <f>分析係数表!F32</f>
        <v>0.48213678121810138</v>
      </c>
      <c r="U29" s="86">
        <f t="shared" si="7"/>
        <v>8.9379037236792275E-2</v>
      </c>
      <c r="V29" s="87">
        <f>分析係数表!D32</f>
        <v>1.5651582170806397E-2</v>
      </c>
      <c r="W29" s="167">
        <f t="shared" si="8"/>
        <v>0</v>
      </c>
      <c r="X29" s="76">
        <f>分析係数表!E32</f>
        <v>2.3477373256209595E-2</v>
      </c>
      <c r="Y29" s="166">
        <f t="shared" si="9"/>
        <v>0</v>
      </c>
    </row>
    <row r="30" spans="1:25" x14ac:dyDescent="0.2">
      <c r="A30" s="6" t="s">
        <v>18</v>
      </c>
      <c r="B30" s="5" t="s">
        <v>274</v>
      </c>
      <c r="C30" s="90"/>
      <c r="D30" s="76">
        <f>投入係数表!N30</f>
        <v>1.2947218505890984E-4</v>
      </c>
      <c r="E30" s="77">
        <f t="shared" si="0"/>
        <v>1.2947218505890984E-2</v>
      </c>
      <c r="F30" s="76">
        <f>分析係数表!C33</f>
        <v>0.66930265995686555</v>
      </c>
      <c r="G30" s="77">
        <f t="shared" si="1"/>
        <v>8.6656077850355891E-3</v>
      </c>
      <c r="H30" s="77">
        <v>2.3023483849087867E-2</v>
      </c>
      <c r="I30" s="77">
        <f t="shared" si="2"/>
        <v>2.3023483849087867E-2</v>
      </c>
      <c r="J30" s="76">
        <f>分析係数表!G33</f>
        <v>0.50267952840300112</v>
      </c>
      <c r="K30" s="78">
        <f t="shared" si="3"/>
        <v>1.1573434003453602E-2</v>
      </c>
      <c r="L30" s="79"/>
      <c r="M30" s="80"/>
      <c r="N30" s="81">
        <f>分析係数表!H33</f>
        <v>9.930881067768333E-4</v>
      </c>
      <c r="O30" s="82">
        <f t="shared" si="4"/>
        <v>5.3710881004755346E-3</v>
      </c>
      <c r="P30" s="76">
        <f>分析係数表!C33</f>
        <v>0.66930265995686555</v>
      </c>
      <c r="Q30" s="82">
        <f t="shared" si="5"/>
        <v>3.5948835525109438E-3</v>
      </c>
      <c r="R30" s="83">
        <v>1.0201675972327105E-2</v>
      </c>
      <c r="S30" s="84">
        <f t="shared" si="6"/>
        <v>3.3225159821414968E-2</v>
      </c>
      <c r="T30" s="85">
        <f>分析係数表!F33</f>
        <v>0.63987138263665599</v>
      </c>
      <c r="U30" s="86">
        <f t="shared" si="7"/>
        <v>2.1259828953252666E-2</v>
      </c>
      <c r="V30" s="87">
        <f>分析係数表!D33</f>
        <v>8.1457663451232579E-2</v>
      </c>
      <c r="W30" s="167">
        <f t="shared" si="8"/>
        <v>0</v>
      </c>
      <c r="X30" s="76">
        <f>分析係数表!E33</f>
        <v>7.5026795284030015E-2</v>
      </c>
      <c r="Y30" s="166">
        <f t="shared" si="9"/>
        <v>0</v>
      </c>
    </row>
    <row r="31" spans="1:25" x14ac:dyDescent="0.2">
      <c r="A31" s="6" t="s">
        <v>19</v>
      </c>
      <c r="B31" s="5" t="s">
        <v>275</v>
      </c>
      <c r="C31" s="90"/>
      <c r="D31" s="76">
        <f>投入係数表!N31</f>
        <v>2.3189906923884739E-2</v>
      </c>
      <c r="E31" s="77">
        <f t="shared" si="0"/>
        <v>2.318990692388474</v>
      </c>
      <c r="F31" s="76">
        <f>分析係数表!C34</f>
        <v>0.21075898495808931</v>
      </c>
      <c r="G31" s="77">
        <f t="shared" si="1"/>
        <v>0.4887481244550515</v>
      </c>
      <c r="H31" s="77">
        <v>0.63356051023432991</v>
      </c>
      <c r="I31" s="77">
        <f t="shared" si="2"/>
        <v>0.63356051023432991</v>
      </c>
      <c r="J31" s="76">
        <f>分析係数表!G34</f>
        <v>0.42506631299734748</v>
      </c>
      <c r="K31" s="78">
        <f t="shared" si="3"/>
        <v>0.26930523014602487</v>
      </c>
      <c r="L31" s="79"/>
      <c r="M31" s="80"/>
      <c r="N31" s="81">
        <f>分析係数表!H34</f>
        <v>0.16547827123222372</v>
      </c>
      <c r="O31" s="82">
        <f t="shared" si="4"/>
        <v>0.89498441018223829</v>
      </c>
      <c r="P31" s="76">
        <f>分析係数表!C34</f>
        <v>0.21075898495808931</v>
      </c>
      <c r="Q31" s="82">
        <f t="shared" si="5"/>
        <v>0.18862600584332279</v>
      </c>
      <c r="R31" s="83">
        <v>0.206378806278113</v>
      </c>
      <c r="S31" s="84">
        <f t="shared" si="6"/>
        <v>0.83993931651244291</v>
      </c>
      <c r="T31" s="85">
        <f>分析係数表!F34</f>
        <v>0.7000994694960212</v>
      </c>
      <c r="U31" s="86">
        <f t="shared" si="7"/>
        <v>0.5880410698992119</v>
      </c>
      <c r="V31" s="87">
        <f>分析係数表!D34</f>
        <v>0.34449602122015915</v>
      </c>
      <c r="W31" s="167">
        <f t="shared" si="8"/>
        <v>0</v>
      </c>
      <c r="X31" s="76">
        <f>分析係数表!E34</f>
        <v>0.25008289124668437</v>
      </c>
      <c r="Y31" s="166">
        <f t="shared" si="9"/>
        <v>0</v>
      </c>
    </row>
    <row r="32" spans="1:25" x14ac:dyDescent="0.2">
      <c r="A32" s="6" t="s">
        <v>20</v>
      </c>
      <c r="B32" s="5" t="s">
        <v>37</v>
      </c>
      <c r="C32" s="90"/>
      <c r="D32" s="76">
        <f>投入係数表!N32</f>
        <v>3.82662235840778E-3</v>
      </c>
      <c r="E32" s="77">
        <f t="shared" si="0"/>
        <v>0.38266223584077802</v>
      </c>
      <c r="F32" s="76">
        <f>分析係数表!C35</f>
        <v>0.35776763643278187</v>
      </c>
      <c r="G32" s="77">
        <f t="shared" si="1"/>
        <v>0.1369041636688389</v>
      </c>
      <c r="H32" s="77">
        <v>0.20098616882925871</v>
      </c>
      <c r="I32" s="77">
        <f t="shared" si="2"/>
        <v>0.20098616882925871</v>
      </c>
      <c r="J32" s="76">
        <f>分析係数表!G35</f>
        <v>0.31457036114570364</v>
      </c>
      <c r="K32" s="78">
        <f t="shared" si="3"/>
        <v>6.3224291713911279E-2</v>
      </c>
      <c r="L32" s="79"/>
      <c r="M32" s="80"/>
      <c r="N32" s="81">
        <f>分析係数表!H35</f>
        <v>6.2812822753634701E-2</v>
      </c>
      <c r="O32" s="82">
        <f t="shared" si="4"/>
        <v>0.33972132235507752</v>
      </c>
      <c r="P32" s="76">
        <f>分析係数表!C35</f>
        <v>0.35776763643278187</v>
      </c>
      <c r="Q32" s="82">
        <f t="shared" si="5"/>
        <v>0.12154129454479526</v>
      </c>
      <c r="R32" s="83">
        <v>0.14892024847810484</v>
      </c>
      <c r="S32" s="84">
        <f t="shared" si="6"/>
        <v>0.34990641730736355</v>
      </c>
      <c r="T32" s="85">
        <f>分析係数表!F35</f>
        <v>0.64533001245330013</v>
      </c>
      <c r="U32" s="86">
        <f t="shared" si="7"/>
        <v>0.22580511263845054</v>
      </c>
      <c r="V32" s="87">
        <f>分析係数表!D35</f>
        <v>7.6961394769613944E-2</v>
      </c>
      <c r="W32" s="167">
        <f t="shared" si="8"/>
        <v>0</v>
      </c>
      <c r="X32" s="76">
        <f>分析係数表!E35</f>
        <v>7.0734744707347447E-2</v>
      </c>
      <c r="Y32" s="166">
        <f t="shared" si="9"/>
        <v>0</v>
      </c>
    </row>
    <row r="33" spans="1:25" x14ac:dyDescent="0.2">
      <c r="A33" s="6" t="s">
        <v>21</v>
      </c>
      <c r="B33" s="5" t="s">
        <v>38</v>
      </c>
      <c r="C33" s="90"/>
      <c r="D33" s="76">
        <f>投入係数表!N33</f>
        <v>9.7823428711176332E-4</v>
      </c>
      <c r="E33" s="77">
        <f t="shared" si="0"/>
        <v>9.782342871117633E-2</v>
      </c>
      <c r="F33" s="76">
        <f>分析係数表!C36</f>
        <v>0.77131996474217712</v>
      </c>
      <c r="G33" s="77">
        <f t="shared" si="1"/>
        <v>7.5453163584463398E-2</v>
      </c>
      <c r="H33" s="77">
        <v>0.13808559644706525</v>
      </c>
      <c r="I33" s="77">
        <f t="shared" si="2"/>
        <v>0.13808559644706525</v>
      </c>
      <c r="J33" s="76">
        <f>分析係数表!G36</f>
        <v>2.7850799289520427E-2</v>
      </c>
      <c r="K33" s="78">
        <f t="shared" si="3"/>
        <v>3.8457942314209293E-3</v>
      </c>
      <c r="L33" s="79"/>
      <c r="M33" s="80"/>
      <c r="N33" s="81">
        <f>分析係数表!H36</f>
        <v>0.1566397870819099</v>
      </c>
      <c r="O33" s="82">
        <f t="shared" si="4"/>
        <v>0.84718172608800602</v>
      </c>
      <c r="P33" s="76">
        <f>分析係数表!C36</f>
        <v>0.77131996474217712</v>
      </c>
      <c r="Q33" s="82">
        <f t="shared" si="5"/>
        <v>0.6534481790964175</v>
      </c>
      <c r="R33" s="83">
        <v>0.67996051030412896</v>
      </c>
      <c r="S33" s="84">
        <f t="shared" si="6"/>
        <v>0.81804610675119416</v>
      </c>
      <c r="T33" s="85">
        <f>分析係数表!F36</f>
        <v>0.87289520426287748</v>
      </c>
      <c r="U33" s="86">
        <f t="shared" si="7"/>
        <v>0.71406852344903526</v>
      </c>
      <c r="V33" s="87">
        <f>分析係数表!D36</f>
        <v>1.1793960923623446E-2</v>
      </c>
      <c r="W33" s="167">
        <f t="shared" si="8"/>
        <v>0</v>
      </c>
      <c r="X33" s="76">
        <f>分析係数表!E36</f>
        <v>4.760213143872114E-3</v>
      </c>
      <c r="Y33" s="166">
        <f t="shared" si="9"/>
        <v>0</v>
      </c>
    </row>
    <row r="34" spans="1:25" x14ac:dyDescent="0.2">
      <c r="A34" s="6" t="s">
        <v>22</v>
      </c>
      <c r="B34" s="5" t="s">
        <v>378</v>
      </c>
      <c r="C34" s="90"/>
      <c r="D34" s="76">
        <f>投入係数表!N34</f>
        <v>1.6989627839396948E-2</v>
      </c>
      <c r="E34" s="77">
        <f t="shared" si="0"/>
        <v>1.6989627839396948</v>
      </c>
      <c r="F34" s="76">
        <f>分析係数表!C37</f>
        <v>0.44031007751937989</v>
      </c>
      <c r="G34" s="77">
        <f t="shared" si="1"/>
        <v>0.74807043509902849</v>
      </c>
      <c r="H34" s="77">
        <v>0.99749505045335218</v>
      </c>
      <c r="I34" s="77">
        <f t="shared" si="2"/>
        <v>0.99749505045335218</v>
      </c>
      <c r="J34" s="76">
        <f>分析係数表!G37</f>
        <v>0.46875589956579194</v>
      </c>
      <c r="K34" s="78">
        <f t="shared" si="3"/>
        <v>0.4675816896876861</v>
      </c>
      <c r="L34" s="79"/>
      <c r="M34" s="80"/>
      <c r="N34" s="81">
        <f>分析係数表!H37</f>
        <v>4.9515373003892908E-2</v>
      </c>
      <c r="O34" s="82">
        <f t="shared" si="4"/>
        <v>0.26780245268971015</v>
      </c>
      <c r="P34" s="76">
        <f>分析係数表!C37</f>
        <v>0.44031007751937989</v>
      </c>
      <c r="Q34" s="82">
        <f t="shared" si="5"/>
        <v>0.11791611870368635</v>
      </c>
      <c r="R34" s="83">
        <v>0.13927457790602629</v>
      </c>
      <c r="S34" s="84">
        <f t="shared" si="6"/>
        <v>1.1367696283593784</v>
      </c>
      <c r="T34" s="85">
        <f>分析係数表!F37</f>
        <v>0.71172361714177834</v>
      </c>
      <c r="U34" s="86">
        <f t="shared" si="7"/>
        <v>0.80906579175285187</v>
      </c>
      <c r="V34" s="87">
        <f>分析係数表!D37</f>
        <v>0.12846894468567113</v>
      </c>
      <c r="W34" s="167">
        <f t="shared" si="8"/>
        <v>0</v>
      </c>
      <c r="X34" s="76">
        <f>分析係数表!E37</f>
        <v>0.12044553520860865</v>
      </c>
      <c r="Y34" s="166">
        <f t="shared" si="9"/>
        <v>0</v>
      </c>
    </row>
    <row r="35" spans="1:25" x14ac:dyDescent="0.2">
      <c r="A35" s="6" t="s">
        <v>23</v>
      </c>
      <c r="B35" s="5" t="s">
        <v>194</v>
      </c>
      <c r="C35" s="90"/>
      <c r="D35" s="76">
        <f>投入係数表!N35</f>
        <v>1.7406815991253435E-3</v>
      </c>
      <c r="E35" s="77">
        <f t="shared" si="0"/>
        <v>0.17406815991253435</v>
      </c>
      <c r="F35" s="76">
        <f>分析係数表!C38</f>
        <v>1.9523553644993696E-2</v>
      </c>
      <c r="G35" s="77">
        <f t="shared" si="1"/>
        <v>3.3984290579377055E-3</v>
      </c>
      <c r="H35" s="77">
        <v>6.1655712044229073E-3</v>
      </c>
      <c r="I35" s="77">
        <f t="shared" si="2"/>
        <v>6.1655712044229073E-3</v>
      </c>
      <c r="J35" s="76">
        <f>分析係数表!G38</f>
        <v>0.33554817275747506</v>
      </c>
      <c r="K35" s="78">
        <f t="shared" si="3"/>
        <v>2.0688461516502111E-3</v>
      </c>
      <c r="L35" s="79"/>
      <c r="M35" s="80"/>
      <c r="N35" s="81">
        <f>分析係数表!H38</f>
        <v>4.4649241280686425E-2</v>
      </c>
      <c r="O35" s="82">
        <f t="shared" si="4"/>
        <v>0.24148412099738004</v>
      </c>
      <c r="P35" s="76">
        <f>分析係数表!C38</f>
        <v>1.9523553644993696E-2</v>
      </c>
      <c r="Q35" s="82">
        <f t="shared" si="5"/>
        <v>4.7146281907064977E-3</v>
      </c>
      <c r="R35" s="83">
        <v>5.7210652013046899E-3</v>
      </c>
      <c r="S35" s="84">
        <f t="shared" si="6"/>
        <v>1.1886636405727596E-2</v>
      </c>
      <c r="T35" s="85">
        <f>分析係数表!F38</f>
        <v>0.54485049833887045</v>
      </c>
      <c r="U35" s="86">
        <f t="shared" si="7"/>
        <v>6.4764397692336408E-3</v>
      </c>
      <c r="V35" s="87">
        <f>分析係数表!D38</f>
        <v>0.16279069767441862</v>
      </c>
      <c r="W35" s="167">
        <f t="shared" si="8"/>
        <v>0</v>
      </c>
      <c r="X35" s="76">
        <f>分析係数表!E38</f>
        <v>0.12624584717607973</v>
      </c>
      <c r="Y35" s="166">
        <f t="shared" si="9"/>
        <v>0</v>
      </c>
    </row>
    <row r="36" spans="1:25" x14ac:dyDescent="0.2">
      <c r="A36" s="6" t="s">
        <v>24</v>
      </c>
      <c r="B36" s="5" t="s">
        <v>39</v>
      </c>
      <c r="C36" s="90"/>
      <c r="D36" s="76">
        <f>投入係数表!N36</f>
        <v>0</v>
      </c>
      <c r="E36" s="77">
        <f t="shared" si="0"/>
        <v>0</v>
      </c>
      <c r="F36" s="76">
        <f>分析係数表!C39</f>
        <v>1</v>
      </c>
      <c r="G36" s="77">
        <f t="shared" si="1"/>
        <v>0</v>
      </c>
      <c r="H36" s="77">
        <v>4.7925304357511238E-2</v>
      </c>
      <c r="I36" s="77">
        <f t="shared" si="2"/>
        <v>4.7925304357511238E-2</v>
      </c>
      <c r="J36" s="76">
        <f>分析係数表!G39</f>
        <v>0.34952522092321203</v>
      </c>
      <c r="K36" s="78">
        <f t="shared" si="3"/>
        <v>1.675110259337129E-2</v>
      </c>
      <c r="L36" s="79"/>
      <c r="M36" s="80"/>
      <c r="N36" s="81">
        <f>分析係数表!H39</f>
        <v>3.9524906649717967E-3</v>
      </c>
      <c r="O36" s="82">
        <f t="shared" si="4"/>
        <v>2.1376930639892627E-2</v>
      </c>
      <c r="P36" s="76">
        <f>分析係数表!C39</f>
        <v>1</v>
      </c>
      <c r="Q36" s="82">
        <f t="shared" si="5"/>
        <v>2.1376930639892627E-2</v>
      </c>
      <c r="R36" s="83">
        <v>3.4812631786262573E-2</v>
      </c>
      <c r="S36" s="84">
        <f t="shared" si="6"/>
        <v>8.273793614377381E-2</v>
      </c>
      <c r="T36" s="85">
        <f>分析係数表!F39</f>
        <v>0.70020308469180526</v>
      </c>
      <c r="U36" s="86">
        <f t="shared" si="7"/>
        <v>5.7933358108904029E-2</v>
      </c>
      <c r="V36" s="87">
        <f>分析係数表!D39</f>
        <v>4.7038805642461164E-2</v>
      </c>
      <c r="W36" s="167">
        <f t="shared" si="8"/>
        <v>0</v>
      </c>
      <c r="X36" s="76">
        <f>分析係数表!E39</f>
        <v>5.9608101432570393E-2</v>
      </c>
      <c r="Y36" s="166">
        <f t="shared" si="9"/>
        <v>0</v>
      </c>
    </row>
    <row r="37" spans="1:25" x14ac:dyDescent="0.2">
      <c r="A37" s="6" t="s">
        <v>25</v>
      </c>
      <c r="B37" s="5" t="s">
        <v>40</v>
      </c>
      <c r="C37" s="90"/>
      <c r="D37" s="76">
        <f>投入係数表!N37</f>
        <v>5.7543193359515487E-5</v>
      </c>
      <c r="E37" s="77">
        <f t="shared" si="0"/>
        <v>5.7543193359515486E-3</v>
      </c>
      <c r="F37" s="76">
        <f>分析係数表!C40</f>
        <v>0.85909267157813107</v>
      </c>
      <c r="G37" s="77">
        <f t="shared" si="1"/>
        <v>4.9434935714363134E-3</v>
      </c>
      <c r="H37" s="77">
        <v>6.6058650562579721E-3</v>
      </c>
      <c r="I37" s="77">
        <f t="shared" si="2"/>
        <v>6.6058650562579721E-3</v>
      </c>
      <c r="J37" s="76">
        <f>分析係数表!G40</f>
        <v>0.47745782431646305</v>
      </c>
      <c r="K37" s="78">
        <f t="shared" si="3"/>
        <v>3.154021957489081E-3</v>
      </c>
      <c r="L37" s="79"/>
      <c r="M37" s="80"/>
      <c r="N37" s="81">
        <f>分析係数表!H40</f>
        <v>3.4410502899817272E-2</v>
      </c>
      <c r="O37" s="82">
        <f t="shared" si="4"/>
        <v>0.18610820268147726</v>
      </c>
      <c r="P37" s="76">
        <f>分析係数表!C40</f>
        <v>0.85909267157813107</v>
      </c>
      <c r="Q37" s="82">
        <f t="shared" si="5"/>
        <v>0.1598841930442346</v>
      </c>
      <c r="R37" s="83">
        <v>0.16007163557439</v>
      </c>
      <c r="S37" s="84">
        <f t="shared" si="6"/>
        <v>0.16667750063064796</v>
      </c>
      <c r="T37" s="85">
        <f>分析係数表!F40</f>
        <v>0.67379290285049442</v>
      </c>
      <c r="U37" s="86">
        <f t="shared" si="7"/>
        <v>0.1123061169897894</v>
      </c>
      <c r="V37" s="87">
        <f>分析係数表!D40</f>
        <v>6.7699243746364171E-2</v>
      </c>
      <c r="W37" s="167">
        <f t="shared" si="8"/>
        <v>0</v>
      </c>
      <c r="X37" s="76">
        <f>分析係数表!E40</f>
        <v>4.3048283885980219E-2</v>
      </c>
      <c r="Y37" s="166">
        <f t="shared" si="9"/>
        <v>0</v>
      </c>
    </row>
    <row r="38" spans="1:25" x14ac:dyDescent="0.2">
      <c r="A38" s="6" t="s">
        <v>26</v>
      </c>
      <c r="B38" s="5" t="s">
        <v>277</v>
      </c>
      <c r="C38" s="90"/>
      <c r="D38" s="76">
        <f>投入係数表!N38</f>
        <v>0</v>
      </c>
      <c r="E38" s="77">
        <f t="shared" si="0"/>
        <v>0</v>
      </c>
      <c r="F38" s="76">
        <f>分析係数表!C41</f>
        <v>0.79270887240526711</v>
      </c>
      <c r="G38" s="77">
        <f t="shared" si="1"/>
        <v>0</v>
      </c>
      <c r="H38" s="77">
        <v>2.5365237438048889E-3</v>
      </c>
      <c r="I38" s="77">
        <f t="shared" si="2"/>
        <v>2.5365237438048889E-3</v>
      </c>
      <c r="J38" s="76">
        <f>分析係数表!G41</f>
        <v>0.44018033035308379</v>
      </c>
      <c r="K38" s="78">
        <f t="shared" si="3"/>
        <v>1.116527859496477E-3</v>
      </c>
      <c r="L38" s="79"/>
      <c r="M38" s="80"/>
      <c r="N38" s="81">
        <f>分析係数表!H41</f>
        <v>5.5652657503773732E-2</v>
      </c>
      <c r="O38" s="82">
        <f t="shared" si="4"/>
        <v>0.3009957771506489</v>
      </c>
      <c r="P38" s="76">
        <f>分析係数表!C41</f>
        <v>0.79270887240526711</v>
      </c>
      <c r="Q38" s="82">
        <f t="shared" si="5"/>
        <v>0.23860202310383796</v>
      </c>
      <c r="R38" s="83">
        <v>0.24304044576799017</v>
      </c>
      <c r="S38" s="84">
        <f t="shared" si="6"/>
        <v>0.24557696951179506</v>
      </c>
      <c r="T38" s="85">
        <f>分析係数表!F41</f>
        <v>0.54542354902257917</v>
      </c>
      <c r="U38" s="86">
        <f t="shared" si="7"/>
        <v>0.13394346226933299</v>
      </c>
      <c r="V38" s="87">
        <f>分析係数表!D41</f>
        <v>0.13115623579330202</v>
      </c>
      <c r="W38" s="167">
        <f t="shared" si="8"/>
        <v>0</v>
      </c>
      <c r="X38" s="76">
        <f>分析係数表!E41</f>
        <v>0.12384452189725716</v>
      </c>
      <c r="Y38" s="166">
        <f t="shared" si="9"/>
        <v>0</v>
      </c>
    </row>
    <row r="39" spans="1:25" x14ac:dyDescent="0.2">
      <c r="A39" s="6" t="s">
        <v>51</v>
      </c>
      <c r="B39" s="5" t="s">
        <v>368</v>
      </c>
      <c r="C39" s="90"/>
      <c r="D39" s="76">
        <f>投入係数表!N39</f>
        <v>5.1788874023563937E-4</v>
      </c>
      <c r="E39" s="77">
        <f>$C$16*D39</f>
        <v>5.1788874023563934E-2</v>
      </c>
      <c r="F39" s="76">
        <f>分析係数表!C42</f>
        <v>1</v>
      </c>
      <c r="G39" s="77">
        <f>E39*F39</f>
        <v>5.1788874023563934E-2</v>
      </c>
      <c r="H39" s="77">
        <v>6.9814377187554594E-2</v>
      </c>
      <c r="I39" s="77">
        <f>C39+H39</f>
        <v>6.9814377187554594E-2</v>
      </c>
      <c r="J39" s="76">
        <f>分析係数表!G42</f>
        <v>0.4853870458135861</v>
      </c>
      <c r="K39" s="78">
        <f>I39*J39</f>
        <v>3.3886994298382545E-2</v>
      </c>
      <c r="L39" s="79"/>
      <c r="M39" s="80"/>
      <c r="N39" s="81">
        <f>分析係数表!H42</f>
        <v>1.2671804242472393E-2</v>
      </c>
      <c r="O39" s="82">
        <f t="shared" si="4"/>
        <v>6.8535084162067814E-2</v>
      </c>
      <c r="P39" s="76">
        <f>分析係数表!C42</f>
        <v>1</v>
      </c>
      <c r="Q39" s="82">
        <f>O39*P39</f>
        <v>6.8535084162067814E-2</v>
      </c>
      <c r="R39" s="83">
        <v>7.1877406397750199E-2</v>
      </c>
      <c r="S39" s="84">
        <f>I39+R39</f>
        <v>0.14169178358530479</v>
      </c>
      <c r="T39" s="85">
        <f>分析係数表!F42</f>
        <v>0.55766192733017372</v>
      </c>
      <c r="U39" s="86">
        <f>S39*T39</f>
        <v>7.9016113121030948E-2</v>
      </c>
      <c r="V39" s="87">
        <f>分析係数表!D42</f>
        <v>5.075039494470774E-2</v>
      </c>
      <c r="W39" s="167">
        <f>ROUND(S39*V39,0)</f>
        <v>0</v>
      </c>
      <c r="X39" s="76">
        <f>分析係数表!E42</f>
        <v>4.4826224328593997E-2</v>
      </c>
      <c r="Y39" s="166">
        <f>ROUND(S39*X39,0)</f>
        <v>0</v>
      </c>
    </row>
    <row r="40" spans="1:25" x14ac:dyDescent="0.2">
      <c r="A40" s="6" t="s">
        <v>195</v>
      </c>
      <c r="B40" s="5" t="s">
        <v>41</v>
      </c>
      <c r="C40" s="90"/>
      <c r="D40" s="76">
        <f>投入係数表!N40</f>
        <v>9.7967286694575113E-3</v>
      </c>
      <c r="E40" s="77">
        <f>$C$16*D40</f>
        <v>0.97967286694575118</v>
      </c>
      <c r="F40" s="76">
        <f>分析係数表!C43</f>
        <v>0.28901851382196297</v>
      </c>
      <c r="G40" s="77">
        <f>E40*F40</f>
        <v>0.28314359603636269</v>
      </c>
      <c r="H40" s="77">
        <v>0.45745311041013825</v>
      </c>
      <c r="I40" s="77">
        <f>C40+H40</f>
        <v>0.45745311041013825</v>
      </c>
      <c r="J40" s="76">
        <f>分析係数表!G43</f>
        <v>0.30652070442646356</v>
      </c>
      <c r="K40" s="78">
        <f>I40*J40</f>
        <v>0.1402188496449924</v>
      </c>
      <c r="L40" s="79"/>
      <c r="M40" s="80"/>
      <c r="N40" s="81">
        <f>分析係数表!H43</f>
        <v>3.521490426630651E-2</v>
      </c>
      <c r="O40" s="82">
        <f t="shared" si="4"/>
        <v>0.19045878404286246</v>
      </c>
      <c r="P40" s="76">
        <f>分析係数表!C43</f>
        <v>0.28901851382196297</v>
      </c>
      <c r="Q40" s="82">
        <f>O40*P40</f>
        <v>5.5046114708406306E-2</v>
      </c>
      <c r="R40" s="83">
        <v>9.2720648713135873E-2</v>
      </c>
      <c r="S40" s="84">
        <f>I40+R40</f>
        <v>0.55017375912327415</v>
      </c>
      <c r="T40" s="85">
        <f>分析係数表!F43</f>
        <v>0.54989687450420432</v>
      </c>
      <c r="U40" s="86">
        <f>S40*T40</f>
        <v>0.30253883057611741</v>
      </c>
      <c r="V40" s="87">
        <f>分析係数表!D43</f>
        <v>0.17436141519911152</v>
      </c>
      <c r="W40" s="167">
        <f>ROUND(S40*V40,0)</f>
        <v>0</v>
      </c>
      <c r="X40" s="76">
        <f>分析係数表!E43</f>
        <v>0.14136125654450263</v>
      </c>
      <c r="Y40" s="166">
        <f>ROUND(S40*X40,0)</f>
        <v>0</v>
      </c>
    </row>
    <row r="41" spans="1:25" x14ac:dyDescent="0.2">
      <c r="A41" s="6" t="s">
        <v>341</v>
      </c>
      <c r="B41" s="5" t="s">
        <v>42</v>
      </c>
      <c r="C41" s="90"/>
      <c r="D41" s="76">
        <f>投入係数表!N41</f>
        <v>5.7543193359515487E-5</v>
      </c>
      <c r="E41" s="77">
        <f>$C$16*D41</f>
        <v>5.7543193359515486E-3</v>
      </c>
      <c r="F41" s="76">
        <f>分析係数表!C44</f>
        <v>0.45048931238732937</v>
      </c>
      <c r="G41" s="77">
        <f>E41*F41</f>
        <v>2.5922593609099269E-3</v>
      </c>
      <c r="H41" s="77">
        <v>4.2457123409877654E-3</v>
      </c>
      <c r="I41" s="77">
        <f>C41+H41</f>
        <v>4.2457123409877654E-3</v>
      </c>
      <c r="J41" s="76">
        <f>分析係数表!G44</f>
        <v>0.26609555771438664</v>
      </c>
      <c r="K41" s="78">
        <f>I41*J41</f>
        <v>1.1297651932699936E-3</v>
      </c>
      <c r="L41" s="79"/>
      <c r="M41" s="80"/>
      <c r="N41" s="81">
        <f>分析係数表!H44</f>
        <v>0.11519822038611266</v>
      </c>
      <c r="O41" s="82">
        <f t="shared" si="4"/>
        <v>0.62304621965516194</v>
      </c>
      <c r="P41" s="76">
        <f>分析係数表!C44</f>
        <v>0.45048931238732937</v>
      </c>
      <c r="Q41" s="82">
        <f>O41*P41</f>
        <v>0.28067566307797887</v>
      </c>
      <c r="R41" s="83">
        <v>0.28485755006915364</v>
      </c>
      <c r="S41" s="84">
        <f>I41+R41</f>
        <v>0.28910326241014139</v>
      </c>
      <c r="T41" s="85">
        <f>分析係数表!F44</f>
        <v>0.50295857988165682</v>
      </c>
      <c r="U41" s="86">
        <f>S41*T41</f>
        <v>0.1454069663009587</v>
      </c>
      <c r="V41" s="87">
        <f>分析係数表!D44</f>
        <v>0.24172039212222909</v>
      </c>
      <c r="W41" s="167">
        <f>ROUND(S41*V41,0)</f>
        <v>0</v>
      </c>
      <c r="X41" s="76">
        <f>分析係数表!E44</f>
        <v>0.1850216373752539</v>
      </c>
      <c r="Y41" s="166">
        <f>ROUND(S41*X41,0)</f>
        <v>0</v>
      </c>
    </row>
    <row r="42" spans="1:25" x14ac:dyDescent="0.2">
      <c r="A42" s="6" t="s">
        <v>342</v>
      </c>
      <c r="B42" s="5" t="s">
        <v>279</v>
      </c>
      <c r="C42" s="90"/>
      <c r="D42" s="76">
        <f>投入係数表!N42</f>
        <v>3.7403075683685065E-4</v>
      </c>
      <c r="E42" s="77">
        <f>$C$16*D42</f>
        <v>3.7403075683685068E-2</v>
      </c>
      <c r="F42" s="76">
        <f>分析係数表!C45</f>
        <v>1</v>
      </c>
      <c r="G42" s="77">
        <f>E42*F42</f>
        <v>3.7403075683685068E-2</v>
      </c>
      <c r="H42" s="77">
        <v>6.101866951844425E-2</v>
      </c>
      <c r="I42" s="77">
        <f>C42+H42</f>
        <v>6.101866951844425E-2</v>
      </c>
      <c r="J42" s="76">
        <f>分析係数表!G45</f>
        <v>0</v>
      </c>
      <c r="K42" s="78">
        <f>I42*J42</f>
        <v>0</v>
      </c>
      <c r="L42" s="79"/>
      <c r="M42" s="80"/>
      <c r="N42" s="81">
        <f>分析係数表!H45</f>
        <v>0</v>
      </c>
      <c r="O42" s="82">
        <f t="shared" si="4"/>
        <v>0</v>
      </c>
      <c r="P42" s="76">
        <f>分析係数表!C45</f>
        <v>1</v>
      </c>
      <c r="Q42" s="82">
        <f>O42*P42</f>
        <v>0</v>
      </c>
      <c r="R42" s="83">
        <v>8.8864194804232997E-3</v>
      </c>
      <c r="S42" s="84">
        <f>I42+R42</f>
        <v>6.9905088998867548E-2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投入係数表!N43</f>
        <v>3.6827643750089911E-3</v>
      </c>
      <c r="E43" s="77">
        <f>$C$16*D43</f>
        <v>0.36827643750089911</v>
      </c>
      <c r="F43" s="76">
        <f>分析係数表!C46</f>
        <v>0.50943835935679327</v>
      </c>
      <c r="G43" s="77">
        <f>E43*F43</f>
        <v>0.18761414411022265</v>
      </c>
      <c r="H43" s="77">
        <v>0.25241428328679605</v>
      </c>
      <c r="I43" s="77">
        <f>C43+H43</f>
        <v>0.25241428328679605</v>
      </c>
      <c r="J43" s="76">
        <f>分析係数表!G46</f>
        <v>9.5846645367412137E-3</v>
      </c>
      <c r="K43" s="78">
        <f>I43*J43</f>
        <v>2.4193062295859045E-3</v>
      </c>
      <c r="L43" s="79"/>
      <c r="M43" s="80"/>
      <c r="N43" s="81">
        <f>分析係数表!H46</f>
        <v>2.3069436720425836E-2</v>
      </c>
      <c r="O43" s="82">
        <f t="shared" si="4"/>
        <v>0.12477037657404666</v>
      </c>
      <c r="P43" s="76">
        <f>分析係数表!C46</f>
        <v>0.50943835935679327</v>
      </c>
      <c r="Q43" s="82">
        <f>O43*P43</f>
        <v>6.35628159382116E-2</v>
      </c>
      <c r="R43" s="83">
        <v>7.0763512528116732E-2</v>
      </c>
      <c r="S43" s="84">
        <f>I43+R43</f>
        <v>0.32317779581491279</v>
      </c>
      <c r="T43" s="85">
        <f>分析係数表!F46</f>
        <v>0.31355545413053398</v>
      </c>
      <c r="U43" s="86">
        <f>S43*T43</f>
        <v>0.10133416053164997</v>
      </c>
      <c r="V43" s="87">
        <f>分析係数表!D46</f>
        <v>1.3692377909630307E-3</v>
      </c>
      <c r="W43" s="167">
        <f>ROUND(S43*V43,0)</f>
        <v>0</v>
      </c>
      <c r="X43" s="76">
        <f>分析係数表!E46</f>
        <v>4.5641259698767688E-3</v>
      </c>
      <c r="Y43" s="166">
        <f>ROUND(S43*X43,0)</f>
        <v>0</v>
      </c>
    </row>
    <row r="44" spans="1:25" x14ac:dyDescent="0.2">
      <c r="A44" s="192">
        <v>40</v>
      </c>
      <c r="B44" s="14" t="s">
        <v>151</v>
      </c>
      <c r="C44" s="197">
        <f>SUM(C5:C43)</f>
        <v>100</v>
      </c>
      <c r="D44" s="92">
        <f>投入係数表!N44</f>
        <v>0.75039201300476166</v>
      </c>
      <c r="E44" s="91">
        <f>SUM(E5:E43)</f>
        <v>75.039201300476165</v>
      </c>
      <c r="F44" s="92">
        <f>分析係数表!C47</f>
        <v>0.37485381830581077</v>
      </c>
      <c r="G44" s="91">
        <f>SUM(G5:G43)</f>
        <v>22.3905189682444</v>
      </c>
      <c r="H44" s="91">
        <f>SUM(H5:H43)</f>
        <v>28.150057779322697</v>
      </c>
      <c r="I44" s="91">
        <f>SUM(I5:I43)</f>
        <v>128.15005777932268</v>
      </c>
      <c r="J44" s="92">
        <f>分析係数表!G47</f>
        <v>0.21549218320370808</v>
      </c>
      <c r="K44" s="93">
        <f>SUM(K5:K43)</f>
        <v>8.6213669611926296</v>
      </c>
      <c r="L44" s="94">
        <f>最終需要_まとめ!$L$33</f>
        <v>0.62733333333333341</v>
      </c>
      <c r="M44" s="91">
        <f>K44*L44</f>
        <v>5.4084708736548439</v>
      </c>
      <c r="N44" s="95">
        <f>分析係数表!H47</f>
        <v>1</v>
      </c>
      <c r="O44" s="93">
        <f>SUM(O5:O43)</f>
        <v>5.4084708736548448</v>
      </c>
      <c r="P44" s="92">
        <f>分析係数表!C47</f>
        <v>0.37485381830581077</v>
      </c>
      <c r="Q44" s="96">
        <f>SUM(Q5:Q43)</f>
        <v>2.2701679322150627</v>
      </c>
      <c r="R44" s="91">
        <f>SUM(R5:R43)</f>
        <v>2.5482221162791703</v>
      </c>
      <c r="S44" s="97">
        <f>SUM(S5:S43)</f>
        <v>130.6982798956019</v>
      </c>
      <c r="T44" s="98">
        <f>分析係数表!F47</f>
        <v>0.42538298373792127</v>
      </c>
      <c r="U44" s="99">
        <f>SUM(U5:U43)</f>
        <v>33.963601946399287</v>
      </c>
      <c r="V44" s="100">
        <f>分析係数表!D47</f>
        <v>7.0015974022573133E-2</v>
      </c>
      <c r="W44" s="164">
        <f>SUM(W5:W43)</f>
        <v>1</v>
      </c>
      <c r="X44" s="92">
        <f>分析係数表!E47</f>
        <v>5.9583104197763637E-2</v>
      </c>
      <c r="Y44" s="165">
        <f>SUM(Y5:Y43)</f>
        <v>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301</v>
      </c>
      <c r="S2" s="3" t="s">
        <v>153</v>
      </c>
      <c r="U2" s="64" t="s">
        <v>210</v>
      </c>
      <c r="W2" s="3" t="s">
        <v>130</v>
      </c>
      <c r="Y2" s="3" t="s">
        <v>154</v>
      </c>
    </row>
    <row r="3" spans="1:25" ht="44" x14ac:dyDescent="0.2">
      <c r="B3" s="65"/>
      <c r="C3" s="66" t="s">
        <v>228</v>
      </c>
      <c r="D3" s="66" t="s">
        <v>240</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投入係数表!O5</f>
        <v>0</v>
      </c>
      <c r="E5" s="77">
        <f t="shared" ref="E5:E38" si="0">$C$17*D5</f>
        <v>0</v>
      </c>
      <c r="F5" s="76">
        <f>分析係数表!C8</f>
        <v>0.22093957036739609</v>
      </c>
      <c r="G5" s="77">
        <f t="shared" ref="G5:G38" si="1">E5*F5</f>
        <v>0</v>
      </c>
      <c r="H5" s="77">
        <f t="array" ref="H5:H43">MMULT(逆行列係数!C5:AO43,'13'!G5:G43)</f>
        <v>4.7320709329351236E-4</v>
      </c>
      <c r="I5" s="77">
        <f t="shared" ref="I5:I38" si="2">C5+H5</f>
        <v>4.7320709329351236E-4</v>
      </c>
      <c r="J5" s="76">
        <f>分析係数表!G8</f>
        <v>0.11961513229827248</v>
      </c>
      <c r="K5" s="78">
        <f t="shared" ref="K5:K38" si="3">I5*J5</f>
        <v>5.6602729068784448E-5</v>
      </c>
      <c r="L5" s="79" t="s">
        <v>184</v>
      </c>
      <c r="M5" s="80" t="s">
        <v>184</v>
      </c>
      <c r="N5" s="81">
        <f>分析係数表!H8</f>
        <v>1.166878525462779E-2</v>
      </c>
      <c r="O5" s="82">
        <f t="shared" ref="O5:O43" si="4">$M$44*N5</f>
        <v>8.9953325335048989E-2</v>
      </c>
      <c r="P5" s="76">
        <f>分析係数表!C8</f>
        <v>0.22093957036739609</v>
      </c>
      <c r="Q5" s="82">
        <f t="shared" ref="Q5:Q38" si="5">O5*P5</f>
        <v>1.987424905264433E-2</v>
      </c>
      <c r="R5" s="83">
        <f t="array" ref="R5:R43">MMULT(逆行列係数!C5:AO43,'13'!Q5:Q43)</f>
        <v>3.3733917299894327E-2</v>
      </c>
      <c r="S5" s="84">
        <f t="shared" ref="S5:S38" si="6">I5+R5</f>
        <v>3.4207124393187842E-2</v>
      </c>
      <c r="T5" s="85">
        <f>分析係数表!F8</f>
        <v>0.45156352503826808</v>
      </c>
      <c r="U5" s="86">
        <f t="shared" ref="U5:U38" si="7">S5*T5</f>
        <v>1.5446689672410429E-2</v>
      </c>
      <c r="V5" s="87">
        <f>分析係数表!D8</f>
        <v>0.17734528755740214</v>
      </c>
      <c r="W5" s="167">
        <f t="shared" ref="W5:W38" si="8">ROUND(S5*V5,0)</f>
        <v>0</v>
      </c>
      <c r="X5" s="76">
        <f>分析係数表!E8</f>
        <v>0.14038924119833807</v>
      </c>
      <c r="Y5" s="166">
        <f t="shared" ref="Y5:Y38" si="9">ROUND(S5*X5,0)</f>
        <v>0</v>
      </c>
    </row>
    <row r="6" spans="1:25" x14ac:dyDescent="0.2">
      <c r="A6" s="6" t="s">
        <v>220</v>
      </c>
      <c r="B6" s="5" t="s">
        <v>266</v>
      </c>
      <c r="C6" s="90"/>
      <c r="D6" s="76">
        <f>投入係数表!O6</f>
        <v>0</v>
      </c>
      <c r="E6" s="77">
        <f t="shared" si="0"/>
        <v>0</v>
      </c>
      <c r="F6" s="76">
        <f>分析係数表!C9</f>
        <v>0.23618090452261309</v>
      </c>
      <c r="G6" s="77">
        <f t="shared" si="1"/>
        <v>0</v>
      </c>
      <c r="H6" s="77">
        <v>2.205611334351663E-4</v>
      </c>
      <c r="I6" s="77">
        <f t="shared" si="2"/>
        <v>2.205611334351663E-4</v>
      </c>
      <c r="J6" s="76">
        <f>分析係数表!G9</f>
        <v>0.23529411764705882</v>
      </c>
      <c r="K6" s="78">
        <f t="shared" si="3"/>
        <v>5.1896737278862655E-5</v>
      </c>
      <c r="L6" s="79"/>
      <c r="M6" s="80"/>
      <c r="N6" s="81">
        <f>分析係数表!H9</f>
        <v>6.2564550726940495E-4</v>
      </c>
      <c r="O6" s="82">
        <f t="shared" si="4"/>
        <v>4.8230293583898616E-3</v>
      </c>
      <c r="P6" s="76">
        <f>分析係数表!C9</f>
        <v>0.23618090452261309</v>
      </c>
      <c r="Q6" s="82">
        <f t="shared" si="5"/>
        <v>1.1391074364036358E-3</v>
      </c>
      <c r="R6" s="83">
        <v>1.351490837168603E-3</v>
      </c>
      <c r="S6" s="84">
        <f t="shared" si="6"/>
        <v>1.5720519706037693E-3</v>
      </c>
      <c r="T6" s="85">
        <f>分析係数表!F9</f>
        <v>0.68627450980392157</v>
      </c>
      <c r="U6" s="86">
        <f t="shared" si="7"/>
        <v>1.0788591955123907E-3</v>
      </c>
      <c r="V6" s="87">
        <f>分析係数表!D9</f>
        <v>1.9607843137254902E-2</v>
      </c>
      <c r="W6" s="167">
        <f t="shared" si="8"/>
        <v>0</v>
      </c>
      <c r="X6" s="76">
        <f>分析係数表!E9</f>
        <v>0</v>
      </c>
      <c r="Y6" s="166">
        <f t="shared" si="9"/>
        <v>0</v>
      </c>
    </row>
    <row r="7" spans="1:25" x14ac:dyDescent="0.2">
      <c r="A7" s="6" t="s">
        <v>221</v>
      </c>
      <c r="B7" s="5" t="s">
        <v>267</v>
      </c>
      <c r="C7" s="90"/>
      <c r="D7" s="76">
        <f>投入係数表!O7</f>
        <v>0</v>
      </c>
      <c r="E7" s="77">
        <f t="shared" si="0"/>
        <v>0</v>
      </c>
      <c r="F7" s="76">
        <f>分析係数表!C10</f>
        <v>0</v>
      </c>
      <c r="G7" s="77">
        <f t="shared" si="1"/>
        <v>0</v>
      </c>
      <c r="H7" s="77">
        <v>0</v>
      </c>
      <c r="I7" s="77">
        <f t="shared" si="2"/>
        <v>0</v>
      </c>
      <c r="J7" s="76">
        <f>分析係数表!G10</f>
        <v>0</v>
      </c>
      <c r="K7" s="78">
        <f t="shared" si="3"/>
        <v>0</v>
      </c>
      <c r="L7" s="79"/>
      <c r="M7" s="80"/>
      <c r="N7" s="81">
        <f>分析係数表!H10</f>
        <v>1.1817748470644316E-3</v>
      </c>
      <c r="O7" s="82">
        <f t="shared" si="4"/>
        <v>9.1101665658475158E-3</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投入係数表!O8</f>
        <v>0.15006305170239598</v>
      </c>
      <c r="E8" s="77">
        <f t="shared" si="0"/>
        <v>15.006305170239598</v>
      </c>
      <c r="F8" s="76">
        <f>分析係数表!C11</f>
        <v>2.6120660599932566E-2</v>
      </c>
      <c r="G8" s="77">
        <f t="shared" si="1"/>
        <v>0.39197460421084179</v>
      </c>
      <c r="H8" s="77">
        <v>0.40259160837314667</v>
      </c>
      <c r="I8" s="77">
        <f t="shared" si="2"/>
        <v>0.40259160837314667</v>
      </c>
      <c r="J8" s="76">
        <f>分析係数表!G11</f>
        <v>0.34361233480176212</v>
      </c>
      <c r="K8" s="78">
        <f t="shared" si="3"/>
        <v>0.13833544252469357</v>
      </c>
      <c r="L8" s="79"/>
      <c r="M8" s="80"/>
      <c r="N8" s="81">
        <f>分析係数表!H11</f>
        <v>-1.9861762135536665E-5</v>
      </c>
      <c r="O8" s="82">
        <f t="shared" si="4"/>
        <v>-1.5311204312348767E-4</v>
      </c>
      <c r="P8" s="76">
        <f>分析係数表!C11</f>
        <v>2.6120660599932566E-2</v>
      </c>
      <c r="Q8" s="82">
        <f t="shared" si="5"/>
        <v>-3.9993877121908608E-6</v>
      </c>
      <c r="R8" s="83">
        <v>4.7081414978383194E-4</v>
      </c>
      <c r="S8" s="84">
        <f t="shared" si="6"/>
        <v>0.40306242252293051</v>
      </c>
      <c r="T8" s="85">
        <f>分析係数表!F11</f>
        <v>0.56828193832599116</v>
      </c>
      <c r="U8" s="86">
        <f t="shared" si="7"/>
        <v>0.22905309473770058</v>
      </c>
      <c r="V8" s="87">
        <f>分析係数表!D11</f>
        <v>2.2026431718061675E-2</v>
      </c>
      <c r="W8" s="167">
        <f t="shared" si="8"/>
        <v>0</v>
      </c>
      <c r="X8" s="76">
        <f>分析係数表!E11</f>
        <v>0</v>
      </c>
      <c r="Y8" s="166">
        <f t="shared" si="9"/>
        <v>0</v>
      </c>
    </row>
    <row r="9" spans="1:25" x14ac:dyDescent="0.2">
      <c r="A9" s="6" t="s">
        <v>223</v>
      </c>
      <c r="B9" s="5" t="s">
        <v>191</v>
      </c>
      <c r="C9" s="90"/>
      <c r="D9" s="76">
        <f>投入係数表!O9</f>
        <v>0</v>
      </c>
      <c r="E9" s="77">
        <f t="shared" si="0"/>
        <v>0</v>
      </c>
      <c r="F9" s="76">
        <f>分析係数表!C12</f>
        <v>0.27511259056197379</v>
      </c>
      <c r="G9" s="77">
        <f t="shared" si="1"/>
        <v>0</v>
      </c>
      <c r="H9" s="77">
        <v>9.4914222170143026E-4</v>
      </c>
      <c r="I9" s="77">
        <f t="shared" si="2"/>
        <v>9.4914222170143026E-4</v>
      </c>
      <c r="J9" s="76">
        <f>分析係数表!G12</f>
        <v>0.14467046825309793</v>
      </c>
      <c r="K9" s="78">
        <f t="shared" si="3"/>
        <v>1.3731284965233159E-4</v>
      </c>
      <c r="L9" s="79"/>
      <c r="M9" s="80"/>
      <c r="N9" s="81">
        <f>分析係数表!H12</f>
        <v>9.3787240804004135E-2</v>
      </c>
      <c r="O9" s="82">
        <f t="shared" si="4"/>
        <v>0.7229950676291087</v>
      </c>
      <c r="P9" s="76">
        <f>分析係数表!C12</f>
        <v>0.27511259056197379</v>
      </c>
      <c r="Q9" s="82">
        <f t="shared" si="5"/>
        <v>0.19890504601897355</v>
      </c>
      <c r="R9" s="83">
        <v>0.23130185341949852</v>
      </c>
      <c r="S9" s="84">
        <f t="shared" si="6"/>
        <v>0.23225099564119994</v>
      </c>
      <c r="T9" s="85">
        <f>分析係数表!F12</f>
        <v>0.28514639763131922</v>
      </c>
      <c r="U9" s="86">
        <f t="shared" si="7"/>
        <v>6.6225534753375379E-2</v>
      </c>
      <c r="V9" s="87">
        <f>分析係数表!D12</f>
        <v>6.6646562123039807E-2</v>
      </c>
      <c r="W9" s="167">
        <f t="shared" si="8"/>
        <v>0</v>
      </c>
      <c r="X9" s="76">
        <f>分析係数表!E12</f>
        <v>5.9847571005592716E-2</v>
      </c>
      <c r="Y9" s="166">
        <f t="shared" si="9"/>
        <v>0</v>
      </c>
    </row>
    <row r="10" spans="1:25" x14ac:dyDescent="0.2">
      <c r="A10" s="6" t="s">
        <v>224</v>
      </c>
      <c r="B10" s="5" t="s">
        <v>28</v>
      </c>
      <c r="C10" s="90"/>
      <c r="D10" s="76">
        <f>投入係数表!O10</f>
        <v>1.2610340479192938E-3</v>
      </c>
      <c r="E10" s="77">
        <f t="shared" si="0"/>
        <v>0.12610340479192939</v>
      </c>
      <c r="F10" s="76">
        <f>分析係数表!C13</f>
        <v>0</v>
      </c>
      <c r="G10" s="77">
        <f t="shared" si="1"/>
        <v>0</v>
      </c>
      <c r="H10" s="77">
        <v>0</v>
      </c>
      <c r="I10" s="77">
        <f t="shared" si="2"/>
        <v>0</v>
      </c>
      <c r="J10" s="76">
        <f>分析係数表!G13</f>
        <v>0.2449874686716792</v>
      </c>
      <c r="K10" s="78">
        <f t="shared" si="3"/>
        <v>0</v>
      </c>
      <c r="L10" s="79"/>
      <c r="M10" s="80"/>
      <c r="N10" s="81">
        <f>分析係数表!H13</f>
        <v>1.4727496623500437E-2</v>
      </c>
      <c r="O10" s="82">
        <f t="shared" si="4"/>
        <v>0.1135325799760661</v>
      </c>
      <c r="P10" s="76">
        <f>分析係数表!C13</f>
        <v>0</v>
      </c>
      <c r="Q10" s="82">
        <f t="shared" si="5"/>
        <v>0</v>
      </c>
      <c r="R10" s="83">
        <v>0</v>
      </c>
      <c r="S10" s="84">
        <f t="shared" si="6"/>
        <v>0</v>
      </c>
      <c r="T10" s="85">
        <f>分析係数表!F13</f>
        <v>0.38345864661654133</v>
      </c>
      <c r="U10" s="86">
        <f t="shared" si="7"/>
        <v>0</v>
      </c>
      <c r="V10" s="87">
        <f>分析係数表!D13</f>
        <v>8.834586466165413E-2</v>
      </c>
      <c r="W10" s="167">
        <f t="shared" si="8"/>
        <v>0</v>
      </c>
      <c r="X10" s="76">
        <f>分析係数表!E13</f>
        <v>8.6048454469507096E-2</v>
      </c>
      <c r="Y10" s="166">
        <f t="shared" si="9"/>
        <v>0</v>
      </c>
    </row>
    <row r="11" spans="1:25" x14ac:dyDescent="0.2">
      <c r="A11" s="6" t="s">
        <v>225</v>
      </c>
      <c r="B11" s="5" t="s">
        <v>268</v>
      </c>
      <c r="C11" s="90"/>
      <c r="D11" s="76">
        <f>投入係数表!O11</f>
        <v>2.5220680958385876E-3</v>
      </c>
      <c r="E11" s="77">
        <f t="shared" si="0"/>
        <v>0.25220680958385877</v>
      </c>
      <c r="F11" s="76">
        <f>分析係数表!C14</f>
        <v>0.21228966346153844</v>
      </c>
      <c r="G11" s="77">
        <f t="shared" si="1"/>
        <v>5.3540898729265686E-2</v>
      </c>
      <c r="H11" s="77">
        <v>0.10432148916411493</v>
      </c>
      <c r="I11" s="77">
        <f t="shared" si="2"/>
        <v>0.10432148916411493</v>
      </c>
      <c r="J11" s="76">
        <f>分析係数表!G14</f>
        <v>0.17214191852825231</v>
      </c>
      <c r="K11" s="78">
        <f t="shared" si="3"/>
        <v>1.795810128843503E-2</v>
      </c>
      <c r="L11" s="79"/>
      <c r="M11" s="80"/>
      <c r="N11" s="81">
        <f>分析係数表!H14</f>
        <v>1.2214983713355048E-3</v>
      </c>
      <c r="O11" s="82">
        <f t="shared" si="4"/>
        <v>9.4163906520944897E-3</v>
      </c>
      <c r="P11" s="76">
        <f>分析係数表!C14</f>
        <v>0.21228966346153844</v>
      </c>
      <c r="Q11" s="82">
        <f t="shared" si="5"/>
        <v>1.9990024025555156E-3</v>
      </c>
      <c r="R11" s="83">
        <v>1.1576659689900806E-2</v>
      </c>
      <c r="S11" s="84">
        <f t="shared" si="6"/>
        <v>0.11589814885401574</v>
      </c>
      <c r="T11" s="85">
        <f>分析係数表!F14</f>
        <v>0.30737068450603272</v>
      </c>
      <c r="U11" s="86">
        <f t="shared" si="7"/>
        <v>3.5623693346240888E-2</v>
      </c>
      <c r="V11" s="87">
        <f>分析係数表!D14</f>
        <v>6.4508421932863463E-2</v>
      </c>
      <c r="W11" s="167">
        <f t="shared" si="8"/>
        <v>0</v>
      </c>
      <c r="X11" s="76">
        <f>分析係数表!E14</f>
        <v>5.0053757018277384E-2</v>
      </c>
      <c r="Y11" s="166">
        <f t="shared" si="9"/>
        <v>0</v>
      </c>
    </row>
    <row r="12" spans="1:25" x14ac:dyDescent="0.2">
      <c r="A12" s="6" t="s">
        <v>226</v>
      </c>
      <c r="B12" s="5" t="s">
        <v>29</v>
      </c>
      <c r="C12" s="90"/>
      <c r="D12" s="76">
        <f>投入係数表!O12</f>
        <v>8.8272383354350576E-3</v>
      </c>
      <c r="E12" s="77">
        <f t="shared" si="0"/>
        <v>0.88272383354350581</v>
      </c>
      <c r="F12" s="76">
        <f>分析係数表!C15</f>
        <v>0</v>
      </c>
      <c r="G12" s="77">
        <f t="shared" si="1"/>
        <v>0</v>
      </c>
      <c r="H12" s="77">
        <v>0</v>
      </c>
      <c r="I12" s="77">
        <f t="shared" si="2"/>
        <v>0</v>
      </c>
      <c r="J12" s="76">
        <f>分析係数表!G15</f>
        <v>9.5616368472834598E-2</v>
      </c>
      <c r="K12" s="78">
        <f t="shared" si="3"/>
        <v>0</v>
      </c>
      <c r="L12" s="79"/>
      <c r="M12" s="80"/>
      <c r="N12" s="81">
        <f>分析係数表!H15</f>
        <v>8.620004766822913E-3</v>
      </c>
      <c r="O12" s="82">
        <f t="shared" si="4"/>
        <v>6.6450626715593653E-2</v>
      </c>
      <c r="P12" s="76">
        <f>分析係数表!C15</f>
        <v>0</v>
      </c>
      <c r="Q12" s="82">
        <f t="shared" si="5"/>
        <v>0</v>
      </c>
      <c r="R12" s="83">
        <v>0</v>
      </c>
      <c r="S12" s="84">
        <f t="shared" si="6"/>
        <v>0</v>
      </c>
      <c r="T12" s="85">
        <f>分析係数表!F15</f>
        <v>0.30379331705717305</v>
      </c>
      <c r="U12" s="86">
        <f t="shared" si="7"/>
        <v>0</v>
      </c>
      <c r="V12" s="87">
        <f>分析係数表!D15</f>
        <v>2.2264329701563241E-2</v>
      </c>
      <c r="W12" s="167">
        <f t="shared" si="8"/>
        <v>0</v>
      </c>
      <c r="X12" s="76">
        <f>分析係数表!E15</f>
        <v>2.0187297307145722E-2</v>
      </c>
      <c r="Y12" s="166">
        <f t="shared" si="9"/>
        <v>0</v>
      </c>
    </row>
    <row r="13" spans="1:25" x14ac:dyDescent="0.2">
      <c r="A13" s="6" t="s">
        <v>227</v>
      </c>
      <c r="B13" s="5" t="s">
        <v>30</v>
      </c>
      <c r="C13" s="90"/>
      <c r="D13" s="76">
        <f>投入係数表!O13</f>
        <v>2.5220680958385876E-3</v>
      </c>
      <c r="E13" s="77">
        <f t="shared" si="0"/>
        <v>0.25220680958385877</v>
      </c>
      <c r="F13" s="76">
        <f>分析係数表!C16</f>
        <v>0.11454569784557744</v>
      </c>
      <c r="G13" s="77">
        <f t="shared" si="1"/>
        <v>2.8889205005189773E-2</v>
      </c>
      <c r="H13" s="77">
        <v>4.4221514129455644E-2</v>
      </c>
      <c r="I13" s="77">
        <f t="shared" si="2"/>
        <v>4.4221514129455644E-2</v>
      </c>
      <c r="J13" s="76">
        <f>分析係数表!G16</f>
        <v>3.3333333333333333E-2</v>
      </c>
      <c r="K13" s="78">
        <f t="shared" si="3"/>
        <v>1.4740504709818548E-3</v>
      </c>
      <c r="L13" s="79"/>
      <c r="M13" s="80"/>
      <c r="N13" s="81">
        <f>分析係数表!H16</f>
        <v>1.7428696273933425E-2</v>
      </c>
      <c r="O13" s="82">
        <f t="shared" si="4"/>
        <v>0.13435581784086043</v>
      </c>
      <c r="P13" s="76">
        <f>分析係数表!C16</f>
        <v>0.11454569784557744</v>
      </c>
      <c r="Q13" s="82">
        <f t="shared" si="5"/>
        <v>1.5389880914194642E-2</v>
      </c>
      <c r="R13" s="83">
        <v>1.7946359636089152E-2</v>
      </c>
      <c r="S13" s="84">
        <f t="shared" si="6"/>
        <v>6.2167873765544793E-2</v>
      </c>
      <c r="T13" s="85">
        <f>分析係数表!F16</f>
        <v>0.28835978835978837</v>
      </c>
      <c r="U13" s="86">
        <f t="shared" si="7"/>
        <v>1.7926714921810537E-2</v>
      </c>
      <c r="V13" s="87">
        <f>分析係数表!D16</f>
        <v>1.4814814814814815E-2</v>
      </c>
      <c r="W13" s="167">
        <f t="shared" si="8"/>
        <v>0</v>
      </c>
      <c r="X13" s="76">
        <f>分析係数表!E16</f>
        <v>1.4814814814814815E-2</v>
      </c>
      <c r="Y13" s="166">
        <f t="shared" si="9"/>
        <v>0</v>
      </c>
    </row>
    <row r="14" spans="1:25" x14ac:dyDescent="0.2">
      <c r="A14" s="6" t="s">
        <v>2</v>
      </c>
      <c r="B14" s="5" t="s">
        <v>365</v>
      </c>
      <c r="C14" s="90"/>
      <c r="D14" s="76">
        <f>投入係数表!O14</f>
        <v>5.0441361916771753E-3</v>
      </c>
      <c r="E14" s="77">
        <f t="shared" si="0"/>
        <v>0.50441361916771754</v>
      </c>
      <c r="F14" s="76">
        <f>分析係数表!C17</f>
        <v>0.30978058757902571</v>
      </c>
      <c r="G14" s="77">
        <f t="shared" si="1"/>
        <v>0.15625754732863845</v>
      </c>
      <c r="H14" s="77">
        <v>0.20612700741072917</v>
      </c>
      <c r="I14" s="77">
        <f t="shared" si="2"/>
        <v>0.20612700741072917</v>
      </c>
      <c r="J14" s="76">
        <f>分析係数表!G17</f>
        <v>0.21244620534189493</v>
      </c>
      <c r="K14" s="78">
        <f t="shared" si="3"/>
        <v>4.3790900542890067E-2</v>
      </c>
      <c r="L14" s="79"/>
      <c r="M14" s="80"/>
      <c r="N14" s="81">
        <f>分析係数表!H17</f>
        <v>3.0984348931437197E-3</v>
      </c>
      <c r="O14" s="82">
        <f t="shared" si="4"/>
        <v>2.3885478727264074E-2</v>
      </c>
      <c r="P14" s="76">
        <f>分析係数表!C17</f>
        <v>0.30978058757902571</v>
      </c>
      <c r="Q14" s="82">
        <f t="shared" si="5"/>
        <v>7.3992576347381841E-3</v>
      </c>
      <c r="R14" s="83">
        <v>1.6672067160436121E-2</v>
      </c>
      <c r="S14" s="84">
        <f t="shared" si="6"/>
        <v>0.2227990745711653</v>
      </c>
      <c r="T14" s="85">
        <f>分析係数表!F17</f>
        <v>0.32338274472300022</v>
      </c>
      <c r="U14" s="86">
        <f t="shared" si="7"/>
        <v>7.2049376256567835E-2</v>
      </c>
      <c r="V14" s="87">
        <f>分析係数表!D17</f>
        <v>4.5631532208484184E-2</v>
      </c>
      <c r="W14" s="167">
        <f t="shared" si="8"/>
        <v>0</v>
      </c>
      <c r="X14" s="76">
        <f>分析係数表!E17</f>
        <v>4.7134367101577979E-2</v>
      </c>
      <c r="Y14" s="166">
        <f t="shared" si="9"/>
        <v>0</v>
      </c>
    </row>
    <row r="15" spans="1:25" x14ac:dyDescent="0.2">
      <c r="A15" s="6" t="s">
        <v>3</v>
      </c>
      <c r="B15" s="5" t="s">
        <v>31</v>
      </c>
      <c r="C15" s="90"/>
      <c r="D15" s="76">
        <f>投入係数表!O15</f>
        <v>8.8272383354350576E-3</v>
      </c>
      <c r="E15" s="77">
        <f t="shared" si="0"/>
        <v>0.88272383354350581</v>
      </c>
      <c r="F15" s="76">
        <f>分析係数表!C18</f>
        <v>0.59688826025459685</v>
      </c>
      <c r="G15" s="77">
        <f t="shared" si="1"/>
        <v>0.52688749328905149</v>
      </c>
      <c r="H15" s="77">
        <v>0.57881584981499701</v>
      </c>
      <c r="I15" s="77">
        <f t="shared" si="2"/>
        <v>0.57881584981499701</v>
      </c>
      <c r="J15" s="76">
        <f>分析係数表!G18</f>
        <v>0.21580586555930445</v>
      </c>
      <c r="K15" s="78">
        <f t="shared" si="3"/>
        <v>0.1249118554687698</v>
      </c>
      <c r="L15" s="79"/>
      <c r="M15" s="80"/>
      <c r="N15" s="81">
        <f>分析係数表!H18</f>
        <v>4.5682052911734329E-4</v>
      </c>
      <c r="O15" s="82">
        <f t="shared" si="4"/>
        <v>3.5215769918402161E-3</v>
      </c>
      <c r="P15" s="76">
        <f>分析係数表!C18</f>
        <v>0.59688826025459685</v>
      </c>
      <c r="Q15" s="82">
        <f t="shared" si="5"/>
        <v>2.1019879640121232E-3</v>
      </c>
      <c r="R15" s="83">
        <v>5.2439965968322554E-3</v>
      </c>
      <c r="S15" s="84">
        <f t="shared" si="6"/>
        <v>0.58405984641182929</v>
      </c>
      <c r="T15" s="85">
        <f>分析係数表!F18</f>
        <v>0.45964183752919802</v>
      </c>
      <c r="U15" s="86">
        <f t="shared" si="7"/>
        <v>0.26845834103175437</v>
      </c>
      <c r="V15" s="87">
        <f>分析係数表!D18</f>
        <v>3.9968855437321565E-2</v>
      </c>
      <c r="W15" s="167">
        <f t="shared" si="8"/>
        <v>0</v>
      </c>
      <c r="X15" s="76">
        <f>分析係数表!E18</f>
        <v>3.7243706202958735E-2</v>
      </c>
      <c r="Y15" s="166">
        <f t="shared" si="9"/>
        <v>0</v>
      </c>
    </row>
    <row r="16" spans="1:25" x14ac:dyDescent="0.2">
      <c r="A16" s="6" t="s">
        <v>4</v>
      </c>
      <c r="B16" s="5" t="s">
        <v>32</v>
      </c>
      <c r="C16" s="90"/>
      <c r="D16" s="76">
        <f>投入係数表!O16</f>
        <v>1.2610340479192938E-3</v>
      </c>
      <c r="E16" s="77">
        <f t="shared" si="0"/>
        <v>0.12610340479192939</v>
      </c>
      <c r="F16" s="76">
        <f>分析係数表!C19</f>
        <v>0.34200435729847489</v>
      </c>
      <c r="G16" s="77">
        <f t="shared" si="1"/>
        <v>4.312791390901323E-2</v>
      </c>
      <c r="H16" s="77">
        <v>7.6661154459710848E-2</v>
      </c>
      <c r="I16" s="77">
        <f t="shared" si="2"/>
        <v>7.6661154459710848E-2</v>
      </c>
      <c r="J16" s="76">
        <f>分析係数表!G19</f>
        <v>5.7658279746234518E-2</v>
      </c>
      <c r="K16" s="78">
        <f t="shared" si="3"/>
        <v>4.4201502895073021E-3</v>
      </c>
      <c r="L16" s="79"/>
      <c r="M16" s="80"/>
      <c r="N16" s="81">
        <f>分析係数表!H19</f>
        <v>-1.1917057281321999E-4</v>
      </c>
      <c r="O16" s="82">
        <f t="shared" si="4"/>
        <v>-9.1867225874092597E-4</v>
      </c>
      <c r="P16" s="76">
        <f>分析係数表!C19</f>
        <v>0.34200435729847489</v>
      </c>
      <c r="Q16" s="82">
        <f t="shared" si="5"/>
        <v>-3.1418991541862863E-4</v>
      </c>
      <c r="R16" s="83">
        <v>2.9129348230940606E-3</v>
      </c>
      <c r="S16" s="84">
        <f t="shared" si="6"/>
        <v>7.9574089282804905E-2</v>
      </c>
      <c r="T16" s="85">
        <f>分析係数表!F19</f>
        <v>0.2400702026958986</v>
      </c>
      <c r="U16" s="86">
        <f t="shared" si="7"/>
        <v>1.9103367743464505E-2</v>
      </c>
      <c r="V16" s="87">
        <f>分析係数表!D19</f>
        <v>1.0314617409693151E-2</v>
      </c>
      <c r="W16" s="167">
        <f t="shared" si="8"/>
        <v>0</v>
      </c>
      <c r="X16" s="76">
        <f>分析係数表!E19</f>
        <v>1.1666882453641765E-2</v>
      </c>
      <c r="Y16" s="166">
        <f t="shared" si="9"/>
        <v>0</v>
      </c>
    </row>
    <row r="17" spans="1:25" x14ac:dyDescent="0.2">
      <c r="A17" s="6" t="s">
        <v>5</v>
      </c>
      <c r="B17" s="5" t="s">
        <v>33</v>
      </c>
      <c r="C17" s="75">
        <f>最終需要_まとめ!C18</f>
        <v>100</v>
      </c>
      <c r="D17" s="76">
        <f>投入係数表!O17</f>
        <v>0.41992433795712486</v>
      </c>
      <c r="E17" s="77">
        <f t="shared" si="0"/>
        <v>41.992433795712486</v>
      </c>
      <c r="F17" s="76">
        <f>分析係数表!C20</f>
        <v>3.3677120606188216E-2</v>
      </c>
      <c r="G17" s="77">
        <f t="shared" si="1"/>
        <v>1.4141842574855834</v>
      </c>
      <c r="H17" s="77">
        <v>1.4355087075261195</v>
      </c>
      <c r="I17" s="77">
        <f t="shared" si="2"/>
        <v>101.43550870752613</v>
      </c>
      <c r="J17" s="76">
        <f>分析係数表!G20</f>
        <v>0.10088272383354351</v>
      </c>
      <c r="K17" s="78">
        <f t="shared" si="3"/>
        <v>10.233090411856356</v>
      </c>
      <c r="L17" s="79"/>
      <c r="M17" s="80"/>
      <c r="N17" s="81">
        <f>分析係数表!H20</f>
        <v>5.7599110193056326E-4</v>
      </c>
      <c r="O17" s="82">
        <f t="shared" si="4"/>
        <v>4.4402492505811421E-3</v>
      </c>
      <c r="P17" s="76">
        <f>分析係数表!C20</f>
        <v>3.3677120606188216E-2</v>
      </c>
      <c r="Q17" s="82">
        <f t="shared" si="5"/>
        <v>1.4953480953335796E-4</v>
      </c>
      <c r="R17" s="83">
        <v>3.8735380756043254E-4</v>
      </c>
      <c r="S17" s="84">
        <f t="shared" si="6"/>
        <v>101.43589606133368</v>
      </c>
      <c r="T17" s="85">
        <f>分析係数表!F20</f>
        <v>0.2244640605296343</v>
      </c>
      <c r="U17" s="86">
        <f t="shared" si="7"/>
        <v>22.768713113388898</v>
      </c>
      <c r="V17" s="87">
        <f>分析係数表!D20</f>
        <v>9.8360655737704916E-2</v>
      </c>
      <c r="W17" s="167">
        <f t="shared" si="8"/>
        <v>10</v>
      </c>
      <c r="X17" s="76">
        <f>分析係数表!E20</f>
        <v>9.8360655737704916E-2</v>
      </c>
      <c r="Y17" s="166">
        <f t="shared" si="9"/>
        <v>10</v>
      </c>
    </row>
    <row r="18" spans="1:25" x14ac:dyDescent="0.2">
      <c r="A18" s="6" t="s">
        <v>6</v>
      </c>
      <c r="B18" s="5" t="s">
        <v>34</v>
      </c>
      <c r="C18" s="90"/>
      <c r="D18" s="76">
        <f>投入係数表!O18</f>
        <v>1.2610340479192938E-3</v>
      </c>
      <c r="E18" s="77">
        <f t="shared" si="0"/>
        <v>0.12610340479192939</v>
      </c>
      <c r="F18" s="76">
        <f>分析係数表!C21</f>
        <v>0.74792925901052154</v>
      </c>
      <c r="G18" s="77">
        <f t="shared" si="1"/>
        <v>9.4316426104731593E-2</v>
      </c>
      <c r="H18" s="77">
        <v>0.15171317285982683</v>
      </c>
      <c r="I18" s="77">
        <f t="shared" si="2"/>
        <v>0.15171317285982683</v>
      </c>
      <c r="J18" s="76">
        <f>分析係数表!G21</f>
        <v>0.28510603787356553</v>
      </c>
      <c r="K18" s="78">
        <f t="shared" si="3"/>
        <v>4.3254341607292579E-2</v>
      </c>
      <c r="L18" s="79"/>
      <c r="M18" s="80"/>
      <c r="N18" s="81">
        <f>分析係数表!H21</f>
        <v>9.6329546357352828E-4</v>
      </c>
      <c r="O18" s="82">
        <f t="shared" si="4"/>
        <v>7.4259340914891517E-3</v>
      </c>
      <c r="P18" s="76">
        <f>分析係数表!C21</f>
        <v>0.74792925901052154</v>
      </c>
      <c r="Q18" s="82">
        <f t="shared" si="5"/>
        <v>5.5540733825084516E-3</v>
      </c>
      <c r="R18" s="83">
        <v>1.3087335883481004E-2</v>
      </c>
      <c r="S18" s="84">
        <f t="shared" si="6"/>
        <v>0.16480050874330784</v>
      </c>
      <c r="T18" s="85">
        <f>分析係数表!F21</f>
        <v>0.42581403836016385</v>
      </c>
      <c r="U18" s="86">
        <f t="shared" si="7"/>
        <v>7.0174370151797408E-2</v>
      </c>
      <c r="V18" s="87">
        <f>分析係数表!D21</f>
        <v>6.5082518957057703E-2</v>
      </c>
      <c r="W18" s="167">
        <f t="shared" si="8"/>
        <v>0</v>
      </c>
      <c r="X18" s="76">
        <f>分析係数表!E21</f>
        <v>5.1052268764445886E-2</v>
      </c>
      <c r="Y18" s="166">
        <f t="shared" si="9"/>
        <v>0</v>
      </c>
    </row>
    <row r="19" spans="1:25" x14ac:dyDescent="0.2">
      <c r="A19" s="6" t="s">
        <v>7</v>
      </c>
      <c r="B19" s="5" t="s">
        <v>269</v>
      </c>
      <c r="C19" s="90"/>
      <c r="D19" s="76">
        <f>投入係数表!O19</f>
        <v>0</v>
      </c>
      <c r="E19" s="77">
        <f t="shared" si="0"/>
        <v>0</v>
      </c>
      <c r="F19" s="76">
        <f>分析係数表!C22</f>
        <v>0.14808652246256238</v>
      </c>
      <c r="G19" s="77">
        <f t="shared" si="1"/>
        <v>0</v>
      </c>
      <c r="H19" s="77">
        <v>2.516719301177142E-3</v>
      </c>
      <c r="I19" s="77">
        <f t="shared" si="2"/>
        <v>2.516719301177142E-3</v>
      </c>
      <c r="J19" s="76">
        <f>分析係数表!G22</f>
        <v>0.1945937983354202</v>
      </c>
      <c r="K19" s="78">
        <f t="shared" si="3"/>
        <v>4.8973796816012441E-4</v>
      </c>
      <c r="L19" s="79"/>
      <c r="M19" s="80"/>
      <c r="N19" s="81">
        <f>分析係数表!H22</f>
        <v>4.9654405338841663E-5</v>
      </c>
      <c r="O19" s="82">
        <f t="shared" si="4"/>
        <v>3.8278010780871914E-4</v>
      </c>
      <c r="P19" s="76">
        <f>分析係数表!C22</f>
        <v>0.14808652246256238</v>
      </c>
      <c r="Q19" s="82">
        <f t="shared" si="5"/>
        <v>5.6684575033237933E-5</v>
      </c>
      <c r="R19" s="83">
        <v>6.87653861499517E-4</v>
      </c>
      <c r="S19" s="84">
        <f t="shared" si="6"/>
        <v>3.204373162676659E-3</v>
      </c>
      <c r="T19" s="85">
        <f>分析係数表!F22</f>
        <v>0.41290417618030495</v>
      </c>
      <c r="U19" s="86">
        <f t="shared" si="7"/>
        <v>1.3230990609092842E-3</v>
      </c>
      <c r="V19" s="87">
        <f>分析係数表!D22</f>
        <v>2.3495617588568902E-2</v>
      </c>
      <c r="W19" s="167">
        <f t="shared" si="8"/>
        <v>0</v>
      </c>
      <c r="X19" s="76">
        <f>分析係数表!E22</f>
        <v>1.8855417249760625E-2</v>
      </c>
      <c r="Y19" s="166">
        <f t="shared" si="9"/>
        <v>0</v>
      </c>
    </row>
    <row r="20" spans="1:25" x14ac:dyDescent="0.2">
      <c r="A20" s="6" t="s">
        <v>8</v>
      </c>
      <c r="B20" s="5" t="s">
        <v>270</v>
      </c>
      <c r="C20" s="90"/>
      <c r="D20" s="76">
        <f>投入係数表!O20</f>
        <v>0</v>
      </c>
      <c r="E20" s="77">
        <f t="shared" si="0"/>
        <v>0</v>
      </c>
      <c r="F20" s="76">
        <f>分析係数表!C23</f>
        <v>0</v>
      </c>
      <c r="G20" s="77">
        <f t="shared" si="1"/>
        <v>0</v>
      </c>
      <c r="H20" s="77">
        <v>0</v>
      </c>
      <c r="I20" s="77">
        <f t="shared" si="2"/>
        <v>0</v>
      </c>
      <c r="J20" s="76">
        <f>分析係数表!G23</f>
        <v>0.21540656205420827</v>
      </c>
      <c r="K20" s="78">
        <f t="shared" si="3"/>
        <v>0</v>
      </c>
      <c r="L20" s="79"/>
      <c r="M20" s="80"/>
      <c r="N20" s="81">
        <f>分析係数表!H23</f>
        <v>2.9792643203304998E-5</v>
      </c>
      <c r="O20" s="82">
        <f t="shared" si="4"/>
        <v>2.2966806468523149E-4</v>
      </c>
      <c r="P20" s="76">
        <f>分析係数表!C23</f>
        <v>0</v>
      </c>
      <c r="Q20" s="82">
        <f t="shared" si="5"/>
        <v>0</v>
      </c>
      <c r="R20" s="83">
        <v>0</v>
      </c>
      <c r="S20" s="84">
        <f t="shared" si="6"/>
        <v>0</v>
      </c>
      <c r="T20" s="85">
        <f>分析係数表!F23</f>
        <v>0.44079885877318115</v>
      </c>
      <c r="U20" s="86">
        <f t="shared" si="7"/>
        <v>0</v>
      </c>
      <c r="V20" s="87">
        <f>分析係数表!D23</f>
        <v>9.4151212553495012E-2</v>
      </c>
      <c r="W20" s="167">
        <f t="shared" si="8"/>
        <v>0</v>
      </c>
      <c r="X20" s="76">
        <f>分析係数表!E23</f>
        <v>8.7375178316690436E-2</v>
      </c>
      <c r="Y20" s="166">
        <f t="shared" si="9"/>
        <v>0</v>
      </c>
    </row>
    <row r="21" spans="1:25" x14ac:dyDescent="0.2">
      <c r="A21" s="6" t="s">
        <v>9</v>
      </c>
      <c r="B21" s="5" t="s">
        <v>271</v>
      </c>
      <c r="C21" s="90"/>
      <c r="D21" s="76">
        <f>投入係数表!O21</f>
        <v>0</v>
      </c>
      <c r="E21" s="77">
        <f t="shared" si="0"/>
        <v>0</v>
      </c>
      <c r="F21" s="76">
        <f>分析係数表!C24</f>
        <v>0.12890403180011356</v>
      </c>
      <c r="G21" s="77">
        <f t="shared" si="1"/>
        <v>0</v>
      </c>
      <c r="H21" s="77">
        <v>1.0245574409667012E-3</v>
      </c>
      <c r="I21" s="77">
        <f t="shared" si="2"/>
        <v>1.0245574409667012E-3</v>
      </c>
      <c r="J21" s="76">
        <f>分析係数表!G24</f>
        <v>0.20533333333333334</v>
      </c>
      <c r="K21" s="78">
        <f t="shared" si="3"/>
        <v>2.1037579454516266E-4</v>
      </c>
      <c r="L21" s="79"/>
      <c r="M21" s="80"/>
      <c r="N21" s="81">
        <f>分析係数表!H24</f>
        <v>3.4758083737189161E-4</v>
      </c>
      <c r="O21" s="82">
        <f t="shared" si="4"/>
        <v>2.6794607546610336E-3</v>
      </c>
      <c r="P21" s="76">
        <f>分析係数表!C24</f>
        <v>0.12890403180011356</v>
      </c>
      <c r="Q21" s="82">
        <f t="shared" si="5"/>
        <v>3.4539329432598214E-4</v>
      </c>
      <c r="R21" s="83">
        <v>1.3559212157098568E-3</v>
      </c>
      <c r="S21" s="84">
        <f t="shared" si="6"/>
        <v>2.3804786566765579E-3</v>
      </c>
      <c r="T21" s="85">
        <f>分析係数表!F24</f>
        <v>0.39200000000000002</v>
      </c>
      <c r="U21" s="86">
        <f t="shared" si="7"/>
        <v>9.3314763341721067E-4</v>
      </c>
      <c r="V21" s="87">
        <f>分析係数表!D24</f>
        <v>0</v>
      </c>
      <c r="W21" s="167">
        <f t="shared" si="8"/>
        <v>0</v>
      </c>
      <c r="X21" s="76">
        <f>分析係数表!E24</f>
        <v>0</v>
      </c>
      <c r="Y21" s="166">
        <f t="shared" si="9"/>
        <v>0</v>
      </c>
    </row>
    <row r="22" spans="1:25" x14ac:dyDescent="0.2">
      <c r="A22" s="6" t="s">
        <v>10</v>
      </c>
      <c r="B22" s="5" t="s">
        <v>272</v>
      </c>
      <c r="C22" s="90"/>
      <c r="D22" s="76">
        <f>投入係数表!O22</f>
        <v>0</v>
      </c>
      <c r="E22" s="77">
        <f t="shared" si="0"/>
        <v>0</v>
      </c>
      <c r="F22" s="76">
        <f>分析係数表!C25</f>
        <v>4.4947860481841073E-2</v>
      </c>
      <c r="G22" s="77">
        <f t="shared" si="1"/>
        <v>0</v>
      </c>
      <c r="H22" s="77">
        <v>1.0203897978268248E-3</v>
      </c>
      <c r="I22" s="77">
        <f t="shared" si="2"/>
        <v>1.0203897978268248E-3</v>
      </c>
      <c r="J22" s="76">
        <f>分析係数表!G25</f>
        <v>0.19696010132995567</v>
      </c>
      <c r="K22" s="78">
        <f t="shared" si="3"/>
        <v>2.0097607797602441E-4</v>
      </c>
      <c r="L22" s="79"/>
      <c r="M22" s="80"/>
      <c r="N22" s="81">
        <f>分析係数表!H25</f>
        <v>5.2633669659172167E-4</v>
      </c>
      <c r="O22" s="82">
        <f t="shared" si="4"/>
        <v>4.0574691427724234E-3</v>
      </c>
      <c r="P22" s="76">
        <f>分析係数表!C25</f>
        <v>4.4947860481841073E-2</v>
      </c>
      <c r="Q22" s="82">
        <f t="shared" si="5"/>
        <v>1.823745569387102E-4</v>
      </c>
      <c r="R22" s="83">
        <v>8.7359129594362535E-4</v>
      </c>
      <c r="S22" s="84">
        <f t="shared" si="6"/>
        <v>1.89398109377045E-3</v>
      </c>
      <c r="T22" s="85">
        <f>分析係数表!F25</f>
        <v>0.35085497150094996</v>
      </c>
      <c r="U22" s="86">
        <f t="shared" si="7"/>
        <v>6.6451268267816934E-4</v>
      </c>
      <c r="V22" s="87">
        <f>分析係数表!D25</f>
        <v>8.9930335655478144E-2</v>
      </c>
      <c r="W22" s="167">
        <f t="shared" si="8"/>
        <v>0</v>
      </c>
      <c r="X22" s="76">
        <f>分析係数表!E25</f>
        <v>8.7397086763774542E-2</v>
      </c>
      <c r="Y22" s="166">
        <f t="shared" si="9"/>
        <v>0</v>
      </c>
    </row>
    <row r="23" spans="1:25" x14ac:dyDescent="0.2">
      <c r="A23" s="6" t="s">
        <v>11</v>
      </c>
      <c r="B23" s="5" t="s">
        <v>35</v>
      </c>
      <c r="C23" s="90"/>
      <c r="D23" s="76">
        <f>投入係数表!O23</f>
        <v>0</v>
      </c>
      <c r="E23" s="77">
        <f t="shared" si="0"/>
        <v>0</v>
      </c>
      <c r="F23" s="76">
        <f>分析係数表!C26</f>
        <v>0.39424703891708968</v>
      </c>
      <c r="G23" s="77">
        <f t="shared" si="1"/>
        <v>0</v>
      </c>
      <c r="H23" s="77">
        <v>5.0267619464508216E-3</v>
      </c>
      <c r="I23" s="77">
        <f t="shared" si="2"/>
        <v>5.0267619464508216E-3</v>
      </c>
      <c r="J23" s="76">
        <f>分析係数表!G26</f>
        <v>0.19628618241398144</v>
      </c>
      <c r="K23" s="78">
        <f t="shared" si="3"/>
        <v>9.8668391237270638E-4</v>
      </c>
      <c r="L23" s="79"/>
      <c r="M23" s="80"/>
      <c r="N23" s="81">
        <f>分析係数表!H26</f>
        <v>1.0973623579884007E-2</v>
      </c>
      <c r="O23" s="82">
        <f t="shared" si="4"/>
        <v>8.459440382572693E-2</v>
      </c>
      <c r="P23" s="76">
        <f>分析係数表!C26</f>
        <v>0.39424703891708968</v>
      </c>
      <c r="Q23" s="82">
        <f t="shared" si="5"/>
        <v>3.3351093217249363E-2</v>
      </c>
      <c r="R23" s="83">
        <v>3.6656180665648012E-2</v>
      </c>
      <c r="S23" s="84">
        <f t="shared" si="6"/>
        <v>4.1682942612098831E-2</v>
      </c>
      <c r="T23" s="85">
        <f>分析係数表!F26</f>
        <v>0.33478973238667392</v>
      </c>
      <c r="U23" s="86">
        <f t="shared" si="7"/>
        <v>1.3955021202193654E-2</v>
      </c>
      <c r="V23" s="87">
        <f>分析係数表!D26</f>
        <v>1.0267613326051339E-2</v>
      </c>
      <c r="W23" s="167">
        <f t="shared" si="8"/>
        <v>0</v>
      </c>
      <c r="X23" s="76">
        <f>分析係数表!E26</f>
        <v>1.0158383397050792E-2</v>
      </c>
      <c r="Y23" s="166">
        <f t="shared" si="9"/>
        <v>0</v>
      </c>
    </row>
    <row r="24" spans="1:25" x14ac:dyDescent="0.2">
      <c r="A24" s="6" t="s">
        <v>12</v>
      </c>
      <c r="B24" s="5" t="s">
        <v>366</v>
      </c>
      <c r="C24" s="90"/>
      <c r="D24" s="76">
        <f>投入係数表!O24</f>
        <v>0</v>
      </c>
      <c r="E24" s="77">
        <f t="shared" si="0"/>
        <v>0</v>
      </c>
      <c r="F24" s="76">
        <f>分析係数表!C27</f>
        <v>0.12701612903225812</v>
      </c>
      <c r="G24" s="77">
        <f t="shared" si="1"/>
        <v>0</v>
      </c>
      <c r="H24" s="77">
        <v>2.4321792051284265E-4</v>
      </c>
      <c r="I24" s="77">
        <f t="shared" si="2"/>
        <v>2.4321792051284265E-4</v>
      </c>
      <c r="J24" s="76">
        <f>分析係数表!G27</f>
        <v>0.16988809766022381</v>
      </c>
      <c r="K24" s="78">
        <f t="shared" si="3"/>
        <v>4.1319829832802363E-5</v>
      </c>
      <c r="L24" s="79"/>
      <c r="M24" s="80"/>
      <c r="N24" s="81">
        <f>分析係数表!H27</f>
        <v>1.137085882259474E-2</v>
      </c>
      <c r="O24" s="82">
        <f t="shared" si="4"/>
        <v>8.7656644688196672E-2</v>
      </c>
      <c r="P24" s="76">
        <f>分析係数表!C27</f>
        <v>0.12701612903225812</v>
      </c>
      <c r="Q24" s="82">
        <f t="shared" si="5"/>
        <v>1.1133807692250792E-2</v>
      </c>
      <c r="R24" s="83">
        <v>1.1269933162633711E-2</v>
      </c>
      <c r="S24" s="84">
        <f t="shared" si="6"/>
        <v>1.1513151083146555E-2</v>
      </c>
      <c r="T24" s="85">
        <f>分析係数表!F27</f>
        <v>0.32044760935910477</v>
      </c>
      <c r="U24" s="86">
        <f t="shared" si="7"/>
        <v>3.689361740784501E-3</v>
      </c>
      <c r="V24" s="87">
        <f>分析係数表!D27</f>
        <v>1.0172939979654121E-2</v>
      </c>
      <c r="W24" s="167">
        <f t="shared" si="8"/>
        <v>0</v>
      </c>
      <c r="X24" s="76">
        <f>分析係数表!E27</f>
        <v>5.0864699898270603E-3</v>
      </c>
      <c r="Y24" s="166">
        <f t="shared" si="9"/>
        <v>0</v>
      </c>
    </row>
    <row r="25" spans="1:25" x14ac:dyDescent="0.2">
      <c r="A25" s="6" t="s">
        <v>13</v>
      </c>
      <c r="B25" s="5" t="s">
        <v>192</v>
      </c>
      <c r="C25" s="90"/>
      <c r="D25" s="76">
        <f>投入係数表!O25</f>
        <v>0</v>
      </c>
      <c r="E25" s="77">
        <f t="shared" si="0"/>
        <v>0</v>
      </c>
      <c r="F25" s="76">
        <f>分析係数表!C28</f>
        <v>0.16379672406551871</v>
      </c>
      <c r="G25" s="77">
        <f t="shared" si="1"/>
        <v>0</v>
      </c>
      <c r="H25" s="77">
        <v>6.3048997727499639E-3</v>
      </c>
      <c r="I25" s="77">
        <f t="shared" si="2"/>
        <v>6.3048997727499639E-3</v>
      </c>
      <c r="J25" s="76">
        <f>分析係数表!G28</f>
        <v>0.12481384959046909</v>
      </c>
      <c r="K25" s="78">
        <f t="shared" si="3"/>
        <v>7.8693881191899682E-4</v>
      </c>
      <c r="L25" s="79"/>
      <c r="M25" s="80"/>
      <c r="N25" s="81">
        <f>分析係数表!H28</f>
        <v>2.2086279494716771E-2</v>
      </c>
      <c r="O25" s="82">
        <f t="shared" si="4"/>
        <v>0.17026059195331827</v>
      </c>
      <c r="P25" s="76">
        <f>分析係数表!C28</f>
        <v>0.16379672406551871</v>
      </c>
      <c r="Q25" s="82">
        <f t="shared" si="5"/>
        <v>2.7888127199409547E-2</v>
      </c>
      <c r="R25" s="83">
        <v>3.1857537826753435E-2</v>
      </c>
      <c r="S25" s="84">
        <f t="shared" si="6"/>
        <v>3.8162437599503399E-2</v>
      </c>
      <c r="T25" s="85">
        <f>分析係数表!F28</f>
        <v>0.21360759493670886</v>
      </c>
      <c r="U25" s="86">
        <f t="shared" si="7"/>
        <v>8.1517865125521494E-3</v>
      </c>
      <c r="V25" s="87">
        <f>分析係数表!D28</f>
        <v>6.6548771407297092E-2</v>
      </c>
      <c r="W25" s="167">
        <f t="shared" si="8"/>
        <v>0</v>
      </c>
      <c r="X25" s="76">
        <f>分析係数表!E28</f>
        <v>6.78518242740134E-2</v>
      </c>
      <c r="Y25" s="166">
        <f t="shared" si="9"/>
        <v>0</v>
      </c>
    </row>
    <row r="26" spans="1:25" x14ac:dyDescent="0.2">
      <c r="A26" s="6" t="s">
        <v>14</v>
      </c>
      <c r="B26" s="5" t="s">
        <v>50</v>
      </c>
      <c r="C26" s="90"/>
      <c r="D26" s="76">
        <f>投入係数表!O26</f>
        <v>3.2786885245901641E-2</v>
      </c>
      <c r="E26" s="77">
        <f t="shared" si="0"/>
        <v>3.278688524590164</v>
      </c>
      <c r="F26" s="76">
        <f>分析係数表!C29</f>
        <v>0.28548895899053628</v>
      </c>
      <c r="G26" s="77">
        <f t="shared" si="1"/>
        <v>0.93602937373946327</v>
      </c>
      <c r="H26" s="77">
        <v>0.97693712077794181</v>
      </c>
      <c r="I26" s="77">
        <f t="shared" si="2"/>
        <v>0.97693712077794181</v>
      </c>
      <c r="J26" s="76">
        <f>分析係数表!G29</f>
        <v>0.26160092807424595</v>
      </c>
      <c r="K26" s="78">
        <f t="shared" si="3"/>
        <v>0.25556765746569127</v>
      </c>
      <c r="L26" s="79"/>
      <c r="M26" s="80"/>
      <c r="N26" s="81">
        <f>分析係数表!H29</f>
        <v>1.047707952649559E-2</v>
      </c>
      <c r="O26" s="82">
        <f t="shared" si="4"/>
        <v>8.0766602747639735E-2</v>
      </c>
      <c r="P26" s="76">
        <f>分析係数表!C29</f>
        <v>0.28548895899053628</v>
      </c>
      <c r="Q26" s="82">
        <f t="shared" si="5"/>
        <v>2.3057973339625854E-2</v>
      </c>
      <c r="R26" s="83">
        <v>3.1709328500922188E-2</v>
      </c>
      <c r="S26" s="84">
        <f t="shared" si="6"/>
        <v>1.008646449278864</v>
      </c>
      <c r="T26" s="85">
        <f>分析係数表!F29</f>
        <v>0.47177107501933491</v>
      </c>
      <c r="U26" s="86">
        <f t="shared" si="7"/>
        <v>0.47585021969072477</v>
      </c>
      <c r="V26" s="87">
        <f>分析係数表!D29</f>
        <v>7.4825986078886311E-2</v>
      </c>
      <c r="W26" s="167">
        <f t="shared" si="8"/>
        <v>0</v>
      </c>
      <c r="X26" s="76">
        <f>分析係数表!E29</f>
        <v>4.7370456303170917E-2</v>
      </c>
      <c r="Y26" s="166">
        <f t="shared" si="9"/>
        <v>0</v>
      </c>
    </row>
    <row r="27" spans="1:25" x14ac:dyDescent="0.2">
      <c r="A27" s="6" t="s">
        <v>15</v>
      </c>
      <c r="B27" s="5" t="s">
        <v>36</v>
      </c>
      <c r="C27" s="90"/>
      <c r="D27" s="76">
        <f>投入係数表!O27</f>
        <v>2.5220680958385876E-3</v>
      </c>
      <c r="E27" s="77">
        <f t="shared" si="0"/>
        <v>0.25220680958385877</v>
      </c>
      <c r="F27" s="76">
        <f>分析係数表!C30</f>
        <v>1</v>
      </c>
      <c r="G27" s="77">
        <f t="shared" si="1"/>
        <v>0.25220680958385877</v>
      </c>
      <c r="H27" s="77">
        <v>0.28428625698299537</v>
      </c>
      <c r="I27" s="77">
        <f t="shared" si="2"/>
        <v>0.28428625698299537</v>
      </c>
      <c r="J27" s="76">
        <f>分析係数表!G30</f>
        <v>0.34486716956379143</v>
      </c>
      <c r="K27" s="78">
        <f t="shared" si="3"/>
        <v>9.8040996791610255E-2</v>
      </c>
      <c r="L27" s="79"/>
      <c r="M27" s="80"/>
      <c r="N27" s="81">
        <f>分析係数表!H30</f>
        <v>0</v>
      </c>
      <c r="O27" s="82">
        <f t="shared" si="4"/>
        <v>0</v>
      </c>
      <c r="P27" s="76">
        <f>分析係数表!C30</f>
        <v>1</v>
      </c>
      <c r="Q27" s="82">
        <f t="shared" si="5"/>
        <v>0</v>
      </c>
      <c r="R27" s="83">
        <v>1.7552831725365196E-2</v>
      </c>
      <c r="S27" s="84">
        <f t="shared" si="6"/>
        <v>0.30183908870836057</v>
      </c>
      <c r="T27" s="85">
        <f>分析係数表!F30</f>
        <v>0.44112823876680879</v>
      </c>
      <c r="U27" s="86">
        <f t="shared" si="7"/>
        <v>0.13314974559289766</v>
      </c>
      <c r="V27" s="87">
        <f>分析係数表!D30</f>
        <v>0.17563135454247294</v>
      </c>
      <c r="W27" s="167">
        <f t="shared" si="8"/>
        <v>0</v>
      </c>
      <c r="X27" s="76">
        <f>分析係数表!E30</f>
        <v>0.11282387668087898</v>
      </c>
      <c r="Y27" s="166">
        <f t="shared" si="9"/>
        <v>0</v>
      </c>
    </row>
    <row r="28" spans="1:25" x14ac:dyDescent="0.2">
      <c r="A28" s="6" t="s">
        <v>16</v>
      </c>
      <c r="B28" s="5" t="s">
        <v>193</v>
      </c>
      <c r="C28" s="90"/>
      <c r="D28" s="76">
        <f>投入係数表!O28</f>
        <v>3.7831021437578813E-2</v>
      </c>
      <c r="E28" s="77">
        <f t="shared" si="0"/>
        <v>3.7831021437578811</v>
      </c>
      <c r="F28" s="76">
        <f>分析係数表!C31</f>
        <v>9.852216748768472E-2</v>
      </c>
      <c r="G28" s="77">
        <f t="shared" si="1"/>
        <v>0.37271942303033306</v>
      </c>
      <c r="H28" s="77">
        <v>0.39637038803054958</v>
      </c>
      <c r="I28" s="77">
        <f t="shared" si="2"/>
        <v>0.39637038803054958</v>
      </c>
      <c r="J28" s="76">
        <f>分析係数表!G31</f>
        <v>7.0742358078602616E-2</v>
      </c>
      <c r="K28" s="78">
        <f t="shared" si="3"/>
        <v>2.8040175921811801E-2</v>
      </c>
      <c r="L28" s="79"/>
      <c r="M28" s="80"/>
      <c r="N28" s="81">
        <f>分析係数表!H31</f>
        <v>2.298998967188369E-2</v>
      </c>
      <c r="O28" s="82">
        <f t="shared" si="4"/>
        <v>0.17722718991543696</v>
      </c>
      <c r="P28" s="76">
        <f>分析係数表!C31</f>
        <v>9.852216748768472E-2</v>
      </c>
      <c r="Q28" s="82">
        <f t="shared" si="5"/>
        <v>1.7460806888220388E-2</v>
      </c>
      <c r="R28" s="83">
        <v>2.2477976874611793E-2</v>
      </c>
      <c r="S28" s="84">
        <f t="shared" si="6"/>
        <v>0.41884836490516136</v>
      </c>
      <c r="T28" s="85">
        <f>分析係数表!F31</f>
        <v>0.34585152838427946</v>
      </c>
      <c r="U28" s="86">
        <f t="shared" si="7"/>
        <v>0.14485934716370646</v>
      </c>
      <c r="V28" s="87">
        <f>分析係数表!D31</f>
        <v>0</v>
      </c>
      <c r="W28" s="167">
        <f t="shared" si="8"/>
        <v>0</v>
      </c>
      <c r="X28" s="76">
        <f>分析係数表!E31</f>
        <v>0</v>
      </c>
      <c r="Y28" s="166">
        <f t="shared" si="9"/>
        <v>0</v>
      </c>
    </row>
    <row r="29" spans="1:25" x14ac:dyDescent="0.2">
      <c r="A29" s="6" t="s">
        <v>17</v>
      </c>
      <c r="B29" s="5" t="s">
        <v>273</v>
      </c>
      <c r="C29" s="90"/>
      <c r="D29" s="76">
        <f>投入係数表!O29</f>
        <v>1.2610340479192938E-3</v>
      </c>
      <c r="E29" s="77">
        <f t="shared" si="0"/>
        <v>0.12610340479192939</v>
      </c>
      <c r="F29" s="76">
        <f>分析係数表!C32</f>
        <v>1</v>
      </c>
      <c r="G29" s="77">
        <f t="shared" si="1"/>
        <v>0.12610340479192939</v>
      </c>
      <c r="H29" s="77">
        <v>0.15115694797939955</v>
      </c>
      <c r="I29" s="77">
        <f t="shared" si="2"/>
        <v>0.15115694797939955</v>
      </c>
      <c r="J29" s="76">
        <f>分析係数表!G32</f>
        <v>0.13984348417829193</v>
      </c>
      <c r="K29" s="78">
        <f t="shared" si="3"/>
        <v>2.1138314263196057E-2</v>
      </c>
      <c r="L29" s="79"/>
      <c r="M29" s="80"/>
      <c r="N29" s="81">
        <f>分析係数表!H32</f>
        <v>6.6735520775403198E-3</v>
      </c>
      <c r="O29" s="82">
        <f t="shared" si="4"/>
        <v>5.1445646489491854E-2</v>
      </c>
      <c r="P29" s="76">
        <f>分析係数表!C32</f>
        <v>1</v>
      </c>
      <c r="Q29" s="82">
        <f t="shared" si="5"/>
        <v>5.1445646489491854E-2</v>
      </c>
      <c r="R29" s="83">
        <v>6.7802674091999804E-2</v>
      </c>
      <c r="S29" s="84">
        <f t="shared" si="6"/>
        <v>0.21895962207139935</v>
      </c>
      <c r="T29" s="85">
        <f>分析係数表!F32</f>
        <v>0.48213678121810138</v>
      </c>
      <c r="U29" s="86">
        <f t="shared" si="7"/>
        <v>0.10556848740223643</v>
      </c>
      <c r="V29" s="87">
        <f>分析係数表!D32</f>
        <v>1.5651582170806397E-2</v>
      </c>
      <c r="W29" s="167">
        <f t="shared" si="8"/>
        <v>0</v>
      </c>
      <c r="X29" s="76">
        <f>分析係数表!E32</f>
        <v>2.3477373256209595E-2</v>
      </c>
      <c r="Y29" s="166">
        <f t="shared" si="9"/>
        <v>0</v>
      </c>
    </row>
    <row r="30" spans="1:25" x14ac:dyDescent="0.2">
      <c r="A30" s="6" t="s">
        <v>18</v>
      </c>
      <c r="B30" s="5" t="s">
        <v>274</v>
      </c>
      <c r="C30" s="90"/>
      <c r="D30" s="76">
        <f>投入係数表!O30</f>
        <v>0</v>
      </c>
      <c r="E30" s="77">
        <f t="shared" si="0"/>
        <v>0</v>
      </c>
      <c r="F30" s="76">
        <f>分析係数表!C33</f>
        <v>0.66930265995686555</v>
      </c>
      <c r="G30" s="77">
        <f t="shared" si="1"/>
        <v>0</v>
      </c>
      <c r="H30" s="77">
        <v>1.3409887687429786E-2</v>
      </c>
      <c r="I30" s="77">
        <f t="shared" si="2"/>
        <v>1.3409887687429786E-2</v>
      </c>
      <c r="J30" s="76">
        <f>分析係数表!G33</f>
        <v>0.50267952840300112</v>
      </c>
      <c r="K30" s="78">
        <f t="shared" si="3"/>
        <v>6.7408760186544155E-3</v>
      </c>
      <c r="L30" s="79"/>
      <c r="M30" s="80"/>
      <c r="N30" s="81">
        <f>分析係数表!H33</f>
        <v>9.930881067768333E-4</v>
      </c>
      <c r="O30" s="82">
        <f t="shared" si="4"/>
        <v>7.6556021561743834E-3</v>
      </c>
      <c r="P30" s="76">
        <f>分析係数表!C33</f>
        <v>0.66930265995686555</v>
      </c>
      <c r="Q30" s="82">
        <f t="shared" si="5"/>
        <v>5.1239148866990304E-3</v>
      </c>
      <c r="R30" s="83">
        <v>1.4540810187683408E-2</v>
      </c>
      <c r="S30" s="84">
        <f t="shared" si="6"/>
        <v>2.7950697875113194E-2</v>
      </c>
      <c r="T30" s="85">
        <f>分析係数表!F33</f>
        <v>0.63987138263665599</v>
      </c>
      <c r="U30" s="86">
        <f t="shared" si="7"/>
        <v>1.7884851695008121E-2</v>
      </c>
      <c r="V30" s="87">
        <f>分析係数表!D33</f>
        <v>8.1457663451232579E-2</v>
      </c>
      <c r="W30" s="167">
        <f t="shared" si="8"/>
        <v>0</v>
      </c>
      <c r="X30" s="76">
        <f>分析係数表!E33</f>
        <v>7.5026795284030015E-2</v>
      </c>
      <c r="Y30" s="166">
        <f t="shared" si="9"/>
        <v>0</v>
      </c>
    </row>
    <row r="31" spans="1:25" x14ac:dyDescent="0.2">
      <c r="A31" s="6" t="s">
        <v>19</v>
      </c>
      <c r="B31" s="5" t="s">
        <v>275</v>
      </c>
      <c r="C31" s="90"/>
      <c r="D31" s="76">
        <f>投入係数表!O31</f>
        <v>3.9092055485498108E-2</v>
      </c>
      <c r="E31" s="77">
        <f t="shared" si="0"/>
        <v>3.9092055485498109</v>
      </c>
      <c r="F31" s="76">
        <f>分析係数表!C34</f>
        <v>0.21075898495808931</v>
      </c>
      <c r="G31" s="77">
        <f t="shared" si="1"/>
        <v>0.82390019340488885</v>
      </c>
      <c r="H31" s="77">
        <v>0.88426376554917752</v>
      </c>
      <c r="I31" s="77">
        <f t="shared" si="2"/>
        <v>0.88426376554917752</v>
      </c>
      <c r="J31" s="76">
        <f>分析係数表!G34</f>
        <v>0.42506631299734748</v>
      </c>
      <c r="K31" s="78">
        <f t="shared" si="3"/>
        <v>0.37587073853913977</v>
      </c>
      <c r="L31" s="79"/>
      <c r="M31" s="80"/>
      <c r="N31" s="81">
        <f>分析係数表!H34</f>
        <v>0.16547827123222372</v>
      </c>
      <c r="O31" s="82">
        <f t="shared" si="4"/>
        <v>1.2756529872833373</v>
      </c>
      <c r="P31" s="76">
        <f>分析係数表!C34</f>
        <v>0.21075898495808931</v>
      </c>
      <c r="Q31" s="82">
        <f t="shared" si="5"/>
        <v>0.26885532875859058</v>
      </c>
      <c r="R31" s="83">
        <v>0.29415902416337847</v>
      </c>
      <c r="S31" s="84">
        <f t="shared" si="6"/>
        <v>1.1784227897125561</v>
      </c>
      <c r="T31" s="85">
        <f>分析係数表!F34</f>
        <v>0.7000994694960212</v>
      </c>
      <c r="U31" s="86">
        <f t="shared" si="7"/>
        <v>0.82501316991978191</v>
      </c>
      <c r="V31" s="87">
        <f>分析係数表!D34</f>
        <v>0.34449602122015915</v>
      </c>
      <c r="W31" s="167">
        <f t="shared" si="8"/>
        <v>0</v>
      </c>
      <c r="X31" s="76">
        <f>分析係数表!E34</f>
        <v>0.25008289124668437</v>
      </c>
      <c r="Y31" s="166">
        <f t="shared" si="9"/>
        <v>0</v>
      </c>
    </row>
    <row r="32" spans="1:25" x14ac:dyDescent="0.2">
      <c r="A32" s="6" t="s">
        <v>20</v>
      </c>
      <c r="B32" s="5" t="s">
        <v>37</v>
      </c>
      <c r="C32" s="90"/>
      <c r="D32" s="76">
        <f>投入係数表!O32</f>
        <v>7.5662042875157629E-3</v>
      </c>
      <c r="E32" s="77">
        <f t="shared" si="0"/>
        <v>0.75662042875157631</v>
      </c>
      <c r="F32" s="76">
        <f>分析係数表!C35</f>
        <v>0.35776763643278187</v>
      </c>
      <c r="G32" s="77">
        <f t="shared" si="1"/>
        <v>0.27069430247120951</v>
      </c>
      <c r="H32" s="77">
        <v>0.31870637675636315</v>
      </c>
      <c r="I32" s="77">
        <f t="shared" si="2"/>
        <v>0.31870637675636315</v>
      </c>
      <c r="J32" s="76">
        <f>分析係数表!G35</f>
        <v>0.31457036114570364</v>
      </c>
      <c r="K32" s="78">
        <f t="shared" si="3"/>
        <v>0.10025558003568784</v>
      </c>
      <c r="L32" s="79"/>
      <c r="M32" s="80"/>
      <c r="N32" s="81">
        <f>分析係数表!H35</f>
        <v>6.2812822753634701E-2</v>
      </c>
      <c r="O32" s="82">
        <f t="shared" si="4"/>
        <v>0.4842168363780297</v>
      </c>
      <c r="P32" s="76">
        <f>分析係数表!C35</f>
        <v>0.35776763643278187</v>
      </c>
      <c r="Q32" s="82">
        <f t="shared" si="5"/>
        <v>0.17323711307192677</v>
      </c>
      <c r="R32" s="83">
        <v>0.21226130609290633</v>
      </c>
      <c r="S32" s="84">
        <f t="shared" si="6"/>
        <v>0.53096768284926954</v>
      </c>
      <c r="T32" s="85">
        <f>分析係数表!F35</f>
        <v>0.64533001245330013</v>
      </c>
      <c r="U32" s="86">
        <f t="shared" si="7"/>
        <v>0.34264938138541901</v>
      </c>
      <c r="V32" s="87">
        <f>分析係数表!D35</f>
        <v>7.6961394769613944E-2</v>
      </c>
      <c r="W32" s="167">
        <f t="shared" si="8"/>
        <v>0</v>
      </c>
      <c r="X32" s="76">
        <f>分析係数表!E35</f>
        <v>7.0734744707347447E-2</v>
      </c>
      <c r="Y32" s="166">
        <f t="shared" si="9"/>
        <v>0</v>
      </c>
    </row>
    <row r="33" spans="1:25" x14ac:dyDescent="0.2">
      <c r="A33" s="6" t="s">
        <v>21</v>
      </c>
      <c r="B33" s="5" t="s">
        <v>38</v>
      </c>
      <c r="C33" s="90"/>
      <c r="D33" s="76">
        <f>投入係数表!O33</f>
        <v>1.2610340479192938E-3</v>
      </c>
      <c r="E33" s="77">
        <f t="shared" si="0"/>
        <v>0.12610340479192939</v>
      </c>
      <c r="F33" s="76">
        <f>分析係数表!C36</f>
        <v>0.77131996474217712</v>
      </c>
      <c r="G33" s="77">
        <f t="shared" si="1"/>
        <v>9.7266073737979464E-2</v>
      </c>
      <c r="H33" s="77">
        <v>0.15697759161942884</v>
      </c>
      <c r="I33" s="77">
        <f t="shared" si="2"/>
        <v>0.15697759161942884</v>
      </c>
      <c r="J33" s="76">
        <f>分析係数表!G36</f>
        <v>2.7850799289520427E-2</v>
      </c>
      <c r="K33" s="78">
        <f t="shared" si="3"/>
        <v>4.3719513971450163E-3</v>
      </c>
      <c r="L33" s="79"/>
      <c r="M33" s="80"/>
      <c r="N33" s="81">
        <f>分析係数表!H36</f>
        <v>0.1566397870819099</v>
      </c>
      <c r="O33" s="82">
        <f t="shared" si="4"/>
        <v>1.2075181280933853</v>
      </c>
      <c r="P33" s="76">
        <f>分析係数表!C36</f>
        <v>0.77131996474217712</v>
      </c>
      <c r="Q33" s="82">
        <f t="shared" si="5"/>
        <v>0.93138283998652971</v>
      </c>
      <c r="R33" s="83">
        <v>0.96917180493405974</v>
      </c>
      <c r="S33" s="84">
        <f t="shared" si="6"/>
        <v>1.1261493965534886</v>
      </c>
      <c r="T33" s="85">
        <f>分析係数表!F36</f>
        <v>0.87289520426287748</v>
      </c>
      <c r="U33" s="86">
        <f t="shared" si="7"/>
        <v>0.98301040753507363</v>
      </c>
      <c r="V33" s="87">
        <f>分析係数表!D36</f>
        <v>1.1793960923623446E-2</v>
      </c>
      <c r="W33" s="167">
        <f t="shared" si="8"/>
        <v>0</v>
      </c>
      <c r="X33" s="76">
        <f>分析係数表!E36</f>
        <v>4.760213143872114E-3</v>
      </c>
      <c r="Y33" s="166">
        <f t="shared" si="9"/>
        <v>0</v>
      </c>
    </row>
    <row r="34" spans="1:25" x14ac:dyDescent="0.2">
      <c r="A34" s="6" t="s">
        <v>22</v>
      </c>
      <c r="B34" s="5" t="s">
        <v>378</v>
      </c>
      <c r="C34" s="90"/>
      <c r="D34" s="76">
        <f>投入係数表!O34</f>
        <v>2.6481715006305171E-2</v>
      </c>
      <c r="E34" s="77">
        <f t="shared" si="0"/>
        <v>2.6481715006305171</v>
      </c>
      <c r="F34" s="76">
        <f>分析係数表!C37</f>
        <v>0.44031007751937989</v>
      </c>
      <c r="G34" s="77">
        <f t="shared" si="1"/>
        <v>1.1660165987272355</v>
      </c>
      <c r="H34" s="77">
        <v>1.2891960510166434</v>
      </c>
      <c r="I34" s="77">
        <f t="shared" si="2"/>
        <v>1.2891960510166434</v>
      </c>
      <c r="J34" s="76">
        <f>分析係数表!G37</f>
        <v>0.46875589956579194</v>
      </c>
      <c r="K34" s="78">
        <f t="shared" si="3"/>
        <v>0.60431825461097322</v>
      </c>
      <c r="L34" s="79"/>
      <c r="M34" s="80"/>
      <c r="N34" s="81">
        <f>分析係数表!H37</f>
        <v>4.9515373003892908E-2</v>
      </c>
      <c r="O34" s="82">
        <f t="shared" si="4"/>
        <v>0.38170832350685474</v>
      </c>
      <c r="P34" s="76">
        <f>分析係数表!C37</f>
        <v>0.44031007751937989</v>
      </c>
      <c r="Q34" s="82">
        <f t="shared" si="5"/>
        <v>0.16807002151309575</v>
      </c>
      <c r="R34" s="83">
        <v>0.19851299010032109</v>
      </c>
      <c r="S34" s="84">
        <f t="shared" si="6"/>
        <v>1.4877090411169644</v>
      </c>
      <c r="T34" s="85">
        <f>分析係数表!F37</f>
        <v>0.71172361714177834</v>
      </c>
      <c r="U34" s="86">
        <f t="shared" si="7"/>
        <v>1.0588376599982925</v>
      </c>
      <c r="V34" s="87">
        <f>分析係数表!D37</f>
        <v>0.12846894468567113</v>
      </c>
      <c r="W34" s="167">
        <f t="shared" si="8"/>
        <v>0</v>
      </c>
      <c r="X34" s="76">
        <f>分析係数表!E37</f>
        <v>0.12044553520860865</v>
      </c>
      <c r="Y34" s="166">
        <f t="shared" si="9"/>
        <v>0</v>
      </c>
    </row>
    <row r="35" spans="1:25" x14ac:dyDescent="0.2">
      <c r="A35" s="6" t="s">
        <v>23</v>
      </c>
      <c r="B35" s="5" t="s">
        <v>194</v>
      </c>
      <c r="C35" s="90"/>
      <c r="D35" s="76">
        <f>投入係数表!O35</f>
        <v>1.2610340479192938E-3</v>
      </c>
      <c r="E35" s="77">
        <f t="shared" si="0"/>
        <v>0.12610340479192939</v>
      </c>
      <c r="F35" s="76">
        <f>分析係数表!C38</f>
        <v>1.9523553644993696E-2</v>
      </c>
      <c r="G35" s="77">
        <f t="shared" si="1"/>
        <v>2.4619865882715883E-3</v>
      </c>
      <c r="H35" s="77">
        <v>4.9423757742905168E-3</v>
      </c>
      <c r="I35" s="77">
        <f t="shared" si="2"/>
        <v>4.9423757742905168E-3</v>
      </c>
      <c r="J35" s="76">
        <f>分析係数表!G38</f>
        <v>0.33554817275747506</v>
      </c>
      <c r="K35" s="78">
        <f t="shared" si="3"/>
        <v>1.6584051601439939E-3</v>
      </c>
      <c r="L35" s="79"/>
      <c r="M35" s="80"/>
      <c r="N35" s="81">
        <f>分析係数表!H38</f>
        <v>4.4649241280686425E-2</v>
      </c>
      <c r="O35" s="82">
        <f t="shared" si="4"/>
        <v>0.34419587294160026</v>
      </c>
      <c r="P35" s="76">
        <f>分析係数表!C38</f>
        <v>1.9523553644993696E-2</v>
      </c>
      <c r="Q35" s="82">
        <f t="shared" si="5"/>
        <v>6.7199265897607665E-3</v>
      </c>
      <c r="R35" s="83">
        <v>8.1544369169525809E-3</v>
      </c>
      <c r="S35" s="84">
        <f t="shared" si="6"/>
        <v>1.3096812691243097E-2</v>
      </c>
      <c r="T35" s="85">
        <f>分析係数表!F38</f>
        <v>0.54485049833887045</v>
      </c>
      <c r="U35" s="86">
        <f t="shared" si="7"/>
        <v>7.1358049214746439E-3</v>
      </c>
      <c r="V35" s="87">
        <f>分析係数表!D38</f>
        <v>0.16279069767441862</v>
      </c>
      <c r="W35" s="167">
        <f t="shared" si="8"/>
        <v>0</v>
      </c>
      <c r="X35" s="76">
        <f>分析係数表!E38</f>
        <v>0.12624584717607973</v>
      </c>
      <c r="Y35" s="166">
        <f t="shared" si="9"/>
        <v>0</v>
      </c>
    </row>
    <row r="36" spans="1:25" x14ac:dyDescent="0.2">
      <c r="A36" s="6" t="s">
        <v>24</v>
      </c>
      <c r="B36" s="5" t="s">
        <v>39</v>
      </c>
      <c r="C36" s="90"/>
      <c r="D36" s="76">
        <f>投入係数表!O36</f>
        <v>0</v>
      </c>
      <c r="E36" s="77">
        <f t="shared" si="0"/>
        <v>0</v>
      </c>
      <c r="F36" s="76">
        <f>分析係数表!C39</f>
        <v>1</v>
      </c>
      <c r="G36" s="77">
        <f t="shared" si="1"/>
        <v>0</v>
      </c>
      <c r="H36" s="77">
        <v>5.4793668971360385E-2</v>
      </c>
      <c r="I36" s="77">
        <f t="shared" si="2"/>
        <v>5.4793668971360385E-2</v>
      </c>
      <c r="J36" s="76">
        <f>分析係数表!G39</f>
        <v>0.34952522092321203</v>
      </c>
      <c r="K36" s="78">
        <f t="shared" si="3"/>
        <v>1.9151769252408087E-2</v>
      </c>
      <c r="L36" s="79"/>
      <c r="M36" s="80"/>
      <c r="N36" s="81">
        <f>分析係数表!H39</f>
        <v>3.9524906649717967E-3</v>
      </c>
      <c r="O36" s="82">
        <f t="shared" si="4"/>
        <v>3.0469296581574046E-2</v>
      </c>
      <c r="P36" s="76">
        <f>分析係数表!C39</f>
        <v>1</v>
      </c>
      <c r="Q36" s="82">
        <f t="shared" si="5"/>
        <v>3.0469296581574046E-2</v>
      </c>
      <c r="R36" s="83">
        <v>4.9619677424658296E-2</v>
      </c>
      <c r="S36" s="84">
        <f t="shared" si="6"/>
        <v>0.10441334639601868</v>
      </c>
      <c r="T36" s="85">
        <f>分析係数表!F39</f>
        <v>0.70020308469180526</v>
      </c>
      <c r="U36" s="86">
        <f t="shared" si="7"/>
        <v>7.3110547229486261E-2</v>
      </c>
      <c r="V36" s="87">
        <f>分析係数表!D39</f>
        <v>4.7038805642461164E-2</v>
      </c>
      <c r="W36" s="167">
        <f t="shared" si="8"/>
        <v>0</v>
      </c>
      <c r="X36" s="76">
        <f>分析係数表!E39</f>
        <v>5.9608101432570393E-2</v>
      </c>
      <c r="Y36" s="166">
        <f t="shared" si="9"/>
        <v>0</v>
      </c>
    </row>
    <row r="37" spans="1:25" x14ac:dyDescent="0.2">
      <c r="A37" s="6" t="s">
        <v>25</v>
      </c>
      <c r="B37" s="5" t="s">
        <v>40</v>
      </c>
      <c r="C37" s="90"/>
      <c r="D37" s="76">
        <f>投入係数表!O37</f>
        <v>0</v>
      </c>
      <c r="E37" s="77">
        <f t="shared" si="0"/>
        <v>0</v>
      </c>
      <c r="F37" s="76">
        <f>分析係数表!C40</f>
        <v>0.85909267157813107</v>
      </c>
      <c r="G37" s="77">
        <f t="shared" si="1"/>
        <v>0</v>
      </c>
      <c r="H37" s="77">
        <v>6.7281270872201018E-4</v>
      </c>
      <c r="I37" s="77">
        <f t="shared" si="2"/>
        <v>6.7281270872201018E-4</v>
      </c>
      <c r="J37" s="76">
        <f>分析係数表!G40</f>
        <v>0.47745782431646305</v>
      </c>
      <c r="K37" s="78">
        <f t="shared" si="3"/>
        <v>3.2123969207887719E-4</v>
      </c>
      <c r="L37" s="79"/>
      <c r="M37" s="80"/>
      <c r="N37" s="81">
        <f>分析係数表!H40</f>
        <v>3.4410502899817272E-2</v>
      </c>
      <c r="O37" s="82">
        <f t="shared" si="4"/>
        <v>0.26526661471144236</v>
      </c>
      <c r="P37" s="76">
        <f>分析係数表!C40</f>
        <v>0.85909267157813107</v>
      </c>
      <c r="Q37" s="82">
        <f t="shared" si="5"/>
        <v>0.22788860471293979</v>
      </c>
      <c r="R37" s="83">
        <v>0.22815577319187227</v>
      </c>
      <c r="S37" s="84">
        <f t="shared" si="6"/>
        <v>0.22882858590059429</v>
      </c>
      <c r="T37" s="85">
        <f>分析係数表!F40</f>
        <v>0.67379290285049442</v>
      </c>
      <c r="U37" s="86">
        <f t="shared" si="7"/>
        <v>0.15418307714913515</v>
      </c>
      <c r="V37" s="87">
        <f>分析係数表!D40</f>
        <v>6.7699243746364171E-2</v>
      </c>
      <c r="W37" s="167">
        <f t="shared" si="8"/>
        <v>0</v>
      </c>
      <c r="X37" s="76">
        <f>分析係数表!E40</f>
        <v>4.3048283885980219E-2</v>
      </c>
      <c r="Y37" s="166">
        <f t="shared" si="9"/>
        <v>0</v>
      </c>
    </row>
    <row r="38" spans="1:25" x14ac:dyDescent="0.2">
      <c r="A38" s="6" t="s">
        <v>26</v>
      </c>
      <c r="B38" s="5" t="s">
        <v>277</v>
      </c>
      <c r="C38" s="90"/>
      <c r="D38" s="76">
        <f>投入係数表!O38</f>
        <v>0</v>
      </c>
      <c r="E38" s="77">
        <f t="shared" si="0"/>
        <v>0</v>
      </c>
      <c r="F38" s="76">
        <f>分析係数表!C41</f>
        <v>0.79270887240526711</v>
      </c>
      <c r="G38" s="77">
        <f t="shared" si="1"/>
        <v>0</v>
      </c>
      <c r="H38" s="77">
        <v>3.2152079705201103E-3</v>
      </c>
      <c r="I38" s="77">
        <f t="shared" si="2"/>
        <v>3.2152079705201103E-3</v>
      </c>
      <c r="J38" s="76">
        <f>分析係数表!G41</f>
        <v>0.44018033035308379</v>
      </c>
      <c r="K38" s="78">
        <f t="shared" si="3"/>
        <v>1.4152713066174103E-3</v>
      </c>
      <c r="L38" s="79"/>
      <c r="M38" s="80"/>
      <c r="N38" s="81">
        <f>分析係数表!H41</f>
        <v>5.5652657503773732E-2</v>
      </c>
      <c r="O38" s="82">
        <f t="shared" si="4"/>
        <v>0.42901994483201239</v>
      </c>
      <c r="P38" s="76">
        <f>分析係数表!C41</f>
        <v>0.79270887240526711</v>
      </c>
      <c r="Q38" s="82">
        <f t="shared" si="5"/>
        <v>0.34008791670715444</v>
      </c>
      <c r="R38" s="83">
        <v>0.34641415777452561</v>
      </c>
      <c r="S38" s="84">
        <f t="shared" si="6"/>
        <v>0.34962936574504572</v>
      </c>
      <c r="T38" s="85">
        <f>分析係数表!F41</f>
        <v>0.54542354902257917</v>
      </c>
      <c r="U38" s="86">
        <f t="shared" si="7"/>
        <v>0.1906960895071762</v>
      </c>
      <c r="V38" s="87">
        <f>分析係数表!D41</f>
        <v>0.13115623579330202</v>
      </c>
      <c r="W38" s="167">
        <f t="shared" si="8"/>
        <v>0</v>
      </c>
      <c r="X38" s="76">
        <f>分析係数表!E41</f>
        <v>0.12384452189725716</v>
      </c>
      <c r="Y38" s="166">
        <f t="shared" si="9"/>
        <v>0</v>
      </c>
    </row>
    <row r="39" spans="1:25" x14ac:dyDescent="0.2">
      <c r="A39" s="6" t="s">
        <v>51</v>
      </c>
      <c r="B39" s="5" t="s">
        <v>368</v>
      </c>
      <c r="C39" s="90"/>
      <c r="D39" s="76">
        <f>投入係数表!O39</f>
        <v>0</v>
      </c>
      <c r="E39" s="77">
        <f>$C$17*D39</f>
        <v>0</v>
      </c>
      <c r="F39" s="76">
        <f>分析係数表!C42</f>
        <v>1</v>
      </c>
      <c r="G39" s="77">
        <f>E39*F39</f>
        <v>0</v>
      </c>
      <c r="H39" s="77">
        <v>7.9464994890722594E-3</v>
      </c>
      <c r="I39" s="77">
        <f>C39+H39</f>
        <v>7.9464994890722594E-3</v>
      </c>
      <c r="J39" s="76">
        <f>分析係数表!G42</f>
        <v>0.4853870458135861</v>
      </c>
      <c r="K39" s="78">
        <f>I39*J39</f>
        <v>3.8571279115599552E-3</v>
      </c>
      <c r="L39" s="79"/>
      <c r="M39" s="80"/>
      <c r="N39" s="81">
        <f>分析係数表!H42</f>
        <v>1.2671804242472393E-2</v>
      </c>
      <c r="O39" s="82">
        <f t="shared" si="4"/>
        <v>9.7685483512785123E-2</v>
      </c>
      <c r="P39" s="76">
        <f>分析係数表!C42</f>
        <v>1</v>
      </c>
      <c r="Q39" s="82">
        <f>O39*P39</f>
        <v>9.7685483512785123E-2</v>
      </c>
      <c r="R39" s="83">
        <v>0.10244941380688219</v>
      </c>
      <c r="S39" s="84">
        <f>I39+R39</f>
        <v>0.11039591329595445</v>
      </c>
      <c r="T39" s="85">
        <f>分析係数表!F42</f>
        <v>0.55766192733017372</v>
      </c>
      <c r="U39" s="86">
        <f>S39*T39</f>
        <v>6.1563597777996713E-2</v>
      </c>
      <c r="V39" s="87">
        <f>分析係数表!D42</f>
        <v>5.075039494470774E-2</v>
      </c>
      <c r="W39" s="167">
        <f>ROUND(S39*V39,0)</f>
        <v>0</v>
      </c>
      <c r="X39" s="76">
        <f>分析係数表!E42</f>
        <v>4.4826224328593997E-2</v>
      </c>
      <c r="Y39" s="166">
        <f>ROUND(S39*X39,0)</f>
        <v>0</v>
      </c>
    </row>
    <row r="40" spans="1:25" x14ac:dyDescent="0.2">
      <c r="A40" s="6" t="s">
        <v>195</v>
      </c>
      <c r="B40" s="5" t="s">
        <v>41</v>
      </c>
      <c r="C40" s="90"/>
      <c r="D40" s="76">
        <f>投入係数表!O40</f>
        <v>1.2610340479192938E-2</v>
      </c>
      <c r="E40" s="77">
        <f>$C$17*D40</f>
        <v>1.2610340479192939</v>
      </c>
      <c r="F40" s="76">
        <f>分析係数表!C43</f>
        <v>0.28901851382196297</v>
      </c>
      <c r="G40" s="77">
        <f>E40*F40</f>
        <v>0.36446218640852834</v>
      </c>
      <c r="H40" s="77">
        <v>0.50339391167067404</v>
      </c>
      <c r="I40" s="77">
        <f>C40+H40</f>
        <v>0.50339391167067404</v>
      </c>
      <c r="J40" s="76">
        <f>分析係数表!G43</f>
        <v>0.30652070442646356</v>
      </c>
      <c r="K40" s="78">
        <f>I40*J40</f>
        <v>0.15430065640928797</v>
      </c>
      <c r="L40" s="79"/>
      <c r="M40" s="80"/>
      <c r="N40" s="81">
        <f>分析係数表!H43</f>
        <v>3.521490426630651E-2</v>
      </c>
      <c r="O40" s="82">
        <f t="shared" si="4"/>
        <v>0.27146765245794363</v>
      </c>
      <c r="P40" s="76">
        <f>分析係数表!C43</f>
        <v>0.28901851382196297</v>
      </c>
      <c r="Q40" s="82">
        <f>O40*P40</f>
        <v>7.8459177464132016E-2</v>
      </c>
      <c r="R40" s="83">
        <v>0.13215802551206057</v>
      </c>
      <c r="S40" s="84">
        <f>I40+R40</f>
        <v>0.63555193718273462</v>
      </c>
      <c r="T40" s="85">
        <f>分析係数表!F43</f>
        <v>0.54989687450420432</v>
      </c>
      <c r="U40" s="86">
        <f>S40*T40</f>
        <v>0.34948802384187816</v>
      </c>
      <c r="V40" s="87">
        <f>分析係数表!D43</f>
        <v>0.17436141519911152</v>
      </c>
      <c r="W40" s="167">
        <f>ROUND(S40*V40,0)</f>
        <v>0</v>
      </c>
      <c r="X40" s="76">
        <f>分析係数表!E43</f>
        <v>0.14136125654450263</v>
      </c>
      <c r="Y40" s="166">
        <f>ROUND(S40*X40,0)</f>
        <v>0</v>
      </c>
    </row>
    <row r="41" spans="1:25" x14ac:dyDescent="0.2">
      <c r="A41" s="6" t="s">
        <v>341</v>
      </c>
      <c r="B41" s="5" t="s">
        <v>42</v>
      </c>
      <c r="C41" s="90"/>
      <c r="D41" s="76">
        <f>投入係数表!O41</f>
        <v>0</v>
      </c>
      <c r="E41" s="77">
        <f>$C$17*D41</f>
        <v>0</v>
      </c>
      <c r="F41" s="76">
        <f>分析係数表!C44</f>
        <v>0.45048931238732937</v>
      </c>
      <c r="G41" s="77">
        <f>E41*F41</f>
        <v>0</v>
      </c>
      <c r="H41" s="77">
        <v>1.2312378869825456E-3</v>
      </c>
      <c r="I41" s="77">
        <f>C41+H41</f>
        <v>1.2312378869825456E-3</v>
      </c>
      <c r="J41" s="76">
        <f>分析係数表!G44</f>
        <v>0.26609555771438664</v>
      </c>
      <c r="K41" s="78">
        <f>I41*J41</f>
        <v>3.2762693221570342E-4</v>
      </c>
      <c r="L41" s="79"/>
      <c r="M41" s="80"/>
      <c r="N41" s="81">
        <f>分析係数表!H44</f>
        <v>0.11519822038611266</v>
      </c>
      <c r="O41" s="82">
        <f t="shared" si="4"/>
        <v>0.88804985011622839</v>
      </c>
      <c r="P41" s="76">
        <f>分析係数表!C44</f>
        <v>0.45048931238732937</v>
      </c>
      <c r="Q41" s="82">
        <f>O41*P41</f>
        <v>0.40005696634453064</v>
      </c>
      <c r="R41" s="83">
        <v>0.40601755802867762</v>
      </c>
      <c r="S41" s="84">
        <f>I41+R41</f>
        <v>0.40724879591566016</v>
      </c>
      <c r="T41" s="85">
        <f>分析係数表!F44</f>
        <v>0.50295857988165682</v>
      </c>
      <c r="U41" s="86">
        <f>S41*T41</f>
        <v>0.20482927605225512</v>
      </c>
      <c r="V41" s="87">
        <f>分析係数表!D44</f>
        <v>0.24172039212222909</v>
      </c>
      <c r="W41" s="167">
        <f>ROUND(S41*V41,0)</f>
        <v>0</v>
      </c>
      <c r="X41" s="76">
        <f>分析係数表!E44</f>
        <v>0.1850216373752539</v>
      </c>
      <c r="Y41" s="166">
        <f>ROUND(S41*X41,0)</f>
        <v>0</v>
      </c>
    </row>
    <row r="42" spans="1:25" x14ac:dyDescent="0.2">
      <c r="A42" s="6" t="s">
        <v>342</v>
      </c>
      <c r="B42" s="5" t="s">
        <v>279</v>
      </c>
      <c r="C42" s="90"/>
      <c r="D42" s="76">
        <f>投入係数表!O42</f>
        <v>0</v>
      </c>
      <c r="E42" s="77">
        <f>$C$17*D42</f>
        <v>0</v>
      </c>
      <c r="F42" s="76">
        <f>分析係数表!C45</f>
        <v>1</v>
      </c>
      <c r="G42" s="77">
        <f>E42*F42</f>
        <v>0</v>
      </c>
      <c r="H42" s="77">
        <v>1.9645709933702418E-2</v>
      </c>
      <c r="I42" s="77">
        <f>C42+H42</f>
        <v>1.9645709933702418E-2</v>
      </c>
      <c r="J42" s="76">
        <f>分析係数表!G45</f>
        <v>0</v>
      </c>
      <c r="K42" s="78">
        <f>I42*J42</f>
        <v>0</v>
      </c>
      <c r="L42" s="79"/>
      <c r="M42" s="80"/>
      <c r="N42" s="81">
        <f>分析係数表!H45</f>
        <v>0</v>
      </c>
      <c r="O42" s="82">
        <f t="shared" si="4"/>
        <v>0</v>
      </c>
      <c r="P42" s="76">
        <f>分析係数表!C45</f>
        <v>1</v>
      </c>
      <c r="Q42" s="82">
        <f>O42*P42</f>
        <v>0</v>
      </c>
      <c r="R42" s="83">
        <v>1.266612851294982E-2</v>
      </c>
      <c r="S42" s="84">
        <f>I42+R42</f>
        <v>3.2311838446652238E-2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投入係数表!O43</f>
        <v>5.0441361916771753E-3</v>
      </c>
      <c r="E43" s="77">
        <f>$C$17*D43</f>
        <v>0.50441361916771754</v>
      </c>
      <c r="F43" s="76">
        <f>分析係数表!C46</f>
        <v>0.50943835935679327</v>
      </c>
      <c r="G43" s="77">
        <f>E43*F43</f>
        <v>0.25696764658602433</v>
      </c>
      <c r="H43" s="77">
        <v>0.2885887709525255</v>
      </c>
      <c r="I43" s="77">
        <f>C43+H43</f>
        <v>0.2885887709525255</v>
      </c>
      <c r="J43" s="76">
        <f>分析係数表!G46</f>
        <v>9.5846645367412137E-3</v>
      </c>
      <c r="K43" s="78">
        <f>I43*J43</f>
        <v>2.7660265586504041E-3</v>
      </c>
      <c r="L43" s="79"/>
      <c r="M43" s="80"/>
      <c r="N43" s="81">
        <f>分析係数表!H46</f>
        <v>2.3069436720425836E-2</v>
      </c>
      <c r="O43" s="82">
        <f t="shared" si="4"/>
        <v>0.17783963808793091</v>
      </c>
      <c r="P43" s="76">
        <f>分析係数表!C46</f>
        <v>0.50943835935679327</v>
      </c>
      <c r="Q43" s="82">
        <f>O43*P43</f>
        <v>9.0598333456121408E-2</v>
      </c>
      <c r="R43" s="83">
        <v>0.10086174141153266</v>
      </c>
      <c r="S43" s="84">
        <f>I43+R43</f>
        <v>0.38945051236405814</v>
      </c>
      <c r="T43" s="85">
        <f>分析係数表!F46</f>
        <v>0.31355545413053398</v>
      </c>
      <c r="U43" s="86">
        <f>S43*T43</f>
        <v>0.12211433226568139</v>
      </c>
      <c r="V43" s="87">
        <f>分析係数表!D46</f>
        <v>1.3692377909630307E-3</v>
      </c>
      <c r="W43" s="167">
        <f>ROUND(S43*V43,0)</f>
        <v>0</v>
      </c>
      <c r="X43" s="76">
        <f>分析係数表!E46</f>
        <v>4.5641259698767688E-3</v>
      </c>
      <c r="Y43" s="166">
        <f>ROUND(S43*X43,0)</f>
        <v>0</v>
      </c>
    </row>
    <row r="44" spans="1:25" x14ac:dyDescent="0.2">
      <c r="A44" s="192">
        <v>40</v>
      </c>
      <c r="B44" s="14" t="s">
        <v>151</v>
      </c>
      <c r="C44" s="197">
        <f>SUM(C5:C43)</f>
        <v>100</v>
      </c>
      <c r="D44" s="92">
        <f>投入係数表!O44</f>
        <v>0.76923076923076927</v>
      </c>
      <c r="E44" s="91">
        <f>SUM(E5:E43)</f>
        <v>76.923076923076934</v>
      </c>
      <c r="F44" s="92">
        <f>分析係数表!C47</f>
        <v>0.37485381830581077</v>
      </c>
      <c r="G44" s="91">
        <f>SUM(G5:G43)</f>
        <v>7.3780063451320377</v>
      </c>
      <c r="H44" s="91">
        <f>SUM(H5:H43)</f>
        <v>8.3734745421239918</v>
      </c>
      <c r="I44" s="91">
        <f>SUM(I5:I43)</f>
        <v>108.37347454212401</v>
      </c>
      <c r="J44" s="92">
        <f>分析係数表!G47</f>
        <v>0.21549218320370808</v>
      </c>
      <c r="K44" s="93">
        <f>SUM(K5:K43)</f>
        <v>12.288339767026603</v>
      </c>
      <c r="L44" s="94">
        <f>最終需要_まとめ!$L$33</f>
        <v>0.62733333333333341</v>
      </c>
      <c r="M44" s="91">
        <f>K44*L44</f>
        <v>7.7088851471813564</v>
      </c>
      <c r="N44" s="95">
        <f>分析係数表!H47</f>
        <v>1</v>
      </c>
      <c r="O44" s="96">
        <f>SUM(O5:O43)</f>
        <v>7.7088851471813555</v>
      </c>
      <c r="P44" s="92">
        <f>分析係数表!C47</f>
        <v>0.37485381830581077</v>
      </c>
      <c r="Q44" s="96">
        <f>SUM(Q5:Q43)</f>
        <v>3.2357507811508186</v>
      </c>
      <c r="R44" s="91">
        <f>SUM(R5:R43)</f>
        <v>3.6320712605832872</v>
      </c>
      <c r="S44" s="97">
        <f>SUM(S5:S43)</f>
        <v>112.0055458027073</v>
      </c>
      <c r="T44" s="98">
        <f>分析係数表!F47</f>
        <v>0.42538298373792127</v>
      </c>
      <c r="U44" s="99">
        <f>SUM(U5:U43)</f>
        <v>28.842514103160298</v>
      </c>
      <c r="V44" s="100">
        <f>分析係数表!D47</f>
        <v>7.0015974022573133E-2</v>
      </c>
      <c r="W44" s="164">
        <f>SUM(W5:W43)</f>
        <v>10</v>
      </c>
      <c r="X44" s="92">
        <f>分析係数表!E47</f>
        <v>5.9583104197763637E-2</v>
      </c>
      <c r="Y44" s="165">
        <f>SUM(Y5:Y43)</f>
        <v>10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300</v>
      </c>
      <c r="S2" s="3" t="s">
        <v>153</v>
      </c>
      <c r="U2" s="64" t="s">
        <v>210</v>
      </c>
      <c r="W2" s="3" t="s">
        <v>130</v>
      </c>
      <c r="Y2" s="3" t="s">
        <v>154</v>
      </c>
    </row>
    <row r="3" spans="1:25" ht="44" x14ac:dyDescent="0.2">
      <c r="B3" s="65"/>
      <c r="C3" s="66" t="s">
        <v>228</v>
      </c>
      <c r="D3" s="66" t="s">
        <v>239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投入係数表!P5</f>
        <v>0</v>
      </c>
      <c r="E5" s="77">
        <f t="shared" ref="E5:E38" si="0">$C$18*D5</f>
        <v>0</v>
      </c>
      <c r="F5" s="76">
        <f>分析係数表!C8</f>
        <v>0.22093957036739609</v>
      </c>
      <c r="G5" s="77">
        <f t="shared" ref="G5:G38" si="1">E5*F5</f>
        <v>0</v>
      </c>
      <c r="H5" s="77">
        <f t="array" ref="H5:H43">MMULT(逆行列係数!C5:AO43,'14'!G5:G43)</f>
        <v>3.5716019191618702E-4</v>
      </c>
      <c r="I5" s="77">
        <f t="shared" ref="I5:I38" si="2">C5+H5</f>
        <v>3.5716019191618702E-4</v>
      </c>
      <c r="J5" s="76">
        <f>分析係数表!G8</f>
        <v>0.11961513229827248</v>
      </c>
      <c r="K5" s="78">
        <f t="shared" ref="K5:K38" si="3">I5*J5</f>
        <v>4.2721763607731097E-5</v>
      </c>
      <c r="L5" s="79" t="s">
        <v>184</v>
      </c>
      <c r="M5" s="80" t="s">
        <v>184</v>
      </c>
      <c r="N5" s="81">
        <f>分析係数表!H8</f>
        <v>1.166878525462779E-2</v>
      </c>
      <c r="O5" s="82">
        <f t="shared" ref="O5:O43" si="4">$M$44*N5</f>
        <v>0.23981566620231309</v>
      </c>
      <c r="P5" s="76">
        <f>分析係数表!C8</f>
        <v>0.22093957036739609</v>
      </c>
      <c r="Q5" s="82">
        <f t="shared" ref="Q5:Q38" si="5">O5*P5</f>
        <v>5.2984770258109923E-2</v>
      </c>
      <c r="R5" s="83">
        <f t="array" ref="R5:R43">MMULT(逆行列係数!C5:AO43,'14'!Q5:Q43)</f>
        <v>8.993466134526297E-2</v>
      </c>
      <c r="S5" s="84">
        <f t="shared" ref="S5:S38" si="6">I5+R5</f>
        <v>9.0291821537179157E-2</v>
      </c>
      <c r="T5" s="85">
        <f>分析係数表!F8</f>
        <v>0.45156352503826808</v>
      </c>
      <c r="U5" s="86">
        <f t="shared" ref="U5:U38" si="7">S5*T5</f>
        <v>4.0772493215454834E-2</v>
      </c>
      <c r="V5" s="87">
        <f>分析係数表!D8</f>
        <v>0.17734528755740214</v>
      </c>
      <c r="W5" s="88">
        <f t="shared" ref="W5:W38" si="8">ROUND(S5*V5,0)</f>
        <v>0</v>
      </c>
      <c r="X5" s="76">
        <f>分析係数表!E8</f>
        <v>0.14038924119833807</v>
      </c>
      <c r="Y5" s="89">
        <f t="shared" ref="Y5:Y38" si="9">ROUND(S5*X5,0)</f>
        <v>0</v>
      </c>
    </row>
    <row r="6" spans="1:25" x14ac:dyDescent="0.2">
      <c r="A6" s="6" t="s">
        <v>220</v>
      </c>
      <c r="B6" s="5" t="s">
        <v>266</v>
      </c>
      <c r="C6" s="90"/>
      <c r="D6" s="76">
        <f>投入係数表!P6</f>
        <v>0</v>
      </c>
      <c r="E6" s="77">
        <f t="shared" si="0"/>
        <v>0</v>
      </c>
      <c r="F6" s="76">
        <f>分析係数表!C9</f>
        <v>0.23618090452261309</v>
      </c>
      <c r="G6" s="77">
        <f t="shared" si="1"/>
        <v>0</v>
      </c>
      <c r="H6" s="77">
        <v>2.7751455631445086E-4</v>
      </c>
      <c r="I6" s="77">
        <f t="shared" si="2"/>
        <v>2.7751455631445086E-4</v>
      </c>
      <c r="J6" s="76">
        <f>分析係数表!G9</f>
        <v>0.23529411764705882</v>
      </c>
      <c r="K6" s="78">
        <f t="shared" si="3"/>
        <v>6.5297542662223732E-5</v>
      </c>
      <c r="L6" s="79"/>
      <c r="M6" s="80"/>
      <c r="N6" s="81">
        <f>分析係数表!H9</f>
        <v>6.2564550726940495E-4</v>
      </c>
      <c r="O6" s="82">
        <f t="shared" si="4"/>
        <v>1.2858201677230405E-2</v>
      </c>
      <c r="P6" s="76">
        <f>分析係数表!C9</f>
        <v>0.23618090452261309</v>
      </c>
      <c r="Q6" s="82">
        <f t="shared" si="5"/>
        <v>3.0368617026624578E-3</v>
      </c>
      <c r="R6" s="83">
        <v>3.6030760872341663E-3</v>
      </c>
      <c r="S6" s="84">
        <f t="shared" si="6"/>
        <v>3.8805906435486169E-3</v>
      </c>
      <c r="T6" s="85">
        <f>分析係数表!F9</f>
        <v>0.68627450980392157</v>
      </c>
      <c r="U6" s="86">
        <f t="shared" si="7"/>
        <v>2.6631504416510117E-3</v>
      </c>
      <c r="V6" s="87">
        <f>分析係数表!D9</f>
        <v>1.9607843137254902E-2</v>
      </c>
      <c r="W6" s="88">
        <f t="shared" si="8"/>
        <v>0</v>
      </c>
      <c r="X6" s="76">
        <f>分析係数表!E9</f>
        <v>0</v>
      </c>
      <c r="Y6" s="89">
        <f t="shared" si="9"/>
        <v>0</v>
      </c>
    </row>
    <row r="7" spans="1:25" x14ac:dyDescent="0.2">
      <c r="A7" s="6" t="s">
        <v>221</v>
      </c>
      <c r="B7" s="5" t="s">
        <v>267</v>
      </c>
      <c r="C7" s="90"/>
      <c r="D7" s="76">
        <f>投入係数表!P7</f>
        <v>0</v>
      </c>
      <c r="E7" s="77">
        <f t="shared" si="0"/>
        <v>0</v>
      </c>
      <c r="F7" s="76">
        <f>分析係数表!C10</f>
        <v>0</v>
      </c>
      <c r="G7" s="77">
        <f t="shared" si="1"/>
        <v>0</v>
      </c>
      <c r="H7" s="77">
        <v>0</v>
      </c>
      <c r="I7" s="77">
        <f t="shared" si="2"/>
        <v>0</v>
      </c>
      <c r="J7" s="76">
        <f>分析係数表!G10</f>
        <v>0</v>
      </c>
      <c r="K7" s="78">
        <f t="shared" si="3"/>
        <v>0</v>
      </c>
      <c r="L7" s="79"/>
      <c r="M7" s="80"/>
      <c r="N7" s="81">
        <f>分析係数表!H10</f>
        <v>1.1817748470644316E-3</v>
      </c>
      <c r="O7" s="82">
        <f t="shared" si="4"/>
        <v>2.4287714279212988E-2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222</v>
      </c>
      <c r="B8" s="5" t="s">
        <v>27</v>
      </c>
      <c r="C8" s="90"/>
      <c r="D8" s="76">
        <f>投入係数表!P8</f>
        <v>2.838489923360772E-4</v>
      </c>
      <c r="E8" s="77">
        <f t="shared" si="0"/>
        <v>2.8384899233607722E-2</v>
      </c>
      <c r="F8" s="76">
        <f>分析係数表!C11</f>
        <v>2.6120660599932566E-2</v>
      </c>
      <c r="G8" s="77">
        <f t="shared" si="1"/>
        <v>7.4143231904435331E-4</v>
      </c>
      <c r="H8" s="77">
        <v>2.0101602587206162E-2</v>
      </c>
      <c r="I8" s="77">
        <f t="shared" si="2"/>
        <v>2.0101602587206162E-2</v>
      </c>
      <c r="J8" s="76">
        <f>分析係数表!G11</f>
        <v>0.34361233480176212</v>
      </c>
      <c r="K8" s="78">
        <f t="shared" si="3"/>
        <v>6.9071585982470509E-3</v>
      </c>
      <c r="L8" s="79"/>
      <c r="M8" s="80"/>
      <c r="N8" s="81">
        <f>分析係数表!H11</f>
        <v>-1.9861762135536665E-5</v>
      </c>
      <c r="O8" s="82">
        <f t="shared" si="4"/>
        <v>-4.0819687864223508E-4</v>
      </c>
      <c r="P8" s="76">
        <f>分析係数表!C11</f>
        <v>2.6120660599932566E-2</v>
      </c>
      <c r="Q8" s="82">
        <f t="shared" si="5"/>
        <v>-1.0662372124965684E-5</v>
      </c>
      <c r="R8" s="83">
        <v>1.2551910512183378E-3</v>
      </c>
      <c r="S8" s="84">
        <f t="shared" si="6"/>
        <v>2.13567936384245E-2</v>
      </c>
      <c r="T8" s="85">
        <f>分析係数表!F11</f>
        <v>0.56828193832599116</v>
      </c>
      <c r="U8" s="86">
        <f t="shared" si="7"/>
        <v>1.2136680085272073E-2</v>
      </c>
      <c r="V8" s="87">
        <f>分析係数表!D11</f>
        <v>2.2026431718061675E-2</v>
      </c>
      <c r="W8" s="88">
        <f t="shared" si="8"/>
        <v>0</v>
      </c>
      <c r="X8" s="76">
        <f>分析係数表!E11</f>
        <v>0</v>
      </c>
      <c r="Y8" s="89">
        <f t="shared" si="9"/>
        <v>0</v>
      </c>
    </row>
    <row r="9" spans="1:25" x14ac:dyDescent="0.2">
      <c r="A9" s="6" t="s">
        <v>223</v>
      </c>
      <c r="B9" s="5" t="s">
        <v>191</v>
      </c>
      <c r="C9" s="90"/>
      <c r="D9" s="76">
        <f>投入係数表!P9</f>
        <v>0</v>
      </c>
      <c r="E9" s="77">
        <f t="shared" si="0"/>
        <v>0</v>
      </c>
      <c r="F9" s="76">
        <f>分析係数表!C12</f>
        <v>0.27511259056197379</v>
      </c>
      <c r="G9" s="77">
        <f t="shared" si="1"/>
        <v>0</v>
      </c>
      <c r="H9" s="77">
        <v>8.0426908233137678E-4</v>
      </c>
      <c r="I9" s="77">
        <f t="shared" si="2"/>
        <v>8.0426908233137678E-4</v>
      </c>
      <c r="J9" s="76">
        <f>分析係数表!G12</f>
        <v>0.14467046825309793</v>
      </c>
      <c r="K9" s="78">
        <f t="shared" si="3"/>
        <v>1.1635398474236965E-4</v>
      </c>
      <c r="L9" s="79"/>
      <c r="M9" s="80"/>
      <c r="N9" s="81">
        <f>分析係数表!H12</f>
        <v>9.3787240804004135E-2</v>
      </c>
      <c r="O9" s="82">
        <f t="shared" si="4"/>
        <v>1.9275056609486341</v>
      </c>
      <c r="P9" s="76">
        <f>分析係数表!C12</f>
        <v>0.27511259056197379</v>
      </c>
      <c r="Q9" s="82">
        <f t="shared" si="5"/>
        <v>0.53028107570644822</v>
      </c>
      <c r="R9" s="83">
        <v>0.61665100056077427</v>
      </c>
      <c r="S9" s="84">
        <f t="shared" si="6"/>
        <v>0.6174552696431056</v>
      </c>
      <c r="T9" s="85">
        <f>分析係数表!F12</f>
        <v>0.28514639763131922</v>
      </c>
      <c r="U9" s="86">
        <f t="shared" si="7"/>
        <v>0.17606514583720642</v>
      </c>
      <c r="V9" s="87">
        <f>分析係数表!D12</f>
        <v>6.6646562123039807E-2</v>
      </c>
      <c r="W9" s="88">
        <f t="shared" si="8"/>
        <v>0</v>
      </c>
      <c r="X9" s="76">
        <f>分析係数表!E12</f>
        <v>5.9847571005592716E-2</v>
      </c>
      <c r="Y9" s="89">
        <f t="shared" si="9"/>
        <v>0</v>
      </c>
    </row>
    <row r="10" spans="1:25" x14ac:dyDescent="0.2">
      <c r="A10" s="6" t="s">
        <v>224</v>
      </c>
      <c r="B10" s="5" t="s">
        <v>28</v>
      </c>
      <c r="C10" s="90"/>
      <c r="D10" s="76">
        <f>投入係数表!P10</f>
        <v>1.2975953935363529E-3</v>
      </c>
      <c r="E10" s="77">
        <f t="shared" si="0"/>
        <v>0.12975953935363529</v>
      </c>
      <c r="F10" s="76">
        <f>分析係数表!C13</f>
        <v>0</v>
      </c>
      <c r="G10" s="77">
        <f t="shared" si="1"/>
        <v>0</v>
      </c>
      <c r="H10" s="77">
        <v>0</v>
      </c>
      <c r="I10" s="77">
        <f t="shared" si="2"/>
        <v>0</v>
      </c>
      <c r="J10" s="76">
        <f>分析係数表!G13</f>
        <v>0.2449874686716792</v>
      </c>
      <c r="K10" s="78">
        <f t="shared" si="3"/>
        <v>0</v>
      </c>
      <c r="L10" s="79"/>
      <c r="M10" s="80"/>
      <c r="N10" s="81">
        <f>分析係数表!H13</f>
        <v>1.4727496623500437E-2</v>
      </c>
      <c r="O10" s="82">
        <f t="shared" si="4"/>
        <v>0.30267798551321728</v>
      </c>
      <c r="P10" s="76">
        <f>分析係数表!C13</f>
        <v>0</v>
      </c>
      <c r="Q10" s="82">
        <f t="shared" si="5"/>
        <v>0</v>
      </c>
      <c r="R10" s="83">
        <v>0</v>
      </c>
      <c r="S10" s="84">
        <f t="shared" si="6"/>
        <v>0</v>
      </c>
      <c r="T10" s="85">
        <f>分析係数表!F13</f>
        <v>0.38345864661654133</v>
      </c>
      <c r="U10" s="86">
        <f t="shared" si="7"/>
        <v>0</v>
      </c>
      <c r="V10" s="87">
        <f>分析係数表!D13</f>
        <v>8.834586466165413E-2</v>
      </c>
      <c r="W10" s="88">
        <f t="shared" si="8"/>
        <v>0</v>
      </c>
      <c r="X10" s="76">
        <f>分析係数表!E13</f>
        <v>8.6048454469507096E-2</v>
      </c>
      <c r="Y10" s="89">
        <f t="shared" si="9"/>
        <v>0</v>
      </c>
    </row>
    <row r="11" spans="1:25" x14ac:dyDescent="0.2">
      <c r="A11" s="6" t="s">
        <v>225</v>
      </c>
      <c r="B11" s="5" t="s">
        <v>268</v>
      </c>
      <c r="C11" s="90"/>
      <c r="D11" s="76">
        <f>投入係数表!P11</f>
        <v>3.6494870443209925E-3</v>
      </c>
      <c r="E11" s="77">
        <f t="shared" si="0"/>
        <v>0.36494870443209926</v>
      </c>
      <c r="F11" s="76">
        <f>分析係数表!C14</f>
        <v>0.21228966346153844</v>
      </c>
      <c r="G11" s="77">
        <f t="shared" si="1"/>
        <v>7.7474837644614811E-2</v>
      </c>
      <c r="H11" s="77">
        <v>0.13073085699021814</v>
      </c>
      <c r="I11" s="77">
        <f t="shared" si="2"/>
        <v>0.13073085699021814</v>
      </c>
      <c r="J11" s="76">
        <f>分析係数表!G14</f>
        <v>0.17214191852825231</v>
      </c>
      <c r="K11" s="78">
        <f t="shared" si="3"/>
        <v>2.2504260533138733E-2</v>
      </c>
      <c r="L11" s="79"/>
      <c r="M11" s="80"/>
      <c r="N11" s="81">
        <f>分析係数表!H14</f>
        <v>1.2214983713355048E-3</v>
      </c>
      <c r="O11" s="82">
        <f t="shared" si="4"/>
        <v>2.5104108036497454E-2</v>
      </c>
      <c r="P11" s="76">
        <f>分析係数表!C14</f>
        <v>0.21228966346153844</v>
      </c>
      <c r="Q11" s="82">
        <f t="shared" si="5"/>
        <v>5.3293426465701472E-3</v>
      </c>
      <c r="R11" s="83">
        <v>3.0863387713464495E-2</v>
      </c>
      <c r="S11" s="84">
        <f t="shared" si="6"/>
        <v>0.16159424470368264</v>
      </c>
      <c r="T11" s="85">
        <f>分析係数表!F14</f>
        <v>0.30737068450603272</v>
      </c>
      <c r="U11" s="86">
        <f t="shared" si="7"/>
        <v>4.9669333606806282E-2</v>
      </c>
      <c r="V11" s="87">
        <f>分析係数表!D14</f>
        <v>6.4508421932863463E-2</v>
      </c>
      <c r="W11" s="88">
        <f t="shared" si="8"/>
        <v>0</v>
      </c>
      <c r="X11" s="76">
        <f>分析係数表!E14</f>
        <v>5.0053757018277384E-2</v>
      </c>
      <c r="Y11" s="89">
        <f t="shared" si="9"/>
        <v>0</v>
      </c>
    </row>
    <row r="12" spans="1:25" x14ac:dyDescent="0.2">
      <c r="A12" s="6" t="s">
        <v>226</v>
      </c>
      <c r="B12" s="5" t="s">
        <v>29</v>
      </c>
      <c r="C12" s="90"/>
      <c r="D12" s="76">
        <f>投入係数表!P12</f>
        <v>9.1237176108024814E-3</v>
      </c>
      <c r="E12" s="77">
        <f t="shared" si="0"/>
        <v>0.9123717610802482</v>
      </c>
      <c r="F12" s="76">
        <f>分析係数表!C15</f>
        <v>0</v>
      </c>
      <c r="G12" s="77">
        <f t="shared" si="1"/>
        <v>0</v>
      </c>
      <c r="H12" s="77">
        <v>0</v>
      </c>
      <c r="I12" s="77">
        <f t="shared" si="2"/>
        <v>0</v>
      </c>
      <c r="J12" s="76">
        <f>分析係数表!G15</f>
        <v>9.5616368472834598E-2</v>
      </c>
      <c r="K12" s="78">
        <f t="shared" si="3"/>
        <v>0</v>
      </c>
      <c r="L12" s="79"/>
      <c r="M12" s="80"/>
      <c r="N12" s="81">
        <f>分析係数表!H15</f>
        <v>8.620004766822913E-3</v>
      </c>
      <c r="O12" s="82">
        <f t="shared" si="4"/>
        <v>0.17715744533073002</v>
      </c>
      <c r="P12" s="76">
        <f>分析係数表!C15</f>
        <v>0</v>
      </c>
      <c r="Q12" s="82">
        <f t="shared" si="5"/>
        <v>0</v>
      </c>
      <c r="R12" s="83">
        <v>0</v>
      </c>
      <c r="S12" s="84">
        <f t="shared" si="6"/>
        <v>0</v>
      </c>
      <c r="T12" s="85">
        <f>分析係数表!F15</f>
        <v>0.30379331705717305</v>
      </c>
      <c r="U12" s="86">
        <f t="shared" si="7"/>
        <v>0</v>
      </c>
      <c r="V12" s="87">
        <f>分析係数表!D15</f>
        <v>2.2264329701563241E-2</v>
      </c>
      <c r="W12" s="88">
        <f t="shared" si="8"/>
        <v>0</v>
      </c>
      <c r="X12" s="76">
        <f>分析係数表!E15</f>
        <v>2.0187297307145722E-2</v>
      </c>
      <c r="Y12" s="89">
        <f t="shared" si="9"/>
        <v>0</v>
      </c>
    </row>
    <row r="13" spans="1:25" x14ac:dyDescent="0.2">
      <c r="A13" s="6" t="s">
        <v>227</v>
      </c>
      <c r="B13" s="5" t="s">
        <v>30</v>
      </c>
      <c r="C13" s="90"/>
      <c r="D13" s="76">
        <f>投入係数表!P13</f>
        <v>3.041239203600827E-3</v>
      </c>
      <c r="E13" s="77">
        <f t="shared" si="0"/>
        <v>0.30412392036008268</v>
      </c>
      <c r="F13" s="76">
        <f>分析係数表!C16</f>
        <v>0.11454569784557744</v>
      </c>
      <c r="G13" s="77">
        <f t="shared" si="1"/>
        <v>3.4836086689178487E-2</v>
      </c>
      <c r="H13" s="77">
        <v>7.6108926552976075E-2</v>
      </c>
      <c r="I13" s="77">
        <f t="shared" si="2"/>
        <v>7.6108926552976075E-2</v>
      </c>
      <c r="J13" s="76">
        <f>分析係数表!G16</f>
        <v>3.3333333333333333E-2</v>
      </c>
      <c r="K13" s="78">
        <f t="shared" si="3"/>
        <v>2.536964218432536E-3</v>
      </c>
      <c r="L13" s="79"/>
      <c r="M13" s="80"/>
      <c r="N13" s="81">
        <f>分析係数表!H16</f>
        <v>1.7428696273933425E-2</v>
      </c>
      <c r="O13" s="82">
        <f t="shared" si="4"/>
        <v>0.35819276100856129</v>
      </c>
      <c r="P13" s="76">
        <f>分析係数表!C16</f>
        <v>0.11454569784557744</v>
      </c>
      <c r="Q13" s="82">
        <f t="shared" si="5"/>
        <v>4.1029439772959794E-2</v>
      </c>
      <c r="R13" s="83">
        <v>4.7845014911951228E-2</v>
      </c>
      <c r="S13" s="84">
        <f t="shared" si="6"/>
        <v>0.1239539414649273</v>
      </c>
      <c r="T13" s="85">
        <f>分析係数表!F16</f>
        <v>0.28835978835978837</v>
      </c>
      <c r="U13" s="86">
        <f t="shared" si="7"/>
        <v>3.5743332327188036E-2</v>
      </c>
      <c r="V13" s="87">
        <f>分析係数表!D16</f>
        <v>1.4814814814814815E-2</v>
      </c>
      <c r="W13" s="88">
        <f t="shared" si="8"/>
        <v>0</v>
      </c>
      <c r="X13" s="76">
        <f>分析係数表!E16</f>
        <v>1.4814814814814815E-2</v>
      </c>
      <c r="Y13" s="89">
        <f t="shared" si="9"/>
        <v>0</v>
      </c>
    </row>
    <row r="14" spans="1:25" x14ac:dyDescent="0.2">
      <c r="A14" s="6" t="s">
        <v>2</v>
      </c>
      <c r="B14" s="5" t="s">
        <v>365</v>
      </c>
      <c r="C14" s="90"/>
      <c r="D14" s="76">
        <f>投入係数表!P14</f>
        <v>5.0281821499533674E-3</v>
      </c>
      <c r="E14" s="77">
        <f t="shared" si="0"/>
        <v>0.50281821499533674</v>
      </c>
      <c r="F14" s="76">
        <f>分析係数表!C17</f>
        <v>0.30978058757902571</v>
      </c>
      <c r="G14" s="77">
        <f t="shared" si="1"/>
        <v>0.1557633220866923</v>
      </c>
      <c r="H14" s="77">
        <v>0.20667799329567993</v>
      </c>
      <c r="I14" s="77">
        <f t="shared" si="2"/>
        <v>0.20667799329567993</v>
      </c>
      <c r="J14" s="76">
        <f>分析係数表!G17</f>
        <v>0.21244620534189493</v>
      </c>
      <c r="K14" s="78">
        <f t="shared" si="3"/>
        <v>4.3907955403344801E-2</v>
      </c>
      <c r="L14" s="79"/>
      <c r="M14" s="80"/>
      <c r="N14" s="81">
        <f>分析係数表!H17</f>
        <v>3.0984348931437197E-3</v>
      </c>
      <c r="O14" s="82">
        <f t="shared" si="4"/>
        <v>6.3678713068188675E-2</v>
      </c>
      <c r="P14" s="76">
        <f>分析係数表!C17</f>
        <v>0.30978058757902571</v>
      </c>
      <c r="Q14" s="82">
        <f t="shared" si="5"/>
        <v>1.9726429150539671E-2</v>
      </c>
      <c r="R14" s="83">
        <v>4.4447749743075311E-2</v>
      </c>
      <c r="S14" s="84">
        <f t="shared" si="6"/>
        <v>0.25112574303875523</v>
      </c>
      <c r="T14" s="85">
        <f>分析係数表!F17</f>
        <v>0.32338274472300022</v>
      </c>
      <c r="U14" s="86">
        <f t="shared" si="7"/>
        <v>8.1209732054475528E-2</v>
      </c>
      <c r="V14" s="87">
        <f>分析係数表!D17</f>
        <v>4.5631532208484184E-2</v>
      </c>
      <c r="W14" s="88">
        <f t="shared" si="8"/>
        <v>0</v>
      </c>
      <c r="X14" s="76">
        <f>分析係数表!E17</f>
        <v>4.7134367101577979E-2</v>
      </c>
      <c r="Y14" s="89">
        <f t="shared" si="9"/>
        <v>0</v>
      </c>
    </row>
    <row r="15" spans="1:25" x14ac:dyDescent="0.2">
      <c r="A15" s="6" t="s">
        <v>3</v>
      </c>
      <c r="B15" s="5" t="s">
        <v>31</v>
      </c>
      <c r="C15" s="90"/>
      <c r="D15" s="76">
        <f>投入係数表!P15</f>
        <v>3.6900369003690036E-3</v>
      </c>
      <c r="E15" s="77">
        <f t="shared" si="0"/>
        <v>0.36900369003690037</v>
      </c>
      <c r="F15" s="76">
        <f>分析係数表!C18</f>
        <v>0.59688826025459685</v>
      </c>
      <c r="G15" s="77">
        <f t="shared" si="1"/>
        <v>0.22025397057365198</v>
      </c>
      <c r="H15" s="77">
        <v>0.30246233768687614</v>
      </c>
      <c r="I15" s="77">
        <f t="shared" si="2"/>
        <v>0.30246233768687614</v>
      </c>
      <c r="J15" s="76">
        <f>分析係数表!G18</f>
        <v>0.21580586555930445</v>
      </c>
      <c r="K15" s="78">
        <f t="shared" si="3"/>
        <v>6.5273146583606931E-2</v>
      </c>
      <c r="L15" s="79"/>
      <c r="M15" s="80"/>
      <c r="N15" s="81">
        <f>分析係数表!H18</f>
        <v>4.5682052911734329E-4</v>
      </c>
      <c r="O15" s="82">
        <f t="shared" si="4"/>
        <v>9.3885282087714066E-3</v>
      </c>
      <c r="P15" s="76">
        <f>分析係数表!C18</f>
        <v>0.59688826025459685</v>
      </c>
      <c r="Q15" s="82">
        <f t="shared" si="5"/>
        <v>5.6039022688847712E-3</v>
      </c>
      <c r="R15" s="83">
        <v>1.3980500806922229E-2</v>
      </c>
      <c r="S15" s="84">
        <f t="shared" si="6"/>
        <v>0.31644283849379834</v>
      </c>
      <c r="T15" s="85">
        <f>分析係数表!F18</f>
        <v>0.45964183752919802</v>
      </c>
      <c r="U15" s="86">
        <f t="shared" si="7"/>
        <v>0.14545036775824471</v>
      </c>
      <c r="V15" s="87">
        <f>分析係数表!D18</f>
        <v>3.9968855437321565E-2</v>
      </c>
      <c r="W15" s="88">
        <f t="shared" si="8"/>
        <v>0</v>
      </c>
      <c r="X15" s="76">
        <f>分析係数表!E18</f>
        <v>3.7243706202958735E-2</v>
      </c>
      <c r="Y15" s="89">
        <f t="shared" si="9"/>
        <v>0</v>
      </c>
    </row>
    <row r="16" spans="1:25" x14ac:dyDescent="0.2">
      <c r="A16" s="6" t="s">
        <v>4</v>
      </c>
      <c r="B16" s="5" t="s">
        <v>32</v>
      </c>
      <c r="C16" s="90"/>
      <c r="D16" s="76">
        <f>投入係数表!P16</f>
        <v>0.23595961234337617</v>
      </c>
      <c r="E16" s="77">
        <f t="shared" si="0"/>
        <v>23.595961234337619</v>
      </c>
      <c r="F16" s="76">
        <f>分析係数表!C19</f>
        <v>0.34200435729847489</v>
      </c>
      <c r="G16" s="77">
        <f t="shared" si="1"/>
        <v>8.0699215567893656</v>
      </c>
      <c r="H16" s="77">
        <v>10.476855005501841</v>
      </c>
      <c r="I16" s="77">
        <f t="shared" si="2"/>
        <v>10.476855005501841</v>
      </c>
      <c r="J16" s="76">
        <f>分析係数表!G19</f>
        <v>5.7658279746234518E-2</v>
      </c>
      <c r="K16" s="78">
        <f t="shared" si="3"/>
        <v>0.60407743676796255</v>
      </c>
      <c r="L16" s="79"/>
      <c r="M16" s="80"/>
      <c r="N16" s="81">
        <f>分析係数表!H19</f>
        <v>-1.1917057281321999E-4</v>
      </c>
      <c r="O16" s="82">
        <f t="shared" si="4"/>
        <v>-2.4491812718534104E-3</v>
      </c>
      <c r="P16" s="76">
        <f>分析係数表!C19</f>
        <v>0.34200435729847489</v>
      </c>
      <c r="Q16" s="82">
        <f t="shared" si="5"/>
        <v>-8.3763066678768693E-4</v>
      </c>
      <c r="R16" s="83">
        <v>7.765887504461522E-3</v>
      </c>
      <c r="S16" s="84">
        <f t="shared" si="6"/>
        <v>10.484620893006303</v>
      </c>
      <c r="T16" s="85">
        <f>分析係数表!F19</f>
        <v>0.2400702026958986</v>
      </c>
      <c r="U16" s="86">
        <f t="shared" si="7"/>
        <v>2.5170450629736765</v>
      </c>
      <c r="V16" s="87">
        <f>分析係数表!D19</f>
        <v>1.0314617409693151E-2</v>
      </c>
      <c r="W16" s="88">
        <f t="shared" si="8"/>
        <v>0</v>
      </c>
      <c r="X16" s="76">
        <f>分析係数表!E19</f>
        <v>1.1666882453641765E-2</v>
      </c>
      <c r="Y16" s="89">
        <f t="shared" si="9"/>
        <v>0</v>
      </c>
    </row>
    <row r="17" spans="1:25" x14ac:dyDescent="0.2">
      <c r="A17" s="6" t="s">
        <v>5</v>
      </c>
      <c r="B17" s="5" t="s">
        <v>33</v>
      </c>
      <c r="C17" s="90"/>
      <c r="D17" s="76">
        <f>投入係数表!P17</f>
        <v>6.832650744089859E-2</v>
      </c>
      <c r="E17" s="77">
        <f t="shared" si="0"/>
        <v>6.8326507440898592</v>
      </c>
      <c r="F17" s="76">
        <f>分析係数表!C20</f>
        <v>3.3677120606188216E-2</v>
      </c>
      <c r="G17" s="77">
        <f t="shared" si="1"/>
        <v>0.23010400316867585</v>
      </c>
      <c r="H17" s="77">
        <v>0.25078778175650335</v>
      </c>
      <c r="I17" s="77">
        <f t="shared" si="2"/>
        <v>0.25078778175650335</v>
      </c>
      <c r="J17" s="76">
        <f>分析係数表!G20</f>
        <v>0.10088272383354351</v>
      </c>
      <c r="K17" s="78">
        <f t="shared" si="3"/>
        <v>2.5300154527768307E-2</v>
      </c>
      <c r="L17" s="79"/>
      <c r="M17" s="80"/>
      <c r="N17" s="81">
        <f>分析係数表!H20</f>
        <v>5.7599110193056326E-4</v>
      </c>
      <c r="O17" s="82">
        <f t="shared" si="4"/>
        <v>1.1837709480624816E-2</v>
      </c>
      <c r="P17" s="76">
        <f>分析係数表!C20</f>
        <v>3.3677120606188216E-2</v>
      </c>
      <c r="Q17" s="82">
        <f t="shared" si="5"/>
        <v>3.9865996988001961E-4</v>
      </c>
      <c r="R17" s="83">
        <v>1.0326856852718607E-3</v>
      </c>
      <c r="S17" s="84">
        <f t="shared" si="6"/>
        <v>0.25182046744177522</v>
      </c>
      <c r="T17" s="85">
        <f>分析係数表!F20</f>
        <v>0.2244640605296343</v>
      </c>
      <c r="U17" s="86">
        <f t="shared" si="7"/>
        <v>5.652464464645144E-2</v>
      </c>
      <c r="V17" s="87">
        <f>分析係数表!D20</f>
        <v>9.8360655737704916E-2</v>
      </c>
      <c r="W17" s="88">
        <f t="shared" si="8"/>
        <v>0</v>
      </c>
      <c r="X17" s="76">
        <f>分析係数表!E20</f>
        <v>9.8360655737704916E-2</v>
      </c>
      <c r="Y17" s="89">
        <f t="shared" si="9"/>
        <v>0</v>
      </c>
    </row>
    <row r="18" spans="1:25" x14ac:dyDescent="0.2">
      <c r="A18" s="6" t="s">
        <v>6</v>
      </c>
      <c r="B18" s="5" t="s">
        <v>34</v>
      </c>
      <c r="C18" s="75">
        <f>最終需要_まとめ!C19</f>
        <v>100</v>
      </c>
      <c r="D18" s="76">
        <f>投入係数表!P18</f>
        <v>7.3435789302947974E-2</v>
      </c>
      <c r="E18" s="77">
        <f t="shared" si="0"/>
        <v>7.3435789302947976</v>
      </c>
      <c r="F18" s="76">
        <f>分析係数表!C21</f>
        <v>0.74792925901052154</v>
      </c>
      <c r="G18" s="77">
        <f t="shared" si="1"/>
        <v>5.4924775478206662</v>
      </c>
      <c r="H18" s="77">
        <v>5.8724763057435592</v>
      </c>
      <c r="I18" s="77">
        <f t="shared" si="2"/>
        <v>105.87247630574356</v>
      </c>
      <c r="J18" s="76">
        <f>分析係数表!G21</f>
        <v>0.28510603787356553</v>
      </c>
      <c r="K18" s="78">
        <f t="shared" si="3"/>
        <v>30.184882239393492</v>
      </c>
      <c r="L18" s="79"/>
      <c r="M18" s="80"/>
      <c r="N18" s="81">
        <f>分析係数表!H21</f>
        <v>9.6329546357352828E-4</v>
      </c>
      <c r="O18" s="82">
        <f t="shared" si="4"/>
        <v>1.97975486141484E-2</v>
      </c>
      <c r="P18" s="76">
        <f>分析係数表!C21</f>
        <v>0.74792925901052154</v>
      </c>
      <c r="Q18" s="82">
        <f t="shared" si="5"/>
        <v>1.480716586520479E-2</v>
      </c>
      <c r="R18" s="83">
        <v>3.4890852139376607E-2</v>
      </c>
      <c r="S18" s="84">
        <f t="shared" si="6"/>
        <v>105.90736715788293</v>
      </c>
      <c r="T18" s="85">
        <f>分析係数表!F21</f>
        <v>0.42581403836016385</v>
      </c>
      <c r="U18" s="86">
        <f t="shared" si="7"/>
        <v>45.096843701590721</v>
      </c>
      <c r="V18" s="87">
        <f>分析係数表!D21</f>
        <v>6.5082518957057703E-2</v>
      </c>
      <c r="W18" s="88">
        <f t="shared" si="8"/>
        <v>7</v>
      </c>
      <c r="X18" s="76">
        <f>分析係数表!E21</f>
        <v>5.1052268764445886E-2</v>
      </c>
      <c r="Y18" s="89">
        <f t="shared" si="9"/>
        <v>5</v>
      </c>
    </row>
    <row r="19" spans="1:25" x14ac:dyDescent="0.2">
      <c r="A19" s="6" t="s">
        <v>7</v>
      </c>
      <c r="B19" s="5" t="s">
        <v>269</v>
      </c>
      <c r="C19" s="90"/>
      <c r="D19" s="76">
        <f>投入係数表!P19</f>
        <v>1.0948461132962977E-3</v>
      </c>
      <c r="E19" s="77">
        <f t="shared" si="0"/>
        <v>0.10948461132962978</v>
      </c>
      <c r="F19" s="76">
        <f>分析係数表!C22</f>
        <v>0.14808652246256238</v>
      </c>
      <c r="G19" s="77">
        <f t="shared" si="1"/>
        <v>1.6213195354970133E-2</v>
      </c>
      <c r="H19" s="77">
        <v>2.1366480426682141E-2</v>
      </c>
      <c r="I19" s="77">
        <f t="shared" si="2"/>
        <v>2.1366480426682141E-2</v>
      </c>
      <c r="J19" s="76">
        <f>分析係数表!G22</f>
        <v>0.1945937983354202</v>
      </c>
      <c r="K19" s="78">
        <f t="shared" si="3"/>
        <v>4.1577845832874872E-3</v>
      </c>
      <c r="L19" s="79"/>
      <c r="M19" s="80"/>
      <c r="N19" s="81">
        <f>分析係数表!H22</f>
        <v>4.9654405338841663E-5</v>
      </c>
      <c r="O19" s="82">
        <f t="shared" si="4"/>
        <v>1.0204921966055877E-3</v>
      </c>
      <c r="P19" s="76">
        <f>分析係数表!C22</f>
        <v>0.14808652246256238</v>
      </c>
      <c r="Q19" s="82">
        <f t="shared" si="5"/>
        <v>1.5112114059550298E-4</v>
      </c>
      <c r="R19" s="83">
        <v>1.8332859657812447E-3</v>
      </c>
      <c r="S19" s="84">
        <f t="shared" si="6"/>
        <v>2.3199766392463385E-2</v>
      </c>
      <c r="T19" s="85">
        <f>分析係数表!F22</f>
        <v>0.41290417618030495</v>
      </c>
      <c r="U19" s="86">
        <f t="shared" si="7"/>
        <v>9.5792804298556189E-3</v>
      </c>
      <c r="V19" s="87">
        <f>分析係数表!D22</f>
        <v>2.3495617588568902E-2</v>
      </c>
      <c r="W19" s="88">
        <f t="shared" si="8"/>
        <v>0</v>
      </c>
      <c r="X19" s="76">
        <f>分析係数表!E22</f>
        <v>1.8855417249760625E-2</v>
      </c>
      <c r="Y19" s="89">
        <f t="shared" si="9"/>
        <v>0</v>
      </c>
    </row>
    <row r="20" spans="1:25" x14ac:dyDescent="0.2">
      <c r="A20" s="6" t="s">
        <v>8</v>
      </c>
      <c r="B20" s="5" t="s">
        <v>270</v>
      </c>
      <c r="C20" s="90"/>
      <c r="D20" s="76">
        <f>投入係数表!P20</f>
        <v>4.8659827257613238E-4</v>
      </c>
      <c r="E20" s="77">
        <f t="shared" si="0"/>
        <v>4.8659827257613239E-2</v>
      </c>
      <c r="F20" s="76">
        <f>分析係数表!C23</f>
        <v>0</v>
      </c>
      <c r="G20" s="77">
        <f t="shared" si="1"/>
        <v>0</v>
      </c>
      <c r="H20" s="77">
        <v>0</v>
      </c>
      <c r="I20" s="77">
        <f t="shared" si="2"/>
        <v>0</v>
      </c>
      <c r="J20" s="76">
        <f>分析係数表!G23</f>
        <v>0.21540656205420827</v>
      </c>
      <c r="K20" s="78">
        <f t="shared" si="3"/>
        <v>0</v>
      </c>
      <c r="L20" s="79"/>
      <c r="M20" s="80"/>
      <c r="N20" s="81">
        <f>分析係数表!H23</f>
        <v>2.9792643203304998E-5</v>
      </c>
      <c r="O20" s="82">
        <f t="shared" si="4"/>
        <v>6.1229531796335259E-4</v>
      </c>
      <c r="P20" s="76">
        <f>分析係数表!C23</f>
        <v>0</v>
      </c>
      <c r="Q20" s="82">
        <f t="shared" si="5"/>
        <v>0</v>
      </c>
      <c r="R20" s="83">
        <v>0</v>
      </c>
      <c r="S20" s="84">
        <f t="shared" si="6"/>
        <v>0</v>
      </c>
      <c r="T20" s="85">
        <f>分析係数表!F23</f>
        <v>0.44079885877318115</v>
      </c>
      <c r="U20" s="86">
        <f t="shared" si="7"/>
        <v>0</v>
      </c>
      <c r="V20" s="87">
        <f>分析係数表!D23</f>
        <v>9.4151212553495012E-2</v>
      </c>
      <c r="W20" s="88">
        <f t="shared" si="8"/>
        <v>0</v>
      </c>
      <c r="X20" s="76">
        <f>分析係数表!E23</f>
        <v>8.7375178316690436E-2</v>
      </c>
      <c r="Y20" s="89">
        <f t="shared" si="9"/>
        <v>0</v>
      </c>
    </row>
    <row r="21" spans="1:25" x14ac:dyDescent="0.2">
      <c r="A21" s="6" t="s">
        <v>9</v>
      </c>
      <c r="B21" s="5" t="s">
        <v>271</v>
      </c>
      <c r="C21" s="90"/>
      <c r="D21" s="76">
        <f>投入係数表!P21</f>
        <v>0</v>
      </c>
      <c r="E21" s="77">
        <f t="shared" si="0"/>
        <v>0</v>
      </c>
      <c r="F21" s="76">
        <f>分析係数表!C24</f>
        <v>0.12890403180011356</v>
      </c>
      <c r="G21" s="77">
        <f t="shared" si="1"/>
        <v>0</v>
      </c>
      <c r="H21" s="77">
        <v>1.6588150066239977E-3</v>
      </c>
      <c r="I21" s="77">
        <f t="shared" si="2"/>
        <v>1.6588150066239977E-3</v>
      </c>
      <c r="J21" s="76">
        <f>分析係数表!G24</f>
        <v>0.20533333333333334</v>
      </c>
      <c r="K21" s="78">
        <f t="shared" si="3"/>
        <v>3.4061001469346089E-4</v>
      </c>
      <c r="L21" s="79"/>
      <c r="M21" s="80"/>
      <c r="N21" s="81">
        <f>分析係数表!H24</f>
        <v>3.4758083737189161E-4</v>
      </c>
      <c r="O21" s="82">
        <f t="shared" si="4"/>
        <v>7.1434453762391128E-3</v>
      </c>
      <c r="P21" s="76">
        <f>分析係数表!C24</f>
        <v>0.12890403180011356</v>
      </c>
      <c r="Q21" s="82">
        <f t="shared" si="5"/>
        <v>9.2081890994110077E-4</v>
      </c>
      <c r="R21" s="83">
        <v>3.6148874813926573E-3</v>
      </c>
      <c r="S21" s="84">
        <f t="shared" si="6"/>
        <v>5.2737024880166548E-3</v>
      </c>
      <c r="T21" s="85">
        <f>分析係数表!F24</f>
        <v>0.39200000000000002</v>
      </c>
      <c r="U21" s="86">
        <f t="shared" si="7"/>
        <v>2.0672913753025288E-3</v>
      </c>
      <c r="V21" s="87">
        <f>分析係数表!D24</f>
        <v>0</v>
      </c>
      <c r="W21" s="88">
        <f t="shared" si="8"/>
        <v>0</v>
      </c>
      <c r="X21" s="76">
        <f>分析係数表!E24</f>
        <v>0</v>
      </c>
      <c r="Y21" s="89">
        <f t="shared" si="9"/>
        <v>0</v>
      </c>
    </row>
    <row r="22" spans="1:25" x14ac:dyDescent="0.2">
      <c r="A22" s="6" t="s">
        <v>10</v>
      </c>
      <c r="B22" s="5" t="s">
        <v>272</v>
      </c>
      <c r="C22" s="90"/>
      <c r="D22" s="76">
        <f>投入係数表!P22</f>
        <v>2.7573902112647498E-3</v>
      </c>
      <c r="E22" s="77">
        <f t="shared" si="0"/>
        <v>0.27573902112647497</v>
      </c>
      <c r="F22" s="76">
        <f>分析係数表!C25</f>
        <v>4.4947860481841073E-2</v>
      </c>
      <c r="G22" s="77">
        <f t="shared" si="1"/>
        <v>1.2393879050992224E-2</v>
      </c>
      <c r="H22" s="77">
        <v>1.5063798958328056E-2</v>
      </c>
      <c r="I22" s="77">
        <f t="shared" si="2"/>
        <v>1.5063798958328056E-2</v>
      </c>
      <c r="J22" s="76">
        <f>分析係数表!G25</f>
        <v>0.19696010132995567</v>
      </c>
      <c r="K22" s="78">
        <f t="shared" si="3"/>
        <v>2.9669673692463744E-3</v>
      </c>
      <c r="L22" s="79"/>
      <c r="M22" s="80"/>
      <c r="N22" s="81">
        <f>分析係数表!H25</f>
        <v>5.2633669659172167E-4</v>
      </c>
      <c r="O22" s="82">
        <f t="shared" si="4"/>
        <v>1.0817217284019231E-2</v>
      </c>
      <c r="P22" s="76">
        <f>分析係数表!C25</f>
        <v>4.4947860481841073E-2</v>
      </c>
      <c r="Q22" s="82">
        <f t="shared" si="5"/>
        <v>4.8621077328385621E-4</v>
      </c>
      <c r="R22" s="83">
        <v>2.3289953744893262E-3</v>
      </c>
      <c r="S22" s="84">
        <f t="shared" si="6"/>
        <v>1.7392794332817381E-2</v>
      </c>
      <c r="T22" s="85">
        <f>分析係数表!F25</f>
        <v>0.35085497150094996</v>
      </c>
      <c r="U22" s="86">
        <f t="shared" si="7"/>
        <v>6.1023483599625264E-3</v>
      </c>
      <c r="V22" s="87">
        <f>分析係数表!D25</f>
        <v>8.9930335655478144E-2</v>
      </c>
      <c r="W22" s="88">
        <f t="shared" si="8"/>
        <v>0</v>
      </c>
      <c r="X22" s="76">
        <f>分析係数表!E25</f>
        <v>8.7397086763774542E-2</v>
      </c>
      <c r="Y22" s="89">
        <f t="shared" si="9"/>
        <v>0</v>
      </c>
    </row>
    <row r="23" spans="1:25" x14ac:dyDescent="0.2">
      <c r="A23" s="6" t="s">
        <v>11</v>
      </c>
      <c r="B23" s="5" t="s">
        <v>35</v>
      </c>
      <c r="C23" s="90"/>
      <c r="D23" s="76">
        <f>投入係数表!P23</f>
        <v>8.515469770082316E-4</v>
      </c>
      <c r="E23" s="77">
        <f t="shared" si="0"/>
        <v>8.5154697700823165E-2</v>
      </c>
      <c r="F23" s="76">
        <f>分析係数表!C26</f>
        <v>0.39424703891708968</v>
      </c>
      <c r="G23" s="77">
        <f t="shared" si="1"/>
        <v>3.3571987418429435E-2</v>
      </c>
      <c r="H23" s="77">
        <v>4.6002162042993143E-2</v>
      </c>
      <c r="I23" s="77">
        <f t="shared" si="2"/>
        <v>4.6002162042993143E-2</v>
      </c>
      <c r="J23" s="76">
        <f>分析係数表!G26</f>
        <v>0.19628618241398144</v>
      </c>
      <c r="K23" s="78">
        <f t="shared" si="3"/>
        <v>9.0295887702084854E-3</v>
      </c>
      <c r="L23" s="79"/>
      <c r="M23" s="80"/>
      <c r="N23" s="81">
        <f>分析係数表!H26</f>
        <v>1.0973623579884007E-2</v>
      </c>
      <c r="O23" s="82">
        <f t="shared" si="4"/>
        <v>0.22552877544983488</v>
      </c>
      <c r="P23" s="76">
        <f>分析係数表!C26</f>
        <v>0.39424703891708968</v>
      </c>
      <c r="Q23" s="82">
        <f t="shared" si="5"/>
        <v>8.891405191169463E-2</v>
      </c>
      <c r="R23" s="83">
        <v>9.7725418754914598E-2</v>
      </c>
      <c r="S23" s="84">
        <f t="shared" si="6"/>
        <v>0.14372758079790773</v>
      </c>
      <c r="T23" s="85">
        <f>分析係数表!F26</f>
        <v>0.33478973238667392</v>
      </c>
      <c r="U23" s="86">
        <f t="shared" si="7"/>
        <v>4.8118518311915583E-2</v>
      </c>
      <c r="V23" s="87">
        <f>分析係数表!D26</f>
        <v>1.0267613326051339E-2</v>
      </c>
      <c r="W23" s="88">
        <f t="shared" si="8"/>
        <v>0</v>
      </c>
      <c r="X23" s="76">
        <f>分析係数表!E26</f>
        <v>1.0158383397050792E-2</v>
      </c>
      <c r="Y23" s="89">
        <f t="shared" si="9"/>
        <v>0</v>
      </c>
    </row>
    <row r="24" spans="1:25" x14ac:dyDescent="0.2">
      <c r="A24" s="6" t="s">
        <v>12</v>
      </c>
      <c r="B24" s="5" t="s">
        <v>366</v>
      </c>
      <c r="C24" s="90"/>
      <c r="D24" s="76">
        <f>投入係数表!P24</f>
        <v>4.0549856048011029E-5</v>
      </c>
      <c r="E24" s="77">
        <f t="shared" si="0"/>
        <v>4.054985604801103E-3</v>
      </c>
      <c r="F24" s="76">
        <f>分析係数表!C27</f>
        <v>0.12701612903225812</v>
      </c>
      <c r="G24" s="77">
        <f t="shared" si="1"/>
        <v>5.1504857480336608E-4</v>
      </c>
      <c r="H24" s="77">
        <v>9.5172505041407585E-4</v>
      </c>
      <c r="I24" s="77">
        <f t="shared" si="2"/>
        <v>9.5172505041407585E-4</v>
      </c>
      <c r="J24" s="76">
        <f>分析係数表!G27</f>
        <v>0.16988809766022381</v>
      </c>
      <c r="K24" s="78">
        <f t="shared" si="3"/>
        <v>1.6168675831042796E-4</v>
      </c>
      <c r="L24" s="79"/>
      <c r="M24" s="80"/>
      <c r="N24" s="81">
        <f>分析係数表!H27</f>
        <v>1.137085882259474E-2</v>
      </c>
      <c r="O24" s="82">
        <f t="shared" si="4"/>
        <v>0.23369271302267955</v>
      </c>
      <c r="P24" s="76">
        <f>分析係数表!C27</f>
        <v>0.12701612903225812</v>
      </c>
      <c r="Q24" s="82">
        <f t="shared" si="5"/>
        <v>2.9682743791187134E-2</v>
      </c>
      <c r="R24" s="83">
        <v>3.0045654447857017E-2</v>
      </c>
      <c r="S24" s="84">
        <f t="shared" si="6"/>
        <v>3.0997379498271093E-2</v>
      </c>
      <c r="T24" s="85">
        <f>分析係数表!F27</f>
        <v>0.32044760935910477</v>
      </c>
      <c r="U24" s="86">
        <f t="shared" si="7"/>
        <v>9.9330361566178985E-3</v>
      </c>
      <c r="V24" s="87">
        <f>分析係数表!D27</f>
        <v>1.0172939979654121E-2</v>
      </c>
      <c r="W24" s="88">
        <f t="shared" si="8"/>
        <v>0</v>
      </c>
      <c r="X24" s="76">
        <f>分析係数表!E27</f>
        <v>5.0864699898270603E-3</v>
      </c>
      <c r="Y24" s="89">
        <f t="shared" si="9"/>
        <v>0</v>
      </c>
    </row>
    <row r="25" spans="1:25" x14ac:dyDescent="0.2">
      <c r="A25" s="6" t="s">
        <v>13</v>
      </c>
      <c r="B25" s="5" t="s">
        <v>192</v>
      </c>
      <c r="C25" s="90"/>
      <c r="D25" s="76">
        <f>投入係数表!P25</f>
        <v>0</v>
      </c>
      <c r="E25" s="77">
        <f t="shared" si="0"/>
        <v>0</v>
      </c>
      <c r="F25" s="76">
        <f>分析係数表!C28</f>
        <v>0.16379672406551871</v>
      </c>
      <c r="G25" s="77">
        <f t="shared" si="1"/>
        <v>0</v>
      </c>
      <c r="H25" s="77">
        <v>1.1655453552503116E-2</v>
      </c>
      <c r="I25" s="77">
        <f t="shared" si="2"/>
        <v>1.1655453552503116E-2</v>
      </c>
      <c r="J25" s="76">
        <f>分析係数表!G28</f>
        <v>0.12481384959046909</v>
      </c>
      <c r="K25" s="78">
        <f t="shared" si="3"/>
        <v>1.4547620266108226E-3</v>
      </c>
      <c r="L25" s="79"/>
      <c r="M25" s="80"/>
      <c r="N25" s="81">
        <f>分析係数表!H28</f>
        <v>2.2086279494716771E-2</v>
      </c>
      <c r="O25" s="82">
        <f t="shared" si="4"/>
        <v>0.45391492905016539</v>
      </c>
      <c r="P25" s="76">
        <f>分析係数表!C28</f>
        <v>0.16379672406551871</v>
      </c>
      <c r="Q25" s="82">
        <f t="shared" si="5"/>
        <v>7.4349778382849438E-2</v>
      </c>
      <c r="R25" s="83">
        <v>8.4932231566001687E-2</v>
      </c>
      <c r="S25" s="84">
        <f t="shared" si="6"/>
        <v>9.6587685118504796E-2</v>
      </c>
      <c r="T25" s="85">
        <f>分析係数表!F28</f>
        <v>0.21360759493670886</v>
      </c>
      <c r="U25" s="86">
        <f t="shared" si="7"/>
        <v>2.0631863118667954E-2</v>
      </c>
      <c r="V25" s="87">
        <f>分析係数表!D28</f>
        <v>6.6548771407297092E-2</v>
      </c>
      <c r="W25" s="88">
        <f t="shared" si="8"/>
        <v>0</v>
      </c>
      <c r="X25" s="76">
        <f>分析係数表!E28</f>
        <v>6.78518242740134E-2</v>
      </c>
      <c r="Y25" s="89">
        <f t="shared" si="9"/>
        <v>0</v>
      </c>
    </row>
    <row r="26" spans="1:25" x14ac:dyDescent="0.2">
      <c r="A26" s="6" t="s">
        <v>14</v>
      </c>
      <c r="B26" s="5" t="s">
        <v>50</v>
      </c>
      <c r="C26" s="90"/>
      <c r="D26" s="76">
        <f>投入係数表!P26</f>
        <v>3.0006893475528163E-3</v>
      </c>
      <c r="E26" s="77">
        <f t="shared" si="0"/>
        <v>0.30006893475528162</v>
      </c>
      <c r="F26" s="76">
        <f>分析係数表!C29</f>
        <v>0.28548895899053628</v>
      </c>
      <c r="G26" s="77">
        <f t="shared" si="1"/>
        <v>8.5666367808684502E-2</v>
      </c>
      <c r="H26" s="77">
        <v>0.13441622346185986</v>
      </c>
      <c r="I26" s="77">
        <f t="shared" si="2"/>
        <v>0.13441622346185986</v>
      </c>
      <c r="J26" s="76">
        <f>分析係数表!G29</f>
        <v>0.26160092807424595</v>
      </c>
      <c r="K26" s="78">
        <f t="shared" si="3"/>
        <v>3.516340880585777E-2</v>
      </c>
      <c r="L26" s="79"/>
      <c r="M26" s="80"/>
      <c r="N26" s="81">
        <f>分析係数表!H29</f>
        <v>1.047707952649559E-2</v>
      </c>
      <c r="O26" s="82">
        <f t="shared" si="4"/>
        <v>0.215323853483779</v>
      </c>
      <c r="P26" s="76">
        <f>分析係数表!C29</f>
        <v>0.28548895899053628</v>
      </c>
      <c r="Q26" s="82">
        <f t="shared" si="5"/>
        <v>6.1472582776914822E-2</v>
      </c>
      <c r="R26" s="83">
        <v>8.4537105337157664E-2</v>
      </c>
      <c r="S26" s="84">
        <f t="shared" si="6"/>
        <v>0.21895332879901752</v>
      </c>
      <c r="T26" s="85">
        <f>分析係数表!F29</f>
        <v>0.47177107501933491</v>
      </c>
      <c r="U26" s="86">
        <f t="shared" si="7"/>
        <v>0.1032958473065744</v>
      </c>
      <c r="V26" s="87">
        <f>分析係数表!D29</f>
        <v>7.4825986078886311E-2</v>
      </c>
      <c r="W26" s="88">
        <f t="shared" si="8"/>
        <v>0</v>
      </c>
      <c r="X26" s="76">
        <f>分析係数表!E29</f>
        <v>4.7370456303170917E-2</v>
      </c>
      <c r="Y26" s="89">
        <f t="shared" si="9"/>
        <v>0</v>
      </c>
    </row>
    <row r="27" spans="1:25" x14ac:dyDescent="0.2">
      <c r="A27" s="6" t="s">
        <v>15</v>
      </c>
      <c r="B27" s="5" t="s">
        <v>36</v>
      </c>
      <c r="C27" s="90"/>
      <c r="D27" s="76">
        <f>投入係数表!P27</f>
        <v>3.8522363245610479E-3</v>
      </c>
      <c r="E27" s="77">
        <f t="shared" si="0"/>
        <v>0.3852236324561048</v>
      </c>
      <c r="F27" s="76">
        <f>分析係数表!C30</f>
        <v>1</v>
      </c>
      <c r="G27" s="77">
        <f t="shared" si="1"/>
        <v>0.3852236324561048</v>
      </c>
      <c r="H27" s="77">
        <v>0.47424491908729066</v>
      </c>
      <c r="I27" s="77">
        <f t="shared" si="2"/>
        <v>0.47424491908729066</v>
      </c>
      <c r="J27" s="76">
        <f>分析係数表!G30</f>
        <v>0.34486716956379143</v>
      </c>
      <c r="K27" s="78">
        <f t="shared" si="3"/>
        <v>0.16355150292564322</v>
      </c>
      <c r="L27" s="79"/>
      <c r="M27" s="80"/>
      <c r="N27" s="81">
        <f>分析係数表!H30</f>
        <v>0</v>
      </c>
      <c r="O27" s="82">
        <f t="shared" si="4"/>
        <v>0</v>
      </c>
      <c r="P27" s="76">
        <f>分析係数表!C30</f>
        <v>1</v>
      </c>
      <c r="Q27" s="82">
        <f t="shared" si="5"/>
        <v>0</v>
      </c>
      <c r="R27" s="83">
        <v>4.6795869060722792E-2</v>
      </c>
      <c r="S27" s="84">
        <f t="shared" si="6"/>
        <v>0.52104078814801347</v>
      </c>
      <c r="T27" s="85">
        <f>分析係数表!F30</f>
        <v>0.44112823876680879</v>
      </c>
      <c r="U27" s="86">
        <f t="shared" si="7"/>
        <v>0.22984580520140313</v>
      </c>
      <c r="V27" s="87">
        <f>分析係数表!D30</f>
        <v>0.17563135454247294</v>
      </c>
      <c r="W27" s="88">
        <f t="shared" si="8"/>
        <v>0</v>
      </c>
      <c r="X27" s="76">
        <f>分析係数表!E30</f>
        <v>0.11282387668087898</v>
      </c>
      <c r="Y27" s="89">
        <f t="shared" si="9"/>
        <v>0</v>
      </c>
    </row>
    <row r="28" spans="1:25" x14ac:dyDescent="0.2">
      <c r="A28" s="6" t="s">
        <v>16</v>
      </c>
      <c r="B28" s="5" t="s">
        <v>193</v>
      </c>
      <c r="C28" s="90"/>
      <c r="D28" s="76">
        <f>投入係数表!P28</f>
        <v>2.4046064636470542E-2</v>
      </c>
      <c r="E28" s="77">
        <f t="shared" si="0"/>
        <v>2.4046064636470543</v>
      </c>
      <c r="F28" s="76">
        <f>分析係数表!C31</f>
        <v>9.852216748768472E-2</v>
      </c>
      <c r="G28" s="77">
        <f t="shared" si="1"/>
        <v>0.23690704075340435</v>
      </c>
      <c r="H28" s="77">
        <v>0.30963778053585872</v>
      </c>
      <c r="I28" s="77">
        <f t="shared" si="2"/>
        <v>0.30963778053585872</v>
      </c>
      <c r="J28" s="76">
        <f>分析係数表!G31</f>
        <v>7.0742358078602616E-2</v>
      </c>
      <c r="K28" s="78">
        <f t="shared" si="3"/>
        <v>2.1904506745331488E-2</v>
      </c>
      <c r="L28" s="79"/>
      <c r="M28" s="80"/>
      <c r="N28" s="81">
        <f>分析係数表!H31</f>
        <v>2.298998967188369E-2</v>
      </c>
      <c r="O28" s="82">
        <f t="shared" si="4"/>
        <v>0.47248788702838712</v>
      </c>
      <c r="P28" s="76">
        <f>分析係数表!C31</f>
        <v>9.852216748768472E-2</v>
      </c>
      <c r="Q28" s="82">
        <f t="shared" si="5"/>
        <v>4.655053074171301E-2</v>
      </c>
      <c r="R28" s="83">
        <v>5.9926311550873364E-2</v>
      </c>
      <c r="S28" s="84">
        <f t="shared" si="6"/>
        <v>0.36956409208673208</v>
      </c>
      <c r="T28" s="85">
        <f>分析係数表!F31</f>
        <v>0.34585152838427946</v>
      </c>
      <c r="U28" s="86">
        <f t="shared" si="7"/>
        <v>0.12781430608414487</v>
      </c>
      <c r="V28" s="87">
        <f>分析係数表!D31</f>
        <v>0</v>
      </c>
      <c r="W28" s="88">
        <f t="shared" si="8"/>
        <v>0</v>
      </c>
      <c r="X28" s="76">
        <f>分析係数表!E31</f>
        <v>0</v>
      </c>
      <c r="Y28" s="89">
        <f t="shared" si="9"/>
        <v>0</v>
      </c>
    </row>
    <row r="29" spans="1:25" x14ac:dyDescent="0.2">
      <c r="A29" s="6" t="s">
        <v>17</v>
      </c>
      <c r="B29" s="5" t="s">
        <v>273</v>
      </c>
      <c r="C29" s="90"/>
      <c r="D29" s="76">
        <f>投入係数表!P29</f>
        <v>6.4879769676817647E-4</v>
      </c>
      <c r="E29" s="77">
        <f t="shared" si="0"/>
        <v>6.4879769676817647E-2</v>
      </c>
      <c r="F29" s="76">
        <f>分析係数表!C32</f>
        <v>1</v>
      </c>
      <c r="G29" s="77">
        <f t="shared" si="1"/>
        <v>6.4879769676817647E-2</v>
      </c>
      <c r="H29" s="77">
        <v>9.6134264332476502E-2</v>
      </c>
      <c r="I29" s="77">
        <f t="shared" si="2"/>
        <v>9.6134264332476502E-2</v>
      </c>
      <c r="J29" s="76">
        <f>分析係数表!G32</f>
        <v>0.13984348417829193</v>
      </c>
      <c r="K29" s="78">
        <f t="shared" si="3"/>
        <v>1.3443750473170412E-2</v>
      </c>
      <c r="L29" s="79"/>
      <c r="M29" s="80"/>
      <c r="N29" s="81">
        <f>分析係数表!H32</f>
        <v>6.6735520775403198E-3</v>
      </c>
      <c r="O29" s="82">
        <f t="shared" si="4"/>
        <v>0.13715415122379099</v>
      </c>
      <c r="P29" s="76">
        <f>分析係数表!C32</f>
        <v>1</v>
      </c>
      <c r="Q29" s="82">
        <f t="shared" si="5"/>
        <v>0.13715415122379099</v>
      </c>
      <c r="R29" s="83">
        <v>0.18076200515219548</v>
      </c>
      <c r="S29" s="84">
        <f t="shared" si="6"/>
        <v>0.276896269484672</v>
      </c>
      <c r="T29" s="85">
        <f>分析係数表!F32</f>
        <v>0.48213678121810138</v>
      </c>
      <c r="U29" s="86">
        <f t="shared" si="7"/>
        <v>0.13350187610063974</v>
      </c>
      <c r="V29" s="87">
        <f>分析係数表!D32</f>
        <v>1.5651582170806397E-2</v>
      </c>
      <c r="W29" s="88">
        <f t="shared" si="8"/>
        <v>0</v>
      </c>
      <c r="X29" s="76">
        <f>分析係数表!E32</f>
        <v>2.3477373256209595E-2</v>
      </c>
      <c r="Y29" s="89">
        <f t="shared" si="9"/>
        <v>0</v>
      </c>
    </row>
    <row r="30" spans="1:25" x14ac:dyDescent="0.2">
      <c r="A30" s="6" t="s">
        <v>18</v>
      </c>
      <c r="B30" s="5" t="s">
        <v>274</v>
      </c>
      <c r="C30" s="90"/>
      <c r="D30" s="76">
        <f>投入係数表!P30</f>
        <v>8.1099712096022059E-5</v>
      </c>
      <c r="E30" s="77">
        <f t="shared" si="0"/>
        <v>8.1099712096022059E-3</v>
      </c>
      <c r="F30" s="76">
        <f>分析係数表!C33</f>
        <v>0.66930265995686555</v>
      </c>
      <c r="G30" s="77">
        <f t="shared" si="1"/>
        <v>5.4280253027603545E-3</v>
      </c>
      <c r="H30" s="77">
        <v>1.8128055641808798E-2</v>
      </c>
      <c r="I30" s="77">
        <f t="shared" si="2"/>
        <v>1.8128055641808798E-2</v>
      </c>
      <c r="J30" s="76">
        <f>分析係数表!G33</f>
        <v>0.50267952840300112</v>
      </c>
      <c r="K30" s="78">
        <f t="shared" si="3"/>
        <v>9.1126024608878097E-3</v>
      </c>
      <c r="L30" s="79"/>
      <c r="M30" s="80"/>
      <c r="N30" s="81">
        <f>分析係数表!H33</f>
        <v>9.930881067768333E-4</v>
      </c>
      <c r="O30" s="82">
        <f t="shared" si="4"/>
        <v>2.0409843932111753E-2</v>
      </c>
      <c r="P30" s="76">
        <f>分析係数表!C33</f>
        <v>0.66930265995686555</v>
      </c>
      <c r="Q30" s="82">
        <f t="shared" si="5"/>
        <v>1.3660362833066889E-2</v>
      </c>
      <c r="R30" s="83">
        <v>3.8765816264070621E-2</v>
      </c>
      <c r="S30" s="84">
        <f t="shared" si="6"/>
        <v>5.6893871905879419E-2</v>
      </c>
      <c r="T30" s="85">
        <f>分析係数表!F33</f>
        <v>0.63987138263665599</v>
      </c>
      <c r="U30" s="86">
        <f t="shared" si="7"/>
        <v>3.6404760479967865E-2</v>
      </c>
      <c r="V30" s="87">
        <f>分析係数表!D33</f>
        <v>8.1457663451232579E-2</v>
      </c>
      <c r="W30" s="88">
        <f t="shared" si="8"/>
        <v>0</v>
      </c>
      <c r="X30" s="76">
        <f>分析係数表!E33</f>
        <v>7.5026795284030015E-2</v>
      </c>
      <c r="Y30" s="89">
        <f t="shared" si="9"/>
        <v>0</v>
      </c>
    </row>
    <row r="31" spans="1:25" x14ac:dyDescent="0.2">
      <c r="A31" s="6" t="s">
        <v>19</v>
      </c>
      <c r="B31" s="5" t="s">
        <v>275</v>
      </c>
      <c r="C31" s="90"/>
      <c r="D31" s="76">
        <f>投入係数表!P31</f>
        <v>4.6307935606828596E-2</v>
      </c>
      <c r="E31" s="77">
        <f t="shared" si="0"/>
        <v>4.6307935606828599</v>
      </c>
      <c r="F31" s="76">
        <f>分析係数表!C34</f>
        <v>0.21075898495808931</v>
      </c>
      <c r="G31" s="77">
        <f t="shared" si="1"/>
        <v>0.97598135039997569</v>
      </c>
      <c r="H31" s="77">
        <v>1.1240765546535709</v>
      </c>
      <c r="I31" s="77">
        <f t="shared" si="2"/>
        <v>1.1240765546535709</v>
      </c>
      <c r="J31" s="76">
        <f>分析係数表!G34</f>
        <v>0.42506631299734748</v>
      </c>
      <c r="K31" s="78">
        <f t="shared" si="3"/>
        <v>0.47780707661335475</v>
      </c>
      <c r="L31" s="79"/>
      <c r="M31" s="80"/>
      <c r="N31" s="81">
        <f>分析係数表!H34</f>
        <v>0.16547827123222372</v>
      </c>
      <c r="O31" s="82">
        <f t="shared" si="4"/>
        <v>3.4008922944077815</v>
      </c>
      <c r="P31" s="76">
        <f>分析係数表!C34</f>
        <v>0.21075898495808931</v>
      </c>
      <c r="Q31" s="82">
        <f t="shared" si="5"/>
        <v>0.71676860792117147</v>
      </c>
      <c r="R31" s="83">
        <v>0.78422828824179658</v>
      </c>
      <c r="S31" s="84">
        <f t="shared" si="6"/>
        <v>1.9083048428953675</v>
      </c>
      <c r="T31" s="85">
        <f>分析係数表!F34</f>
        <v>0.7000994694960212</v>
      </c>
      <c r="U31" s="86">
        <f t="shared" si="7"/>
        <v>1.3360032081477349</v>
      </c>
      <c r="V31" s="87">
        <f>分析係数表!D34</f>
        <v>0.34449602122015915</v>
      </c>
      <c r="W31" s="88">
        <f t="shared" si="8"/>
        <v>1</v>
      </c>
      <c r="X31" s="76">
        <f>分析係数表!E34</f>
        <v>0.25008289124668437</v>
      </c>
      <c r="Y31" s="89">
        <f t="shared" si="9"/>
        <v>0</v>
      </c>
    </row>
    <row r="32" spans="1:25" x14ac:dyDescent="0.2">
      <c r="A32" s="6" t="s">
        <v>20</v>
      </c>
      <c r="B32" s="5" t="s">
        <v>37</v>
      </c>
      <c r="C32" s="90"/>
      <c r="D32" s="76">
        <f>投入係数表!P32</f>
        <v>1.1313409837395077E-2</v>
      </c>
      <c r="E32" s="77">
        <f t="shared" si="0"/>
        <v>1.1313409837395076</v>
      </c>
      <c r="F32" s="76">
        <f>分析係数表!C35</f>
        <v>0.35776763643278187</v>
      </c>
      <c r="G32" s="77">
        <f t="shared" si="1"/>
        <v>0.40475718975202196</v>
      </c>
      <c r="H32" s="77">
        <v>0.48626320797396833</v>
      </c>
      <c r="I32" s="77">
        <f t="shared" si="2"/>
        <v>0.48626320797396833</v>
      </c>
      <c r="J32" s="76">
        <f>分析係数表!G35</f>
        <v>0.31457036114570364</v>
      </c>
      <c r="K32" s="78">
        <f t="shared" si="3"/>
        <v>0.15296399294423962</v>
      </c>
      <c r="L32" s="79"/>
      <c r="M32" s="80"/>
      <c r="N32" s="81">
        <f>分析係数表!H35</f>
        <v>6.2812822753634701E-2</v>
      </c>
      <c r="O32" s="82">
        <f t="shared" si="4"/>
        <v>1.2909226287060684</v>
      </c>
      <c r="P32" s="76">
        <f>分析係数表!C35</f>
        <v>0.35776763643278187</v>
      </c>
      <c r="Q32" s="82">
        <f t="shared" si="5"/>
        <v>0.46185033768976375</v>
      </c>
      <c r="R32" s="83">
        <v>0.56588888003909732</v>
      </c>
      <c r="S32" s="84">
        <f t="shared" si="6"/>
        <v>1.0521520880130657</v>
      </c>
      <c r="T32" s="85">
        <f>分析係数表!F35</f>
        <v>0.64533001245330013</v>
      </c>
      <c r="U32" s="86">
        <f t="shared" si="7"/>
        <v>0.67898532006023737</v>
      </c>
      <c r="V32" s="87">
        <f>分析係数表!D35</f>
        <v>7.6961394769613944E-2</v>
      </c>
      <c r="W32" s="88">
        <f t="shared" si="8"/>
        <v>0</v>
      </c>
      <c r="X32" s="76">
        <f>分析係数表!E35</f>
        <v>7.0734744707347447E-2</v>
      </c>
      <c r="Y32" s="89">
        <f t="shared" si="9"/>
        <v>0</v>
      </c>
    </row>
    <row r="33" spans="1:25" x14ac:dyDescent="0.2">
      <c r="A33" s="6" t="s">
        <v>21</v>
      </c>
      <c r="B33" s="5" t="s">
        <v>38</v>
      </c>
      <c r="C33" s="90"/>
      <c r="D33" s="76">
        <f>投入係数表!P33</f>
        <v>3.2439884838408825E-3</v>
      </c>
      <c r="E33" s="77">
        <f t="shared" si="0"/>
        <v>0.32439884838408822</v>
      </c>
      <c r="F33" s="76">
        <f>分析係数表!C36</f>
        <v>0.77131996474217712</v>
      </c>
      <c r="G33" s="77">
        <f t="shared" si="1"/>
        <v>0.2502153082980178</v>
      </c>
      <c r="H33" s="77">
        <v>0.33751025599813528</v>
      </c>
      <c r="I33" s="77">
        <f t="shared" si="2"/>
        <v>0.33751025599813528</v>
      </c>
      <c r="J33" s="76">
        <f>分析係数表!G36</f>
        <v>2.7850799289520427E-2</v>
      </c>
      <c r="K33" s="78">
        <f t="shared" si="3"/>
        <v>9.3999303979587241E-3</v>
      </c>
      <c r="L33" s="79"/>
      <c r="M33" s="80"/>
      <c r="N33" s="81">
        <f>分析係数表!H36</f>
        <v>0.1566397870819099</v>
      </c>
      <c r="O33" s="82">
        <f t="shared" si="4"/>
        <v>3.2192446834119868</v>
      </c>
      <c r="P33" s="76">
        <f>分析係数表!C36</f>
        <v>0.77131996474217712</v>
      </c>
      <c r="Q33" s="82">
        <f t="shared" si="5"/>
        <v>2.4830676957057749</v>
      </c>
      <c r="R33" s="83">
        <v>2.5838131186263067</v>
      </c>
      <c r="S33" s="84">
        <f t="shared" si="6"/>
        <v>2.9213233746244418</v>
      </c>
      <c r="T33" s="85">
        <f>分析係数表!F36</f>
        <v>0.87289520426287748</v>
      </c>
      <c r="U33" s="86">
        <f t="shared" si="7"/>
        <v>2.5500091638107207</v>
      </c>
      <c r="V33" s="87">
        <f>分析係数表!D36</f>
        <v>1.1793960923623446E-2</v>
      </c>
      <c r="W33" s="88">
        <f t="shared" si="8"/>
        <v>0</v>
      </c>
      <c r="X33" s="76">
        <f>分析係数表!E36</f>
        <v>4.760213143872114E-3</v>
      </c>
      <c r="Y33" s="89">
        <f t="shared" si="9"/>
        <v>0</v>
      </c>
    </row>
    <row r="34" spans="1:25" x14ac:dyDescent="0.2">
      <c r="A34" s="6" t="s">
        <v>22</v>
      </c>
      <c r="B34" s="5" t="s">
        <v>378</v>
      </c>
      <c r="C34" s="90"/>
      <c r="D34" s="76">
        <f>投入係数表!P34</f>
        <v>2.0437127448197558E-2</v>
      </c>
      <c r="E34" s="77">
        <f t="shared" si="0"/>
        <v>2.0437127448197558</v>
      </c>
      <c r="F34" s="76">
        <f>分析係数表!C37</f>
        <v>0.44031007751937989</v>
      </c>
      <c r="G34" s="77">
        <f t="shared" si="1"/>
        <v>0.89986731709893131</v>
      </c>
      <c r="H34" s="77">
        <v>1.1178150560242943</v>
      </c>
      <c r="I34" s="77">
        <f t="shared" si="2"/>
        <v>1.1178150560242943</v>
      </c>
      <c r="J34" s="76">
        <f>分析係数表!G37</f>
        <v>0.46875589956579194</v>
      </c>
      <c r="K34" s="78">
        <f t="shared" si="3"/>
        <v>0.52398240213485425</v>
      </c>
      <c r="L34" s="79"/>
      <c r="M34" s="80"/>
      <c r="N34" s="81">
        <f>分析係数表!H37</f>
        <v>4.9515373003892908E-2</v>
      </c>
      <c r="O34" s="82">
        <f t="shared" si="4"/>
        <v>1.0176348184550921</v>
      </c>
      <c r="P34" s="76">
        <f>分析係数表!C37</f>
        <v>0.44031007751937989</v>
      </c>
      <c r="Q34" s="82">
        <f t="shared" si="5"/>
        <v>0.44807486580038169</v>
      </c>
      <c r="R34" s="83">
        <v>0.52923585418773289</v>
      </c>
      <c r="S34" s="84">
        <f t="shared" si="6"/>
        <v>1.6470509102120272</v>
      </c>
      <c r="T34" s="85">
        <f>分析係数表!F37</f>
        <v>0.71172361714177834</v>
      </c>
      <c r="U34" s="86">
        <f t="shared" si="7"/>
        <v>1.1722450314327624</v>
      </c>
      <c r="V34" s="87">
        <f>分析係数表!D37</f>
        <v>0.12846894468567113</v>
      </c>
      <c r="W34" s="88">
        <f t="shared" si="8"/>
        <v>0</v>
      </c>
      <c r="X34" s="76">
        <f>分析係数表!E37</f>
        <v>0.12044553520860865</v>
      </c>
      <c r="Y34" s="89">
        <f t="shared" si="9"/>
        <v>0</v>
      </c>
    </row>
    <row r="35" spans="1:25" x14ac:dyDescent="0.2">
      <c r="A35" s="6" t="s">
        <v>23</v>
      </c>
      <c r="B35" s="5" t="s">
        <v>194</v>
      </c>
      <c r="C35" s="90"/>
      <c r="D35" s="76">
        <f>投入係数表!P35</f>
        <v>5.9202789830096105E-3</v>
      </c>
      <c r="E35" s="77">
        <f t="shared" si="0"/>
        <v>0.59202789830096103</v>
      </c>
      <c r="F35" s="76">
        <f>分析係数表!C38</f>
        <v>1.9523553644993696E-2</v>
      </c>
      <c r="G35" s="77">
        <f t="shared" si="1"/>
        <v>1.1558488431811686E-2</v>
      </c>
      <c r="H35" s="77">
        <v>1.5618382234792966E-2</v>
      </c>
      <c r="I35" s="77">
        <f t="shared" si="2"/>
        <v>1.5618382234792966E-2</v>
      </c>
      <c r="J35" s="76">
        <f>分析係数表!G38</f>
        <v>0.33554817275747506</v>
      </c>
      <c r="K35" s="78">
        <f t="shared" si="3"/>
        <v>5.2407196203125899E-3</v>
      </c>
      <c r="L35" s="79"/>
      <c r="M35" s="80"/>
      <c r="N35" s="81">
        <f>分析係数表!H38</f>
        <v>4.4649241280686425E-2</v>
      </c>
      <c r="O35" s="82">
        <f t="shared" si="4"/>
        <v>0.91762658318774448</v>
      </c>
      <c r="P35" s="76">
        <f>分析係数表!C38</f>
        <v>1.9523553644993696E-2</v>
      </c>
      <c r="Q35" s="82">
        <f t="shared" si="5"/>
        <v>1.79153318229382E-2</v>
      </c>
      <c r="R35" s="83">
        <v>2.1739737963658835E-2</v>
      </c>
      <c r="S35" s="84">
        <f t="shared" si="6"/>
        <v>3.7358120198451805E-2</v>
      </c>
      <c r="T35" s="85">
        <f>分析係数表!F38</f>
        <v>0.54485049833887045</v>
      </c>
      <c r="U35" s="86">
        <f t="shared" si="7"/>
        <v>2.0354590407129888E-2</v>
      </c>
      <c r="V35" s="87">
        <f>分析係数表!D38</f>
        <v>0.16279069767441862</v>
      </c>
      <c r="W35" s="88">
        <f t="shared" si="8"/>
        <v>0</v>
      </c>
      <c r="X35" s="76">
        <f>分析係数表!E38</f>
        <v>0.12624584717607973</v>
      </c>
      <c r="Y35" s="89">
        <f t="shared" si="9"/>
        <v>0</v>
      </c>
    </row>
    <row r="36" spans="1:25" x14ac:dyDescent="0.2">
      <c r="A36" s="6" t="s">
        <v>24</v>
      </c>
      <c r="B36" s="5" t="s">
        <v>39</v>
      </c>
      <c r="C36" s="90"/>
      <c r="D36" s="76">
        <f>投入係数表!P36</f>
        <v>0</v>
      </c>
      <c r="E36" s="77">
        <f t="shared" si="0"/>
        <v>0</v>
      </c>
      <c r="F36" s="76">
        <f>分析係数表!C39</f>
        <v>1</v>
      </c>
      <c r="G36" s="77">
        <f t="shared" si="1"/>
        <v>0</v>
      </c>
      <c r="H36" s="77">
        <v>5.1439658239610324E-2</v>
      </c>
      <c r="I36" s="77">
        <f t="shared" si="2"/>
        <v>5.1439658239610324E-2</v>
      </c>
      <c r="J36" s="76">
        <f>分析係数表!G39</f>
        <v>0.34952522092321203</v>
      </c>
      <c r="K36" s="78">
        <f t="shared" si="3"/>
        <v>1.7979457910414321E-2</v>
      </c>
      <c r="L36" s="79"/>
      <c r="M36" s="80"/>
      <c r="N36" s="81">
        <f>分析係数表!H39</f>
        <v>3.9524906649717967E-3</v>
      </c>
      <c r="O36" s="82">
        <f t="shared" si="4"/>
        <v>8.1231178849804783E-2</v>
      </c>
      <c r="P36" s="76">
        <f>分析係数表!C39</f>
        <v>1</v>
      </c>
      <c r="Q36" s="82">
        <f t="shared" si="5"/>
        <v>8.1231178849804783E-2</v>
      </c>
      <c r="R36" s="83">
        <v>0.13228611564959908</v>
      </c>
      <c r="S36" s="84">
        <f t="shared" si="6"/>
        <v>0.18372577388920941</v>
      </c>
      <c r="T36" s="85">
        <f>分析係数表!F39</f>
        <v>0.70020308469180526</v>
      </c>
      <c r="U36" s="86">
        <f t="shared" si="7"/>
        <v>0.12864535361461357</v>
      </c>
      <c r="V36" s="87">
        <f>分析係数表!D39</f>
        <v>4.7038805642461164E-2</v>
      </c>
      <c r="W36" s="88">
        <f t="shared" si="8"/>
        <v>0</v>
      </c>
      <c r="X36" s="76">
        <f>分析係数表!E39</f>
        <v>5.9608101432570393E-2</v>
      </c>
      <c r="Y36" s="89">
        <f t="shared" si="9"/>
        <v>0</v>
      </c>
    </row>
    <row r="37" spans="1:25" x14ac:dyDescent="0.2">
      <c r="A37" s="6" t="s">
        <v>25</v>
      </c>
      <c r="B37" s="5" t="s">
        <v>40</v>
      </c>
      <c r="C37" s="90"/>
      <c r="D37" s="76">
        <f>投入係数表!P37</f>
        <v>2.838489923360772E-4</v>
      </c>
      <c r="E37" s="77">
        <f t="shared" si="0"/>
        <v>2.8384899233607722E-2</v>
      </c>
      <c r="F37" s="76">
        <f>分析係数表!C40</f>
        <v>0.85909267157813107</v>
      </c>
      <c r="G37" s="77">
        <f t="shared" si="1"/>
        <v>2.4385258915076102E-2</v>
      </c>
      <c r="H37" s="77">
        <v>2.7051074842882775E-2</v>
      </c>
      <c r="I37" s="77">
        <f t="shared" si="2"/>
        <v>2.7051074842882775E-2</v>
      </c>
      <c r="J37" s="76">
        <f>分析係数表!G40</f>
        <v>0.47745782431646305</v>
      </c>
      <c r="K37" s="78">
        <f t="shared" si="3"/>
        <v>1.2915747339904618E-2</v>
      </c>
      <c r="L37" s="79"/>
      <c r="M37" s="80"/>
      <c r="N37" s="81">
        <f>分析係数表!H40</f>
        <v>3.4410502899817272E-2</v>
      </c>
      <c r="O37" s="82">
        <f t="shared" si="4"/>
        <v>0.70720109224767225</v>
      </c>
      <c r="P37" s="76">
        <f>分析係数表!C40</f>
        <v>0.85909267157813107</v>
      </c>
      <c r="Q37" s="82">
        <f t="shared" si="5"/>
        <v>0.60755127568202505</v>
      </c>
      <c r="R37" s="83">
        <v>0.60826354714641839</v>
      </c>
      <c r="S37" s="84">
        <f t="shared" si="6"/>
        <v>0.63531462198930122</v>
      </c>
      <c r="T37" s="85">
        <f>分析係数表!F40</f>
        <v>0.67379290285049442</v>
      </c>
      <c r="U37" s="86">
        <f t="shared" si="7"/>
        <v>0.42807048337353582</v>
      </c>
      <c r="V37" s="87">
        <f>分析係数表!D40</f>
        <v>6.7699243746364171E-2</v>
      </c>
      <c r="W37" s="88">
        <f t="shared" si="8"/>
        <v>0</v>
      </c>
      <c r="X37" s="76">
        <f>分析係数表!E40</f>
        <v>4.3048283885980219E-2</v>
      </c>
      <c r="Y37" s="89">
        <f t="shared" si="9"/>
        <v>0</v>
      </c>
    </row>
    <row r="38" spans="1:25" x14ac:dyDescent="0.2">
      <c r="A38" s="6" t="s">
        <v>26</v>
      </c>
      <c r="B38" s="5" t="s">
        <v>277</v>
      </c>
      <c r="C38" s="90"/>
      <c r="D38" s="76">
        <f>投入係数表!P38</f>
        <v>0</v>
      </c>
      <c r="E38" s="77">
        <f t="shared" si="0"/>
        <v>0</v>
      </c>
      <c r="F38" s="76">
        <f>分析係数表!C41</f>
        <v>0.79270887240526711</v>
      </c>
      <c r="G38" s="77">
        <f t="shared" si="1"/>
        <v>0</v>
      </c>
      <c r="H38" s="77">
        <v>2.8088254452350446E-3</v>
      </c>
      <c r="I38" s="77">
        <f t="shared" si="2"/>
        <v>2.8088254452350446E-3</v>
      </c>
      <c r="J38" s="76">
        <f>分析係数表!G41</f>
        <v>0.44018033035308379</v>
      </c>
      <c r="K38" s="78">
        <f t="shared" si="3"/>
        <v>1.2363897123877097E-3</v>
      </c>
      <c r="L38" s="79"/>
      <c r="M38" s="80"/>
      <c r="N38" s="81">
        <f>分析係数表!H41</f>
        <v>5.5652657503773732E-2</v>
      </c>
      <c r="O38" s="82">
        <f t="shared" si="4"/>
        <v>1.1437676539555426</v>
      </c>
      <c r="P38" s="76">
        <f>分析係数表!C41</f>
        <v>0.79270887240526711</v>
      </c>
      <c r="Q38" s="82">
        <f t="shared" si="5"/>
        <v>0.90667476726071594</v>
      </c>
      <c r="R38" s="83">
        <v>0.92354053303954831</v>
      </c>
      <c r="S38" s="84">
        <f t="shared" si="6"/>
        <v>0.92634935848478339</v>
      </c>
      <c r="T38" s="85">
        <f>分析係数表!F41</f>
        <v>0.54542354902257917</v>
      </c>
      <c r="U38" s="86">
        <f t="shared" si="7"/>
        <v>0.50525275473955999</v>
      </c>
      <c r="V38" s="87">
        <f>分析係数表!D41</f>
        <v>0.13115623579330202</v>
      </c>
      <c r="W38" s="88">
        <f t="shared" si="8"/>
        <v>0</v>
      </c>
      <c r="X38" s="76">
        <f>分析係数表!E41</f>
        <v>0.12384452189725716</v>
      </c>
      <c r="Y38" s="89">
        <f t="shared" si="9"/>
        <v>0</v>
      </c>
    </row>
    <row r="39" spans="1:25" x14ac:dyDescent="0.2">
      <c r="A39" s="6" t="s">
        <v>51</v>
      </c>
      <c r="B39" s="5" t="s">
        <v>368</v>
      </c>
      <c r="C39" s="90"/>
      <c r="D39" s="76">
        <f>投入係数表!P39</f>
        <v>7.2989740886419854E-4</v>
      </c>
      <c r="E39" s="77">
        <f>$C$18*D39</f>
        <v>7.2989740886419852E-2</v>
      </c>
      <c r="F39" s="76">
        <f>分析係数表!C42</f>
        <v>1</v>
      </c>
      <c r="G39" s="77">
        <f>E39*F39</f>
        <v>7.2989740886419852E-2</v>
      </c>
      <c r="H39" s="77">
        <v>9.0636181784750067E-2</v>
      </c>
      <c r="I39" s="77">
        <f>C39+H39</f>
        <v>9.0636181784750067E-2</v>
      </c>
      <c r="J39" s="76">
        <f>分析係数表!G42</f>
        <v>0.4853870458135861</v>
      </c>
      <c r="K39" s="78">
        <f>I39*J39</f>
        <v>4.3993628520323E-2</v>
      </c>
      <c r="L39" s="79"/>
      <c r="M39" s="80"/>
      <c r="N39" s="81">
        <f>分析係数表!H42</f>
        <v>1.2671804242472393E-2</v>
      </c>
      <c r="O39" s="82">
        <f t="shared" si="4"/>
        <v>0.26042960857374597</v>
      </c>
      <c r="P39" s="76">
        <f>分析係数表!C42</f>
        <v>1</v>
      </c>
      <c r="Q39" s="82">
        <f>O39*P39</f>
        <v>0.26042960857374597</v>
      </c>
      <c r="R39" s="83">
        <v>0.27313025207930769</v>
      </c>
      <c r="S39" s="84">
        <f>I39+R39</f>
        <v>0.36376643386405777</v>
      </c>
      <c r="T39" s="85">
        <f>分析係数表!F42</f>
        <v>0.55766192733017372</v>
      </c>
      <c r="U39" s="86">
        <f>S39*T39</f>
        <v>0.20285869060665462</v>
      </c>
      <c r="V39" s="87">
        <f>分析係数表!D42</f>
        <v>5.075039494470774E-2</v>
      </c>
      <c r="W39" s="88">
        <f>ROUND(S39*V39,0)</f>
        <v>0</v>
      </c>
      <c r="X39" s="76">
        <f>分析係数表!E42</f>
        <v>4.4826224328593997E-2</v>
      </c>
      <c r="Y39" s="89">
        <f>ROUND(S39*X39,0)</f>
        <v>0</v>
      </c>
    </row>
    <row r="40" spans="1:25" x14ac:dyDescent="0.2">
      <c r="A40" s="6" t="s">
        <v>195</v>
      </c>
      <c r="B40" s="5" t="s">
        <v>41</v>
      </c>
      <c r="C40" s="90"/>
      <c r="D40" s="76">
        <f>投入係数表!P40</f>
        <v>2.5708608734438993E-2</v>
      </c>
      <c r="E40" s="77">
        <f>$C$18*D40</f>
        <v>2.5708608734438991</v>
      </c>
      <c r="F40" s="76">
        <f>分析係数表!C43</f>
        <v>0.28901851382196297</v>
      </c>
      <c r="G40" s="77">
        <f>E40*F40</f>
        <v>0.74302638888578931</v>
      </c>
      <c r="H40" s="77">
        <v>0.95976567327314022</v>
      </c>
      <c r="I40" s="77">
        <f>C40+H40</f>
        <v>0.95976567327314022</v>
      </c>
      <c r="J40" s="76">
        <f>分析係数表!G43</f>
        <v>0.30652070442646356</v>
      </c>
      <c r="K40" s="78">
        <f>I40*J40</f>
        <v>0.29418805025602202</v>
      </c>
      <c r="L40" s="79"/>
      <c r="M40" s="80"/>
      <c r="N40" s="81">
        <f>分析係数表!H43</f>
        <v>3.521490426630651E-2</v>
      </c>
      <c r="O40" s="82">
        <f t="shared" si="4"/>
        <v>0.72373306583268282</v>
      </c>
      <c r="P40" s="76">
        <f>分析係数表!C43</f>
        <v>0.28901851382196297</v>
      </c>
      <c r="Q40" s="82">
        <f>O40*P40</f>
        <v>0.20917225509077489</v>
      </c>
      <c r="R40" s="83">
        <v>0.35233344419573293</v>
      </c>
      <c r="S40" s="84">
        <f>I40+R40</f>
        <v>1.3120991174688732</v>
      </c>
      <c r="T40" s="85">
        <f>分析係数表!F43</f>
        <v>0.54989687450420432</v>
      </c>
      <c r="U40" s="86">
        <f>S40*T40</f>
        <v>0.72151920373585821</v>
      </c>
      <c r="V40" s="87">
        <f>分析係数表!D43</f>
        <v>0.17436141519911152</v>
      </c>
      <c r="W40" s="88">
        <f>ROUND(S40*V40,0)</f>
        <v>0</v>
      </c>
      <c r="X40" s="76">
        <f>分析係数表!E43</f>
        <v>0.14136125654450263</v>
      </c>
      <c r="Y40" s="89">
        <f>ROUND(S40*X40,0)</f>
        <v>0</v>
      </c>
    </row>
    <row r="41" spans="1:25" x14ac:dyDescent="0.2">
      <c r="A41" s="6" t="s">
        <v>341</v>
      </c>
      <c r="B41" s="5" t="s">
        <v>42</v>
      </c>
      <c r="C41" s="90"/>
      <c r="D41" s="76">
        <f>投入係数表!P41</f>
        <v>8.1099712096022059E-5</v>
      </c>
      <c r="E41" s="77">
        <f>$C$18*D41</f>
        <v>8.1099712096022059E-3</v>
      </c>
      <c r="F41" s="76">
        <f>分析係数表!C44</f>
        <v>0.45048931238732937</v>
      </c>
      <c r="G41" s="77">
        <f>E41*F41</f>
        <v>3.6534553536947357E-3</v>
      </c>
      <c r="H41" s="77">
        <v>5.7221091575177865E-3</v>
      </c>
      <c r="I41" s="77">
        <f>C41+H41</f>
        <v>5.7221091575177865E-3</v>
      </c>
      <c r="J41" s="76">
        <f>分析係数表!G44</f>
        <v>0.26609555771438664</v>
      </c>
      <c r="K41" s="78">
        <f>I41*J41</f>
        <v>1.5226278275722945E-3</v>
      </c>
      <c r="L41" s="79"/>
      <c r="M41" s="80"/>
      <c r="N41" s="81">
        <f>分析係数表!H44</f>
        <v>0.11519822038611266</v>
      </c>
      <c r="O41" s="82">
        <f t="shared" si="4"/>
        <v>2.3675418961249632</v>
      </c>
      <c r="P41" s="76">
        <f>分析係数表!C44</f>
        <v>0.45048931238732937</v>
      </c>
      <c r="Q41" s="82">
        <f>O41*P41</f>
        <v>1.0665523208335286</v>
      </c>
      <c r="R41" s="83">
        <v>1.0824432649467051</v>
      </c>
      <c r="S41" s="84">
        <f>I41+R41</f>
        <v>1.0881653741042228</v>
      </c>
      <c r="T41" s="85">
        <f>分析係数表!F44</f>
        <v>0.50295857988165682</v>
      </c>
      <c r="U41" s="86">
        <f>S41*T41</f>
        <v>0.54730211123585171</v>
      </c>
      <c r="V41" s="87">
        <f>分析係数表!D44</f>
        <v>0.24172039212222909</v>
      </c>
      <c r="W41" s="88">
        <f>ROUND(S41*V41,0)</f>
        <v>0</v>
      </c>
      <c r="X41" s="76">
        <f>分析係数表!E44</f>
        <v>0.1850216373752539</v>
      </c>
      <c r="Y41" s="89">
        <f>ROUND(S41*X41,0)</f>
        <v>0</v>
      </c>
    </row>
    <row r="42" spans="1:25" x14ac:dyDescent="0.2">
      <c r="A42" s="6" t="s">
        <v>342</v>
      </c>
      <c r="B42" s="5" t="s">
        <v>279</v>
      </c>
      <c r="C42" s="90"/>
      <c r="D42" s="76">
        <f>投入係数表!P42</f>
        <v>9.7319654515226476E-4</v>
      </c>
      <c r="E42" s="77">
        <f>$C$18*D42</f>
        <v>9.7319654515226478E-2</v>
      </c>
      <c r="F42" s="76">
        <f>分析係数表!C45</f>
        <v>1</v>
      </c>
      <c r="G42" s="77">
        <f>E42*F42</f>
        <v>9.7319654515226478E-2</v>
      </c>
      <c r="H42" s="77">
        <v>0.12857091144181673</v>
      </c>
      <c r="I42" s="77">
        <f>C42+H42</f>
        <v>0.12857091144181673</v>
      </c>
      <c r="J42" s="76">
        <f>分析係数表!G45</f>
        <v>0</v>
      </c>
      <c r="K42" s="78">
        <f>I42*J42</f>
        <v>0</v>
      </c>
      <c r="L42" s="79"/>
      <c r="M42" s="80"/>
      <c r="N42" s="81">
        <f>分析係数表!H45</f>
        <v>0</v>
      </c>
      <c r="O42" s="82">
        <f t="shared" si="4"/>
        <v>0</v>
      </c>
      <c r="P42" s="76">
        <f>分析係数表!C45</f>
        <v>1</v>
      </c>
      <c r="Q42" s="82">
        <f>O42*P42</f>
        <v>0</v>
      </c>
      <c r="R42" s="83">
        <v>3.3767912817266835E-2</v>
      </c>
      <c r="S42" s="84">
        <f>I42+R42</f>
        <v>0.16233882425908358</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投入係数表!P43</f>
        <v>4.1766351729451362E-3</v>
      </c>
      <c r="E43" s="77">
        <f>$C$18*D43</f>
        <v>0.41766351729451362</v>
      </c>
      <c r="F43" s="76">
        <f>分析係数表!C46</f>
        <v>0.50943835935679327</v>
      </c>
      <c r="G43" s="77">
        <f>E43*F43</f>
        <v>0.21277381701370468</v>
      </c>
      <c r="H43" s="77">
        <v>0.27092377693025538</v>
      </c>
      <c r="I43" s="77">
        <f>C43+H43</f>
        <v>0.27092377693025538</v>
      </c>
      <c r="J43" s="76">
        <f>分析係数表!G46</f>
        <v>9.5846645367412137E-3</v>
      </c>
      <c r="K43" s="78">
        <f>I43*J43</f>
        <v>2.596713516903406E-3</v>
      </c>
      <c r="L43" s="79"/>
      <c r="M43" s="80"/>
      <c r="N43" s="81">
        <f>分析係数表!H46</f>
        <v>2.3069436720425836E-2</v>
      </c>
      <c r="O43" s="82">
        <f t="shared" si="4"/>
        <v>0.47412067454295603</v>
      </c>
      <c r="P43" s="76">
        <f>分析係数表!C46</f>
        <v>0.50943835935679327</v>
      </c>
      <c r="Q43" s="82">
        <f>O43*P43</f>
        <v>0.24153525857629965</v>
      </c>
      <c r="R43" s="83">
        <v>0.26889751569314746</v>
      </c>
      <c r="S43" s="84">
        <f>I43+R43</f>
        <v>0.53982129262340284</v>
      </c>
      <c r="T43" s="85">
        <f>分析係数表!F46</f>
        <v>0.31355545413053398</v>
      </c>
      <c r="U43" s="86">
        <f>S43*T43</f>
        <v>0.16926391055786294</v>
      </c>
      <c r="V43" s="87">
        <f>分析係数表!D46</f>
        <v>1.3692377909630307E-3</v>
      </c>
      <c r="W43" s="88">
        <f>ROUND(S43*V43,0)</f>
        <v>0</v>
      </c>
      <c r="X43" s="76">
        <f>分析係数表!E46</f>
        <v>4.5641259698767688E-3</v>
      </c>
      <c r="Y43" s="89">
        <f>ROUND(S43*X43,0)</f>
        <v>0</v>
      </c>
    </row>
    <row r="44" spans="1:25" x14ac:dyDescent="0.2">
      <c r="A44" s="192">
        <v>40</v>
      </c>
      <c r="B44" s="14" t="s">
        <v>151</v>
      </c>
      <c r="C44" s="197">
        <f>SUM(C5:C43)</f>
        <v>100</v>
      </c>
      <c r="D44" s="92">
        <f>投入係数表!P44</f>
        <v>0.55987186245488829</v>
      </c>
      <c r="E44" s="91">
        <f>SUM(E5:E43)</f>
        <v>55.987186245488822</v>
      </c>
      <c r="F44" s="92">
        <f>分析係数表!C47</f>
        <v>0.37485381830581077</v>
      </c>
      <c r="G44" s="91">
        <f>SUM(G5:G43)</f>
        <v>18.818899673039525</v>
      </c>
      <c r="H44" s="91">
        <f>SUM(H5:H43)</f>
        <v>23.08510110004223</v>
      </c>
      <c r="I44" s="91">
        <f>SUM(I5:I43)</f>
        <v>123.08510110004224</v>
      </c>
      <c r="J44" s="92">
        <f>分析係数表!G47</f>
        <v>0.21549218320370808</v>
      </c>
      <c r="K44" s="93">
        <f>SUM(K5:K43)</f>
        <v>32.7607275970445</v>
      </c>
      <c r="L44" s="94">
        <f>最終需要_まとめ!$L$33</f>
        <v>0.62733333333333341</v>
      </c>
      <c r="M44" s="91">
        <f>K44*L44</f>
        <v>20.551896445879251</v>
      </c>
      <c r="N44" s="95">
        <f>分析係数表!H47</f>
        <v>1</v>
      </c>
      <c r="O44" s="96">
        <f>SUM(O5:O43)</f>
        <v>20.551896445879247</v>
      </c>
      <c r="P44" s="92">
        <f>分析係数表!C47</f>
        <v>0.37485381830581077</v>
      </c>
      <c r="Q44" s="96">
        <f>SUM(Q5:Q43)</f>
        <v>8.6265152105943095</v>
      </c>
      <c r="R44" s="91">
        <f>SUM(R5:R43)</f>
        <v>9.6831060531307873</v>
      </c>
      <c r="S44" s="97">
        <f>SUM(S5:S43)</f>
        <v>132.76820715317299</v>
      </c>
      <c r="T44" s="98">
        <f>分析係数表!F47</f>
        <v>0.42538298373792127</v>
      </c>
      <c r="U44" s="99">
        <f>SUM(U5:U43)</f>
        <v>57.401928399184719</v>
      </c>
      <c r="V44" s="100">
        <f>分析係数表!D47</f>
        <v>7.0015974022573133E-2</v>
      </c>
      <c r="W44" s="101">
        <f>SUM(W5:W43)</f>
        <v>8</v>
      </c>
      <c r="X44" s="92">
        <f>分析係数表!E47</f>
        <v>5.9583104197763637E-2</v>
      </c>
      <c r="Y44" s="102">
        <f>SUM(Y5:Y43)</f>
        <v>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299</v>
      </c>
      <c r="S2" s="3" t="s">
        <v>153</v>
      </c>
      <c r="U2" s="64" t="s">
        <v>210</v>
      </c>
      <c r="W2" s="3" t="s">
        <v>130</v>
      </c>
      <c r="Y2" s="3" t="s">
        <v>154</v>
      </c>
    </row>
    <row r="3" spans="1:25" ht="44" x14ac:dyDescent="0.2">
      <c r="B3" s="65"/>
      <c r="C3" s="66" t="s">
        <v>228</v>
      </c>
      <c r="D3" s="66" t="s">
        <v>311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投入係数表!Q5</f>
        <v>0</v>
      </c>
      <c r="E5" s="77">
        <f t="shared" ref="E5:E38" si="0">$C$19*D5</f>
        <v>0</v>
      </c>
      <c r="F5" s="76">
        <f>分析係数表!C8</f>
        <v>0.22093957036739609</v>
      </c>
      <c r="G5" s="77">
        <f t="shared" ref="G5:G38" si="1">E5*F5</f>
        <v>0</v>
      </c>
      <c r="H5" s="77">
        <f t="array" ref="H5:H43">MMULT(逆行列係数!C5:AO43,'15'!G5:G43)</f>
        <v>4.6376639728805961E-4</v>
      </c>
      <c r="I5" s="77">
        <f t="shared" ref="I5:I38" si="2">C5+H5</f>
        <v>4.6376639728805961E-4</v>
      </c>
      <c r="J5" s="76">
        <f>分析係数表!G8</f>
        <v>0.11961513229827248</v>
      </c>
      <c r="K5" s="78">
        <f t="shared" ref="K5:K38" si="3">I5*J5</f>
        <v>5.5473478967104445E-5</v>
      </c>
      <c r="L5" s="79" t="s">
        <v>184</v>
      </c>
      <c r="M5" s="80" t="s">
        <v>184</v>
      </c>
      <c r="N5" s="81">
        <f>分析係数表!H8</f>
        <v>1.166878525462779E-2</v>
      </c>
      <c r="O5" s="82">
        <f t="shared" ref="O5:O43" si="4">$M$44*N5</f>
        <v>0.17052810682357519</v>
      </c>
      <c r="P5" s="76">
        <f>分析係数表!C8</f>
        <v>0.22093957036739609</v>
      </c>
      <c r="Q5" s="82">
        <f t="shared" ref="Q5:Q38" si="5">O5*P5</f>
        <v>3.767640665716613E-2</v>
      </c>
      <c r="R5" s="83">
        <f t="array" ref="R5:R43">MMULT(逆行列係数!C5:AO43,'15'!Q5:Q43)</f>
        <v>6.3950732576782493E-2</v>
      </c>
      <c r="S5" s="84">
        <f t="shared" ref="S5:S38" si="6">I5+R5</f>
        <v>6.4414498974070547E-2</v>
      </c>
      <c r="T5" s="85">
        <f>分析係数表!F8</f>
        <v>0.45156352503826808</v>
      </c>
      <c r="U5" s="86">
        <f t="shared" ref="U5:U38" si="7">S5*T5</f>
        <v>2.9087238220305199E-2</v>
      </c>
      <c r="V5" s="87">
        <f>分析係数表!D8</f>
        <v>0.17734528755740214</v>
      </c>
      <c r="W5" s="167">
        <f t="shared" ref="W5:W38" si="8">ROUND(S5*V5,0)</f>
        <v>0</v>
      </c>
      <c r="X5" s="76">
        <f>分析係数表!E8</f>
        <v>0.14038924119833807</v>
      </c>
      <c r="Y5" s="166">
        <f t="shared" ref="Y5:Y38" si="9">ROUND(S5*X5,0)</f>
        <v>0</v>
      </c>
    </row>
    <row r="6" spans="1:25" x14ac:dyDescent="0.2">
      <c r="A6" s="6" t="s">
        <v>220</v>
      </c>
      <c r="B6" s="5" t="s">
        <v>266</v>
      </c>
      <c r="C6" s="90"/>
      <c r="D6" s="76">
        <f>投入係数表!Q6</f>
        <v>0</v>
      </c>
      <c r="E6" s="77">
        <f t="shared" si="0"/>
        <v>0</v>
      </c>
      <c r="F6" s="76">
        <f>分析係数表!C9</f>
        <v>0.23618090452261309</v>
      </c>
      <c r="G6" s="77">
        <f t="shared" si="1"/>
        <v>0</v>
      </c>
      <c r="H6" s="77">
        <v>2.0380321296061078E-4</v>
      </c>
      <c r="I6" s="77">
        <f t="shared" si="2"/>
        <v>2.0380321296061078E-4</v>
      </c>
      <c r="J6" s="76">
        <f>分析係数表!G9</f>
        <v>0.23529411764705882</v>
      </c>
      <c r="K6" s="78">
        <f t="shared" si="3"/>
        <v>4.7953697167202535E-5</v>
      </c>
      <c r="L6" s="79"/>
      <c r="M6" s="80"/>
      <c r="N6" s="81">
        <f>分析係数表!H9</f>
        <v>6.2564550726940495E-4</v>
      </c>
      <c r="O6" s="82">
        <f t="shared" si="4"/>
        <v>9.1432091318172249E-3</v>
      </c>
      <c r="P6" s="76">
        <f>分析係数表!C9</f>
        <v>0.23618090452261309</v>
      </c>
      <c r="Q6" s="82">
        <f t="shared" si="5"/>
        <v>2.159451402992008E-3</v>
      </c>
      <c r="R6" s="83">
        <v>2.5620750872005012E-3</v>
      </c>
      <c r="S6" s="84">
        <f t="shared" si="6"/>
        <v>2.7658783001611119E-3</v>
      </c>
      <c r="T6" s="85">
        <f>分析係数表!F9</f>
        <v>0.68627450980392157</v>
      </c>
      <c r="U6" s="86">
        <f t="shared" si="7"/>
        <v>1.8981517746203709E-3</v>
      </c>
      <c r="V6" s="87">
        <f>分析係数表!D9</f>
        <v>1.9607843137254902E-2</v>
      </c>
      <c r="W6" s="167">
        <f t="shared" si="8"/>
        <v>0</v>
      </c>
      <c r="X6" s="76">
        <f>分析係数表!E9</f>
        <v>0</v>
      </c>
      <c r="Y6" s="166">
        <f t="shared" si="9"/>
        <v>0</v>
      </c>
    </row>
    <row r="7" spans="1:25" x14ac:dyDescent="0.2">
      <c r="A7" s="6" t="s">
        <v>221</v>
      </c>
      <c r="B7" s="5" t="s">
        <v>267</v>
      </c>
      <c r="C7" s="90"/>
      <c r="D7" s="76">
        <f>投入係数表!Q7</f>
        <v>0</v>
      </c>
      <c r="E7" s="77">
        <f t="shared" si="0"/>
        <v>0</v>
      </c>
      <c r="F7" s="76">
        <f>分析係数表!C10</f>
        <v>0</v>
      </c>
      <c r="G7" s="77">
        <f t="shared" si="1"/>
        <v>0</v>
      </c>
      <c r="H7" s="77">
        <v>0</v>
      </c>
      <c r="I7" s="77">
        <f t="shared" si="2"/>
        <v>0</v>
      </c>
      <c r="J7" s="76">
        <f>分析係数表!G10</f>
        <v>0</v>
      </c>
      <c r="K7" s="78">
        <f t="shared" si="3"/>
        <v>0</v>
      </c>
      <c r="L7" s="79"/>
      <c r="M7" s="80"/>
      <c r="N7" s="81">
        <f>分析係数表!H10</f>
        <v>1.1817748470644316E-3</v>
      </c>
      <c r="O7" s="82">
        <f t="shared" si="4"/>
        <v>1.7270506137876979E-2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投入係数表!Q8</f>
        <v>7.365397363187744E-5</v>
      </c>
      <c r="E8" s="77">
        <f t="shared" si="0"/>
        <v>7.3653973631877439E-3</v>
      </c>
      <c r="F8" s="76">
        <f>分析係数表!C11</f>
        <v>2.6120660599932566E-2</v>
      </c>
      <c r="G8" s="77">
        <f t="shared" si="1"/>
        <v>1.923890447074653E-4</v>
      </c>
      <c r="H8" s="77">
        <v>1.1135640996563235E-2</v>
      </c>
      <c r="I8" s="77">
        <f t="shared" si="2"/>
        <v>1.1135640996563235E-2</v>
      </c>
      <c r="J8" s="76">
        <f>分析係数表!G11</f>
        <v>0.34361233480176212</v>
      </c>
      <c r="K8" s="78">
        <f t="shared" si="3"/>
        <v>3.8263436023433144E-3</v>
      </c>
      <c r="L8" s="79"/>
      <c r="M8" s="80"/>
      <c r="N8" s="81">
        <f>分析係数表!H11</f>
        <v>-1.9861762135536665E-5</v>
      </c>
      <c r="O8" s="82">
        <f t="shared" si="4"/>
        <v>-2.9026060735927694E-4</v>
      </c>
      <c r="P8" s="76">
        <f>分析係数表!C11</f>
        <v>2.6120660599932566E-2</v>
      </c>
      <c r="Q8" s="82">
        <f t="shared" si="5"/>
        <v>-7.5817988103619614E-6</v>
      </c>
      <c r="R8" s="83">
        <v>8.925411632015051E-4</v>
      </c>
      <c r="S8" s="84">
        <f t="shared" si="6"/>
        <v>1.202818215976474E-2</v>
      </c>
      <c r="T8" s="85">
        <f>分析係数表!F11</f>
        <v>0.56828193832599116</v>
      </c>
      <c r="U8" s="86">
        <f t="shared" si="7"/>
        <v>6.8353986722892134E-3</v>
      </c>
      <c r="V8" s="87">
        <f>分析係数表!D11</f>
        <v>2.2026431718061675E-2</v>
      </c>
      <c r="W8" s="167">
        <f t="shared" si="8"/>
        <v>0</v>
      </c>
      <c r="X8" s="76">
        <f>分析係数表!E11</f>
        <v>0</v>
      </c>
      <c r="Y8" s="166">
        <f t="shared" si="9"/>
        <v>0</v>
      </c>
    </row>
    <row r="9" spans="1:25" x14ac:dyDescent="0.2">
      <c r="A9" s="6" t="s">
        <v>223</v>
      </c>
      <c r="B9" s="5" t="s">
        <v>191</v>
      </c>
      <c r="C9" s="90"/>
      <c r="D9" s="76">
        <f>投入係数表!Q9</f>
        <v>0</v>
      </c>
      <c r="E9" s="77">
        <f t="shared" si="0"/>
        <v>0</v>
      </c>
      <c r="F9" s="76">
        <f>分析係数表!C12</f>
        <v>0.27511259056197379</v>
      </c>
      <c r="G9" s="77">
        <f t="shared" si="1"/>
        <v>0</v>
      </c>
      <c r="H9" s="77">
        <v>1.1074003119341169E-3</v>
      </c>
      <c r="I9" s="77">
        <f t="shared" si="2"/>
        <v>1.1074003119341169E-3</v>
      </c>
      <c r="J9" s="76">
        <f>分析係数表!G12</f>
        <v>0.14467046825309793</v>
      </c>
      <c r="K9" s="78">
        <f t="shared" si="3"/>
        <v>1.6020812167113541E-4</v>
      </c>
      <c r="L9" s="79"/>
      <c r="M9" s="80"/>
      <c r="N9" s="81">
        <f>分析係数表!H12</f>
        <v>9.3787240804004135E-2</v>
      </c>
      <c r="O9" s="82">
        <f t="shared" si="4"/>
        <v>1.3706105879505057</v>
      </c>
      <c r="P9" s="76">
        <f>分析係数表!C12</f>
        <v>0.27511259056197379</v>
      </c>
      <c r="Q9" s="82">
        <f t="shared" si="5"/>
        <v>0.37707222950273367</v>
      </c>
      <c r="R9" s="83">
        <v>0.43848814950971682</v>
      </c>
      <c r="S9" s="84">
        <f t="shared" si="6"/>
        <v>0.43959554982165094</v>
      </c>
      <c r="T9" s="85">
        <f>分析係数表!F12</f>
        <v>0.28514639763131922</v>
      </c>
      <c r="U9" s="86">
        <f t="shared" si="7"/>
        <v>0.12534908744640288</v>
      </c>
      <c r="V9" s="87">
        <f>分析係数表!D12</f>
        <v>6.6646562123039807E-2</v>
      </c>
      <c r="W9" s="167">
        <f t="shared" si="8"/>
        <v>0</v>
      </c>
      <c r="X9" s="76">
        <f>分析係数表!E12</f>
        <v>5.9847571005592716E-2</v>
      </c>
      <c r="Y9" s="166">
        <f t="shared" si="9"/>
        <v>0</v>
      </c>
    </row>
    <row r="10" spans="1:25" x14ac:dyDescent="0.2">
      <c r="A10" s="6" t="s">
        <v>224</v>
      </c>
      <c r="B10" s="5" t="s">
        <v>28</v>
      </c>
      <c r="C10" s="90"/>
      <c r="D10" s="76">
        <f>投入係数表!Q10</f>
        <v>1.1048096044781615E-3</v>
      </c>
      <c r="E10" s="77">
        <f t="shared" si="0"/>
        <v>0.11048096044781615</v>
      </c>
      <c r="F10" s="76">
        <f>分析係数表!C13</f>
        <v>0</v>
      </c>
      <c r="G10" s="77">
        <f t="shared" si="1"/>
        <v>0</v>
      </c>
      <c r="H10" s="77">
        <v>0</v>
      </c>
      <c r="I10" s="77">
        <f t="shared" si="2"/>
        <v>0</v>
      </c>
      <c r="J10" s="76">
        <f>分析係数表!G13</f>
        <v>0.2449874686716792</v>
      </c>
      <c r="K10" s="78">
        <f t="shared" si="3"/>
        <v>0</v>
      </c>
      <c r="L10" s="79"/>
      <c r="M10" s="80"/>
      <c r="N10" s="81">
        <f>分析係数表!H13</f>
        <v>1.4727496623500437E-2</v>
      </c>
      <c r="O10" s="82">
        <f t="shared" si="4"/>
        <v>0.21522824035690385</v>
      </c>
      <c r="P10" s="76">
        <f>分析係数表!C13</f>
        <v>0</v>
      </c>
      <c r="Q10" s="82">
        <f t="shared" si="5"/>
        <v>0</v>
      </c>
      <c r="R10" s="83">
        <v>0</v>
      </c>
      <c r="S10" s="84">
        <f t="shared" si="6"/>
        <v>0</v>
      </c>
      <c r="T10" s="85">
        <f>分析係数表!F13</f>
        <v>0.38345864661654133</v>
      </c>
      <c r="U10" s="86">
        <f t="shared" si="7"/>
        <v>0</v>
      </c>
      <c r="V10" s="87">
        <f>分析係数表!D13</f>
        <v>8.834586466165413E-2</v>
      </c>
      <c r="W10" s="167">
        <f t="shared" si="8"/>
        <v>0</v>
      </c>
      <c r="X10" s="76">
        <f>分析係数表!E13</f>
        <v>8.6048454469507096E-2</v>
      </c>
      <c r="Y10" s="166">
        <f t="shared" si="9"/>
        <v>0</v>
      </c>
    </row>
    <row r="11" spans="1:25" x14ac:dyDescent="0.2">
      <c r="A11" s="6" t="s">
        <v>225</v>
      </c>
      <c r="B11" s="5" t="s">
        <v>268</v>
      </c>
      <c r="C11" s="90"/>
      <c r="D11" s="76">
        <f>投入係数表!Q11</f>
        <v>1.6940413935331812E-3</v>
      </c>
      <c r="E11" s="77">
        <f t="shared" si="0"/>
        <v>0.16940413935331811</v>
      </c>
      <c r="F11" s="76">
        <f>分析係数表!C14</f>
        <v>0.21228966346153844</v>
      </c>
      <c r="G11" s="77">
        <f t="shared" si="1"/>
        <v>3.5962747732307461E-2</v>
      </c>
      <c r="H11" s="77">
        <v>9.5327387093825808E-2</v>
      </c>
      <c r="I11" s="77">
        <f t="shared" si="2"/>
        <v>9.5327387093825808E-2</v>
      </c>
      <c r="J11" s="76">
        <f>分析係数表!G14</f>
        <v>0.17214191852825231</v>
      </c>
      <c r="K11" s="78">
        <f t="shared" si="3"/>
        <v>1.6409839302616532E-2</v>
      </c>
      <c r="L11" s="79"/>
      <c r="M11" s="80"/>
      <c r="N11" s="81">
        <f>分析係数表!H14</f>
        <v>1.2214983713355048E-3</v>
      </c>
      <c r="O11" s="82">
        <f t="shared" si="4"/>
        <v>1.7851027352595531E-2</v>
      </c>
      <c r="P11" s="76">
        <f>分析係数表!C14</f>
        <v>0.21228966346153844</v>
      </c>
      <c r="Q11" s="82">
        <f t="shared" si="5"/>
        <v>3.7895885891252225E-3</v>
      </c>
      <c r="R11" s="83">
        <v>2.1946335534639597E-2</v>
      </c>
      <c r="S11" s="84">
        <f t="shared" si="6"/>
        <v>0.1172737226284654</v>
      </c>
      <c r="T11" s="85">
        <f>分析係数表!F14</f>
        <v>0.30737068450603272</v>
      </c>
      <c r="U11" s="86">
        <f t="shared" si="7"/>
        <v>3.6046504398882032E-2</v>
      </c>
      <c r="V11" s="87">
        <f>分析係数表!D14</f>
        <v>6.4508421932863463E-2</v>
      </c>
      <c r="W11" s="167">
        <f t="shared" si="8"/>
        <v>0</v>
      </c>
      <c r="X11" s="76">
        <f>分析係数表!E14</f>
        <v>5.0053757018277384E-2</v>
      </c>
      <c r="Y11" s="166">
        <f t="shared" si="9"/>
        <v>0</v>
      </c>
    </row>
    <row r="12" spans="1:25" x14ac:dyDescent="0.2">
      <c r="A12" s="6" t="s">
        <v>226</v>
      </c>
      <c r="B12" s="5" t="s">
        <v>29</v>
      </c>
      <c r="C12" s="90"/>
      <c r="D12" s="76">
        <f>投入係数表!Q12</f>
        <v>4.5665463651764016E-3</v>
      </c>
      <c r="E12" s="77">
        <f t="shared" si="0"/>
        <v>0.45665463651764016</v>
      </c>
      <c r="F12" s="76">
        <f>分析係数表!C15</f>
        <v>0</v>
      </c>
      <c r="G12" s="77">
        <f t="shared" si="1"/>
        <v>0</v>
      </c>
      <c r="H12" s="77">
        <v>0</v>
      </c>
      <c r="I12" s="77">
        <f t="shared" si="2"/>
        <v>0</v>
      </c>
      <c r="J12" s="76">
        <f>分析係数表!G15</f>
        <v>9.5616368472834598E-2</v>
      </c>
      <c r="K12" s="78">
        <f t="shared" si="3"/>
        <v>0</v>
      </c>
      <c r="L12" s="79"/>
      <c r="M12" s="80"/>
      <c r="N12" s="81">
        <f>分析係数表!H15</f>
        <v>8.620004766822913E-3</v>
      </c>
      <c r="O12" s="82">
        <f t="shared" si="4"/>
        <v>0.12597310359392622</v>
      </c>
      <c r="P12" s="76">
        <f>分析係数表!C15</f>
        <v>0</v>
      </c>
      <c r="Q12" s="82">
        <f t="shared" si="5"/>
        <v>0</v>
      </c>
      <c r="R12" s="83">
        <v>0</v>
      </c>
      <c r="S12" s="84">
        <f t="shared" si="6"/>
        <v>0</v>
      </c>
      <c r="T12" s="85">
        <f>分析係数表!F15</f>
        <v>0.30379331705717305</v>
      </c>
      <c r="U12" s="86">
        <f t="shared" si="7"/>
        <v>0</v>
      </c>
      <c r="V12" s="87">
        <f>分析係数表!D15</f>
        <v>2.2264329701563241E-2</v>
      </c>
      <c r="W12" s="167">
        <f t="shared" si="8"/>
        <v>0</v>
      </c>
      <c r="X12" s="76">
        <f>分析係数表!E15</f>
        <v>2.0187297307145722E-2</v>
      </c>
      <c r="Y12" s="166">
        <f t="shared" si="9"/>
        <v>0</v>
      </c>
    </row>
    <row r="13" spans="1:25" x14ac:dyDescent="0.2">
      <c r="A13" s="6" t="s">
        <v>227</v>
      </c>
      <c r="B13" s="5" t="s">
        <v>30</v>
      </c>
      <c r="C13" s="90"/>
      <c r="D13" s="76">
        <f>投入係数表!Q13</f>
        <v>1.2521175517419166E-3</v>
      </c>
      <c r="E13" s="77">
        <f t="shared" si="0"/>
        <v>0.12521175517419164</v>
      </c>
      <c r="F13" s="76">
        <f>分析係数表!C16</f>
        <v>0.11454569784557744</v>
      </c>
      <c r="G13" s="77">
        <f t="shared" si="1"/>
        <v>1.4342467874897374E-2</v>
      </c>
      <c r="H13" s="77">
        <v>4.0237533051494877E-2</v>
      </c>
      <c r="I13" s="77">
        <f t="shared" si="2"/>
        <v>4.0237533051494877E-2</v>
      </c>
      <c r="J13" s="76">
        <f>分析係数表!G16</f>
        <v>3.3333333333333333E-2</v>
      </c>
      <c r="K13" s="78">
        <f t="shared" si="3"/>
        <v>1.3412511017164958E-3</v>
      </c>
      <c r="L13" s="79"/>
      <c r="M13" s="80"/>
      <c r="N13" s="81">
        <f>分析係数表!H16</f>
        <v>1.7428696273933425E-2</v>
      </c>
      <c r="O13" s="82">
        <f t="shared" si="4"/>
        <v>0.25470368295776558</v>
      </c>
      <c r="P13" s="76">
        <f>分析係数表!C16</f>
        <v>0.11454569784557744</v>
      </c>
      <c r="Q13" s="82">
        <f t="shared" si="5"/>
        <v>2.9175211108235968E-2</v>
      </c>
      <c r="R13" s="83">
        <v>3.4021629792099349E-2</v>
      </c>
      <c r="S13" s="84">
        <f t="shared" si="6"/>
        <v>7.4259162843594226E-2</v>
      </c>
      <c r="T13" s="85">
        <f>分析係数表!F16</f>
        <v>0.28835978835978837</v>
      </c>
      <c r="U13" s="86">
        <f t="shared" si="7"/>
        <v>2.1413356481353892E-2</v>
      </c>
      <c r="V13" s="87">
        <f>分析係数表!D16</f>
        <v>1.4814814814814815E-2</v>
      </c>
      <c r="W13" s="167">
        <f t="shared" si="8"/>
        <v>0</v>
      </c>
      <c r="X13" s="76">
        <f>分析係数表!E16</f>
        <v>1.4814814814814815E-2</v>
      </c>
      <c r="Y13" s="166">
        <f t="shared" si="9"/>
        <v>0</v>
      </c>
    </row>
    <row r="14" spans="1:25" x14ac:dyDescent="0.2">
      <c r="A14" s="6" t="s">
        <v>2</v>
      </c>
      <c r="B14" s="5" t="s">
        <v>365</v>
      </c>
      <c r="C14" s="90"/>
      <c r="D14" s="76">
        <f>投入係数表!Q14</f>
        <v>1.3625985121897326E-2</v>
      </c>
      <c r="E14" s="77">
        <f t="shared" si="0"/>
        <v>1.3625985121897326</v>
      </c>
      <c r="F14" s="76">
        <f>分析係数表!C17</f>
        <v>0.30978058757902571</v>
      </c>
      <c r="G14" s="77">
        <f t="shared" si="1"/>
        <v>0.42210656774044159</v>
      </c>
      <c r="H14" s="77">
        <v>0.5184244431305749</v>
      </c>
      <c r="I14" s="77">
        <f t="shared" si="2"/>
        <v>0.5184244431305749</v>
      </c>
      <c r="J14" s="76">
        <f>分析係数表!G17</f>
        <v>0.21244620534189493</v>
      </c>
      <c r="K14" s="78">
        <f t="shared" si="3"/>
        <v>0.11013730569957564</v>
      </c>
      <c r="L14" s="79"/>
      <c r="M14" s="80"/>
      <c r="N14" s="81">
        <f>分析係数表!H17</f>
        <v>3.0984348931437197E-3</v>
      </c>
      <c r="O14" s="82">
        <f t="shared" si="4"/>
        <v>4.5280654748047204E-2</v>
      </c>
      <c r="P14" s="76">
        <f>分析係数表!C17</f>
        <v>0.30978058757902571</v>
      </c>
      <c r="Q14" s="82">
        <f t="shared" si="5"/>
        <v>1.4027067833813063E-2</v>
      </c>
      <c r="R14" s="83">
        <v>3.1605902718050097E-2</v>
      </c>
      <c r="S14" s="84">
        <f t="shared" si="6"/>
        <v>0.55003034584862498</v>
      </c>
      <c r="T14" s="85">
        <f>分析係数表!F17</f>
        <v>0.32338274472300022</v>
      </c>
      <c r="U14" s="86">
        <f t="shared" si="7"/>
        <v>0.17787032292146943</v>
      </c>
      <c r="V14" s="87">
        <f>分析係数表!D17</f>
        <v>4.5631532208484184E-2</v>
      </c>
      <c r="W14" s="167">
        <f t="shared" si="8"/>
        <v>0</v>
      </c>
      <c r="X14" s="76">
        <f>分析係数表!E17</f>
        <v>4.7134367101577979E-2</v>
      </c>
      <c r="Y14" s="166">
        <f t="shared" si="9"/>
        <v>0</v>
      </c>
    </row>
    <row r="15" spans="1:25" x14ac:dyDescent="0.2">
      <c r="A15" s="6" t="s">
        <v>3</v>
      </c>
      <c r="B15" s="5" t="s">
        <v>31</v>
      </c>
      <c r="C15" s="90"/>
      <c r="D15" s="76">
        <f>投入係数表!Q15</f>
        <v>6.6288576268689692E-3</v>
      </c>
      <c r="E15" s="77">
        <f t="shared" si="0"/>
        <v>0.66288576268689692</v>
      </c>
      <c r="F15" s="76">
        <f>分析係数表!C18</f>
        <v>0.59688826025459685</v>
      </c>
      <c r="G15" s="77">
        <f t="shared" si="1"/>
        <v>0.39566872963772343</v>
      </c>
      <c r="H15" s="77">
        <v>0.47527066357728798</v>
      </c>
      <c r="I15" s="77">
        <f t="shared" si="2"/>
        <v>0.47527066357728798</v>
      </c>
      <c r="J15" s="76">
        <f>分析係数表!G18</f>
        <v>0.21580586555930445</v>
      </c>
      <c r="K15" s="78">
        <f t="shared" si="3"/>
        <v>0.10256619692824162</v>
      </c>
      <c r="L15" s="79"/>
      <c r="M15" s="80"/>
      <c r="N15" s="81">
        <f>分析係数表!H18</f>
        <v>4.5682052911734329E-4</v>
      </c>
      <c r="O15" s="82">
        <f t="shared" si="4"/>
        <v>6.6759939692633699E-3</v>
      </c>
      <c r="P15" s="76">
        <f>分析係数表!C18</f>
        <v>0.59688826025459685</v>
      </c>
      <c r="Q15" s="82">
        <f t="shared" si="5"/>
        <v>3.9848224257837935E-3</v>
      </c>
      <c r="R15" s="83">
        <v>9.94125351693524E-3</v>
      </c>
      <c r="S15" s="84">
        <f t="shared" si="6"/>
        <v>0.48521191709422323</v>
      </c>
      <c r="T15" s="85">
        <f>分析係数表!F18</f>
        <v>0.45964183752919802</v>
      </c>
      <c r="U15" s="86">
        <f t="shared" si="7"/>
        <v>0.22302369716425366</v>
      </c>
      <c r="V15" s="87">
        <f>分析係数表!D18</f>
        <v>3.9968855437321565E-2</v>
      </c>
      <c r="W15" s="167">
        <f t="shared" si="8"/>
        <v>0</v>
      </c>
      <c r="X15" s="76">
        <f>分析係数表!E18</f>
        <v>3.7243706202958735E-2</v>
      </c>
      <c r="Y15" s="166">
        <f t="shared" si="9"/>
        <v>0</v>
      </c>
    </row>
    <row r="16" spans="1:25" x14ac:dyDescent="0.2">
      <c r="A16" s="6" t="s">
        <v>4</v>
      </c>
      <c r="B16" s="5" t="s">
        <v>32</v>
      </c>
      <c r="C16" s="90"/>
      <c r="D16" s="76">
        <f>投入係数表!Q16</f>
        <v>0.11931943728364146</v>
      </c>
      <c r="E16" s="77">
        <f t="shared" si="0"/>
        <v>11.931943728364146</v>
      </c>
      <c r="F16" s="76">
        <f>分析係数表!C19</f>
        <v>0.34200435729847489</v>
      </c>
      <c r="G16" s="77">
        <f t="shared" si="1"/>
        <v>4.0807767461407485</v>
      </c>
      <c r="H16" s="77">
        <v>5.4562729943616048</v>
      </c>
      <c r="I16" s="77">
        <f t="shared" si="2"/>
        <v>5.4562729943616048</v>
      </c>
      <c r="J16" s="76">
        <f>分析係数表!G19</f>
        <v>5.7658279746234518E-2</v>
      </c>
      <c r="K16" s="78">
        <f t="shared" si="3"/>
        <v>0.31459931468072611</v>
      </c>
      <c r="L16" s="79"/>
      <c r="M16" s="80"/>
      <c r="N16" s="81">
        <f>分析係数表!H19</f>
        <v>-1.1917057281321999E-4</v>
      </c>
      <c r="O16" s="82">
        <f t="shared" si="4"/>
        <v>-1.7415636441556618E-3</v>
      </c>
      <c r="P16" s="76">
        <f>分析係数表!C19</f>
        <v>0.34200435729847489</v>
      </c>
      <c r="Q16" s="82">
        <f t="shared" si="5"/>
        <v>-5.9562235481384689E-4</v>
      </c>
      <c r="R16" s="83">
        <v>5.5221667329417743E-3</v>
      </c>
      <c r="S16" s="84">
        <f t="shared" si="6"/>
        <v>5.461795161094547</v>
      </c>
      <c r="T16" s="85">
        <f>分析係数表!F19</f>
        <v>0.2400702026958986</v>
      </c>
      <c r="U16" s="86">
        <f t="shared" si="7"/>
        <v>1.311214271407446</v>
      </c>
      <c r="V16" s="87">
        <f>分析係数表!D19</f>
        <v>1.0314617409693151E-2</v>
      </c>
      <c r="W16" s="167">
        <f t="shared" si="8"/>
        <v>0</v>
      </c>
      <c r="X16" s="76">
        <f>分析係数表!E19</f>
        <v>1.1666882453641765E-2</v>
      </c>
      <c r="Y16" s="166">
        <f t="shared" si="9"/>
        <v>0</v>
      </c>
    </row>
    <row r="17" spans="1:25" x14ac:dyDescent="0.2">
      <c r="A17" s="6" t="s">
        <v>5</v>
      </c>
      <c r="B17" s="5" t="s">
        <v>33</v>
      </c>
      <c r="C17" s="90"/>
      <c r="D17" s="76">
        <f>投入係数表!Q17</f>
        <v>3.9110259998526922E-2</v>
      </c>
      <c r="E17" s="77">
        <f t="shared" si="0"/>
        <v>3.9110259998526922</v>
      </c>
      <c r="F17" s="76">
        <f>分析係数表!C20</f>
        <v>3.3677120606188216E-2</v>
      </c>
      <c r="G17" s="77">
        <f t="shared" si="1"/>
        <v>0.13171209429097697</v>
      </c>
      <c r="H17" s="77">
        <v>0.14872078702774347</v>
      </c>
      <c r="I17" s="77">
        <f t="shared" si="2"/>
        <v>0.14872078702774347</v>
      </c>
      <c r="J17" s="76">
        <f>分析係数表!G20</f>
        <v>0.10088272383354351</v>
      </c>
      <c r="K17" s="78">
        <f t="shared" si="3"/>
        <v>1.5003358086027084E-2</v>
      </c>
      <c r="L17" s="79"/>
      <c r="M17" s="80"/>
      <c r="N17" s="81">
        <f>分析係数表!H20</f>
        <v>5.7599110193056326E-4</v>
      </c>
      <c r="O17" s="82">
        <f t="shared" si="4"/>
        <v>8.4175576134190317E-3</v>
      </c>
      <c r="P17" s="76">
        <f>分析係数表!C20</f>
        <v>3.3677120606188216E-2</v>
      </c>
      <c r="Q17" s="82">
        <f t="shared" si="5"/>
        <v>2.8347910295665058E-4</v>
      </c>
      <c r="R17" s="83">
        <v>7.3432206344957419E-4</v>
      </c>
      <c r="S17" s="84">
        <f t="shared" si="6"/>
        <v>0.14945510909119303</v>
      </c>
      <c r="T17" s="85">
        <f>分析係数表!F20</f>
        <v>0.2244640605296343</v>
      </c>
      <c r="U17" s="86">
        <f t="shared" si="7"/>
        <v>3.3547300653508652E-2</v>
      </c>
      <c r="V17" s="87">
        <f>分析係数表!D20</f>
        <v>9.8360655737704916E-2</v>
      </c>
      <c r="W17" s="167">
        <f t="shared" si="8"/>
        <v>0</v>
      </c>
      <c r="X17" s="76">
        <f>分析係数表!E20</f>
        <v>9.8360655737704916E-2</v>
      </c>
      <c r="Y17" s="166">
        <f t="shared" si="9"/>
        <v>0</v>
      </c>
    </row>
    <row r="18" spans="1:25" x14ac:dyDescent="0.2">
      <c r="A18" s="6" t="s">
        <v>6</v>
      </c>
      <c r="B18" s="5" t="s">
        <v>34</v>
      </c>
      <c r="C18" s="90"/>
      <c r="D18" s="76">
        <f>投入係数表!Q18</f>
        <v>3.7268910657729984E-2</v>
      </c>
      <c r="E18" s="77">
        <f t="shared" si="0"/>
        <v>3.7268910657729983</v>
      </c>
      <c r="F18" s="76">
        <f>分析係数表!C21</f>
        <v>0.74792925901052154</v>
      </c>
      <c r="G18" s="77">
        <f t="shared" si="1"/>
        <v>2.7874508732365317</v>
      </c>
      <c r="H18" s="77">
        <v>3.0876000299776964</v>
      </c>
      <c r="I18" s="77">
        <f t="shared" si="2"/>
        <v>3.0876000299776964</v>
      </c>
      <c r="J18" s="76">
        <f>分析係数表!G21</f>
        <v>0.28510603787356553</v>
      </c>
      <c r="K18" s="78">
        <f t="shared" si="3"/>
        <v>0.88029341108524317</v>
      </c>
      <c r="L18" s="79"/>
      <c r="M18" s="80"/>
      <c r="N18" s="81">
        <f>分析係数表!H21</f>
        <v>9.6329546357352828E-4</v>
      </c>
      <c r="O18" s="82">
        <f t="shared" si="4"/>
        <v>1.4077639456924933E-2</v>
      </c>
      <c r="P18" s="76">
        <f>分析係数表!C21</f>
        <v>0.74792925901052154</v>
      </c>
      <c r="Q18" s="82">
        <f t="shared" si="5"/>
        <v>1.0529078447635147E-2</v>
      </c>
      <c r="R18" s="83">
        <v>2.4810184651447065E-2</v>
      </c>
      <c r="S18" s="84">
        <f t="shared" si="6"/>
        <v>3.1124102146291435</v>
      </c>
      <c r="T18" s="85">
        <f>分析係数表!F21</f>
        <v>0.42581403836016385</v>
      </c>
      <c r="U18" s="86">
        <f t="shared" si="7"/>
        <v>1.32530796252466</v>
      </c>
      <c r="V18" s="87">
        <f>分析係数表!D21</f>
        <v>6.5082518957057703E-2</v>
      </c>
      <c r="W18" s="167">
        <f t="shared" si="8"/>
        <v>0</v>
      </c>
      <c r="X18" s="76">
        <f>分析係数表!E21</f>
        <v>5.1052268764445886E-2</v>
      </c>
      <c r="Y18" s="166">
        <f t="shared" si="9"/>
        <v>0</v>
      </c>
    </row>
    <row r="19" spans="1:25" x14ac:dyDescent="0.2">
      <c r="A19" s="6" t="s">
        <v>7</v>
      </c>
      <c r="B19" s="5" t="s">
        <v>269</v>
      </c>
      <c r="C19" s="75">
        <f>最終需要_まとめ!C20</f>
        <v>100</v>
      </c>
      <c r="D19" s="76">
        <f>投入係数表!Q19</f>
        <v>0.16365912941003166</v>
      </c>
      <c r="E19" s="77">
        <f t="shared" si="0"/>
        <v>16.365912941003167</v>
      </c>
      <c r="F19" s="76">
        <f>分析係数表!C22</f>
        <v>0.14808652246256238</v>
      </c>
      <c r="G19" s="77">
        <f t="shared" si="1"/>
        <v>2.4235711343582058</v>
      </c>
      <c r="H19" s="77">
        <v>2.49086702510728</v>
      </c>
      <c r="I19" s="77">
        <f t="shared" si="2"/>
        <v>102.49086702510728</v>
      </c>
      <c r="J19" s="76">
        <f>分析係数表!G22</f>
        <v>0.1945937983354202</v>
      </c>
      <c r="K19" s="78">
        <f t="shared" si="3"/>
        <v>19.944087109106093</v>
      </c>
      <c r="L19" s="79"/>
      <c r="M19" s="80"/>
      <c r="N19" s="81">
        <f>分析係数表!H22</f>
        <v>4.9654405338841663E-5</v>
      </c>
      <c r="O19" s="82">
        <f t="shared" si="4"/>
        <v>7.2565151839819244E-4</v>
      </c>
      <c r="P19" s="76">
        <f>分析係数表!C22</f>
        <v>0.14808652246256238</v>
      </c>
      <c r="Q19" s="82">
        <f t="shared" si="5"/>
        <v>1.0745920987926642E-4</v>
      </c>
      <c r="R19" s="83">
        <v>1.3036128538290214E-3</v>
      </c>
      <c r="S19" s="84">
        <f t="shared" si="6"/>
        <v>102.49217063796111</v>
      </c>
      <c r="T19" s="85">
        <f>分析係数表!F22</f>
        <v>0.41290417618030495</v>
      </c>
      <c r="U19" s="86">
        <f t="shared" si="7"/>
        <v>42.319445282198572</v>
      </c>
      <c r="V19" s="87">
        <f>分析係数表!D22</f>
        <v>2.3495617588568902E-2</v>
      </c>
      <c r="W19" s="167">
        <f t="shared" si="8"/>
        <v>2</v>
      </c>
      <c r="X19" s="76">
        <f>分析係数表!E22</f>
        <v>1.8855417249760625E-2</v>
      </c>
      <c r="Y19" s="166">
        <f t="shared" si="9"/>
        <v>2</v>
      </c>
    </row>
    <row r="20" spans="1:25" x14ac:dyDescent="0.2">
      <c r="A20" s="6" t="s">
        <v>8</v>
      </c>
      <c r="B20" s="5" t="s">
        <v>270</v>
      </c>
      <c r="C20" s="90"/>
      <c r="D20" s="76">
        <f>投入係数表!Q20</f>
        <v>5.0821241805995435E-3</v>
      </c>
      <c r="E20" s="77">
        <f t="shared" si="0"/>
        <v>0.50821241805995432</v>
      </c>
      <c r="F20" s="76">
        <f>分析係数表!C23</f>
        <v>0</v>
      </c>
      <c r="G20" s="77">
        <f t="shared" si="1"/>
        <v>0</v>
      </c>
      <c r="H20" s="77">
        <v>0</v>
      </c>
      <c r="I20" s="77">
        <f t="shared" si="2"/>
        <v>0</v>
      </c>
      <c r="J20" s="76">
        <f>分析係数表!G23</f>
        <v>0.21540656205420827</v>
      </c>
      <c r="K20" s="78">
        <f t="shared" si="3"/>
        <v>0</v>
      </c>
      <c r="L20" s="79"/>
      <c r="M20" s="80"/>
      <c r="N20" s="81">
        <f>分析係数表!H23</f>
        <v>2.9792643203304998E-5</v>
      </c>
      <c r="O20" s="82">
        <f t="shared" si="4"/>
        <v>4.3539091103891544E-4</v>
      </c>
      <c r="P20" s="76">
        <f>分析係数表!C23</f>
        <v>0</v>
      </c>
      <c r="Q20" s="82">
        <f t="shared" si="5"/>
        <v>0</v>
      </c>
      <c r="R20" s="83">
        <v>0</v>
      </c>
      <c r="S20" s="84">
        <f t="shared" si="6"/>
        <v>0</v>
      </c>
      <c r="T20" s="85">
        <f>分析係数表!F23</f>
        <v>0.44079885877318115</v>
      </c>
      <c r="U20" s="86">
        <f t="shared" si="7"/>
        <v>0</v>
      </c>
      <c r="V20" s="87">
        <f>分析係数表!D23</f>
        <v>9.4151212553495012E-2</v>
      </c>
      <c r="W20" s="167">
        <f t="shared" si="8"/>
        <v>0</v>
      </c>
      <c r="X20" s="76">
        <f>分析係数表!E23</f>
        <v>8.7375178316690436E-2</v>
      </c>
      <c r="Y20" s="166">
        <f t="shared" si="9"/>
        <v>0</v>
      </c>
    </row>
    <row r="21" spans="1:25" x14ac:dyDescent="0.2">
      <c r="A21" s="6" t="s">
        <v>9</v>
      </c>
      <c r="B21" s="5" t="s">
        <v>271</v>
      </c>
      <c r="C21" s="90"/>
      <c r="D21" s="76">
        <f>投入係数表!Q21</f>
        <v>2.7988509980113427E-3</v>
      </c>
      <c r="E21" s="77">
        <f t="shared" si="0"/>
        <v>0.2798850998011343</v>
      </c>
      <c r="F21" s="76">
        <f>分析係数表!C24</f>
        <v>0.12890403180011356</v>
      </c>
      <c r="G21" s="77">
        <f t="shared" si="1"/>
        <v>3.6078317805143374E-2</v>
      </c>
      <c r="H21" s="77">
        <v>3.9764801632845306E-2</v>
      </c>
      <c r="I21" s="77">
        <f t="shared" si="2"/>
        <v>3.9764801632845306E-2</v>
      </c>
      <c r="J21" s="76">
        <f>分析係数表!G24</f>
        <v>0.20533333333333334</v>
      </c>
      <c r="K21" s="78">
        <f t="shared" si="3"/>
        <v>8.1650392686109033E-3</v>
      </c>
      <c r="L21" s="79"/>
      <c r="M21" s="80"/>
      <c r="N21" s="81">
        <f>分析係数表!H24</f>
        <v>3.4758083737189161E-4</v>
      </c>
      <c r="O21" s="82">
        <f t="shared" si="4"/>
        <v>5.0795606287873463E-3</v>
      </c>
      <c r="P21" s="76">
        <f>分析係数表!C24</f>
        <v>0.12890403180011356</v>
      </c>
      <c r="Q21" s="82">
        <f t="shared" si="5"/>
        <v>6.5477584482380891E-4</v>
      </c>
      <c r="R21" s="83">
        <v>2.5704739325165325E-3</v>
      </c>
      <c r="S21" s="84">
        <f t="shared" si="6"/>
        <v>4.2335275565361839E-2</v>
      </c>
      <c r="T21" s="85">
        <f>分析係数表!F24</f>
        <v>0.39200000000000002</v>
      </c>
      <c r="U21" s="86">
        <f t="shared" si="7"/>
        <v>1.6595428021621842E-2</v>
      </c>
      <c r="V21" s="87">
        <f>分析係数表!D24</f>
        <v>0</v>
      </c>
      <c r="W21" s="167">
        <f t="shared" si="8"/>
        <v>0</v>
      </c>
      <c r="X21" s="76">
        <f>分析係数表!E24</f>
        <v>0</v>
      </c>
      <c r="Y21" s="166">
        <f t="shared" si="9"/>
        <v>0</v>
      </c>
    </row>
    <row r="22" spans="1:25" x14ac:dyDescent="0.2">
      <c r="A22" s="6" t="s">
        <v>10</v>
      </c>
      <c r="B22" s="5" t="s">
        <v>272</v>
      </c>
      <c r="C22" s="90"/>
      <c r="D22" s="76">
        <f>投入係数表!Q22</f>
        <v>7.8073212049790085E-3</v>
      </c>
      <c r="E22" s="77">
        <f t="shared" si="0"/>
        <v>0.78073212049790086</v>
      </c>
      <c r="F22" s="76">
        <f>分析係数表!C25</f>
        <v>4.4947860481841073E-2</v>
      </c>
      <c r="G22" s="77">
        <f t="shared" si="1"/>
        <v>3.5092238425831583E-2</v>
      </c>
      <c r="H22" s="77">
        <v>4.6336380222886685E-2</v>
      </c>
      <c r="I22" s="77">
        <f t="shared" si="2"/>
        <v>4.6336380222886685E-2</v>
      </c>
      <c r="J22" s="76">
        <f>分析係数表!G25</f>
        <v>0.19696010132995567</v>
      </c>
      <c r="K22" s="78">
        <f t="shared" si="3"/>
        <v>9.1264181439631147E-3</v>
      </c>
      <c r="L22" s="79"/>
      <c r="M22" s="80"/>
      <c r="N22" s="81">
        <f>分析係数表!H25</f>
        <v>5.2633669659172167E-4</v>
      </c>
      <c r="O22" s="82">
        <f t="shared" si="4"/>
        <v>7.6919060950208402E-3</v>
      </c>
      <c r="P22" s="76">
        <f>分析係数表!C25</f>
        <v>4.4947860481841073E-2</v>
      </c>
      <c r="Q22" s="82">
        <f t="shared" si="5"/>
        <v>3.457347219984197E-4</v>
      </c>
      <c r="R22" s="83">
        <v>1.6561018648276183E-3</v>
      </c>
      <c r="S22" s="84">
        <f t="shared" si="6"/>
        <v>4.7992482087714304E-2</v>
      </c>
      <c r="T22" s="85">
        <f>分析係数表!F25</f>
        <v>0.35085497150094996</v>
      </c>
      <c r="U22" s="86">
        <f t="shared" si="7"/>
        <v>1.6838400935144854E-2</v>
      </c>
      <c r="V22" s="87">
        <f>分析係数表!D25</f>
        <v>8.9930335655478144E-2</v>
      </c>
      <c r="W22" s="167">
        <f t="shared" si="8"/>
        <v>0</v>
      </c>
      <c r="X22" s="76">
        <f>分析係数表!E25</f>
        <v>8.7397086763774542E-2</v>
      </c>
      <c r="Y22" s="166">
        <f t="shared" si="9"/>
        <v>0</v>
      </c>
    </row>
    <row r="23" spans="1:25" x14ac:dyDescent="0.2">
      <c r="A23" s="6" t="s">
        <v>11</v>
      </c>
      <c r="B23" s="5" t="s">
        <v>35</v>
      </c>
      <c r="C23" s="90"/>
      <c r="D23" s="76">
        <f>投入係数表!Q23</f>
        <v>2.4453119245783309E-2</v>
      </c>
      <c r="E23" s="77">
        <f t="shared" si="0"/>
        <v>2.445311924578331</v>
      </c>
      <c r="F23" s="76">
        <f>分析係数表!C26</f>
        <v>0.39424703891708968</v>
      </c>
      <c r="G23" s="77">
        <f t="shared" si="1"/>
        <v>0.9640569854936567</v>
      </c>
      <c r="H23" s="77">
        <v>1.0483844148412802</v>
      </c>
      <c r="I23" s="77">
        <f t="shared" si="2"/>
        <v>1.0483844148412802</v>
      </c>
      <c r="J23" s="76">
        <f>分析係数表!G26</f>
        <v>0.19628618241398144</v>
      </c>
      <c r="K23" s="78">
        <f t="shared" si="3"/>
        <v>0.20578337449151071</v>
      </c>
      <c r="L23" s="79"/>
      <c r="M23" s="80"/>
      <c r="N23" s="81">
        <f>分析係数表!H26</f>
        <v>1.0973623579884007E-2</v>
      </c>
      <c r="O23" s="82">
        <f t="shared" si="4"/>
        <v>0.16036898556600052</v>
      </c>
      <c r="P23" s="76">
        <f>分析係数表!C26</f>
        <v>0.39424703891708968</v>
      </c>
      <c r="Q23" s="82">
        <f t="shared" si="5"/>
        <v>6.3224997693533194E-2</v>
      </c>
      <c r="R23" s="83">
        <v>6.9490583800133524E-2</v>
      </c>
      <c r="S23" s="84">
        <f t="shared" si="6"/>
        <v>1.1178749986414138</v>
      </c>
      <c r="T23" s="85">
        <f>分析係数表!F26</f>
        <v>0.33478973238667392</v>
      </c>
      <c r="U23" s="86">
        <f t="shared" si="7"/>
        <v>0.3742530716369124</v>
      </c>
      <c r="V23" s="87">
        <f>分析係数表!D26</f>
        <v>1.0267613326051339E-2</v>
      </c>
      <c r="W23" s="167">
        <f t="shared" si="8"/>
        <v>0</v>
      </c>
      <c r="X23" s="76">
        <f>分析係数表!E26</f>
        <v>1.0158383397050792E-2</v>
      </c>
      <c r="Y23" s="166">
        <f t="shared" si="9"/>
        <v>0</v>
      </c>
    </row>
    <row r="24" spans="1:25" x14ac:dyDescent="0.2">
      <c r="A24" s="6" t="s">
        <v>12</v>
      </c>
      <c r="B24" s="5" t="s">
        <v>366</v>
      </c>
      <c r="C24" s="90"/>
      <c r="D24" s="76">
        <f>投入係数表!Q24</f>
        <v>8.1019370995065183E-4</v>
      </c>
      <c r="E24" s="77">
        <f t="shared" si="0"/>
        <v>8.1019370995065176E-2</v>
      </c>
      <c r="F24" s="76">
        <f>分析係数表!C27</f>
        <v>0.12701612903225812</v>
      </c>
      <c r="G24" s="77">
        <f t="shared" si="1"/>
        <v>1.029076688042159E-2</v>
      </c>
      <c r="H24" s="77">
        <v>1.1037755565925563E-2</v>
      </c>
      <c r="I24" s="77">
        <f t="shared" si="2"/>
        <v>1.1037755565925563E-2</v>
      </c>
      <c r="J24" s="76">
        <f>分析係数表!G27</f>
        <v>0.16988809766022381</v>
      </c>
      <c r="K24" s="78">
        <f t="shared" si="3"/>
        <v>1.8751832955336411E-3</v>
      </c>
      <c r="L24" s="79"/>
      <c r="M24" s="80"/>
      <c r="N24" s="81">
        <f>分析係数表!H27</f>
        <v>1.137085882259474E-2</v>
      </c>
      <c r="O24" s="82">
        <f t="shared" si="4"/>
        <v>0.16617419771318603</v>
      </c>
      <c r="P24" s="76">
        <f>分析係数表!C27</f>
        <v>0.12701612903225812</v>
      </c>
      <c r="Q24" s="82">
        <f t="shared" si="5"/>
        <v>2.1106803338570009E-2</v>
      </c>
      <c r="R24" s="83">
        <v>2.1364861822438224E-2</v>
      </c>
      <c r="S24" s="84">
        <f t="shared" si="6"/>
        <v>3.2402617388363787E-2</v>
      </c>
      <c r="T24" s="85">
        <f>分析係数表!F27</f>
        <v>0.32044760935910477</v>
      </c>
      <c r="U24" s="86">
        <f t="shared" si="7"/>
        <v>1.0383341279078934E-2</v>
      </c>
      <c r="V24" s="87">
        <f>分析係数表!D27</f>
        <v>1.0172939979654121E-2</v>
      </c>
      <c r="W24" s="167">
        <f t="shared" si="8"/>
        <v>0</v>
      </c>
      <c r="X24" s="76">
        <f>分析係数表!E27</f>
        <v>5.0864699898270603E-3</v>
      </c>
      <c r="Y24" s="166">
        <f t="shared" si="9"/>
        <v>0</v>
      </c>
    </row>
    <row r="25" spans="1:25" x14ac:dyDescent="0.2">
      <c r="A25" s="6" t="s">
        <v>13</v>
      </c>
      <c r="B25" s="5" t="s">
        <v>192</v>
      </c>
      <c r="C25" s="90"/>
      <c r="D25" s="76">
        <f>投入係数表!Q25</f>
        <v>0</v>
      </c>
      <c r="E25" s="77">
        <f t="shared" si="0"/>
        <v>0</v>
      </c>
      <c r="F25" s="76">
        <f>分析係数表!C28</f>
        <v>0.16379672406551871</v>
      </c>
      <c r="G25" s="77">
        <f t="shared" si="1"/>
        <v>0</v>
      </c>
      <c r="H25" s="77">
        <v>1.5449042021168797E-2</v>
      </c>
      <c r="I25" s="77">
        <f t="shared" si="2"/>
        <v>1.5449042021168797E-2</v>
      </c>
      <c r="J25" s="76">
        <f>分析係数表!G28</f>
        <v>0.12481384959046909</v>
      </c>
      <c r="K25" s="78">
        <f t="shared" si="3"/>
        <v>1.928254407146999E-3</v>
      </c>
      <c r="L25" s="79"/>
      <c r="M25" s="80"/>
      <c r="N25" s="81">
        <f>分析係数表!H28</f>
        <v>2.2086279494716771E-2</v>
      </c>
      <c r="O25" s="82">
        <f t="shared" si="4"/>
        <v>0.32276979538351597</v>
      </c>
      <c r="P25" s="76">
        <f>分析係数表!C28</f>
        <v>0.16379672406551871</v>
      </c>
      <c r="Q25" s="82">
        <f t="shared" si="5"/>
        <v>5.2868635111117696E-2</v>
      </c>
      <c r="R25" s="83">
        <v>6.0393605166033412E-2</v>
      </c>
      <c r="S25" s="84">
        <f t="shared" si="6"/>
        <v>7.5842647187202211E-2</v>
      </c>
      <c r="T25" s="85">
        <f>分析係数表!F28</f>
        <v>0.21360759493670886</v>
      </c>
      <c r="U25" s="86">
        <f t="shared" si="7"/>
        <v>1.6200565459291612E-2</v>
      </c>
      <c r="V25" s="87">
        <f>分析係数表!D28</f>
        <v>6.6548771407297092E-2</v>
      </c>
      <c r="W25" s="167">
        <f t="shared" si="8"/>
        <v>0</v>
      </c>
      <c r="X25" s="76">
        <f>分析係数表!E28</f>
        <v>6.78518242740134E-2</v>
      </c>
      <c r="Y25" s="166">
        <f t="shared" si="9"/>
        <v>0</v>
      </c>
    </row>
    <row r="26" spans="1:25" x14ac:dyDescent="0.2">
      <c r="A26" s="6" t="s">
        <v>14</v>
      </c>
      <c r="B26" s="5" t="s">
        <v>50</v>
      </c>
      <c r="C26" s="90"/>
      <c r="D26" s="76">
        <f>投入係数表!Q26</f>
        <v>1.3257715253737938E-3</v>
      </c>
      <c r="E26" s="77">
        <f t="shared" si="0"/>
        <v>0.13257715253737939</v>
      </c>
      <c r="F26" s="76">
        <f>分析係数表!C29</f>
        <v>0.28548895899053628</v>
      </c>
      <c r="G26" s="77">
        <f t="shared" si="1"/>
        <v>3.7849313263825977E-2</v>
      </c>
      <c r="H26" s="77">
        <v>7.687896222350056E-2</v>
      </c>
      <c r="I26" s="77">
        <f t="shared" si="2"/>
        <v>7.687896222350056E-2</v>
      </c>
      <c r="J26" s="76">
        <f>分析係数表!G29</f>
        <v>0.26160092807424595</v>
      </c>
      <c r="K26" s="78">
        <f t="shared" si="3"/>
        <v>2.0111607867052642E-2</v>
      </c>
      <c r="L26" s="79"/>
      <c r="M26" s="80"/>
      <c r="N26" s="81">
        <f>分析係数表!H29</f>
        <v>1.047707952649559E-2</v>
      </c>
      <c r="O26" s="82">
        <f t="shared" si="4"/>
        <v>0.15311247038201858</v>
      </c>
      <c r="P26" s="76">
        <f>分析係数表!C29</f>
        <v>0.28548895899053628</v>
      </c>
      <c r="Q26" s="82">
        <f t="shared" si="5"/>
        <v>4.3711919777831801E-2</v>
      </c>
      <c r="R26" s="83">
        <v>6.0112638835400661E-2</v>
      </c>
      <c r="S26" s="84">
        <f t="shared" si="6"/>
        <v>0.13699160105890124</v>
      </c>
      <c r="T26" s="85">
        <f>分析係数表!F29</f>
        <v>0.47177107501933491</v>
      </c>
      <c r="U26" s="86">
        <f t="shared" si="7"/>
        <v>6.4628674900177693E-2</v>
      </c>
      <c r="V26" s="87">
        <f>分析係数表!D29</f>
        <v>7.4825986078886311E-2</v>
      </c>
      <c r="W26" s="167">
        <f t="shared" si="8"/>
        <v>0</v>
      </c>
      <c r="X26" s="76">
        <f>分析係数表!E29</f>
        <v>4.7370456303170917E-2</v>
      </c>
      <c r="Y26" s="166">
        <f t="shared" si="9"/>
        <v>0</v>
      </c>
    </row>
    <row r="27" spans="1:25" x14ac:dyDescent="0.2">
      <c r="A27" s="6" t="s">
        <v>15</v>
      </c>
      <c r="B27" s="5" t="s">
        <v>36</v>
      </c>
      <c r="C27" s="90"/>
      <c r="D27" s="76">
        <f>投入係数表!Q27</f>
        <v>1.7676953671650585E-3</v>
      </c>
      <c r="E27" s="77">
        <f t="shared" si="0"/>
        <v>0.17676953671650586</v>
      </c>
      <c r="F27" s="76">
        <f>分析係数表!C30</f>
        <v>1</v>
      </c>
      <c r="G27" s="77">
        <f t="shared" si="1"/>
        <v>0.17676953671650586</v>
      </c>
      <c r="H27" s="77">
        <v>0.23946222287038746</v>
      </c>
      <c r="I27" s="77">
        <f t="shared" si="2"/>
        <v>0.23946222287038746</v>
      </c>
      <c r="J27" s="76">
        <f>分析係数表!G30</f>
        <v>0.34486716956379143</v>
      </c>
      <c r="K27" s="78">
        <f t="shared" si="3"/>
        <v>8.2582659018764326E-2</v>
      </c>
      <c r="L27" s="79"/>
      <c r="M27" s="80"/>
      <c r="N27" s="81">
        <f>分析係数表!H30</f>
        <v>0</v>
      </c>
      <c r="O27" s="82">
        <f t="shared" si="4"/>
        <v>0</v>
      </c>
      <c r="P27" s="76">
        <f>分析係数表!C30</f>
        <v>1</v>
      </c>
      <c r="Q27" s="82">
        <f t="shared" si="5"/>
        <v>0</v>
      </c>
      <c r="R27" s="83">
        <v>3.3275603235015036E-2</v>
      </c>
      <c r="S27" s="84">
        <f t="shared" si="6"/>
        <v>0.27273782610540248</v>
      </c>
      <c r="T27" s="85">
        <f>分析係数表!F30</f>
        <v>0.44112823876680879</v>
      </c>
      <c r="U27" s="86">
        <f t="shared" si="7"/>
        <v>0.12031235687496436</v>
      </c>
      <c r="V27" s="87">
        <f>分析係数表!D30</f>
        <v>0.17563135454247294</v>
      </c>
      <c r="W27" s="167">
        <f t="shared" si="8"/>
        <v>0</v>
      </c>
      <c r="X27" s="76">
        <f>分析係数表!E30</f>
        <v>0.11282387668087898</v>
      </c>
      <c r="Y27" s="166">
        <f t="shared" si="9"/>
        <v>0</v>
      </c>
    </row>
    <row r="28" spans="1:25" x14ac:dyDescent="0.2">
      <c r="A28" s="6" t="s">
        <v>16</v>
      </c>
      <c r="B28" s="5" t="s">
        <v>193</v>
      </c>
      <c r="C28" s="90"/>
      <c r="D28" s="76">
        <f>投入係数表!Q28</f>
        <v>1.3994254990056713E-2</v>
      </c>
      <c r="E28" s="77">
        <f t="shared" si="0"/>
        <v>1.3994254990056714</v>
      </c>
      <c r="F28" s="76">
        <f>分析係数表!C31</f>
        <v>9.852216748768472E-2</v>
      </c>
      <c r="G28" s="77">
        <f t="shared" si="1"/>
        <v>0.13787443339957353</v>
      </c>
      <c r="H28" s="77">
        <v>0.1865961997969228</v>
      </c>
      <c r="I28" s="77">
        <f t="shared" si="2"/>
        <v>0.1865961997969228</v>
      </c>
      <c r="J28" s="76">
        <f>分析係数表!G31</f>
        <v>7.0742358078602616E-2</v>
      </c>
      <c r="K28" s="78">
        <f t="shared" si="3"/>
        <v>1.3200255182140389E-2</v>
      </c>
      <c r="L28" s="79"/>
      <c r="M28" s="80"/>
      <c r="N28" s="81">
        <f>分析係数表!H31</f>
        <v>2.298998967188369E-2</v>
      </c>
      <c r="O28" s="82">
        <f t="shared" si="4"/>
        <v>0.3359766530183631</v>
      </c>
      <c r="P28" s="76">
        <f>分析係数表!C31</f>
        <v>9.852216748768472E-2</v>
      </c>
      <c r="Q28" s="82">
        <f t="shared" si="5"/>
        <v>3.3101148080626905E-2</v>
      </c>
      <c r="R28" s="83">
        <v>4.261239734467194E-2</v>
      </c>
      <c r="S28" s="84">
        <f t="shared" si="6"/>
        <v>0.22920859714159475</v>
      </c>
      <c r="T28" s="85">
        <f>分析係数表!F31</f>
        <v>0.34585152838427946</v>
      </c>
      <c r="U28" s="86">
        <f t="shared" si="7"/>
        <v>7.927214364023713E-2</v>
      </c>
      <c r="V28" s="87">
        <f>分析係数表!D31</f>
        <v>0</v>
      </c>
      <c r="W28" s="167">
        <f t="shared" si="8"/>
        <v>0</v>
      </c>
      <c r="X28" s="76">
        <f>分析係数表!E31</f>
        <v>0</v>
      </c>
      <c r="Y28" s="166">
        <f t="shared" si="9"/>
        <v>0</v>
      </c>
    </row>
    <row r="29" spans="1:25" x14ac:dyDescent="0.2">
      <c r="A29" s="6" t="s">
        <v>17</v>
      </c>
      <c r="B29" s="5" t="s">
        <v>273</v>
      </c>
      <c r="C29" s="90"/>
      <c r="D29" s="76">
        <f>投入係数表!Q29</f>
        <v>6.6288576268689692E-4</v>
      </c>
      <c r="E29" s="77">
        <f t="shared" si="0"/>
        <v>6.6288576268689697E-2</v>
      </c>
      <c r="F29" s="76">
        <f>分析係数表!C32</f>
        <v>1</v>
      </c>
      <c r="G29" s="77">
        <f t="shared" si="1"/>
        <v>6.6288576268689697E-2</v>
      </c>
      <c r="H29" s="77">
        <v>9.3127281061627695E-2</v>
      </c>
      <c r="I29" s="77">
        <f t="shared" si="2"/>
        <v>9.3127281061627695E-2</v>
      </c>
      <c r="J29" s="76">
        <f>分析係数表!G32</f>
        <v>0.13984348417829193</v>
      </c>
      <c r="K29" s="78">
        <f t="shared" si="3"/>
        <v>1.3023243455709078E-2</v>
      </c>
      <c r="L29" s="79"/>
      <c r="M29" s="80"/>
      <c r="N29" s="81">
        <f>分析係数表!H32</f>
        <v>6.6735520775403198E-3</v>
      </c>
      <c r="O29" s="82">
        <f t="shared" si="4"/>
        <v>9.7527564072717066E-2</v>
      </c>
      <c r="P29" s="76">
        <f>分析係数表!C32</f>
        <v>1</v>
      </c>
      <c r="Q29" s="82">
        <f t="shared" si="5"/>
        <v>9.7527564072717066E-2</v>
      </c>
      <c r="R29" s="83">
        <v>0.12853623373475809</v>
      </c>
      <c r="S29" s="84">
        <f t="shared" si="6"/>
        <v>0.2216635147963858</v>
      </c>
      <c r="T29" s="85">
        <f>分析係数表!F32</f>
        <v>0.48213678121810138</v>
      </c>
      <c r="U29" s="86">
        <f t="shared" si="7"/>
        <v>0.10687213353742044</v>
      </c>
      <c r="V29" s="87">
        <f>分析係数表!D32</f>
        <v>1.5651582170806397E-2</v>
      </c>
      <c r="W29" s="167">
        <f t="shared" si="8"/>
        <v>0</v>
      </c>
      <c r="X29" s="76">
        <f>分析係数表!E32</f>
        <v>2.3477373256209595E-2</v>
      </c>
      <c r="Y29" s="166">
        <f t="shared" si="9"/>
        <v>0</v>
      </c>
    </row>
    <row r="30" spans="1:25" x14ac:dyDescent="0.2">
      <c r="A30" s="6" t="s">
        <v>18</v>
      </c>
      <c r="B30" s="5" t="s">
        <v>274</v>
      </c>
      <c r="C30" s="90"/>
      <c r="D30" s="76">
        <f>投入係数表!Q30</f>
        <v>2.9461589452750976E-4</v>
      </c>
      <c r="E30" s="77">
        <f t="shared" si="0"/>
        <v>2.9461589452750975E-2</v>
      </c>
      <c r="F30" s="76">
        <f>分析係数表!C33</f>
        <v>0.66930265995686555</v>
      </c>
      <c r="G30" s="77">
        <f t="shared" si="1"/>
        <v>1.9718720187283365E-2</v>
      </c>
      <c r="H30" s="77">
        <v>3.2736344761633077E-2</v>
      </c>
      <c r="I30" s="77">
        <f t="shared" si="2"/>
        <v>3.2736344761633077E-2</v>
      </c>
      <c r="J30" s="76">
        <f>分析係数表!G33</f>
        <v>0.50267952840300112</v>
      </c>
      <c r="K30" s="78">
        <f t="shared" si="3"/>
        <v>1.6455890346415772E-2</v>
      </c>
      <c r="L30" s="79"/>
      <c r="M30" s="80"/>
      <c r="N30" s="81">
        <f>分析係数表!H33</f>
        <v>9.930881067768333E-4</v>
      </c>
      <c r="O30" s="82">
        <f t="shared" si="4"/>
        <v>1.4513030367963848E-2</v>
      </c>
      <c r="P30" s="76">
        <f>分析係数表!C33</f>
        <v>0.66930265995686555</v>
      </c>
      <c r="Q30" s="82">
        <f t="shared" si="5"/>
        <v>9.7136098293129705E-3</v>
      </c>
      <c r="R30" s="83">
        <v>2.7565593864938093E-2</v>
      </c>
      <c r="S30" s="84">
        <f t="shared" si="6"/>
        <v>6.0301938626571169E-2</v>
      </c>
      <c r="T30" s="85">
        <f>分析係数表!F33</f>
        <v>0.63987138263665599</v>
      </c>
      <c r="U30" s="86">
        <f t="shared" si="7"/>
        <v>3.858548484465487E-2</v>
      </c>
      <c r="V30" s="87">
        <f>分析係数表!D33</f>
        <v>8.1457663451232579E-2</v>
      </c>
      <c r="W30" s="167">
        <f t="shared" si="8"/>
        <v>0</v>
      </c>
      <c r="X30" s="76">
        <f>分析係数表!E33</f>
        <v>7.5026795284030015E-2</v>
      </c>
      <c r="Y30" s="166">
        <f t="shared" si="9"/>
        <v>0</v>
      </c>
    </row>
    <row r="31" spans="1:25" x14ac:dyDescent="0.2">
      <c r="A31" s="6" t="s">
        <v>19</v>
      </c>
      <c r="B31" s="5" t="s">
        <v>275</v>
      </c>
      <c r="C31" s="90"/>
      <c r="D31" s="76">
        <f>投入係数表!Q31</f>
        <v>4.5223539809972749E-2</v>
      </c>
      <c r="E31" s="77">
        <f t="shared" si="0"/>
        <v>4.5223539809972753</v>
      </c>
      <c r="F31" s="76">
        <f>分析係数表!C34</f>
        <v>0.21075898495808931</v>
      </c>
      <c r="G31" s="77">
        <f t="shared" si="1"/>
        <v>0.95312673465616005</v>
      </c>
      <c r="H31" s="77">
        <v>1.0902953974722591</v>
      </c>
      <c r="I31" s="77">
        <f t="shared" si="2"/>
        <v>1.0902953974722591</v>
      </c>
      <c r="J31" s="76">
        <f>分析係数表!G34</f>
        <v>0.42506631299734748</v>
      </c>
      <c r="K31" s="78">
        <f t="shared" si="3"/>
        <v>0.46344784468151068</v>
      </c>
      <c r="L31" s="79"/>
      <c r="M31" s="80"/>
      <c r="N31" s="81">
        <f>分析係数表!H34</f>
        <v>0.16547827123222372</v>
      </c>
      <c r="O31" s="82">
        <f t="shared" si="4"/>
        <v>2.4183062502138157</v>
      </c>
      <c r="P31" s="76">
        <f>分析係数表!C34</f>
        <v>0.21075898495808931</v>
      </c>
      <c r="Q31" s="82">
        <f t="shared" si="5"/>
        <v>0.50967977061286696</v>
      </c>
      <c r="R31" s="83">
        <v>0.55764899528518264</v>
      </c>
      <c r="S31" s="84">
        <f t="shared" si="6"/>
        <v>1.6479443927574418</v>
      </c>
      <c r="T31" s="85">
        <f>分析係数表!F34</f>
        <v>0.7000994694960212</v>
      </c>
      <c r="U31" s="86">
        <f t="shared" si="7"/>
        <v>1.1537249951284279</v>
      </c>
      <c r="V31" s="87">
        <f>分析係数表!D34</f>
        <v>0.34449602122015915</v>
      </c>
      <c r="W31" s="167">
        <f t="shared" si="8"/>
        <v>1</v>
      </c>
      <c r="X31" s="76">
        <f>分析係数表!E34</f>
        <v>0.25008289124668437</v>
      </c>
      <c r="Y31" s="166">
        <f t="shared" si="9"/>
        <v>0</v>
      </c>
    </row>
    <row r="32" spans="1:25" x14ac:dyDescent="0.2">
      <c r="A32" s="6" t="s">
        <v>20</v>
      </c>
      <c r="B32" s="5" t="s">
        <v>37</v>
      </c>
      <c r="C32" s="90"/>
      <c r="D32" s="76">
        <f>投入係数表!Q32</f>
        <v>6.1132798114458273E-3</v>
      </c>
      <c r="E32" s="77">
        <f t="shared" si="0"/>
        <v>0.61132798114458275</v>
      </c>
      <c r="F32" s="76">
        <f>分析係数表!C35</f>
        <v>0.35776763643278187</v>
      </c>
      <c r="G32" s="77">
        <f t="shared" si="1"/>
        <v>0.21871336689932161</v>
      </c>
      <c r="H32" s="77">
        <v>0.28354538642812049</v>
      </c>
      <c r="I32" s="77">
        <f t="shared" si="2"/>
        <v>0.28354538642812049</v>
      </c>
      <c r="J32" s="76">
        <f>分析係数表!G35</f>
        <v>0.31457036114570364</v>
      </c>
      <c r="K32" s="78">
        <f t="shared" si="3"/>
        <v>8.9194974609891953E-2</v>
      </c>
      <c r="L32" s="79"/>
      <c r="M32" s="80"/>
      <c r="N32" s="81">
        <f>分析係数表!H35</f>
        <v>6.2812822753634701E-2</v>
      </c>
      <c r="O32" s="82">
        <f t="shared" si="4"/>
        <v>0.9179491707737133</v>
      </c>
      <c r="P32" s="76">
        <f>分析係数表!C35</f>
        <v>0.35776763643278187</v>
      </c>
      <c r="Q32" s="82">
        <f t="shared" si="5"/>
        <v>0.32841250519314347</v>
      </c>
      <c r="R32" s="83">
        <v>0.40239222446865219</v>
      </c>
      <c r="S32" s="84">
        <f t="shared" si="6"/>
        <v>0.68593761089677274</v>
      </c>
      <c r="T32" s="85">
        <f>分析係数表!F35</f>
        <v>0.64533001245330013</v>
      </c>
      <c r="U32" s="86">
        <f t="shared" si="7"/>
        <v>0.4426561269822013</v>
      </c>
      <c r="V32" s="87">
        <f>分析係数表!D35</f>
        <v>7.6961394769613944E-2</v>
      </c>
      <c r="W32" s="167">
        <f t="shared" si="8"/>
        <v>0</v>
      </c>
      <c r="X32" s="76">
        <f>分析係数表!E35</f>
        <v>7.0734744707347447E-2</v>
      </c>
      <c r="Y32" s="166">
        <f t="shared" si="9"/>
        <v>0</v>
      </c>
    </row>
    <row r="33" spans="1:25" x14ac:dyDescent="0.2">
      <c r="A33" s="6" t="s">
        <v>21</v>
      </c>
      <c r="B33" s="5" t="s">
        <v>38</v>
      </c>
      <c r="C33" s="90"/>
      <c r="D33" s="76">
        <f>投入係数表!Q33</f>
        <v>1.9150033144288135E-3</v>
      </c>
      <c r="E33" s="77">
        <f t="shared" si="0"/>
        <v>0.19150033144288134</v>
      </c>
      <c r="F33" s="76">
        <f>分析係数表!C36</f>
        <v>0.77131996474217712</v>
      </c>
      <c r="G33" s="77">
        <f t="shared" si="1"/>
        <v>0.14770802889663848</v>
      </c>
      <c r="H33" s="77">
        <v>0.22770973949758486</v>
      </c>
      <c r="I33" s="77">
        <f t="shared" si="2"/>
        <v>0.22770973949758486</v>
      </c>
      <c r="J33" s="76">
        <f>分析係数表!G36</f>
        <v>2.7850799289520427E-2</v>
      </c>
      <c r="K33" s="78">
        <f t="shared" si="3"/>
        <v>6.3418982510162177E-3</v>
      </c>
      <c r="L33" s="79"/>
      <c r="M33" s="80"/>
      <c r="N33" s="81">
        <f>分析係数表!H36</f>
        <v>0.1566397870819099</v>
      </c>
      <c r="O33" s="82">
        <f t="shared" si="4"/>
        <v>2.2891402799389375</v>
      </c>
      <c r="P33" s="76">
        <f>分析係数表!C36</f>
        <v>0.77131996474217712</v>
      </c>
      <c r="Q33" s="82">
        <f t="shared" si="5"/>
        <v>1.7656596000123987</v>
      </c>
      <c r="R33" s="83">
        <v>1.8372976481592842</v>
      </c>
      <c r="S33" s="84">
        <f t="shared" si="6"/>
        <v>2.0650073876568689</v>
      </c>
      <c r="T33" s="85">
        <f>分析係数表!F36</f>
        <v>0.87289520426287748</v>
      </c>
      <c r="U33" s="86">
        <f t="shared" si="7"/>
        <v>1.8025350454530935</v>
      </c>
      <c r="V33" s="87">
        <f>分析係数表!D36</f>
        <v>1.1793960923623446E-2</v>
      </c>
      <c r="W33" s="167">
        <f t="shared" si="8"/>
        <v>0</v>
      </c>
      <c r="X33" s="76">
        <f>分析係数表!E36</f>
        <v>4.760213143872114E-3</v>
      </c>
      <c r="Y33" s="166">
        <f t="shared" si="9"/>
        <v>0</v>
      </c>
    </row>
    <row r="34" spans="1:25" x14ac:dyDescent="0.2">
      <c r="A34" s="6" t="s">
        <v>22</v>
      </c>
      <c r="B34" s="5" t="s">
        <v>378</v>
      </c>
      <c r="C34" s="90"/>
      <c r="D34" s="76">
        <f>投入係数表!Q34</f>
        <v>1.5982912278117406E-2</v>
      </c>
      <c r="E34" s="77">
        <f t="shared" si="0"/>
        <v>1.5982912278117407</v>
      </c>
      <c r="F34" s="76">
        <f>分析係数表!C37</f>
        <v>0.44031007751937989</v>
      </c>
      <c r="G34" s="77">
        <f t="shared" si="1"/>
        <v>0.70374373441633242</v>
      </c>
      <c r="H34" s="77">
        <v>0.88702297775116956</v>
      </c>
      <c r="I34" s="77">
        <f t="shared" si="2"/>
        <v>0.88702297775116956</v>
      </c>
      <c r="J34" s="76">
        <f>分析係数表!G37</f>
        <v>0.46875589956579194</v>
      </c>
      <c r="K34" s="78">
        <f t="shared" si="3"/>
        <v>0.41579725387127692</v>
      </c>
      <c r="L34" s="79"/>
      <c r="M34" s="80"/>
      <c r="N34" s="81">
        <f>分析係数表!H37</f>
        <v>4.9515373003892908E-2</v>
      </c>
      <c r="O34" s="82">
        <f t="shared" si="4"/>
        <v>0.72361969414667748</v>
      </c>
      <c r="P34" s="76">
        <f>分析係数表!C37</f>
        <v>0.44031007751937989</v>
      </c>
      <c r="Q34" s="82">
        <f t="shared" si="5"/>
        <v>0.31861704362427351</v>
      </c>
      <c r="R34" s="83">
        <v>0.37632899345973292</v>
      </c>
      <c r="S34" s="84">
        <f t="shared" si="6"/>
        <v>1.2633519712109025</v>
      </c>
      <c r="T34" s="85">
        <f>分析係数表!F37</f>
        <v>0.71172361714177834</v>
      </c>
      <c r="U34" s="86">
        <f t="shared" si="7"/>
        <v>0.89915743467341935</v>
      </c>
      <c r="V34" s="87">
        <f>分析係数表!D37</f>
        <v>0.12846894468567113</v>
      </c>
      <c r="W34" s="167">
        <f t="shared" si="8"/>
        <v>0</v>
      </c>
      <c r="X34" s="76">
        <f>分析係数表!E37</f>
        <v>0.12044553520860865</v>
      </c>
      <c r="Y34" s="166">
        <f t="shared" si="9"/>
        <v>0</v>
      </c>
    </row>
    <row r="35" spans="1:25" x14ac:dyDescent="0.2">
      <c r="A35" s="6" t="s">
        <v>23</v>
      </c>
      <c r="B35" s="5" t="s">
        <v>194</v>
      </c>
      <c r="C35" s="90"/>
      <c r="D35" s="76">
        <f>投入係数表!Q35</f>
        <v>6.7761655741327247E-3</v>
      </c>
      <c r="E35" s="77">
        <f t="shared" si="0"/>
        <v>0.67761655741327242</v>
      </c>
      <c r="F35" s="76">
        <f>分析係数表!C38</f>
        <v>1.9523553644993696E-2</v>
      </c>
      <c r="G35" s="77">
        <f t="shared" si="1"/>
        <v>1.3229483209393975E-2</v>
      </c>
      <c r="H35" s="77">
        <v>1.7692969444371369E-2</v>
      </c>
      <c r="I35" s="77">
        <f t="shared" si="2"/>
        <v>1.7692969444371369E-2</v>
      </c>
      <c r="J35" s="76">
        <f>分析係数表!G38</f>
        <v>0.33554817275747506</v>
      </c>
      <c r="K35" s="78">
        <f t="shared" si="3"/>
        <v>5.9368435677126519E-3</v>
      </c>
      <c r="L35" s="79"/>
      <c r="M35" s="80"/>
      <c r="N35" s="81">
        <f>分析係数表!H38</f>
        <v>4.4649241280686425E-2</v>
      </c>
      <c r="O35" s="82">
        <f t="shared" si="4"/>
        <v>0.65250584534365463</v>
      </c>
      <c r="P35" s="76">
        <f>分析係数表!C38</f>
        <v>1.9523553644993696E-2</v>
      </c>
      <c r="Q35" s="82">
        <f t="shared" si="5"/>
        <v>1.2739232875238801E-2</v>
      </c>
      <c r="R35" s="83">
        <v>1.5458691321090977E-2</v>
      </c>
      <c r="S35" s="84">
        <f t="shared" si="6"/>
        <v>3.3151660765462346E-2</v>
      </c>
      <c r="T35" s="85">
        <f>分析係数表!F38</f>
        <v>0.54485049833887045</v>
      </c>
      <c r="U35" s="86">
        <f t="shared" si="7"/>
        <v>1.806269888882334E-2</v>
      </c>
      <c r="V35" s="87">
        <f>分析係数表!D38</f>
        <v>0.16279069767441862</v>
      </c>
      <c r="W35" s="167">
        <f t="shared" si="8"/>
        <v>0</v>
      </c>
      <c r="X35" s="76">
        <f>分析係数表!E38</f>
        <v>0.12624584717607973</v>
      </c>
      <c r="Y35" s="166">
        <f t="shared" si="9"/>
        <v>0</v>
      </c>
    </row>
    <row r="36" spans="1:25" x14ac:dyDescent="0.2">
      <c r="A36" s="6" t="s">
        <v>24</v>
      </c>
      <c r="B36" s="5" t="s">
        <v>39</v>
      </c>
      <c r="C36" s="90"/>
      <c r="D36" s="76">
        <f>投入係数表!Q36</f>
        <v>0</v>
      </c>
      <c r="E36" s="77">
        <f t="shared" si="0"/>
        <v>0</v>
      </c>
      <c r="F36" s="76">
        <f>分析係数表!C39</f>
        <v>1</v>
      </c>
      <c r="G36" s="77">
        <f t="shared" si="1"/>
        <v>0</v>
      </c>
      <c r="H36" s="77">
        <v>9.1235129453233699E-2</v>
      </c>
      <c r="I36" s="77">
        <f t="shared" si="2"/>
        <v>9.1235129453233699E-2</v>
      </c>
      <c r="J36" s="76">
        <f>分析係数表!G39</f>
        <v>0.34952522092321203</v>
      </c>
      <c r="K36" s="78">
        <f t="shared" si="3"/>
        <v>3.1888978778099354E-2</v>
      </c>
      <c r="L36" s="79"/>
      <c r="M36" s="80"/>
      <c r="N36" s="81">
        <f>分析係数表!H39</f>
        <v>3.9524906649717967E-3</v>
      </c>
      <c r="O36" s="82">
        <f t="shared" si="4"/>
        <v>5.7761860864496119E-2</v>
      </c>
      <c r="P36" s="76">
        <f>分析係数表!C39</f>
        <v>1</v>
      </c>
      <c r="Q36" s="82">
        <f t="shared" si="5"/>
        <v>5.7761860864496119E-2</v>
      </c>
      <c r="R36" s="83">
        <v>9.4066001683726003E-2</v>
      </c>
      <c r="S36" s="84">
        <f t="shared" si="6"/>
        <v>0.1853011311369597</v>
      </c>
      <c r="T36" s="85">
        <f>分析係数表!F39</f>
        <v>0.70020308469180526</v>
      </c>
      <c r="U36" s="86">
        <f t="shared" si="7"/>
        <v>0.1297484236189799</v>
      </c>
      <c r="V36" s="87">
        <f>分析係数表!D39</f>
        <v>4.7038805642461164E-2</v>
      </c>
      <c r="W36" s="167">
        <f t="shared" si="8"/>
        <v>0</v>
      </c>
      <c r="X36" s="76">
        <f>分析係数表!E39</f>
        <v>5.9608101432570393E-2</v>
      </c>
      <c r="Y36" s="166">
        <f t="shared" si="9"/>
        <v>0</v>
      </c>
    </row>
    <row r="37" spans="1:25" x14ac:dyDescent="0.2">
      <c r="A37" s="6" t="s">
        <v>25</v>
      </c>
      <c r="B37" s="5" t="s">
        <v>40</v>
      </c>
      <c r="C37" s="90"/>
      <c r="D37" s="76">
        <f>投入係数表!Q37</f>
        <v>7.365397363187744E-5</v>
      </c>
      <c r="E37" s="77">
        <f t="shared" si="0"/>
        <v>7.3653973631877439E-3</v>
      </c>
      <c r="F37" s="76">
        <f>分析係数表!C40</f>
        <v>0.85909267157813107</v>
      </c>
      <c r="G37" s="77">
        <f t="shared" si="1"/>
        <v>6.3275588979754809E-3</v>
      </c>
      <c r="H37" s="77">
        <v>9.063039807414212E-3</v>
      </c>
      <c r="I37" s="77">
        <f t="shared" si="2"/>
        <v>9.063039807414212E-3</v>
      </c>
      <c r="J37" s="76">
        <f>分析係数表!G40</f>
        <v>0.47745782431646305</v>
      </c>
      <c r="K37" s="78">
        <f t="shared" si="3"/>
        <v>4.3272192681414858E-3</v>
      </c>
      <c r="L37" s="79"/>
      <c r="M37" s="80"/>
      <c r="N37" s="81">
        <f>分析係数表!H40</f>
        <v>3.4410502899817272E-2</v>
      </c>
      <c r="O37" s="82">
        <f t="shared" si="4"/>
        <v>0.50287650224994729</v>
      </c>
      <c r="P37" s="76">
        <f>分析係数表!C40</f>
        <v>0.85909267157813107</v>
      </c>
      <c r="Q37" s="82">
        <f t="shared" si="5"/>
        <v>0.43201751779177328</v>
      </c>
      <c r="R37" s="83">
        <v>0.43252399973388711</v>
      </c>
      <c r="S37" s="84">
        <f t="shared" si="6"/>
        <v>0.4415870395413013</v>
      </c>
      <c r="T37" s="85">
        <f>分析係数表!F40</f>
        <v>0.67379290285049442</v>
      </c>
      <c r="U37" s="86">
        <f t="shared" si="7"/>
        <v>0.29753821323368945</v>
      </c>
      <c r="V37" s="87">
        <f>分析係数表!D40</f>
        <v>6.7699243746364171E-2</v>
      </c>
      <c r="W37" s="167">
        <f t="shared" si="8"/>
        <v>0</v>
      </c>
      <c r="X37" s="76">
        <f>分析係数表!E40</f>
        <v>4.3048283885980219E-2</v>
      </c>
      <c r="Y37" s="166">
        <f t="shared" si="9"/>
        <v>0</v>
      </c>
    </row>
    <row r="38" spans="1:25" x14ac:dyDescent="0.2">
      <c r="A38" s="6" t="s">
        <v>26</v>
      </c>
      <c r="B38" s="5" t="s">
        <v>277</v>
      </c>
      <c r="C38" s="90"/>
      <c r="D38" s="76">
        <f>投入係数表!Q38</f>
        <v>0</v>
      </c>
      <c r="E38" s="77">
        <f t="shared" si="0"/>
        <v>0</v>
      </c>
      <c r="F38" s="76">
        <f>分析係数表!C41</f>
        <v>0.79270887240526711</v>
      </c>
      <c r="G38" s="77">
        <f t="shared" si="1"/>
        <v>0</v>
      </c>
      <c r="H38" s="77">
        <v>2.6265555493119059E-3</v>
      </c>
      <c r="I38" s="77">
        <f t="shared" si="2"/>
        <v>2.6265555493119059E-3</v>
      </c>
      <c r="J38" s="76">
        <f>分析係数表!G41</f>
        <v>0.44018033035308379</v>
      </c>
      <c r="K38" s="78">
        <f t="shared" si="3"/>
        <v>1.1561580893868402E-3</v>
      </c>
      <c r="L38" s="79"/>
      <c r="M38" s="80"/>
      <c r="N38" s="81">
        <f>分析係数表!H41</f>
        <v>5.5652657503773732E-2</v>
      </c>
      <c r="O38" s="82">
        <f t="shared" si="4"/>
        <v>0.81331022182069401</v>
      </c>
      <c r="P38" s="76">
        <f>分析係数表!C41</f>
        <v>0.79270887240526711</v>
      </c>
      <c r="Q38" s="82">
        <f t="shared" si="5"/>
        <v>0.64471822885516006</v>
      </c>
      <c r="R38" s="83">
        <v>0.65671113638259315</v>
      </c>
      <c r="S38" s="84">
        <f t="shared" si="6"/>
        <v>0.65933769193190506</v>
      </c>
      <c r="T38" s="85">
        <f>分析係数表!F41</f>
        <v>0.54542354902257917</v>
      </c>
      <c r="U38" s="86">
        <f t="shared" si="7"/>
        <v>0.3596183039378556</v>
      </c>
      <c r="V38" s="87">
        <f>分析係数表!D41</f>
        <v>0.13115623579330202</v>
      </c>
      <c r="W38" s="167">
        <f t="shared" si="8"/>
        <v>0</v>
      </c>
      <c r="X38" s="76">
        <f>分析係数表!E41</f>
        <v>0.12384452189725716</v>
      </c>
      <c r="Y38" s="166">
        <f t="shared" si="9"/>
        <v>0</v>
      </c>
    </row>
    <row r="39" spans="1:25" x14ac:dyDescent="0.2">
      <c r="A39" s="6" t="s">
        <v>51</v>
      </c>
      <c r="B39" s="5" t="s">
        <v>368</v>
      </c>
      <c r="C39" s="90"/>
      <c r="D39" s="76">
        <f>投入係数表!Q39</f>
        <v>2.2096192089563231E-3</v>
      </c>
      <c r="E39" s="77">
        <f>$C$19*D39</f>
        <v>0.2209619208956323</v>
      </c>
      <c r="F39" s="76">
        <f>分析係数表!C42</f>
        <v>1</v>
      </c>
      <c r="G39" s="77">
        <f>E39*F39</f>
        <v>0.2209619208956323</v>
      </c>
      <c r="H39" s="77">
        <v>0.24029132262881503</v>
      </c>
      <c r="I39" s="77">
        <f>C39+H39</f>
        <v>0.24029132262881503</v>
      </c>
      <c r="J39" s="76">
        <f>分析係数表!G42</f>
        <v>0.4853870458135861</v>
      </c>
      <c r="K39" s="78">
        <f>I39*J39</f>
        <v>0.11663429522543985</v>
      </c>
      <c r="L39" s="79"/>
      <c r="M39" s="80"/>
      <c r="N39" s="81">
        <f>分析係数表!H42</f>
        <v>1.2671804242472393E-2</v>
      </c>
      <c r="O39" s="82">
        <f t="shared" si="4"/>
        <v>0.18518626749521871</v>
      </c>
      <c r="P39" s="76">
        <f>分析係数表!C42</f>
        <v>1</v>
      </c>
      <c r="Q39" s="82">
        <f>O39*P39</f>
        <v>0.18518626749521871</v>
      </c>
      <c r="R39" s="83">
        <v>0.1942174401735601</v>
      </c>
      <c r="S39" s="84">
        <f>I39+R39</f>
        <v>0.43450876280237516</v>
      </c>
      <c r="T39" s="85">
        <f>分析係数表!F42</f>
        <v>0.55766192733017372</v>
      </c>
      <c r="U39" s="86">
        <f>S39*T39</f>
        <v>0.24230899410622184</v>
      </c>
      <c r="V39" s="87">
        <f>分析係数表!D42</f>
        <v>5.075039494470774E-2</v>
      </c>
      <c r="W39" s="167">
        <f>ROUND(S39*V39,0)</f>
        <v>0</v>
      </c>
      <c r="X39" s="76">
        <f>分析係数表!E42</f>
        <v>4.4826224328593997E-2</v>
      </c>
      <c r="Y39" s="166">
        <f>ROUND(S39*X39,0)</f>
        <v>0</v>
      </c>
    </row>
    <row r="40" spans="1:25" x14ac:dyDescent="0.2">
      <c r="A40" s="6" t="s">
        <v>195</v>
      </c>
      <c r="B40" s="5" t="s">
        <v>41</v>
      </c>
      <c r="C40" s="90"/>
      <c r="D40" s="76">
        <f>投入係数表!Q40</f>
        <v>3.6753332842306842E-2</v>
      </c>
      <c r="E40" s="77">
        <f>$C$19*D40</f>
        <v>3.6753332842306841</v>
      </c>
      <c r="F40" s="76">
        <f>分析係数表!C43</f>
        <v>0.28901851382196297</v>
      </c>
      <c r="G40" s="77">
        <f>E40*F40</f>
        <v>1.0622393636087466</v>
      </c>
      <c r="H40" s="77">
        <v>1.2820706034982432</v>
      </c>
      <c r="I40" s="77">
        <f>C40+H40</f>
        <v>1.2820706034982432</v>
      </c>
      <c r="J40" s="76">
        <f>分析係数表!G43</f>
        <v>0.30652070442646356</v>
      </c>
      <c r="K40" s="78">
        <f>I40*J40</f>
        <v>0.39298118450874275</v>
      </c>
      <c r="L40" s="79"/>
      <c r="M40" s="80"/>
      <c r="N40" s="81">
        <f>分析係数表!H43</f>
        <v>3.521490426630651E-2</v>
      </c>
      <c r="O40" s="82">
        <f t="shared" si="4"/>
        <v>0.51463205684799807</v>
      </c>
      <c r="P40" s="76">
        <f>分析係数表!C43</f>
        <v>0.28901851382196297</v>
      </c>
      <c r="Q40" s="82">
        <f>O40*P40</f>
        <v>0.14873819223534837</v>
      </c>
      <c r="R40" s="83">
        <v>0.25053724037628611</v>
      </c>
      <c r="S40" s="84">
        <f>I40+R40</f>
        <v>1.5326078438745294</v>
      </c>
      <c r="T40" s="85">
        <f>分析係数表!F43</f>
        <v>0.54989687450420432</v>
      </c>
      <c r="U40" s="86">
        <f>S40*T40</f>
        <v>0.84277626318723131</v>
      </c>
      <c r="V40" s="87">
        <f>分析係数表!D43</f>
        <v>0.17436141519911152</v>
      </c>
      <c r="W40" s="167">
        <f>ROUND(S40*V40,0)</f>
        <v>0</v>
      </c>
      <c r="X40" s="76">
        <f>分析係数表!E43</f>
        <v>0.14136125654450263</v>
      </c>
      <c r="Y40" s="166">
        <f>ROUND(S40*X40,0)</f>
        <v>0</v>
      </c>
    </row>
    <row r="41" spans="1:25" x14ac:dyDescent="0.2">
      <c r="A41" s="6" t="s">
        <v>341</v>
      </c>
      <c r="B41" s="5" t="s">
        <v>42</v>
      </c>
      <c r="C41" s="90"/>
      <c r="D41" s="76">
        <f>投入係数表!Q41</f>
        <v>1.4730794726375488E-4</v>
      </c>
      <c r="E41" s="77">
        <f>$C$19*D41</f>
        <v>1.4730794726375488E-2</v>
      </c>
      <c r="F41" s="76">
        <f>分析係数表!C44</f>
        <v>0.45048931238732937</v>
      </c>
      <c r="G41" s="77">
        <f>E41*F41</f>
        <v>6.6360655872037908E-3</v>
      </c>
      <c r="H41" s="77">
        <v>9.0339089320131197E-3</v>
      </c>
      <c r="I41" s="77">
        <f>C41+H41</f>
        <v>9.0339089320131197E-3</v>
      </c>
      <c r="J41" s="76">
        <f>分析係数表!G44</f>
        <v>0.26609555771438664</v>
      </c>
      <c r="K41" s="78">
        <f>I41*J41</f>
        <v>2.4038830356050101E-3</v>
      </c>
      <c r="L41" s="79"/>
      <c r="M41" s="80"/>
      <c r="N41" s="81">
        <f>分析係数表!H44</f>
        <v>0.11519822038611266</v>
      </c>
      <c r="O41" s="82">
        <f t="shared" si="4"/>
        <v>1.6835115226838064</v>
      </c>
      <c r="P41" s="76">
        <f>分析係数表!C44</f>
        <v>0.45048931238732937</v>
      </c>
      <c r="Q41" s="82">
        <f>O41*P41</f>
        <v>0.75840394824997381</v>
      </c>
      <c r="R41" s="83">
        <v>0.76970367965690023</v>
      </c>
      <c r="S41" s="84">
        <f>I41+R41</f>
        <v>0.7787375885889134</v>
      </c>
      <c r="T41" s="85">
        <f>分析係数表!F44</f>
        <v>0.50295857988165682</v>
      </c>
      <c r="U41" s="86">
        <f>S41*T41</f>
        <v>0.39167275165714582</v>
      </c>
      <c r="V41" s="87">
        <f>分析係数表!D44</f>
        <v>0.24172039212222909</v>
      </c>
      <c r="W41" s="167">
        <f>ROUND(S41*V41,0)</f>
        <v>0</v>
      </c>
      <c r="X41" s="76">
        <f>分析係数表!E44</f>
        <v>0.1850216373752539</v>
      </c>
      <c r="Y41" s="166">
        <f>ROUND(S41*X41,0)</f>
        <v>0</v>
      </c>
    </row>
    <row r="42" spans="1:25" x14ac:dyDescent="0.2">
      <c r="A42" s="6" t="s">
        <v>342</v>
      </c>
      <c r="B42" s="5" t="s">
        <v>279</v>
      </c>
      <c r="C42" s="90"/>
      <c r="D42" s="76">
        <f>投入係数表!Q42</f>
        <v>1.3994254990056714E-3</v>
      </c>
      <c r="E42" s="77">
        <f>$C$19*D42</f>
        <v>0.13994254990056715</v>
      </c>
      <c r="F42" s="76">
        <f>分析係数表!C45</f>
        <v>1</v>
      </c>
      <c r="G42" s="77">
        <f>E42*F42</f>
        <v>0.13994254990056715</v>
      </c>
      <c r="H42" s="77">
        <v>0.17296320055311931</v>
      </c>
      <c r="I42" s="77">
        <f>C42+H42</f>
        <v>0.17296320055311931</v>
      </c>
      <c r="J42" s="76">
        <f>分析係数表!G45</f>
        <v>0</v>
      </c>
      <c r="K42" s="78">
        <f>I42*J42</f>
        <v>0</v>
      </c>
      <c r="L42" s="79"/>
      <c r="M42" s="80"/>
      <c r="N42" s="81">
        <f>分析係数表!H45</f>
        <v>0</v>
      </c>
      <c r="O42" s="82">
        <f t="shared" si="4"/>
        <v>0</v>
      </c>
      <c r="P42" s="76">
        <f>分析係数表!C45</f>
        <v>1</v>
      </c>
      <c r="Q42" s="82">
        <f>O42*P42</f>
        <v>0</v>
      </c>
      <c r="R42" s="83">
        <v>2.401168503835014E-2</v>
      </c>
      <c r="S42" s="84">
        <f>I42+R42</f>
        <v>0.19697488559146945</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投入係数表!Q43</f>
        <v>8.3965529940340285E-3</v>
      </c>
      <c r="E43" s="77">
        <f>$C$19*D43</f>
        <v>0.83965529940340289</v>
      </c>
      <c r="F43" s="76">
        <f>分析係数表!C46</f>
        <v>0.50943835935679327</v>
      </c>
      <c r="G43" s="77">
        <f>E43*F43</f>
        <v>0.42775261815330662</v>
      </c>
      <c r="H43" s="77">
        <v>0.48051963613469961</v>
      </c>
      <c r="I43" s="77">
        <f>C43+H43</f>
        <v>0.48051963613469961</v>
      </c>
      <c r="J43" s="76">
        <f>分析係数表!G46</f>
        <v>9.5846645367412137E-3</v>
      </c>
      <c r="K43" s="78">
        <f>I43*J43</f>
        <v>4.6056195156680474E-3</v>
      </c>
      <c r="L43" s="79"/>
      <c r="M43" s="80"/>
      <c r="N43" s="81">
        <f>分析係数表!H46</f>
        <v>2.3069436720425836E-2</v>
      </c>
      <c r="O43" s="82">
        <f t="shared" si="4"/>
        <v>0.3371376954478002</v>
      </c>
      <c r="P43" s="76">
        <f>分析係数表!C46</f>
        <v>0.50943835935679327</v>
      </c>
      <c r="Q43" s="82">
        <f>O43*P43</f>
        <v>0.17175087444625756</v>
      </c>
      <c r="R43" s="83">
        <v>0.19120762628589588</v>
      </c>
      <c r="S43" s="84">
        <f>I43+R43</f>
        <v>0.67172726242059544</v>
      </c>
      <c r="T43" s="85">
        <f>分析係数表!F46</f>
        <v>0.31355545413053398</v>
      </c>
      <c r="U43" s="86">
        <f>S43*T43</f>
        <v>0.21062374682015017</v>
      </c>
      <c r="V43" s="87">
        <f>分析係数表!D46</f>
        <v>1.3692377909630307E-3</v>
      </c>
      <c r="W43" s="167">
        <f>ROUND(S43*V43,0)</f>
        <v>0</v>
      </c>
      <c r="X43" s="76">
        <f>分析係数表!E46</f>
        <v>4.5641259698767688E-3</v>
      </c>
      <c r="Y43" s="166">
        <f>ROUND(S43*X43,0)</f>
        <v>0</v>
      </c>
    </row>
    <row r="44" spans="1:25" x14ac:dyDescent="0.2">
      <c r="A44" s="192">
        <v>40</v>
      </c>
      <c r="B44" s="14" t="s">
        <v>151</v>
      </c>
      <c r="C44" s="197">
        <f>SUM(C5:C43)</f>
        <v>100</v>
      </c>
      <c r="D44" s="92">
        <f>投入係数表!Q44</f>
        <v>0.57229137511968775</v>
      </c>
      <c r="E44" s="91">
        <f>SUM(E5:E43)</f>
        <v>57.229137511968787</v>
      </c>
      <c r="F44" s="92">
        <f>分析係数表!C47</f>
        <v>0.37485381830581077</v>
      </c>
      <c r="G44" s="91">
        <f>SUM(G5:G43)</f>
        <v>15.67618406361875</v>
      </c>
      <c r="H44" s="91">
        <f>SUM(H5:H43)</f>
        <v>18.909474746394789</v>
      </c>
      <c r="I44" s="91">
        <f>SUM(I5:I43)</f>
        <v>118.90947474639478</v>
      </c>
      <c r="J44" s="92">
        <f>分析係数表!G47</f>
        <v>0.21549218320370808</v>
      </c>
      <c r="K44" s="93">
        <f>SUM(K5:K43)</f>
        <v>23.295495843769725</v>
      </c>
      <c r="L44" s="94">
        <f>最終需要_まとめ!$L$33</f>
        <v>0.62733333333333341</v>
      </c>
      <c r="M44" s="91">
        <f>K44*L44</f>
        <v>14.614041059324876</v>
      </c>
      <c r="N44" s="95">
        <f>分析係数表!H47</f>
        <v>1</v>
      </c>
      <c r="O44" s="96">
        <f>SUM(O5:O43)</f>
        <v>14.614041059324874</v>
      </c>
      <c r="P44" s="92">
        <f>分析係数表!C47</f>
        <v>0.37485381830581077</v>
      </c>
      <c r="Q44" s="96">
        <f>SUM(Q5:Q43)</f>
        <v>6.1341418208533787</v>
      </c>
      <c r="R44" s="91">
        <f>SUM(R5:R43)</f>
        <v>6.8854623618261677</v>
      </c>
      <c r="S44" s="97">
        <f>SUM(S5:S43)</f>
        <v>125.79493710822094</v>
      </c>
      <c r="T44" s="98">
        <f>分析係数表!F47</f>
        <v>0.42538298373792127</v>
      </c>
      <c r="U44" s="99">
        <f>SUM(U5:U43)</f>
        <v>53.245403172680511</v>
      </c>
      <c r="V44" s="100">
        <f>分析係数表!D47</f>
        <v>7.0015974022573133E-2</v>
      </c>
      <c r="W44" s="164">
        <f>SUM(W5:W43)</f>
        <v>3</v>
      </c>
      <c r="X44" s="92">
        <f>分析係数表!E47</f>
        <v>5.9583104197763637E-2</v>
      </c>
      <c r="Y44" s="165">
        <f>SUM(Y5:Y43)</f>
        <v>2</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298</v>
      </c>
      <c r="S2" s="3" t="s">
        <v>153</v>
      </c>
      <c r="U2" s="64" t="s">
        <v>210</v>
      </c>
      <c r="W2" s="3" t="s">
        <v>130</v>
      </c>
      <c r="Y2" s="3" t="s">
        <v>154</v>
      </c>
    </row>
    <row r="3" spans="1:25" ht="44" x14ac:dyDescent="0.2">
      <c r="B3" s="65"/>
      <c r="C3" s="66" t="s">
        <v>228</v>
      </c>
      <c r="D3" s="66" t="s">
        <v>312</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投入係数表!R5</f>
        <v>0</v>
      </c>
      <c r="E5" s="77">
        <f t="shared" ref="E5:E38" si="0">$C$20*D5</f>
        <v>0</v>
      </c>
      <c r="F5" s="76">
        <f>分析係数表!C8</f>
        <v>0.22093957036739609</v>
      </c>
      <c r="G5" s="77">
        <f t="shared" ref="G5:G38" si="1">E5*F5</f>
        <v>0</v>
      </c>
      <c r="H5" s="77">
        <f t="array" ref="H5:H43">MMULT(逆行列係数!C5:AO43,'16'!G5:G43)</f>
        <v>4.463601758661002E-4</v>
      </c>
      <c r="I5" s="77">
        <f t="shared" ref="I5:I38" si="2">C5+H5</f>
        <v>4.463601758661002E-4</v>
      </c>
      <c r="J5" s="76">
        <f>分析係数表!G8</f>
        <v>0.11961513229827248</v>
      </c>
      <c r="K5" s="78">
        <f t="shared" ref="K5:K38" si="3">I5*J5</f>
        <v>5.3391431488903741E-5</v>
      </c>
      <c r="L5" s="79" t="s">
        <v>184</v>
      </c>
      <c r="M5" s="80" t="s">
        <v>184</v>
      </c>
      <c r="N5" s="81">
        <f>分析係数表!H8</f>
        <v>1.166878525462779E-2</v>
      </c>
      <c r="O5" s="82">
        <f t="shared" ref="O5:O43" si="4">$M$44*N5</f>
        <v>0.18047194378309703</v>
      </c>
      <c r="P5" s="76">
        <f>分析係数表!C8</f>
        <v>0.22093957036739609</v>
      </c>
      <c r="Q5" s="82">
        <f t="shared" ref="Q5:Q38" si="5">O5*P5</f>
        <v>3.9873393722806315E-2</v>
      </c>
      <c r="R5" s="83">
        <f t="array" ref="R5:R43">MMULT(逆行列係数!C5:AO43,'16'!Q5:Q43)</f>
        <v>6.7679828442740897E-2</v>
      </c>
      <c r="S5" s="84">
        <f t="shared" ref="S5:S38" si="6">I5+R5</f>
        <v>6.8126188618607003E-2</v>
      </c>
      <c r="T5" s="85">
        <f>分析係数表!F8</f>
        <v>0.45156352503826808</v>
      </c>
      <c r="U5" s="86">
        <f t="shared" ref="U5:U38" si="7">S5*T5</f>
        <v>3.0763301880040117E-2</v>
      </c>
      <c r="V5" s="87">
        <f>分析係数表!D8</f>
        <v>0.17734528755740214</v>
      </c>
      <c r="W5" s="167">
        <f t="shared" ref="W5:W38" si="8">ROUND(S5*V5,0)</f>
        <v>0</v>
      </c>
      <c r="X5" s="76">
        <f>分析係数表!E8</f>
        <v>0.14038924119833807</v>
      </c>
      <c r="Y5" s="166">
        <f t="shared" ref="Y5:Y38" si="9">ROUND(S5*X5,0)</f>
        <v>0</v>
      </c>
    </row>
    <row r="6" spans="1:25" x14ac:dyDescent="0.2">
      <c r="A6" s="6" t="s">
        <v>220</v>
      </c>
      <c r="B6" s="5" t="s">
        <v>266</v>
      </c>
      <c r="C6" s="90"/>
      <c r="D6" s="76">
        <f>投入係数表!R6</f>
        <v>0</v>
      </c>
      <c r="E6" s="77">
        <f t="shared" si="0"/>
        <v>0</v>
      </c>
      <c r="F6" s="76">
        <f>分析係数表!C9</f>
        <v>0.23618090452261309</v>
      </c>
      <c r="G6" s="77">
        <f t="shared" si="1"/>
        <v>0</v>
      </c>
      <c r="H6" s="77">
        <v>2.032013495017298E-4</v>
      </c>
      <c r="I6" s="77">
        <f t="shared" si="2"/>
        <v>2.032013495017298E-4</v>
      </c>
      <c r="J6" s="76">
        <f>分析係数表!G9</f>
        <v>0.23529411764705882</v>
      </c>
      <c r="K6" s="78">
        <f t="shared" si="3"/>
        <v>4.7812082235701127E-5</v>
      </c>
      <c r="L6" s="79"/>
      <c r="M6" s="80"/>
      <c r="N6" s="81">
        <f>分析係数表!H9</f>
        <v>6.2564550726940495E-4</v>
      </c>
      <c r="O6" s="82">
        <f t="shared" si="4"/>
        <v>9.6763680496469058E-3</v>
      </c>
      <c r="P6" s="76">
        <f>分析係数表!C9</f>
        <v>0.23618090452261309</v>
      </c>
      <c r="Q6" s="82">
        <f t="shared" si="5"/>
        <v>2.2853733584593198E-3</v>
      </c>
      <c r="R6" s="83">
        <v>2.7114748396502956E-3</v>
      </c>
      <c r="S6" s="84">
        <f t="shared" si="6"/>
        <v>2.9146761891520254E-3</v>
      </c>
      <c r="T6" s="85">
        <f>分析係数表!F9</f>
        <v>0.68627450980392157</v>
      </c>
      <c r="U6" s="86">
        <f t="shared" si="7"/>
        <v>2.0002679729474683E-3</v>
      </c>
      <c r="V6" s="87">
        <f>分析係数表!D9</f>
        <v>1.9607843137254902E-2</v>
      </c>
      <c r="W6" s="167">
        <f t="shared" si="8"/>
        <v>0</v>
      </c>
      <c r="X6" s="76">
        <f>分析係数表!E9</f>
        <v>0</v>
      </c>
      <c r="Y6" s="166">
        <f t="shared" si="9"/>
        <v>0</v>
      </c>
    </row>
    <row r="7" spans="1:25" x14ac:dyDescent="0.2">
      <c r="A7" s="6" t="s">
        <v>221</v>
      </c>
      <c r="B7" s="5" t="s">
        <v>267</v>
      </c>
      <c r="C7" s="90"/>
      <c r="D7" s="76">
        <f>投入係数表!R7</f>
        <v>0</v>
      </c>
      <c r="E7" s="77">
        <f t="shared" si="0"/>
        <v>0</v>
      </c>
      <c r="F7" s="76">
        <f>分析係数表!C10</f>
        <v>0</v>
      </c>
      <c r="G7" s="77">
        <f t="shared" si="1"/>
        <v>0</v>
      </c>
      <c r="H7" s="77">
        <v>0</v>
      </c>
      <c r="I7" s="77">
        <f t="shared" si="2"/>
        <v>0</v>
      </c>
      <c r="J7" s="76">
        <f>分析係数表!G10</f>
        <v>0</v>
      </c>
      <c r="K7" s="78">
        <f t="shared" si="3"/>
        <v>0</v>
      </c>
      <c r="L7" s="79"/>
      <c r="M7" s="80"/>
      <c r="N7" s="81">
        <f>分析係数表!H10</f>
        <v>1.1817748470644316E-3</v>
      </c>
      <c r="O7" s="82">
        <f t="shared" si="4"/>
        <v>1.8277584093777489E-2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投入係数表!R8</f>
        <v>0</v>
      </c>
      <c r="E8" s="77">
        <f t="shared" si="0"/>
        <v>0</v>
      </c>
      <c r="F8" s="76">
        <f>分析係数表!C11</f>
        <v>2.6120660599932566E-2</v>
      </c>
      <c r="G8" s="77">
        <f t="shared" si="1"/>
        <v>0</v>
      </c>
      <c r="H8" s="77">
        <v>8.4987992999082627E-3</v>
      </c>
      <c r="I8" s="77">
        <f t="shared" si="2"/>
        <v>8.4987992999082627E-3</v>
      </c>
      <c r="J8" s="76">
        <f>分析係数表!G11</f>
        <v>0.34361233480176212</v>
      </c>
      <c r="K8" s="78">
        <f t="shared" si="3"/>
        <v>2.9202922704530594E-3</v>
      </c>
      <c r="L8" s="79"/>
      <c r="M8" s="80"/>
      <c r="N8" s="81">
        <f>分析係数表!H11</f>
        <v>-1.9861762135536665E-5</v>
      </c>
      <c r="O8" s="82">
        <f t="shared" si="4"/>
        <v>-3.0718628729037794E-4</v>
      </c>
      <c r="P8" s="76">
        <f>分析係数表!C11</f>
        <v>2.6120660599932566E-2</v>
      </c>
      <c r="Q8" s="82">
        <f t="shared" si="5"/>
        <v>-8.0239087512653403E-6</v>
      </c>
      <c r="R8" s="83">
        <v>9.4458703394889945E-4</v>
      </c>
      <c r="S8" s="84">
        <f t="shared" si="6"/>
        <v>9.4433863338571622E-3</v>
      </c>
      <c r="T8" s="85">
        <f>分析係数表!F11</f>
        <v>0.56828193832599116</v>
      </c>
      <c r="U8" s="86">
        <f t="shared" si="7"/>
        <v>5.3665058901655235E-3</v>
      </c>
      <c r="V8" s="87">
        <f>分析係数表!D11</f>
        <v>2.2026431718061675E-2</v>
      </c>
      <c r="W8" s="167">
        <f t="shared" si="8"/>
        <v>0</v>
      </c>
      <c r="X8" s="76">
        <f>分析係数表!E11</f>
        <v>0</v>
      </c>
      <c r="Y8" s="166">
        <f t="shared" si="9"/>
        <v>0</v>
      </c>
    </row>
    <row r="9" spans="1:25" x14ac:dyDescent="0.2">
      <c r="A9" s="6" t="s">
        <v>223</v>
      </c>
      <c r="B9" s="5" t="s">
        <v>191</v>
      </c>
      <c r="C9" s="90"/>
      <c r="D9" s="76">
        <f>投入係数表!R9</f>
        <v>0</v>
      </c>
      <c r="E9" s="77">
        <f t="shared" si="0"/>
        <v>0</v>
      </c>
      <c r="F9" s="76">
        <f>分析係数表!C12</f>
        <v>0.27511259056197379</v>
      </c>
      <c r="G9" s="77">
        <f t="shared" si="1"/>
        <v>0</v>
      </c>
      <c r="H9" s="77">
        <v>6.8728549288822876E-4</v>
      </c>
      <c r="I9" s="77">
        <f t="shared" si="2"/>
        <v>6.8728549288822876E-4</v>
      </c>
      <c r="J9" s="76">
        <f>分析係数表!G12</f>
        <v>0.14467046825309793</v>
      </c>
      <c r="K9" s="78">
        <f t="shared" si="3"/>
        <v>9.9429914079701267E-5</v>
      </c>
      <c r="L9" s="79"/>
      <c r="M9" s="80"/>
      <c r="N9" s="81">
        <f>分析係数表!H12</f>
        <v>9.3787240804004135E-2</v>
      </c>
      <c r="O9" s="82">
        <f t="shared" si="4"/>
        <v>1.4505336485851648</v>
      </c>
      <c r="P9" s="76">
        <f>分析係数表!C12</f>
        <v>0.27511259056197379</v>
      </c>
      <c r="Q9" s="82">
        <f t="shared" si="5"/>
        <v>0.39906006975957642</v>
      </c>
      <c r="R9" s="83">
        <v>0.46405727561230187</v>
      </c>
      <c r="S9" s="84">
        <f t="shared" si="6"/>
        <v>0.46474456110519008</v>
      </c>
      <c r="T9" s="85">
        <f>分析係数表!F12</f>
        <v>0.28514639763131922</v>
      </c>
      <c r="U9" s="86">
        <f t="shared" si="7"/>
        <v>0.13252023741789346</v>
      </c>
      <c r="V9" s="87">
        <f>分析係数表!D12</f>
        <v>6.6646562123039807E-2</v>
      </c>
      <c r="W9" s="167">
        <f t="shared" si="8"/>
        <v>0</v>
      </c>
      <c r="X9" s="76">
        <f>分析係数表!E12</f>
        <v>5.9847571005592716E-2</v>
      </c>
      <c r="Y9" s="166">
        <f t="shared" si="9"/>
        <v>0</v>
      </c>
    </row>
    <row r="10" spans="1:25" x14ac:dyDescent="0.2">
      <c r="A10" s="6" t="s">
        <v>224</v>
      </c>
      <c r="B10" s="5" t="s">
        <v>28</v>
      </c>
      <c r="C10" s="90"/>
      <c r="D10" s="76">
        <f>投入係数表!R10</f>
        <v>1.4265335235378032E-3</v>
      </c>
      <c r="E10" s="77">
        <f t="shared" si="0"/>
        <v>0.14265335235378032</v>
      </c>
      <c r="F10" s="76">
        <f>分析係数表!C13</f>
        <v>0</v>
      </c>
      <c r="G10" s="77">
        <f t="shared" si="1"/>
        <v>0</v>
      </c>
      <c r="H10" s="77">
        <v>0</v>
      </c>
      <c r="I10" s="77">
        <f t="shared" si="2"/>
        <v>0</v>
      </c>
      <c r="J10" s="76">
        <f>分析係数表!G13</f>
        <v>0.2449874686716792</v>
      </c>
      <c r="K10" s="78">
        <f t="shared" si="3"/>
        <v>0</v>
      </c>
      <c r="L10" s="79"/>
      <c r="M10" s="80"/>
      <c r="N10" s="81">
        <f>分析係数表!H13</f>
        <v>1.4727496623500437E-2</v>
      </c>
      <c r="O10" s="82">
        <f t="shared" si="4"/>
        <v>0.22777863202581522</v>
      </c>
      <c r="P10" s="76">
        <f>分析係数表!C13</f>
        <v>0</v>
      </c>
      <c r="Q10" s="82">
        <f t="shared" si="5"/>
        <v>0</v>
      </c>
      <c r="R10" s="83">
        <v>0</v>
      </c>
      <c r="S10" s="84">
        <f t="shared" si="6"/>
        <v>0</v>
      </c>
      <c r="T10" s="85">
        <f>分析係数表!F13</f>
        <v>0.38345864661654133</v>
      </c>
      <c r="U10" s="86">
        <f t="shared" si="7"/>
        <v>0</v>
      </c>
      <c r="V10" s="87">
        <f>分析係数表!D13</f>
        <v>8.834586466165413E-2</v>
      </c>
      <c r="W10" s="167">
        <f t="shared" si="8"/>
        <v>0</v>
      </c>
      <c r="X10" s="76">
        <f>分析係数表!E13</f>
        <v>8.6048454469507096E-2</v>
      </c>
      <c r="Y10" s="166">
        <f t="shared" si="9"/>
        <v>0</v>
      </c>
    </row>
    <row r="11" spans="1:25" x14ac:dyDescent="0.2">
      <c r="A11" s="6" t="s">
        <v>225</v>
      </c>
      <c r="B11" s="5" t="s">
        <v>268</v>
      </c>
      <c r="C11" s="90"/>
      <c r="D11" s="76">
        <f>投入係数表!R11</f>
        <v>1.4265335235378032E-3</v>
      </c>
      <c r="E11" s="77">
        <f t="shared" si="0"/>
        <v>0.14265335235378032</v>
      </c>
      <c r="F11" s="76">
        <f>分析係数表!C14</f>
        <v>0.21228966346153844</v>
      </c>
      <c r="G11" s="77">
        <f t="shared" si="1"/>
        <v>3.0283832162844287E-2</v>
      </c>
      <c r="H11" s="77">
        <v>9.6018071242067113E-2</v>
      </c>
      <c r="I11" s="77">
        <f t="shared" si="2"/>
        <v>9.6018071242067113E-2</v>
      </c>
      <c r="J11" s="76">
        <f>分析係数表!G14</f>
        <v>0.17214191852825231</v>
      </c>
      <c r="K11" s="78">
        <f t="shared" si="3"/>
        <v>1.6528734996991843E-2</v>
      </c>
      <c r="L11" s="79"/>
      <c r="M11" s="80"/>
      <c r="N11" s="81">
        <f>分析係数表!H14</f>
        <v>1.2214983713355048E-3</v>
      </c>
      <c r="O11" s="82">
        <f t="shared" si="4"/>
        <v>1.8891956668358242E-2</v>
      </c>
      <c r="P11" s="76">
        <f>分析係数表!C14</f>
        <v>0.21228966346153844</v>
      </c>
      <c r="Q11" s="82">
        <f t="shared" si="5"/>
        <v>4.0105671232557377E-3</v>
      </c>
      <c r="R11" s="83">
        <v>2.3226070509010675E-2</v>
      </c>
      <c r="S11" s="84">
        <f t="shared" si="6"/>
        <v>0.11924414175107778</v>
      </c>
      <c r="T11" s="85">
        <f>分析係数表!F14</f>
        <v>0.30737068450603272</v>
      </c>
      <c r="U11" s="86">
        <f t="shared" si="7"/>
        <v>3.6652153473363175E-2</v>
      </c>
      <c r="V11" s="87">
        <f>分析係数表!D14</f>
        <v>6.4508421932863463E-2</v>
      </c>
      <c r="W11" s="167">
        <f t="shared" si="8"/>
        <v>0</v>
      </c>
      <c r="X11" s="76">
        <f>分析係数表!E14</f>
        <v>5.0053757018277384E-2</v>
      </c>
      <c r="Y11" s="166">
        <f t="shared" si="9"/>
        <v>0</v>
      </c>
    </row>
    <row r="12" spans="1:25" x14ac:dyDescent="0.2">
      <c r="A12" s="6" t="s">
        <v>226</v>
      </c>
      <c r="B12" s="5" t="s">
        <v>29</v>
      </c>
      <c r="C12" s="90"/>
      <c r="D12" s="76">
        <f>投入係数表!R12</f>
        <v>4.2796005706134095E-3</v>
      </c>
      <c r="E12" s="77">
        <f t="shared" si="0"/>
        <v>0.42796005706134094</v>
      </c>
      <c r="F12" s="76">
        <f>分析係数表!C15</f>
        <v>0</v>
      </c>
      <c r="G12" s="77">
        <f t="shared" si="1"/>
        <v>0</v>
      </c>
      <c r="H12" s="77">
        <v>0</v>
      </c>
      <c r="I12" s="77">
        <f t="shared" si="2"/>
        <v>0</v>
      </c>
      <c r="J12" s="76">
        <f>分析係数表!G15</f>
        <v>9.5616368472834598E-2</v>
      </c>
      <c r="K12" s="78">
        <f t="shared" si="3"/>
        <v>0</v>
      </c>
      <c r="L12" s="79"/>
      <c r="M12" s="80"/>
      <c r="N12" s="81">
        <f>分析係数表!H15</f>
        <v>8.620004766822913E-3</v>
      </c>
      <c r="O12" s="82">
        <f t="shared" si="4"/>
        <v>0.13331884868402402</v>
      </c>
      <c r="P12" s="76">
        <f>分析係数表!C15</f>
        <v>0</v>
      </c>
      <c r="Q12" s="82">
        <f t="shared" si="5"/>
        <v>0</v>
      </c>
      <c r="R12" s="83">
        <v>0</v>
      </c>
      <c r="S12" s="84">
        <f t="shared" si="6"/>
        <v>0</v>
      </c>
      <c r="T12" s="85">
        <f>分析係数表!F15</f>
        <v>0.30379331705717305</v>
      </c>
      <c r="U12" s="86">
        <f t="shared" si="7"/>
        <v>0</v>
      </c>
      <c r="V12" s="87">
        <f>分析係数表!D15</f>
        <v>2.2264329701563241E-2</v>
      </c>
      <c r="W12" s="167">
        <f t="shared" si="8"/>
        <v>0</v>
      </c>
      <c r="X12" s="76">
        <f>分析係数表!E15</f>
        <v>2.0187297307145722E-2</v>
      </c>
      <c r="Y12" s="166">
        <f t="shared" si="9"/>
        <v>0</v>
      </c>
    </row>
    <row r="13" spans="1:25" x14ac:dyDescent="0.2">
      <c r="A13" s="6" t="s">
        <v>227</v>
      </c>
      <c r="B13" s="5" t="s">
        <v>30</v>
      </c>
      <c r="C13" s="90"/>
      <c r="D13" s="76">
        <f>投入係数表!R13</f>
        <v>1.0699001426533524E-3</v>
      </c>
      <c r="E13" s="77">
        <f t="shared" si="0"/>
        <v>0.10699001426533523</v>
      </c>
      <c r="F13" s="76">
        <f>分析係数表!C16</f>
        <v>0.11454569784557744</v>
      </c>
      <c r="G13" s="77">
        <f t="shared" si="1"/>
        <v>1.2255245846531111E-2</v>
      </c>
      <c r="H13" s="77">
        <v>3.3137694827817678E-2</v>
      </c>
      <c r="I13" s="77">
        <f t="shared" si="2"/>
        <v>3.3137694827817678E-2</v>
      </c>
      <c r="J13" s="76">
        <f>分析係数表!G16</f>
        <v>3.3333333333333333E-2</v>
      </c>
      <c r="K13" s="78">
        <f t="shared" si="3"/>
        <v>1.1045898275939227E-3</v>
      </c>
      <c r="L13" s="79"/>
      <c r="M13" s="80"/>
      <c r="N13" s="81">
        <f>分析係数表!H16</f>
        <v>1.7428696273933425E-2</v>
      </c>
      <c r="O13" s="82">
        <f t="shared" si="4"/>
        <v>0.26955596709730667</v>
      </c>
      <c r="P13" s="76">
        <f>分析係数表!C16</f>
        <v>0.11454569784557744</v>
      </c>
      <c r="Q13" s="82">
        <f t="shared" si="5"/>
        <v>3.0876476359600506E-2</v>
      </c>
      <c r="R13" s="83">
        <v>3.600549946643903E-2</v>
      </c>
      <c r="S13" s="84">
        <f t="shared" si="6"/>
        <v>6.9143194294256707E-2</v>
      </c>
      <c r="T13" s="85">
        <f>分析係数表!F16</f>
        <v>0.28835978835978837</v>
      </c>
      <c r="U13" s="86">
        <f t="shared" si="7"/>
        <v>1.9938116873211592E-2</v>
      </c>
      <c r="V13" s="87">
        <f>分析係数表!D16</f>
        <v>1.4814814814814815E-2</v>
      </c>
      <c r="W13" s="167">
        <f t="shared" si="8"/>
        <v>0</v>
      </c>
      <c r="X13" s="76">
        <f>分析係数表!E16</f>
        <v>1.4814814814814815E-2</v>
      </c>
      <c r="Y13" s="166">
        <f t="shared" si="9"/>
        <v>0</v>
      </c>
    </row>
    <row r="14" spans="1:25" x14ac:dyDescent="0.2">
      <c r="A14" s="6" t="s">
        <v>2</v>
      </c>
      <c r="B14" s="5" t="s">
        <v>365</v>
      </c>
      <c r="C14" s="90"/>
      <c r="D14" s="76">
        <f>投入係数表!R14</f>
        <v>2.1041369472182596E-2</v>
      </c>
      <c r="E14" s="77">
        <f t="shared" si="0"/>
        <v>2.1041369472182594</v>
      </c>
      <c r="F14" s="76">
        <f>分析係数表!C17</f>
        <v>0.30978058757902571</v>
      </c>
      <c r="G14" s="77">
        <f t="shared" si="1"/>
        <v>0.65182077985600984</v>
      </c>
      <c r="H14" s="77">
        <v>0.75799526217732804</v>
      </c>
      <c r="I14" s="77">
        <f t="shared" si="2"/>
        <v>0.75799526217732804</v>
      </c>
      <c r="J14" s="76">
        <f>分析係数表!G17</f>
        <v>0.21244620534189493</v>
      </c>
      <c r="K14" s="78">
        <f t="shared" si="3"/>
        <v>0.16103321711670812</v>
      </c>
      <c r="L14" s="79"/>
      <c r="M14" s="80"/>
      <c r="N14" s="81">
        <f>分析係数表!H17</f>
        <v>3.0984348931437197E-3</v>
      </c>
      <c r="O14" s="82">
        <f t="shared" si="4"/>
        <v>4.7921060817298959E-2</v>
      </c>
      <c r="P14" s="76">
        <f>分析係数表!C17</f>
        <v>0.30978058757902571</v>
      </c>
      <c r="Q14" s="82">
        <f t="shared" si="5"/>
        <v>1.4845014377393098E-2</v>
      </c>
      <c r="R14" s="83">
        <v>3.3448906486994487E-2</v>
      </c>
      <c r="S14" s="84">
        <f t="shared" si="6"/>
        <v>0.79144416866432254</v>
      </c>
      <c r="T14" s="85">
        <f>分析係数表!F17</f>
        <v>0.32338274472300022</v>
      </c>
      <c r="U14" s="86">
        <f t="shared" si="7"/>
        <v>0.25593938755768175</v>
      </c>
      <c r="V14" s="87">
        <f>分析係数表!D17</f>
        <v>4.5631532208484184E-2</v>
      </c>
      <c r="W14" s="167">
        <f t="shared" si="8"/>
        <v>0</v>
      </c>
      <c r="X14" s="76">
        <f>分析係数表!E17</f>
        <v>4.7134367101577979E-2</v>
      </c>
      <c r="Y14" s="166">
        <f t="shared" si="9"/>
        <v>0</v>
      </c>
    </row>
    <row r="15" spans="1:25" x14ac:dyDescent="0.2">
      <c r="A15" s="6" t="s">
        <v>3</v>
      </c>
      <c r="B15" s="5" t="s">
        <v>31</v>
      </c>
      <c r="C15" s="90"/>
      <c r="D15" s="76">
        <f>投入係数表!R15</f>
        <v>4.6362339514978606E-3</v>
      </c>
      <c r="E15" s="77">
        <f t="shared" si="0"/>
        <v>0.46362339514978607</v>
      </c>
      <c r="F15" s="76">
        <f>分析係数表!C18</f>
        <v>0.59688826025459685</v>
      </c>
      <c r="G15" s="77">
        <f t="shared" si="1"/>
        <v>0.27673136174428531</v>
      </c>
      <c r="H15" s="77">
        <v>0.33778032305010902</v>
      </c>
      <c r="I15" s="77">
        <f t="shared" si="2"/>
        <v>0.33778032305010902</v>
      </c>
      <c r="J15" s="76">
        <f>分析係数表!G18</f>
        <v>0.21580586555930445</v>
      </c>
      <c r="K15" s="78">
        <f t="shared" si="3"/>
        <v>7.2894974984730257E-2</v>
      </c>
      <c r="L15" s="79"/>
      <c r="M15" s="80"/>
      <c r="N15" s="81">
        <f>分析係数表!H18</f>
        <v>4.5682052911734329E-4</v>
      </c>
      <c r="O15" s="82">
        <f t="shared" si="4"/>
        <v>7.0652846076786928E-3</v>
      </c>
      <c r="P15" s="76">
        <f>分析係数表!C18</f>
        <v>0.59688826025459685</v>
      </c>
      <c r="Q15" s="82">
        <f t="shared" si="5"/>
        <v>4.2171854376809167E-3</v>
      </c>
      <c r="R15" s="83">
        <v>1.0520948008283518E-2</v>
      </c>
      <c r="S15" s="84">
        <f t="shared" si="6"/>
        <v>0.34830127105839254</v>
      </c>
      <c r="T15" s="85">
        <f>分析係数表!F18</f>
        <v>0.45964183752919802</v>
      </c>
      <c r="U15" s="86">
        <f t="shared" si="7"/>
        <v>0.16009383624303483</v>
      </c>
      <c r="V15" s="87">
        <f>分析係数表!D18</f>
        <v>3.9968855437321565E-2</v>
      </c>
      <c r="W15" s="167">
        <f t="shared" si="8"/>
        <v>0</v>
      </c>
      <c r="X15" s="76">
        <f>分析係数表!E18</f>
        <v>3.7243706202958735E-2</v>
      </c>
      <c r="Y15" s="166">
        <f t="shared" si="9"/>
        <v>0</v>
      </c>
    </row>
    <row r="16" spans="1:25" x14ac:dyDescent="0.2">
      <c r="A16" s="6" t="s">
        <v>4</v>
      </c>
      <c r="B16" s="5" t="s">
        <v>32</v>
      </c>
      <c r="C16" s="90"/>
      <c r="D16" s="76">
        <f>投入係数表!R16</f>
        <v>9.5577746077032816E-2</v>
      </c>
      <c r="E16" s="77">
        <f t="shared" si="0"/>
        <v>9.5577746077032817</v>
      </c>
      <c r="F16" s="76">
        <f>分析係数表!C19</f>
        <v>0.34200435729847489</v>
      </c>
      <c r="G16" s="77">
        <f t="shared" si="1"/>
        <v>3.2688005619112439</v>
      </c>
      <c r="H16" s="77">
        <v>4.3350114063875891</v>
      </c>
      <c r="I16" s="77">
        <f t="shared" si="2"/>
        <v>4.3350114063875891</v>
      </c>
      <c r="J16" s="76">
        <f>分析係数表!G19</f>
        <v>5.7658279746234518E-2</v>
      </c>
      <c r="K16" s="78">
        <f t="shared" si="3"/>
        <v>0.24994930037261315</v>
      </c>
      <c r="L16" s="79"/>
      <c r="M16" s="80"/>
      <c r="N16" s="81">
        <f>分析係数表!H19</f>
        <v>-1.1917057281321999E-4</v>
      </c>
      <c r="O16" s="82">
        <f t="shared" si="4"/>
        <v>-1.8431177237422677E-3</v>
      </c>
      <c r="P16" s="76">
        <f>分析係数表!C19</f>
        <v>0.34200435729847489</v>
      </c>
      <c r="Q16" s="82">
        <f t="shared" si="5"/>
        <v>-6.3035429253390223E-4</v>
      </c>
      <c r="R16" s="83">
        <v>5.844175384058032E-3</v>
      </c>
      <c r="S16" s="84">
        <f t="shared" si="6"/>
        <v>4.3408555817716472</v>
      </c>
      <c r="T16" s="85">
        <f>分析係数表!F19</f>
        <v>0.2400702026958986</v>
      </c>
      <c r="U16" s="86">
        <f t="shared" si="7"/>
        <v>1.0421100793895421</v>
      </c>
      <c r="V16" s="87">
        <f>分析係数表!D19</f>
        <v>1.0314617409693151E-2</v>
      </c>
      <c r="W16" s="167">
        <f t="shared" si="8"/>
        <v>0</v>
      </c>
      <c r="X16" s="76">
        <f>分析係数表!E19</f>
        <v>1.1666882453641765E-2</v>
      </c>
      <c r="Y16" s="166">
        <f t="shared" si="9"/>
        <v>0</v>
      </c>
    </row>
    <row r="17" spans="1:25" x14ac:dyDescent="0.2">
      <c r="A17" s="6" t="s">
        <v>5</v>
      </c>
      <c r="B17" s="5" t="s">
        <v>33</v>
      </c>
      <c r="C17" s="90"/>
      <c r="D17" s="76">
        <f>投入係数表!R17</f>
        <v>1.9971469329529243E-2</v>
      </c>
      <c r="E17" s="77">
        <f t="shared" si="0"/>
        <v>1.9971469329529243</v>
      </c>
      <c r="F17" s="76">
        <f>分析係数表!C20</f>
        <v>3.3677120606188216E-2</v>
      </c>
      <c r="G17" s="77">
        <f t="shared" si="1"/>
        <v>6.7258158129334528E-2</v>
      </c>
      <c r="H17" s="77">
        <v>7.9649895201243326E-2</v>
      </c>
      <c r="I17" s="77">
        <f t="shared" si="2"/>
        <v>7.9649895201243326E-2</v>
      </c>
      <c r="J17" s="76">
        <f>分析係数表!G20</f>
        <v>0.10088272383354351</v>
      </c>
      <c r="K17" s="78">
        <f t="shared" si="3"/>
        <v>8.035298380957713E-3</v>
      </c>
      <c r="L17" s="79"/>
      <c r="M17" s="80"/>
      <c r="N17" s="81">
        <f>分析係数表!H20</f>
        <v>5.7599110193056326E-4</v>
      </c>
      <c r="O17" s="82">
        <f t="shared" si="4"/>
        <v>8.9084023314209594E-3</v>
      </c>
      <c r="P17" s="76">
        <f>分析係数表!C20</f>
        <v>3.3677120606188216E-2</v>
      </c>
      <c r="Q17" s="82">
        <f t="shared" si="5"/>
        <v>3.0000933972371195E-4</v>
      </c>
      <c r="R17" s="83">
        <v>7.7714186020177002E-4</v>
      </c>
      <c r="S17" s="84">
        <f t="shared" si="6"/>
        <v>8.0427037061445092E-2</v>
      </c>
      <c r="T17" s="85">
        <f>分析係数表!F20</f>
        <v>0.2244640605296343</v>
      </c>
      <c r="U17" s="86">
        <f t="shared" si="7"/>
        <v>1.8052979315179352E-2</v>
      </c>
      <c r="V17" s="87">
        <f>分析係数表!D20</f>
        <v>9.8360655737704916E-2</v>
      </c>
      <c r="W17" s="167">
        <f t="shared" si="8"/>
        <v>0</v>
      </c>
      <c r="X17" s="76">
        <f>分析係数表!E20</f>
        <v>9.8360655737704916E-2</v>
      </c>
      <c r="Y17" s="166">
        <f t="shared" si="9"/>
        <v>0</v>
      </c>
    </row>
    <row r="18" spans="1:25" x14ac:dyDescent="0.2">
      <c r="A18" s="6" t="s">
        <v>6</v>
      </c>
      <c r="B18" s="5" t="s">
        <v>34</v>
      </c>
      <c r="C18" s="90"/>
      <c r="D18" s="76">
        <f>投入係数表!R18</f>
        <v>3.3880171184022825E-2</v>
      </c>
      <c r="E18" s="77">
        <f t="shared" si="0"/>
        <v>3.3880171184022827</v>
      </c>
      <c r="F18" s="76">
        <f>分析係数表!C21</f>
        <v>0.74792925901052154</v>
      </c>
      <c r="G18" s="77">
        <f t="shared" si="1"/>
        <v>2.5339971328815816</v>
      </c>
      <c r="H18" s="77">
        <v>2.7609341875852125</v>
      </c>
      <c r="I18" s="77">
        <f t="shared" si="2"/>
        <v>2.7609341875852125</v>
      </c>
      <c r="J18" s="76">
        <f>分析係数表!G21</f>
        <v>0.28510603787356553</v>
      </c>
      <c r="K18" s="78">
        <f t="shared" si="3"/>
        <v>0.78715900705209152</v>
      </c>
      <c r="L18" s="79"/>
      <c r="M18" s="80"/>
      <c r="N18" s="81">
        <f>分析係数表!H21</f>
        <v>9.6329546357352828E-4</v>
      </c>
      <c r="O18" s="82">
        <f t="shared" si="4"/>
        <v>1.489853493358333E-2</v>
      </c>
      <c r="P18" s="76">
        <f>分析係数表!C21</f>
        <v>0.74792925901052154</v>
      </c>
      <c r="Q18" s="82">
        <f t="shared" si="5"/>
        <v>1.114305019321735E-2</v>
      </c>
      <c r="R18" s="83">
        <v>2.6256916429011803E-2</v>
      </c>
      <c r="S18" s="84">
        <f t="shared" si="6"/>
        <v>2.7871911040142243</v>
      </c>
      <c r="T18" s="85">
        <f>分析係数表!F21</f>
        <v>0.42581403836016385</v>
      </c>
      <c r="U18" s="86">
        <f t="shared" si="7"/>
        <v>1.1868250996818204</v>
      </c>
      <c r="V18" s="87">
        <f>分析係数表!D21</f>
        <v>6.5082518957057703E-2</v>
      </c>
      <c r="W18" s="167">
        <f t="shared" si="8"/>
        <v>0</v>
      </c>
      <c r="X18" s="76">
        <f>分析係数表!E21</f>
        <v>5.1052268764445886E-2</v>
      </c>
      <c r="Y18" s="166">
        <f t="shared" si="9"/>
        <v>0</v>
      </c>
    </row>
    <row r="19" spans="1:25" x14ac:dyDescent="0.2">
      <c r="A19" s="6" t="s">
        <v>7</v>
      </c>
      <c r="B19" s="5" t="s">
        <v>269</v>
      </c>
      <c r="C19" s="90"/>
      <c r="D19" s="76">
        <f>投入係数表!R19</f>
        <v>4.1012838801711839E-2</v>
      </c>
      <c r="E19" s="77">
        <f t="shared" si="0"/>
        <v>4.1012838801711835</v>
      </c>
      <c r="F19" s="76">
        <f>分析係数表!C22</f>
        <v>0.14808652246256238</v>
      </c>
      <c r="G19" s="77">
        <f t="shared" si="1"/>
        <v>0.607344867446315</v>
      </c>
      <c r="H19" s="77">
        <v>0.6287997553749668</v>
      </c>
      <c r="I19" s="77">
        <f t="shared" si="2"/>
        <v>0.6287997553749668</v>
      </c>
      <c r="J19" s="76">
        <f>分析係数表!G22</f>
        <v>0.1945937983354202</v>
      </c>
      <c r="K19" s="78">
        <f t="shared" si="3"/>
        <v>0.12236053279079785</v>
      </c>
      <c r="L19" s="79"/>
      <c r="M19" s="80"/>
      <c r="N19" s="81">
        <f>分析係数表!H22</f>
        <v>4.9654405338841663E-5</v>
      </c>
      <c r="O19" s="82">
        <f t="shared" si="4"/>
        <v>7.6796571822594487E-4</v>
      </c>
      <c r="P19" s="76">
        <f>分析係数表!C22</f>
        <v>0.14808652246256238</v>
      </c>
      <c r="Q19" s="82">
        <f t="shared" si="5"/>
        <v>1.1372537258254423E-4</v>
      </c>
      <c r="R19" s="83">
        <v>1.3796291418080107E-3</v>
      </c>
      <c r="S19" s="84">
        <f t="shared" si="6"/>
        <v>0.6301793845167748</v>
      </c>
      <c r="T19" s="85">
        <f>分析係数表!F22</f>
        <v>0.41290417618030495</v>
      </c>
      <c r="U19" s="86">
        <f t="shared" si="7"/>
        <v>0.26020369960971051</v>
      </c>
      <c r="V19" s="87">
        <f>分析係数表!D22</f>
        <v>2.3495617588568902E-2</v>
      </c>
      <c r="W19" s="167">
        <f t="shared" si="8"/>
        <v>0</v>
      </c>
      <c r="X19" s="76">
        <f>分析係数表!E22</f>
        <v>1.8855417249760625E-2</v>
      </c>
      <c r="Y19" s="166">
        <f t="shared" si="9"/>
        <v>0</v>
      </c>
    </row>
    <row r="20" spans="1:25" x14ac:dyDescent="0.2">
      <c r="A20" s="6" t="s">
        <v>8</v>
      </c>
      <c r="B20" s="5" t="s">
        <v>270</v>
      </c>
      <c r="C20" s="75">
        <f>最終需要_まとめ!C21</f>
        <v>100</v>
      </c>
      <c r="D20" s="76">
        <f>投入係数表!R20</f>
        <v>0.15228245363766049</v>
      </c>
      <c r="E20" s="77">
        <f t="shared" si="0"/>
        <v>15.22824536376605</v>
      </c>
      <c r="F20" s="76">
        <f>分析係数表!C23</f>
        <v>0</v>
      </c>
      <c r="G20" s="77">
        <f t="shared" si="1"/>
        <v>0</v>
      </c>
      <c r="H20" s="77">
        <v>0</v>
      </c>
      <c r="I20" s="77">
        <f t="shared" si="2"/>
        <v>100</v>
      </c>
      <c r="J20" s="76">
        <f>分析係数表!G23</f>
        <v>0.21540656205420827</v>
      </c>
      <c r="K20" s="78">
        <f t="shared" si="3"/>
        <v>21.540656205420827</v>
      </c>
      <c r="L20" s="79"/>
      <c r="M20" s="80"/>
      <c r="N20" s="81">
        <f>分析係数表!H23</f>
        <v>2.9792643203304998E-5</v>
      </c>
      <c r="O20" s="82">
        <f t="shared" si="4"/>
        <v>4.6077943093556694E-4</v>
      </c>
      <c r="P20" s="76">
        <f>分析係数表!C23</f>
        <v>0</v>
      </c>
      <c r="Q20" s="82">
        <f t="shared" si="5"/>
        <v>0</v>
      </c>
      <c r="R20" s="83">
        <v>0</v>
      </c>
      <c r="S20" s="84">
        <f t="shared" si="6"/>
        <v>100</v>
      </c>
      <c r="T20" s="85">
        <f>分析係数表!F23</f>
        <v>0.44079885877318115</v>
      </c>
      <c r="U20" s="86">
        <f t="shared" si="7"/>
        <v>44.079885877318112</v>
      </c>
      <c r="V20" s="87">
        <f>分析係数表!D23</f>
        <v>9.4151212553495012E-2</v>
      </c>
      <c r="W20" s="167">
        <f t="shared" si="8"/>
        <v>9</v>
      </c>
      <c r="X20" s="76">
        <f>分析係数表!E23</f>
        <v>8.7375178316690436E-2</v>
      </c>
      <c r="Y20" s="166">
        <f t="shared" si="9"/>
        <v>9</v>
      </c>
    </row>
    <row r="21" spans="1:25" x14ac:dyDescent="0.2">
      <c r="A21" s="6" t="s">
        <v>9</v>
      </c>
      <c r="B21" s="5" t="s">
        <v>271</v>
      </c>
      <c r="C21" s="90"/>
      <c r="D21" s="76">
        <f>投入係数表!R21</f>
        <v>5.7061340941512127E-3</v>
      </c>
      <c r="E21" s="77">
        <f t="shared" si="0"/>
        <v>0.57061340941512129</v>
      </c>
      <c r="F21" s="76">
        <f>分析係数表!C24</f>
        <v>0.12890403180011356</v>
      </c>
      <c r="G21" s="77">
        <f t="shared" si="1"/>
        <v>7.355436907281801E-2</v>
      </c>
      <c r="H21" s="77">
        <v>7.6631095034202165E-2</v>
      </c>
      <c r="I21" s="77">
        <f t="shared" si="2"/>
        <v>7.6631095034202165E-2</v>
      </c>
      <c r="J21" s="76">
        <f>分析係数表!G24</f>
        <v>0.20533333333333334</v>
      </c>
      <c r="K21" s="78">
        <f t="shared" si="3"/>
        <v>1.5734918180356178E-2</v>
      </c>
      <c r="L21" s="79"/>
      <c r="M21" s="80"/>
      <c r="N21" s="81">
        <f>分析係数表!H24</f>
        <v>3.4758083737189161E-4</v>
      </c>
      <c r="O21" s="82">
        <f t="shared" si="4"/>
        <v>5.3757600275816135E-3</v>
      </c>
      <c r="P21" s="76">
        <f>分析係数表!C24</f>
        <v>0.12890403180011356</v>
      </c>
      <c r="Q21" s="82">
        <f t="shared" si="5"/>
        <v>6.9295714154515961E-4</v>
      </c>
      <c r="R21" s="83">
        <v>2.720363438532626E-3</v>
      </c>
      <c r="S21" s="84">
        <f t="shared" si="6"/>
        <v>7.9351458472734795E-2</v>
      </c>
      <c r="T21" s="85">
        <f>分析係数表!F24</f>
        <v>0.39200000000000002</v>
      </c>
      <c r="U21" s="86">
        <f t="shared" si="7"/>
        <v>3.1105771721312042E-2</v>
      </c>
      <c r="V21" s="87">
        <f>分析係数表!D24</f>
        <v>0</v>
      </c>
      <c r="W21" s="167">
        <f t="shared" si="8"/>
        <v>0</v>
      </c>
      <c r="X21" s="76">
        <f>分析係数表!E24</f>
        <v>0</v>
      </c>
      <c r="Y21" s="166">
        <f t="shared" si="9"/>
        <v>0</v>
      </c>
    </row>
    <row r="22" spans="1:25" x14ac:dyDescent="0.2">
      <c r="A22" s="6" t="s">
        <v>10</v>
      </c>
      <c r="B22" s="5" t="s">
        <v>272</v>
      </c>
      <c r="C22" s="90"/>
      <c r="D22" s="76">
        <f>投入係数表!R22</f>
        <v>9.9857346647646214E-3</v>
      </c>
      <c r="E22" s="77">
        <f t="shared" si="0"/>
        <v>0.99857346647646217</v>
      </c>
      <c r="F22" s="76">
        <f>分析係数表!C25</f>
        <v>4.4947860481841073E-2</v>
      </c>
      <c r="G22" s="77">
        <f t="shared" si="1"/>
        <v>4.4883740852052427E-2</v>
      </c>
      <c r="H22" s="77">
        <v>5.504398081597997E-2</v>
      </c>
      <c r="I22" s="77">
        <f t="shared" si="2"/>
        <v>5.504398081597997E-2</v>
      </c>
      <c r="J22" s="76">
        <f>分析係数表!G25</f>
        <v>0.19696010132995567</v>
      </c>
      <c r="K22" s="78">
        <f t="shared" si="3"/>
        <v>1.0841468039119551E-2</v>
      </c>
      <c r="L22" s="79"/>
      <c r="M22" s="80"/>
      <c r="N22" s="81">
        <f>分析係数表!H25</f>
        <v>5.2633669659172167E-4</v>
      </c>
      <c r="O22" s="82">
        <f t="shared" si="4"/>
        <v>8.1404366131950165E-3</v>
      </c>
      <c r="P22" s="76">
        <f>分析係数表!C25</f>
        <v>4.4947860481841073E-2</v>
      </c>
      <c r="Q22" s="82">
        <f t="shared" si="5"/>
        <v>3.6589520915116045E-4</v>
      </c>
      <c r="R22" s="83">
        <v>1.7526724961385216E-3</v>
      </c>
      <c r="S22" s="84">
        <f t="shared" si="6"/>
        <v>5.6796653312118493E-2</v>
      </c>
      <c r="T22" s="85">
        <f>分析係数表!F25</f>
        <v>0.35085497150094996</v>
      </c>
      <c r="U22" s="86">
        <f t="shared" si="7"/>
        <v>1.992738817917267E-2</v>
      </c>
      <c r="V22" s="87">
        <f>分析係数表!D25</f>
        <v>8.9930335655478144E-2</v>
      </c>
      <c r="W22" s="167">
        <f t="shared" si="8"/>
        <v>0</v>
      </c>
      <c r="X22" s="76">
        <f>分析係数表!E25</f>
        <v>8.7397086763774542E-2</v>
      </c>
      <c r="Y22" s="166">
        <f t="shared" si="9"/>
        <v>0</v>
      </c>
    </row>
    <row r="23" spans="1:25" x14ac:dyDescent="0.2">
      <c r="A23" s="6" t="s">
        <v>11</v>
      </c>
      <c r="B23" s="5" t="s">
        <v>35</v>
      </c>
      <c r="C23" s="90"/>
      <c r="D23" s="76">
        <f>投入係数表!R23</f>
        <v>2.3537803138373753E-2</v>
      </c>
      <c r="E23" s="77">
        <f t="shared" si="0"/>
        <v>2.3537803138373752</v>
      </c>
      <c r="F23" s="76">
        <f>分析係数表!C26</f>
        <v>0.39424703891708968</v>
      </c>
      <c r="G23" s="77">
        <f t="shared" si="1"/>
        <v>0.92797091899172324</v>
      </c>
      <c r="H23" s="77">
        <v>0.99057438018469601</v>
      </c>
      <c r="I23" s="77">
        <f t="shared" si="2"/>
        <v>0.99057438018469601</v>
      </c>
      <c r="J23" s="76">
        <f>分析係数表!G26</f>
        <v>0.19628618241398144</v>
      </c>
      <c r="K23" s="78">
        <f t="shared" si="3"/>
        <v>0.19443606348354983</v>
      </c>
      <c r="L23" s="79"/>
      <c r="M23" s="80"/>
      <c r="N23" s="81">
        <f>分析係数表!H26</f>
        <v>1.0973623579884007E-2</v>
      </c>
      <c r="O23" s="82">
        <f t="shared" si="4"/>
        <v>0.16972042372793381</v>
      </c>
      <c r="P23" s="76">
        <f>分析係数表!C26</f>
        <v>0.39424703891708968</v>
      </c>
      <c r="Q23" s="82">
        <f t="shared" si="5"/>
        <v>6.6911774498491672E-2</v>
      </c>
      <c r="R23" s="83">
        <v>7.3542719535419757E-2</v>
      </c>
      <c r="S23" s="84">
        <f t="shared" si="6"/>
        <v>1.0641170997201157</v>
      </c>
      <c r="T23" s="85">
        <f>分析係数表!F26</f>
        <v>0.33478973238667392</v>
      </c>
      <c r="U23" s="86">
        <f t="shared" si="7"/>
        <v>0.35625547904338112</v>
      </c>
      <c r="V23" s="87">
        <f>分析係数表!D26</f>
        <v>1.0267613326051339E-2</v>
      </c>
      <c r="W23" s="167">
        <f t="shared" si="8"/>
        <v>0</v>
      </c>
      <c r="X23" s="76">
        <f>分析係数表!E26</f>
        <v>1.0158383397050792E-2</v>
      </c>
      <c r="Y23" s="166">
        <f t="shared" si="9"/>
        <v>0</v>
      </c>
    </row>
    <row r="24" spans="1:25" x14ac:dyDescent="0.2">
      <c r="A24" s="6" t="s">
        <v>12</v>
      </c>
      <c r="B24" s="5" t="s">
        <v>366</v>
      </c>
      <c r="C24" s="90"/>
      <c r="D24" s="76">
        <f>投入係数表!R24</f>
        <v>3.566333808844508E-4</v>
      </c>
      <c r="E24" s="77">
        <f t="shared" si="0"/>
        <v>3.566333808844508E-2</v>
      </c>
      <c r="F24" s="76">
        <f>分析係数表!C27</f>
        <v>0.12701612903225812</v>
      </c>
      <c r="G24" s="77">
        <f t="shared" si="1"/>
        <v>4.529819152362986E-3</v>
      </c>
      <c r="H24" s="77">
        <v>5.0076417127471766E-3</v>
      </c>
      <c r="I24" s="77">
        <f t="shared" si="2"/>
        <v>5.0076417127471766E-3</v>
      </c>
      <c r="J24" s="76">
        <f>分析係数表!G27</f>
        <v>0.16988809766022381</v>
      </c>
      <c r="K24" s="78">
        <f t="shared" si="3"/>
        <v>8.507387243426028E-4</v>
      </c>
      <c r="L24" s="79"/>
      <c r="M24" s="80"/>
      <c r="N24" s="81">
        <f>分析係数表!H27</f>
        <v>1.137085882259474E-2</v>
      </c>
      <c r="O24" s="82">
        <f t="shared" si="4"/>
        <v>0.17586414947374135</v>
      </c>
      <c r="P24" s="76">
        <f>分析係数表!C27</f>
        <v>0.12701612903225812</v>
      </c>
      <c r="Q24" s="82">
        <f t="shared" si="5"/>
        <v>2.2337583501705061E-2</v>
      </c>
      <c r="R24" s="83">
        <v>2.2610689894902745E-2</v>
      </c>
      <c r="S24" s="84">
        <f t="shared" si="6"/>
        <v>2.7618331607649923E-2</v>
      </c>
      <c r="T24" s="85">
        <f>分析係数表!F27</f>
        <v>0.32044760935910477</v>
      </c>
      <c r="U24" s="86">
        <f t="shared" si="7"/>
        <v>8.8502283381584178E-3</v>
      </c>
      <c r="V24" s="87">
        <f>分析係数表!D27</f>
        <v>1.0172939979654121E-2</v>
      </c>
      <c r="W24" s="167">
        <f t="shared" si="8"/>
        <v>0</v>
      </c>
      <c r="X24" s="76">
        <f>分析係数表!E27</f>
        <v>5.0864699898270603E-3</v>
      </c>
      <c r="Y24" s="166">
        <f t="shared" si="9"/>
        <v>0</v>
      </c>
    </row>
    <row r="25" spans="1:25" x14ac:dyDescent="0.2">
      <c r="A25" s="6" t="s">
        <v>13</v>
      </c>
      <c r="B25" s="5" t="s">
        <v>192</v>
      </c>
      <c r="C25" s="90"/>
      <c r="D25" s="76">
        <f>投入係数表!R25</f>
        <v>7.1326676176890159E-4</v>
      </c>
      <c r="E25" s="77">
        <f t="shared" si="0"/>
        <v>7.1326676176890161E-2</v>
      </c>
      <c r="F25" s="76">
        <f>分析係数表!C28</f>
        <v>0.16379672406551871</v>
      </c>
      <c r="G25" s="77">
        <f t="shared" si="1"/>
        <v>1.1683075896256685E-2</v>
      </c>
      <c r="H25" s="77">
        <v>2.5483092968727802E-2</v>
      </c>
      <c r="I25" s="77">
        <f t="shared" si="2"/>
        <v>2.5483092968727802E-2</v>
      </c>
      <c r="J25" s="76">
        <f>分析係数表!G28</f>
        <v>0.12481384959046909</v>
      </c>
      <c r="K25" s="78">
        <f t="shared" si="3"/>
        <v>3.1806429328987322E-3</v>
      </c>
      <c r="L25" s="79"/>
      <c r="M25" s="80"/>
      <c r="N25" s="81">
        <f>分析係数表!H28</f>
        <v>2.2086279494716771E-2</v>
      </c>
      <c r="O25" s="82">
        <f t="shared" si="4"/>
        <v>0.34159115146690028</v>
      </c>
      <c r="P25" s="76">
        <f>分析係数表!C28</f>
        <v>0.16379672406551871</v>
      </c>
      <c r="Q25" s="82">
        <f t="shared" si="5"/>
        <v>5.5951511580046673E-2</v>
      </c>
      <c r="R25" s="83">
        <v>6.3915277776813564E-2</v>
      </c>
      <c r="S25" s="84">
        <f t="shared" si="6"/>
        <v>8.939837074554137E-2</v>
      </c>
      <c r="T25" s="85">
        <f>分析係数表!F28</f>
        <v>0.21360759493670886</v>
      </c>
      <c r="U25" s="86">
        <f t="shared" si="7"/>
        <v>1.9096170966215326E-2</v>
      </c>
      <c r="V25" s="87">
        <f>分析係数表!D28</f>
        <v>6.6548771407297092E-2</v>
      </c>
      <c r="W25" s="167">
        <f t="shared" si="8"/>
        <v>0</v>
      </c>
      <c r="X25" s="76">
        <f>分析係数表!E28</f>
        <v>6.78518242740134E-2</v>
      </c>
      <c r="Y25" s="166">
        <f t="shared" si="9"/>
        <v>0</v>
      </c>
    </row>
    <row r="26" spans="1:25" x14ac:dyDescent="0.2">
      <c r="A26" s="6" t="s">
        <v>14</v>
      </c>
      <c r="B26" s="5" t="s">
        <v>50</v>
      </c>
      <c r="C26" s="90"/>
      <c r="D26" s="76">
        <f>投入係数表!R26</f>
        <v>2.8530670470756064E-3</v>
      </c>
      <c r="E26" s="77">
        <f t="shared" si="0"/>
        <v>0.28530670470756064</v>
      </c>
      <c r="F26" s="76">
        <f>分析係数表!C29</f>
        <v>0.28548895899053628</v>
      </c>
      <c r="G26" s="77">
        <f t="shared" si="1"/>
        <v>8.145191411998183E-2</v>
      </c>
      <c r="H26" s="77">
        <v>0.11425443741224416</v>
      </c>
      <c r="I26" s="77">
        <f t="shared" si="2"/>
        <v>0.11425443741224416</v>
      </c>
      <c r="J26" s="76">
        <f>分析係数表!G29</f>
        <v>0.26160092807424595</v>
      </c>
      <c r="K26" s="78">
        <f t="shared" si="3"/>
        <v>2.9889066863643919E-2</v>
      </c>
      <c r="L26" s="79"/>
      <c r="M26" s="80"/>
      <c r="N26" s="81">
        <f>分析係数表!H29</f>
        <v>1.047707952649559E-2</v>
      </c>
      <c r="O26" s="82">
        <f t="shared" si="4"/>
        <v>0.16204076654567434</v>
      </c>
      <c r="P26" s="76">
        <f>分析係数表!C29</f>
        <v>0.28548895899053628</v>
      </c>
      <c r="Q26" s="82">
        <f t="shared" si="5"/>
        <v>4.6260849755153086E-2</v>
      </c>
      <c r="R26" s="83">
        <v>6.361792773422284E-2</v>
      </c>
      <c r="S26" s="84">
        <f t="shared" si="6"/>
        <v>0.17787236514646698</v>
      </c>
      <c r="T26" s="85">
        <f>分析係数表!F29</f>
        <v>0.47177107501933491</v>
      </c>
      <c r="U26" s="86">
        <f t="shared" si="7"/>
        <v>8.3915036921380401E-2</v>
      </c>
      <c r="V26" s="87">
        <f>分析係数表!D29</f>
        <v>7.4825986078886311E-2</v>
      </c>
      <c r="W26" s="167">
        <f t="shared" si="8"/>
        <v>0</v>
      </c>
      <c r="X26" s="76">
        <f>分析係数表!E29</f>
        <v>4.7370456303170917E-2</v>
      </c>
      <c r="Y26" s="166">
        <f t="shared" si="9"/>
        <v>0</v>
      </c>
    </row>
    <row r="27" spans="1:25" x14ac:dyDescent="0.2">
      <c r="A27" s="6" t="s">
        <v>15</v>
      </c>
      <c r="B27" s="5" t="s">
        <v>36</v>
      </c>
      <c r="C27" s="90"/>
      <c r="D27" s="76">
        <f>投入係数表!R27</f>
        <v>1.783166904422254E-3</v>
      </c>
      <c r="E27" s="77">
        <f t="shared" si="0"/>
        <v>0.1783166904422254</v>
      </c>
      <c r="F27" s="76">
        <f>分析係数表!C30</f>
        <v>1</v>
      </c>
      <c r="G27" s="77">
        <f t="shared" si="1"/>
        <v>0.1783166904422254</v>
      </c>
      <c r="H27" s="77">
        <v>0.22980509374664074</v>
      </c>
      <c r="I27" s="77">
        <f t="shared" si="2"/>
        <v>0.22980509374664074</v>
      </c>
      <c r="J27" s="76">
        <f>分析係数表!G30</f>
        <v>0.34486716956379143</v>
      </c>
      <c r="K27" s="78">
        <f t="shared" si="3"/>
        <v>7.9252232231745739E-2</v>
      </c>
      <c r="L27" s="79"/>
      <c r="M27" s="80"/>
      <c r="N27" s="81">
        <f>分析係数表!H30</f>
        <v>0</v>
      </c>
      <c r="O27" s="82">
        <f t="shared" si="4"/>
        <v>0</v>
      </c>
      <c r="P27" s="76">
        <f>分析係数表!C30</f>
        <v>1</v>
      </c>
      <c r="Q27" s="82">
        <f t="shared" si="5"/>
        <v>0</v>
      </c>
      <c r="R27" s="83">
        <v>3.5215970600032787E-2</v>
      </c>
      <c r="S27" s="84">
        <f t="shared" si="6"/>
        <v>0.2650210643466735</v>
      </c>
      <c r="T27" s="85">
        <f>分析係数表!F30</f>
        <v>0.44112823876680879</v>
      </c>
      <c r="U27" s="86">
        <f t="shared" si="7"/>
        <v>0.11690827535135319</v>
      </c>
      <c r="V27" s="87">
        <f>分析係数表!D30</f>
        <v>0.17563135454247294</v>
      </c>
      <c r="W27" s="167">
        <f t="shared" si="8"/>
        <v>0</v>
      </c>
      <c r="X27" s="76">
        <f>分析係数表!E30</f>
        <v>0.11282387668087898</v>
      </c>
      <c r="Y27" s="166">
        <f t="shared" si="9"/>
        <v>0</v>
      </c>
    </row>
    <row r="28" spans="1:25" x14ac:dyDescent="0.2">
      <c r="A28" s="6" t="s">
        <v>16</v>
      </c>
      <c r="B28" s="5" t="s">
        <v>193</v>
      </c>
      <c r="C28" s="90"/>
      <c r="D28" s="76">
        <f>投入係数表!R28</f>
        <v>1.1055634807417974E-2</v>
      </c>
      <c r="E28" s="77">
        <f t="shared" si="0"/>
        <v>1.1055634807417976</v>
      </c>
      <c r="F28" s="76">
        <f>分析係数表!C31</f>
        <v>9.852216748768472E-2</v>
      </c>
      <c r="G28" s="77">
        <f t="shared" si="1"/>
        <v>0.10892251041791108</v>
      </c>
      <c r="H28" s="77">
        <v>0.14811205927570439</v>
      </c>
      <c r="I28" s="77">
        <f t="shared" si="2"/>
        <v>0.14811205927570439</v>
      </c>
      <c r="J28" s="76">
        <f>分析係数表!G31</f>
        <v>7.0742358078602616E-2</v>
      </c>
      <c r="K28" s="78">
        <f t="shared" si="3"/>
        <v>1.0477796333041096E-2</v>
      </c>
      <c r="L28" s="79"/>
      <c r="M28" s="80"/>
      <c r="N28" s="81">
        <f>分析係数表!H31</f>
        <v>2.298998967188369E-2</v>
      </c>
      <c r="O28" s="82">
        <f t="shared" si="4"/>
        <v>0.35556812753861244</v>
      </c>
      <c r="P28" s="76">
        <f>分析係数表!C31</f>
        <v>9.852216748768472E-2</v>
      </c>
      <c r="Q28" s="82">
        <f t="shared" si="5"/>
        <v>3.5031342614641615E-2</v>
      </c>
      <c r="R28" s="83">
        <v>4.5097211957011246E-2</v>
      </c>
      <c r="S28" s="84">
        <f t="shared" si="6"/>
        <v>0.19320927123271564</v>
      </c>
      <c r="T28" s="85">
        <f>分析係数表!F31</f>
        <v>0.34585152838427946</v>
      </c>
      <c r="U28" s="86">
        <f t="shared" si="7"/>
        <v>6.6821721753847499E-2</v>
      </c>
      <c r="V28" s="87">
        <f>分析係数表!D31</f>
        <v>0</v>
      </c>
      <c r="W28" s="167">
        <f t="shared" si="8"/>
        <v>0</v>
      </c>
      <c r="X28" s="76">
        <f>分析係数表!E31</f>
        <v>0</v>
      </c>
      <c r="Y28" s="166">
        <f t="shared" si="9"/>
        <v>0</v>
      </c>
    </row>
    <row r="29" spans="1:25" x14ac:dyDescent="0.2">
      <c r="A29" s="6" t="s">
        <v>17</v>
      </c>
      <c r="B29" s="5" t="s">
        <v>273</v>
      </c>
      <c r="C29" s="90"/>
      <c r="D29" s="76">
        <f>投入係数表!R29</f>
        <v>7.1326676176890159E-4</v>
      </c>
      <c r="E29" s="77">
        <f t="shared" si="0"/>
        <v>7.1326676176890161E-2</v>
      </c>
      <c r="F29" s="76">
        <f>分析係数表!C32</f>
        <v>1</v>
      </c>
      <c r="G29" s="77">
        <f t="shared" si="1"/>
        <v>7.1326676176890161E-2</v>
      </c>
      <c r="H29" s="77">
        <v>9.4531230739725997E-2</v>
      </c>
      <c r="I29" s="77">
        <f t="shared" si="2"/>
        <v>9.4531230739725997E-2</v>
      </c>
      <c r="J29" s="76">
        <f>分析係数表!G32</f>
        <v>0.13984348417829193</v>
      </c>
      <c r="K29" s="78">
        <f t="shared" si="3"/>
        <v>1.3219576670305336E-2</v>
      </c>
      <c r="L29" s="79"/>
      <c r="M29" s="80"/>
      <c r="N29" s="81">
        <f>分析係数表!H32</f>
        <v>6.6735520775403198E-3</v>
      </c>
      <c r="O29" s="82">
        <f t="shared" si="4"/>
        <v>0.103214592529567</v>
      </c>
      <c r="P29" s="76">
        <f>分析係数表!C32</f>
        <v>1</v>
      </c>
      <c r="Q29" s="82">
        <f t="shared" si="5"/>
        <v>0.103214592529567</v>
      </c>
      <c r="R29" s="83">
        <v>0.13603144009960544</v>
      </c>
      <c r="S29" s="84">
        <f t="shared" si="6"/>
        <v>0.23056267083933144</v>
      </c>
      <c r="T29" s="85">
        <f>分析係数表!F32</f>
        <v>0.48213678121810138</v>
      </c>
      <c r="U29" s="86">
        <f t="shared" si="7"/>
        <v>0.11116274398752386</v>
      </c>
      <c r="V29" s="87">
        <f>分析係数表!D32</f>
        <v>1.5651582170806397E-2</v>
      </c>
      <c r="W29" s="167">
        <f t="shared" si="8"/>
        <v>0</v>
      </c>
      <c r="X29" s="76">
        <f>分析係数表!E32</f>
        <v>2.3477373256209595E-2</v>
      </c>
      <c r="Y29" s="166">
        <f t="shared" si="9"/>
        <v>0</v>
      </c>
    </row>
    <row r="30" spans="1:25" x14ac:dyDescent="0.2">
      <c r="A30" s="6" t="s">
        <v>18</v>
      </c>
      <c r="B30" s="5" t="s">
        <v>274</v>
      </c>
      <c r="C30" s="90"/>
      <c r="D30" s="76">
        <f>投入係数表!R30</f>
        <v>0</v>
      </c>
      <c r="E30" s="77">
        <f t="shared" si="0"/>
        <v>0</v>
      </c>
      <c r="F30" s="76">
        <f>分析係数表!C33</f>
        <v>0.66930265995686555</v>
      </c>
      <c r="G30" s="77">
        <f t="shared" si="1"/>
        <v>0</v>
      </c>
      <c r="H30" s="77">
        <v>1.0499685543032261E-2</v>
      </c>
      <c r="I30" s="77">
        <f t="shared" si="2"/>
        <v>1.0499685543032261E-2</v>
      </c>
      <c r="J30" s="76">
        <f>分析係数表!G33</f>
        <v>0.50267952840300112</v>
      </c>
      <c r="K30" s="78">
        <f t="shared" si="3"/>
        <v>5.2779769771512655E-3</v>
      </c>
      <c r="L30" s="79"/>
      <c r="M30" s="80"/>
      <c r="N30" s="81">
        <f>分析係数表!H33</f>
        <v>9.930881067768333E-4</v>
      </c>
      <c r="O30" s="82">
        <f t="shared" si="4"/>
        <v>1.5359314364518897E-2</v>
      </c>
      <c r="P30" s="76">
        <f>分析係数表!C33</f>
        <v>0.66930265995686555</v>
      </c>
      <c r="Q30" s="82">
        <f t="shared" si="5"/>
        <v>1.0280029959286192E-2</v>
      </c>
      <c r="R30" s="83">
        <v>2.9172999096786032E-2</v>
      </c>
      <c r="S30" s="84">
        <f t="shared" si="6"/>
        <v>3.9672684639818295E-2</v>
      </c>
      <c r="T30" s="85">
        <f>分析係数表!F33</f>
        <v>0.63987138263665599</v>
      </c>
      <c r="U30" s="86">
        <f t="shared" si="7"/>
        <v>2.5385415573388557E-2</v>
      </c>
      <c r="V30" s="87">
        <f>分析係数表!D33</f>
        <v>8.1457663451232579E-2</v>
      </c>
      <c r="W30" s="167">
        <f t="shared" si="8"/>
        <v>0</v>
      </c>
      <c r="X30" s="76">
        <f>分析係数表!E33</f>
        <v>7.5026795284030015E-2</v>
      </c>
      <c r="Y30" s="166">
        <f t="shared" si="9"/>
        <v>0</v>
      </c>
    </row>
    <row r="31" spans="1:25" x14ac:dyDescent="0.2">
      <c r="A31" s="6" t="s">
        <v>19</v>
      </c>
      <c r="B31" s="5" t="s">
        <v>275</v>
      </c>
      <c r="C31" s="90"/>
      <c r="D31" s="76">
        <f>投入係数表!R31</f>
        <v>4.136947218259629E-2</v>
      </c>
      <c r="E31" s="77">
        <f t="shared" si="0"/>
        <v>4.1369472182596292</v>
      </c>
      <c r="F31" s="76">
        <f>分析係数表!C34</f>
        <v>0.21075898495808931</v>
      </c>
      <c r="G31" s="77">
        <f t="shared" si="1"/>
        <v>0.87189879654559066</v>
      </c>
      <c r="H31" s="77">
        <v>0.98082614493612919</v>
      </c>
      <c r="I31" s="77">
        <f t="shared" si="2"/>
        <v>0.98082614493612919</v>
      </c>
      <c r="J31" s="76">
        <f>分析係数表!G34</f>
        <v>0.42506631299734748</v>
      </c>
      <c r="K31" s="78">
        <f t="shared" si="3"/>
        <v>0.41691615311940239</v>
      </c>
      <c r="L31" s="79"/>
      <c r="M31" s="80"/>
      <c r="N31" s="81">
        <f>分析係数表!H34</f>
        <v>0.16547827123222372</v>
      </c>
      <c r="O31" s="82">
        <f t="shared" si="4"/>
        <v>2.5593225525597836</v>
      </c>
      <c r="P31" s="76">
        <f>分析係数表!C34</f>
        <v>0.21075898495808931</v>
      </c>
      <c r="Q31" s="82">
        <f t="shared" si="5"/>
        <v>0.53940022335784621</v>
      </c>
      <c r="R31" s="83">
        <v>0.59016663002028213</v>
      </c>
      <c r="S31" s="84">
        <f t="shared" si="6"/>
        <v>1.5709927749564114</v>
      </c>
      <c r="T31" s="85">
        <f>分析係数表!F34</f>
        <v>0.7000994694960212</v>
      </c>
      <c r="U31" s="86">
        <f t="shared" si="7"/>
        <v>1.0998512083290659</v>
      </c>
      <c r="V31" s="87">
        <f>分析係数表!D34</f>
        <v>0.34449602122015915</v>
      </c>
      <c r="W31" s="167">
        <f t="shared" si="8"/>
        <v>1</v>
      </c>
      <c r="X31" s="76">
        <f>分析係数表!E34</f>
        <v>0.25008289124668437</v>
      </c>
      <c r="Y31" s="166">
        <f t="shared" si="9"/>
        <v>0</v>
      </c>
    </row>
    <row r="32" spans="1:25" x14ac:dyDescent="0.2">
      <c r="A32" s="6" t="s">
        <v>20</v>
      </c>
      <c r="B32" s="5" t="s">
        <v>37</v>
      </c>
      <c r="C32" s="90"/>
      <c r="D32" s="76">
        <f>投入係数表!R32</f>
        <v>6.4194008559201139E-3</v>
      </c>
      <c r="E32" s="77">
        <f t="shared" si="0"/>
        <v>0.64194008559201143</v>
      </c>
      <c r="F32" s="76">
        <f>分析係数表!C35</f>
        <v>0.35776763643278187</v>
      </c>
      <c r="G32" s="77">
        <f t="shared" si="1"/>
        <v>0.22966538715371163</v>
      </c>
      <c r="H32" s="77">
        <v>0.28339511743311707</v>
      </c>
      <c r="I32" s="77">
        <f t="shared" si="2"/>
        <v>0.28339511743311707</v>
      </c>
      <c r="J32" s="76">
        <f>分析係数表!G35</f>
        <v>0.31457036114570364</v>
      </c>
      <c r="K32" s="78">
        <f t="shared" si="3"/>
        <v>8.9147704437864725E-2</v>
      </c>
      <c r="L32" s="79"/>
      <c r="M32" s="80"/>
      <c r="N32" s="81">
        <f>分析係数表!H35</f>
        <v>6.2812822753634701E-2</v>
      </c>
      <c r="O32" s="82">
        <f t="shared" si="4"/>
        <v>0.97147663355582015</v>
      </c>
      <c r="P32" s="76">
        <f>分析係数表!C35</f>
        <v>0.35776763643278187</v>
      </c>
      <c r="Q32" s="82">
        <f t="shared" si="5"/>
        <v>0.34756289903694154</v>
      </c>
      <c r="R32" s="83">
        <v>0.42585652456807965</v>
      </c>
      <c r="S32" s="84">
        <f t="shared" si="6"/>
        <v>0.70925164200119672</v>
      </c>
      <c r="T32" s="85">
        <f>分析係数表!F35</f>
        <v>0.64533001245330013</v>
      </c>
      <c r="U32" s="86">
        <f t="shared" si="7"/>
        <v>0.45770137096515584</v>
      </c>
      <c r="V32" s="87">
        <f>分析係数表!D35</f>
        <v>7.6961394769613944E-2</v>
      </c>
      <c r="W32" s="167">
        <f t="shared" si="8"/>
        <v>0</v>
      </c>
      <c r="X32" s="76">
        <f>分析係数表!E35</f>
        <v>7.0734744707347447E-2</v>
      </c>
      <c r="Y32" s="166">
        <f t="shared" si="9"/>
        <v>0</v>
      </c>
    </row>
    <row r="33" spans="1:25" x14ac:dyDescent="0.2">
      <c r="A33" s="6" t="s">
        <v>21</v>
      </c>
      <c r="B33" s="5" t="s">
        <v>38</v>
      </c>
      <c r="C33" s="90"/>
      <c r="D33" s="76">
        <f>投入係数表!R33</f>
        <v>1.783166904422254E-3</v>
      </c>
      <c r="E33" s="77">
        <f t="shared" si="0"/>
        <v>0.1783166904422254</v>
      </c>
      <c r="F33" s="76">
        <f>分析係数表!C36</f>
        <v>0.77131996474217712</v>
      </c>
      <c r="G33" s="77">
        <f t="shared" si="1"/>
        <v>0.13753922338483901</v>
      </c>
      <c r="H33" s="77">
        <v>0.20507860225110808</v>
      </c>
      <c r="I33" s="77">
        <f t="shared" si="2"/>
        <v>0.20507860225110808</v>
      </c>
      <c r="J33" s="76">
        <f>分析係数表!G36</f>
        <v>2.7850799289520427E-2</v>
      </c>
      <c r="K33" s="78">
        <f t="shared" si="3"/>
        <v>5.7116029898710034E-3</v>
      </c>
      <c r="L33" s="79"/>
      <c r="M33" s="80"/>
      <c r="N33" s="81">
        <f>分析係数表!H36</f>
        <v>0.1566397870819099</v>
      </c>
      <c r="O33" s="82">
        <f t="shared" si="4"/>
        <v>2.4226246547155652</v>
      </c>
      <c r="P33" s="76">
        <f>分析係数表!C36</f>
        <v>0.77131996474217712</v>
      </c>
      <c r="Q33" s="82">
        <f t="shared" si="5"/>
        <v>1.8686187632587388</v>
      </c>
      <c r="R33" s="83">
        <v>1.9444341701070147</v>
      </c>
      <c r="S33" s="84">
        <f t="shared" si="6"/>
        <v>2.1495127723581229</v>
      </c>
      <c r="T33" s="85">
        <f>分析係数表!F36</f>
        <v>0.87289520426287748</v>
      </c>
      <c r="U33" s="86">
        <f t="shared" si="7"/>
        <v>1.8762993904932077</v>
      </c>
      <c r="V33" s="87">
        <f>分析係数表!D36</f>
        <v>1.1793960923623446E-2</v>
      </c>
      <c r="W33" s="167">
        <f t="shared" si="8"/>
        <v>0</v>
      </c>
      <c r="X33" s="76">
        <f>分析係数表!E36</f>
        <v>4.760213143872114E-3</v>
      </c>
      <c r="Y33" s="166">
        <f t="shared" si="9"/>
        <v>0</v>
      </c>
    </row>
    <row r="34" spans="1:25" x14ac:dyDescent="0.2">
      <c r="A34" s="6" t="s">
        <v>22</v>
      </c>
      <c r="B34" s="5" t="s">
        <v>378</v>
      </c>
      <c r="C34" s="90"/>
      <c r="D34" s="76">
        <f>投入係数表!R34</f>
        <v>1.3908701854493581E-2</v>
      </c>
      <c r="E34" s="77">
        <f t="shared" si="0"/>
        <v>1.3908701854493581</v>
      </c>
      <c r="F34" s="76">
        <f>分析係数表!C37</f>
        <v>0.44031007751937989</v>
      </c>
      <c r="G34" s="77">
        <f t="shared" si="1"/>
        <v>0.61241415917460118</v>
      </c>
      <c r="H34" s="77">
        <v>0.76185207889722528</v>
      </c>
      <c r="I34" s="77">
        <f t="shared" si="2"/>
        <v>0.76185207889722528</v>
      </c>
      <c r="J34" s="76">
        <f>分析係数表!G37</f>
        <v>0.46875589956579194</v>
      </c>
      <c r="K34" s="78">
        <f t="shared" si="3"/>
        <v>0.35712265657953751</v>
      </c>
      <c r="L34" s="79"/>
      <c r="M34" s="80"/>
      <c r="N34" s="81">
        <f>分析係数表!H37</f>
        <v>4.9515373003892908E-2</v>
      </c>
      <c r="O34" s="82">
        <f t="shared" si="4"/>
        <v>0.76581541421491228</v>
      </c>
      <c r="P34" s="76">
        <f>分析係数表!C37</f>
        <v>0.44031007751937989</v>
      </c>
      <c r="Q34" s="82">
        <f t="shared" si="5"/>
        <v>0.33719624439850404</v>
      </c>
      <c r="R34" s="83">
        <v>0.39827349412774365</v>
      </c>
      <c r="S34" s="84">
        <f t="shared" si="6"/>
        <v>1.1601255730249689</v>
      </c>
      <c r="T34" s="85">
        <f>分析係数表!F37</f>
        <v>0.71172361714177834</v>
      </c>
      <c r="U34" s="86">
        <f t="shared" si="7"/>
        <v>0.82568876917200917</v>
      </c>
      <c r="V34" s="87">
        <f>分析係数表!D37</f>
        <v>0.12846894468567113</v>
      </c>
      <c r="W34" s="167">
        <f t="shared" si="8"/>
        <v>0</v>
      </c>
      <c r="X34" s="76">
        <f>分析係数表!E37</f>
        <v>0.12044553520860865</v>
      </c>
      <c r="Y34" s="166">
        <f t="shared" si="9"/>
        <v>0</v>
      </c>
    </row>
    <row r="35" spans="1:25" x14ac:dyDescent="0.2">
      <c r="A35" s="6" t="s">
        <v>23</v>
      </c>
      <c r="B35" s="5" t="s">
        <v>194</v>
      </c>
      <c r="C35" s="90"/>
      <c r="D35" s="76">
        <f>投入係数表!R35</f>
        <v>9.9857346647646214E-3</v>
      </c>
      <c r="E35" s="77">
        <f t="shared" si="0"/>
        <v>0.99857346647646217</v>
      </c>
      <c r="F35" s="76">
        <f>分析係数表!C38</f>
        <v>1.9523553644993696E-2</v>
      </c>
      <c r="G35" s="77">
        <f t="shared" si="1"/>
        <v>1.9495702641220525E-2</v>
      </c>
      <c r="H35" s="77">
        <v>2.3196616477741541E-2</v>
      </c>
      <c r="I35" s="77">
        <f t="shared" si="2"/>
        <v>2.3196616477741541E-2</v>
      </c>
      <c r="J35" s="76">
        <f>分析係数表!G38</f>
        <v>0.33554817275747506</v>
      </c>
      <c r="K35" s="78">
        <f t="shared" si="3"/>
        <v>7.7835822732621107E-3</v>
      </c>
      <c r="L35" s="79"/>
      <c r="M35" s="80"/>
      <c r="N35" s="81">
        <f>分析係数表!H38</f>
        <v>4.4649241280686425E-2</v>
      </c>
      <c r="O35" s="82">
        <f t="shared" si="4"/>
        <v>0.69055477382876962</v>
      </c>
      <c r="P35" s="76">
        <f>分析係数表!C38</f>
        <v>1.9523553644993696E-2</v>
      </c>
      <c r="Q35" s="82">
        <f t="shared" si="5"/>
        <v>1.3482083171652472E-2</v>
      </c>
      <c r="R35" s="83">
        <v>1.6360118710204829E-2</v>
      </c>
      <c r="S35" s="84">
        <f t="shared" si="6"/>
        <v>3.9556735187946369E-2</v>
      </c>
      <c r="T35" s="85">
        <f>分析係数表!F38</f>
        <v>0.54485049833887045</v>
      </c>
      <c r="U35" s="86">
        <f t="shared" si="7"/>
        <v>2.1552506879811313E-2</v>
      </c>
      <c r="V35" s="87">
        <f>分析係数表!D38</f>
        <v>0.16279069767441862</v>
      </c>
      <c r="W35" s="167">
        <f t="shared" si="8"/>
        <v>0</v>
      </c>
      <c r="X35" s="76">
        <f>分析係数表!E38</f>
        <v>0.12624584717607973</v>
      </c>
      <c r="Y35" s="166">
        <f t="shared" si="9"/>
        <v>0</v>
      </c>
    </row>
    <row r="36" spans="1:25" x14ac:dyDescent="0.2">
      <c r="A36" s="6" t="s">
        <v>24</v>
      </c>
      <c r="B36" s="5" t="s">
        <v>39</v>
      </c>
      <c r="C36" s="90"/>
      <c r="D36" s="76">
        <f>投入係数表!R36</f>
        <v>0</v>
      </c>
      <c r="E36" s="77">
        <f t="shared" si="0"/>
        <v>0</v>
      </c>
      <c r="F36" s="76">
        <f>分析係数表!C39</f>
        <v>1</v>
      </c>
      <c r="G36" s="77">
        <f t="shared" si="1"/>
        <v>0</v>
      </c>
      <c r="H36" s="77">
        <v>7.2898990942265623E-2</v>
      </c>
      <c r="I36" s="77">
        <f t="shared" si="2"/>
        <v>7.2898990942265623E-2</v>
      </c>
      <c r="J36" s="76">
        <f>分析係数表!G39</f>
        <v>0.34952522092321203</v>
      </c>
      <c r="K36" s="78">
        <f t="shared" si="3"/>
        <v>2.5480035914174626E-2</v>
      </c>
      <c r="L36" s="79"/>
      <c r="M36" s="80"/>
      <c r="N36" s="81">
        <f>分析係数表!H39</f>
        <v>3.9524906649717967E-3</v>
      </c>
      <c r="O36" s="82">
        <f t="shared" si="4"/>
        <v>6.1130071170785213E-2</v>
      </c>
      <c r="P36" s="76">
        <f>分析係数表!C39</f>
        <v>1</v>
      </c>
      <c r="Q36" s="82">
        <f t="shared" si="5"/>
        <v>6.1130071170785213E-2</v>
      </c>
      <c r="R36" s="83">
        <v>9.9551179474064111E-2</v>
      </c>
      <c r="S36" s="84">
        <f t="shared" si="6"/>
        <v>0.17245017041632973</v>
      </c>
      <c r="T36" s="85">
        <f>分析係数表!F39</f>
        <v>0.70020308469180526</v>
      </c>
      <c r="U36" s="86">
        <f t="shared" si="7"/>
        <v>0.12075014128114157</v>
      </c>
      <c r="V36" s="87">
        <f>分析係数表!D39</f>
        <v>4.7038805642461164E-2</v>
      </c>
      <c r="W36" s="167">
        <f t="shared" si="8"/>
        <v>0</v>
      </c>
      <c r="X36" s="76">
        <f>分析係数表!E39</f>
        <v>5.9608101432570393E-2</v>
      </c>
      <c r="Y36" s="166">
        <f t="shared" si="9"/>
        <v>0</v>
      </c>
    </row>
    <row r="37" spans="1:25" x14ac:dyDescent="0.2">
      <c r="A37" s="6" t="s">
        <v>25</v>
      </c>
      <c r="B37" s="5" t="s">
        <v>40</v>
      </c>
      <c r="C37" s="90"/>
      <c r="D37" s="76">
        <f>投入係数表!R37</f>
        <v>0</v>
      </c>
      <c r="E37" s="77">
        <f t="shared" si="0"/>
        <v>0</v>
      </c>
      <c r="F37" s="76">
        <f>分析係数表!C40</f>
        <v>0.85909267157813107</v>
      </c>
      <c r="G37" s="77">
        <f t="shared" si="1"/>
        <v>0</v>
      </c>
      <c r="H37" s="77">
        <v>2.3822223246417291E-3</v>
      </c>
      <c r="I37" s="77">
        <f t="shared" si="2"/>
        <v>2.3822223246417291E-3</v>
      </c>
      <c r="J37" s="76">
        <f>分析係数表!G40</f>
        <v>0.47745782431646305</v>
      </c>
      <c r="K37" s="78">
        <f t="shared" si="3"/>
        <v>1.137410688161547E-3</v>
      </c>
      <c r="L37" s="79"/>
      <c r="M37" s="80"/>
      <c r="N37" s="81">
        <f>分析係数表!H40</f>
        <v>3.4410502899817272E-2</v>
      </c>
      <c r="O37" s="82">
        <f t="shared" si="4"/>
        <v>0.53220024273057975</v>
      </c>
      <c r="P37" s="76">
        <f>分析係数表!C40</f>
        <v>0.85909267157813107</v>
      </c>
      <c r="Q37" s="82">
        <f t="shared" si="5"/>
        <v>0.45720932834194361</v>
      </c>
      <c r="R37" s="83">
        <v>0.45774534426498958</v>
      </c>
      <c r="S37" s="84">
        <f t="shared" si="6"/>
        <v>0.46012756658963133</v>
      </c>
      <c r="T37" s="85">
        <f>分析係数表!F40</f>
        <v>0.67379290285049442</v>
      </c>
      <c r="U37" s="86">
        <f t="shared" si="7"/>
        <v>0.31003068877396189</v>
      </c>
      <c r="V37" s="87">
        <f>分析係数表!D40</f>
        <v>6.7699243746364171E-2</v>
      </c>
      <c r="W37" s="167">
        <f t="shared" si="8"/>
        <v>0</v>
      </c>
      <c r="X37" s="76">
        <f>分析係数表!E40</f>
        <v>4.3048283885980219E-2</v>
      </c>
      <c r="Y37" s="166">
        <f t="shared" si="9"/>
        <v>0</v>
      </c>
    </row>
    <row r="38" spans="1:25" x14ac:dyDescent="0.2">
      <c r="A38" s="6" t="s">
        <v>26</v>
      </c>
      <c r="B38" s="5" t="s">
        <v>277</v>
      </c>
      <c r="C38" s="90"/>
      <c r="D38" s="76">
        <f>投入係数表!R38</f>
        <v>0</v>
      </c>
      <c r="E38" s="77">
        <f t="shared" si="0"/>
        <v>0</v>
      </c>
      <c r="F38" s="76">
        <f>分析係数表!C41</f>
        <v>0.79270887240526711</v>
      </c>
      <c r="G38" s="77">
        <f t="shared" si="1"/>
        <v>0</v>
      </c>
      <c r="H38" s="77">
        <v>2.2173475754058911E-3</v>
      </c>
      <c r="I38" s="77">
        <f t="shared" si="2"/>
        <v>2.2173475754058911E-3</v>
      </c>
      <c r="J38" s="76">
        <f>分析係数表!G41</f>
        <v>0.44018033035308379</v>
      </c>
      <c r="K38" s="78">
        <f t="shared" si="3"/>
        <v>9.7603278824977453E-4</v>
      </c>
      <c r="L38" s="79"/>
      <c r="M38" s="80"/>
      <c r="N38" s="81">
        <f>分析係数表!H41</f>
        <v>5.5652657503773732E-2</v>
      </c>
      <c r="O38" s="82">
        <f t="shared" si="4"/>
        <v>0.86073597698763893</v>
      </c>
      <c r="P38" s="76">
        <f>分析係数表!C41</f>
        <v>0.79270887240526711</v>
      </c>
      <c r="Q38" s="82">
        <f t="shared" si="5"/>
        <v>0.68231304575651719</v>
      </c>
      <c r="R38" s="83">
        <v>0.69500528384795413</v>
      </c>
      <c r="S38" s="84">
        <f t="shared" si="6"/>
        <v>0.69722263142336005</v>
      </c>
      <c r="T38" s="85">
        <f>分析係数表!F41</f>
        <v>0.54542354902257917</v>
      </c>
      <c r="U38" s="86">
        <f t="shared" si="7"/>
        <v>0.38028164208979065</v>
      </c>
      <c r="V38" s="87">
        <f>分析係数表!D41</f>
        <v>0.13115623579330202</v>
      </c>
      <c r="W38" s="167">
        <f t="shared" si="8"/>
        <v>0</v>
      </c>
      <c r="X38" s="76">
        <f>分析係数表!E41</f>
        <v>0.12384452189725716</v>
      </c>
      <c r="Y38" s="166">
        <f t="shared" si="9"/>
        <v>0</v>
      </c>
    </row>
    <row r="39" spans="1:25" x14ac:dyDescent="0.2">
      <c r="A39" s="6" t="s">
        <v>51</v>
      </c>
      <c r="B39" s="5" t="s">
        <v>368</v>
      </c>
      <c r="C39" s="90"/>
      <c r="D39" s="76">
        <f>投入係数表!R39</f>
        <v>1.783166904422254E-3</v>
      </c>
      <c r="E39" s="77">
        <f>$C$20*D39</f>
        <v>0.1783166904422254</v>
      </c>
      <c r="F39" s="76">
        <f>分析係数表!C42</f>
        <v>1</v>
      </c>
      <c r="G39" s="77">
        <f>E39*F39</f>
        <v>0.1783166904422254</v>
      </c>
      <c r="H39" s="77">
        <v>0.1917931242151035</v>
      </c>
      <c r="I39" s="77">
        <f>C39+H39</f>
        <v>0.1917931242151035</v>
      </c>
      <c r="J39" s="76">
        <f>分析係数表!G42</f>
        <v>0.4853870458135861</v>
      </c>
      <c r="K39" s="78">
        <f>I39*J39</f>
        <v>9.3093897970127251E-2</v>
      </c>
      <c r="L39" s="79"/>
      <c r="M39" s="80"/>
      <c r="N39" s="81">
        <f>分析係数表!H42</f>
        <v>1.2671804242472393E-2</v>
      </c>
      <c r="O39" s="82">
        <f t="shared" si="4"/>
        <v>0.19598485129126114</v>
      </c>
      <c r="P39" s="76">
        <f>分析係数表!C42</f>
        <v>1</v>
      </c>
      <c r="Q39" s="82">
        <f>O39*P39</f>
        <v>0.19598485129126114</v>
      </c>
      <c r="R39" s="83">
        <v>0.20554264981644682</v>
      </c>
      <c r="S39" s="84">
        <f>I39+R39</f>
        <v>0.39733577403155029</v>
      </c>
      <c r="T39" s="85">
        <f>分析係数表!F42</f>
        <v>0.55766192733017372</v>
      </c>
      <c r="U39" s="86">
        <f>S39*T39</f>
        <v>0.22157903354366074</v>
      </c>
      <c r="V39" s="87">
        <f>分析係数表!D42</f>
        <v>5.075039494470774E-2</v>
      </c>
      <c r="W39" s="167">
        <f>ROUND(S39*V39,0)</f>
        <v>0</v>
      </c>
      <c r="X39" s="76">
        <f>分析係数表!E42</f>
        <v>4.4826224328593997E-2</v>
      </c>
      <c r="Y39" s="166">
        <f>ROUND(S39*X39,0)</f>
        <v>0</v>
      </c>
    </row>
    <row r="40" spans="1:25" x14ac:dyDescent="0.2">
      <c r="A40" s="6" t="s">
        <v>195</v>
      </c>
      <c r="B40" s="5" t="s">
        <v>41</v>
      </c>
      <c r="C40" s="90"/>
      <c r="D40" s="76">
        <f>投入係数表!R40</f>
        <v>3.0670470756062766E-2</v>
      </c>
      <c r="E40" s="77">
        <f>$C$20*D40</f>
        <v>3.0670470756062764</v>
      </c>
      <c r="F40" s="76">
        <f>分析係数表!C43</f>
        <v>0.28901851382196297</v>
      </c>
      <c r="G40" s="77">
        <f>E40*F40</f>
        <v>0.8864333876137237</v>
      </c>
      <c r="H40" s="77">
        <v>1.064670383634156</v>
      </c>
      <c r="I40" s="77">
        <f>C40+H40</f>
        <v>1.064670383634156</v>
      </c>
      <c r="J40" s="76">
        <f>分析係数表!G43</f>
        <v>0.30652070442646356</v>
      </c>
      <c r="K40" s="78">
        <f>I40*J40</f>
        <v>0.32634351597353473</v>
      </c>
      <c r="L40" s="79"/>
      <c r="M40" s="80"/>
      <c r="N40" s="81">
        <f>分析係数表!H43</f>
        <v>3.521490426630651E-2</v>
      </c>
      <c r="O40" s="82">
        <f t="shared" si="4"/>
        <v>0.54464128736584017</v>
      </c>
      <c r="P40" s="76">
        <f>分析係数表!C43</f>
        <v>0.28901851382196297</v>
      </c>
      <c r="Q40" s="82">
        <f>O40*P40</f>
        <v>0.15741141544055579</v>
      </c>
      <c r="R40" s="83">
        <v>0.26514657086728705</v>
      </c>
      <c r="S40" s="84">
        <f>I40+R40</f>
        <v>1.3298169545014431</v>
      </c>
      <c r="T40" s="85">
        <f>分析係数表!F43</f>
        <v>0.54989687450420432</v>
      </c>
      <c r="U40" s="86">
        <f>S40*T40</f>
        <v>0.73126218694304324</v>
      </c>
      <c r="V40" s="87">
        <f>分析係数表!D43</f>
        <v>0.17436141519911152</v>
      </c>
      <c r="W40" s="167">
        <f>ROUND(S40*V40,0)</f>
        <v>0</v>
      </c>
      <c r="X40" s="76">
        <f>分析係数表!E43</f>
        <v>0.14136125654450263</v>
      </c>
      <c r="Y40" s="166">
        <f>ROUND(S40*X40,0)</f>
        <v>0</v>
      </c>
    </row>
    <row r="41" spans="1:25" x14ac:dyDescent="0.2">
      <c r="A41" s="6" t="s">
        <v>341</v>
      </c>
      <c r="B41" s="5" t="s">
        <v>42</v>
      </c>
      <c r="C41" s="90"/>
      <c r="D41" s="76">
        <f>投入係数表!R41</f>
        <v>0</v>
      </c>
      <c r="E41" s="77">
        <f>$C$20*D41</f>
        <v>0</v>
      </c>
      <c r="F41" s="76">
        <f>分析係数表!C44</f>
        <v>0.45048931238732937</v>
      </c>
      <c r="G41" s="77">
        <f>E41*F41</f>
        <v>0</v>
      </c>
      <c r="H41" s="77">
        <v>1.9061307131688077E-3</v>
      </c>
      <c r="I41" s="77">
        <f>C41+H41</f>
        <v>1.9061307131688077E-3</v>
      </c>
      <c r="J41" s="76">
        <f>分析係数表!G44</f>
        <v>0.26609555771438664</v>
      </c>
      <c r="K41" s="78">
        <f>I41*J41</f>
        <v>5.0721291519717547E-4</v>
      </c>
      <c r="L41" s="79"/>
      <c r="M41" s="80"/>
      <c r="N41" s="81">
        <f>分析係数表!H44</f>
        <v>0.11519822038611266</v>
      </c>
      <c r="O41" s="82">
        <f t="shared" si="4"/>
        <v>1.7816804662841921</v>
      </c>
      <c r="P41" s="76">
        <f>分析係数表!C44</f>
        <v>0.45048931238732937</v>
      </c>
      <c r="Q41" s="82">
        <f>O41*P41</f>
        <v>0.802628008150302</v>
      </c>
      <c r="R41" s="83">
        <v>0.81458664962718608</v>
      </c>
      <c r="S41" s="84">
        <f>I41+R41</f>
        <v>0.81649278034035488</v>
      </c>
      <c r="T41" s="85">
        <f>分析係数表!F44</f>
        <v>0.50295857988165682</v>
      </c>
      <c r="U41" s="86">
        <f>S41*T41</f>
        <v>0.41066204928361044</v>
      </c>
      <c r="V41" s="87">
        <f>分析係数表!D44</f>
        <v>0.24172039212222909</v>
      </c>
      <c r="W41" s="167">
        <f>ROUND(S41*V41,0)</f>
        <v>0</v>
      </c>
      <c r="X41" s="76">
        <f>分析係数表!E44</f>
        <v>0.1850216373752539</v>
      </c>
      <c r="Y41" s="166">
        <f>ROUND(S41*X41,0)</f>
        <v>0</v>
      </c>
    </row>
    <row r="42" spans="1:25" x14ac:dyDescent="0.2">
      <c r="A42" s="6" t="s">
        <v>342</v>
      </c>
      <c r="B42" s="5" t="s">
        <v>279</v>
      </c>
      <c r="C42" s="90"/>
      <c r="D42" s="76">
        <f>投入係数表!R42</f>
        <v>2.1398002853067048E-3</v>
      </c>
      <c r="E42" s="77">
        <f>$C$20*D42</f>
        <v>0.21398002853067047</v>
      </c>
      <c r="F42" s="76">
        <f>分析係数表!C45</f>
        <v>1</v>
      </c>
      <c r="G42" s="77">
        <f>E42*F42</f>
        <v>0.21398002853067047</v>
      </c>
      <c r="H42" s="77">
        <v>0.24070483938707413</v>
      </c>
      <c r="I42" s="77">
        <f>C42+H42</f>
        <v>0.24070483938707413</v>
      </c>
      <c r="J42" s="76">
        <f>分析係数表!G45</f>
        <v>0</v>
      </c>
      <c r="K42" s="78">
        <f>I42*J42</f>
        <v>0</v>
      </c>
      <c r="L42" s="79"/>
      <c r="M42" s="80"/>
      <c r="N42" s="81">
        <f>分析係数表!H45</f>
        <v>0</v>
      </c>
      <c r="O42" s="82">
        <f t="shared" si="4"/>
        <v>0</v>
      </c>
      <c r="P42" s="76">
        <f>分析係数表!C45</f>
        <v>1</v>
      </c>
      <c r="Q42" s="82">
        <f>O42*P42</f>
        <v>0</v>
      </c>
      <c r="R42" s="83">
        <v>2.5411854697137054E-2</v>
      </c>
      <c r="S42" s="84">
        <f>I42+R42</f>
        <v>0.26611669408421118</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投入係数表!R43</f>
        <v>6.7760342368045649E-3</v>
      </c>
      <c r="E43" s="77">
        <f>$C$20*D43</f>
        <v>0.67760342368045645</v>
      </c>
      <c r="F43" s="76">
        <f>分析係数表!C46</f>
        <v>0.50943835935679327</v>
      </c>
      <c r="G43" s="77">
        <f>E43*F43</f>
        <v>0.3451971764543178</v>
      </c>
      <c r="H43" s="77">
        <v>0.38394636815986533</v>
      </c>
      <c r="I43" s="77">
        <f>C43+H43</f>
        <v>0.38394636815986533</v>
      </c>
      <c r="J43" s="76">
        <f>分析係数表!G46</f>
        <v>9.5846645367412137E-3</v>
      </c>
      <c r="K43" s="78">
        <f>I43*J43</f>
        <v>3.679997138912447E-3</v>
      </c>
      <c r="L43" s="79"/>
      <c r="M43" s="80"/>
      <c r="N43" s="81">
        <f>分析係数表!H46</f>
        <v>2.3069436720425836E-2</v>
      </c>
      <c r="O43" s="82">
        <f t="shared" si="4"/>
        <v>0.35679687268777394</v>
      </c>
      <c r="P43" s="76">
        <f>分析係数表!C46</f>
        <v>0.50943835935679327</v>
      </c>
      <c r="Q43" s="82">
        <f>O43*P43</f>
        <v>0.18176601344569421</v>
      </c>
      <c r="R43" s="83">
        <v>0.20235732762616357</v>
      </c>
      <c r="S43" s="84">
        <f>I43+R43</f>
        <v>0.58630369578602892</v>
      </c>
      <c r="T43" s="85">
        <f>分析係数表!F46</f>
        <v>0.31355545413053398</v>
      </c>
      <c r="U43" s="86">
        <f>S43*T43</f>
        <v>0.18383872159059875</v>
      </c>
      <c r="V43" s="87">
        <f>分析係数表!D46</f>
        <v>1.3692377909630307E-3</v>
      </c>
      <c r="W43" s="167">
        <f>ROUND(S43*V43,0)</f>
        <v>0</v>
      </c>
      <c r="X43" s="76">
        <f>分析係数表!E46</f>
        <v>4.5641259698767688E-3</v>
      </c>
      <c r="Y43" s="166">
        <f>ROUND(S43*X43,0)</f>
        <v>0</v>
      </c>
    </row>
    <row r="44" spans="1:25" x14ac:dyDescent="0.2">
      <c r="A44" s="192">
        <v>40</v>
      </c>
      <c r="B44" s="14" t="s">
        <v>151</v>
      </c>
      <c r="C44" s="197">
        <f>SUM(C5:C43)</f>
        <v>100</v>
      </c>
      <c r="D44" s="92">
        <f>投入係数表!R44</f>
        <v>0.54814550641940085</v>
      </c>
      <c r="E44" s="91">
        <f>SUM(E5:E43)</f>
        <v>54.814550641940087</v>
      </c>
      <c r="F44" s="92">
        <f>分析係数表!C47</f>
        <v>0.37485381830581077</v>
      </c>
      <c r="G44" s="91">
        <f>SUM(G5:G43)</f>
        <v>12.446072207041269</v>
      </c>
      <c r="H44" s="91">
        <f>SUM(H5:H43)</f>
        <v>15.003972906545203</v>
      </c>
      <c r="I44" s="91">
        <f>SUM(I6:I43)</f>
        <v>115.00352654636936</v>
      </c>
      <c r="J44" s="92">
        <f>分析係数表!G47</f>
        <v>0.21549218320370808</v>
      </c>
      <c r="K44" s="93">
        <f>SUM(K5:K43)</f>
        <v>24.653903069866015</v>
      </c>
      <c r="L44" s="94">
        <f>最終需要_まとめ!$L$33</f>
        <v>0.62733333333333341</v>
      </c>
      <c r="M44" s="91">
        <f>K44*L44</f>
        <v>15.466215192495948</v>
      </c>
      <c r="N44" s="95">
        <f>分析係数表!H47</f>
        <v>1</v>
      </c>
      <c r="O44" s="96">
        <f>SUM(O5:O43)</f>
        <v>15.466215192495946</v>
      </c>
      <c r="P44" s="92">
        <f>分析係数表!C47</f>
        <v>0.37485381830581077</v>
      </c>
      <c r="Q44" s="96">
        <f>SUM(Q5:Q43)</f>
        <v>6.4918359704533399</v>
      </c>
      <c r="R44" s="91">
        <f>SUM(R5:R43)</f>
        <v>7.2869675235984692</v>
      </c>
      <c r="S44" s="97">
        <f>SUM(S5:S43)</f>
        <v>122.29094043014366</v>
      </c>
      <c r="T44" s="98">
        <f>分析係数表!F47</f>
        <v>0.42538298373792127</v>
      </c>
      <c r="U44" s="99">
        <f>SUM(U5:U43)</f>
        <v>54.709277483803497</v>
      </c>
      <c r="V44" s="100">
        <f>分析係数表!D47</f>
        <v>7.0015974022573133E-2</v>
      </c>
      <c r="W44" s="164">
        <f>SUM(W5:W43)</f>
        <v>10</v>
      </c>
      <c r="X44" s="92">
        <f>分析係数表!E47</f>
        <v>5.9583104197763637E-2</v>
      </c>
      <c r="Y44" s="165">
        <f>SUM(Y5:Y43)</f>
        <v>9</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297</v>
      </c>
      <c r="S2" s="3" t="s">
        <v>153</v>
      </c>
      <c r="U2" s="64" t="s">
        <v>210</v>
      </c>
      <c r="W2" s="3" t="s">
        <v>130</v>
      </c>
      <c r="Y2" s="3" t="s">
        <v>154</v>
      </c>
    </row>
    <row r="3" spans="1:25" ht="44" x14ac:dyDescent="0.2">
      <c r="B3" s="65"/>
      <c r="C3" s="66" t="s">
        <v>228</v>
      </c>
      <c r="D3" s="66" t="s">
        <v>313</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投入係数表!S5</f>
        <v>0</v>
      </c>
      <c r="E5" s="77">
        <f t="shared" ref="E5:E38" si="0">$C$21*D5</f>
        <v>0</v>
      </c>
      <c r="F5" s="76">
        <f>分析係数表!C8</f>
        <v>0.22093957036739609</v>
      </c>
      <c r="G5" s="77">
        <f t="shared" ref="G5:G38" si="1">E5*F5</f>
        <v>0</v>
      </c>
      <c r="H5" s="77">
        <f t="array" ref="H5:H43">MMULT(逆行列係数!C5:AO43,'17'!G5:G43)</f>
        <v>7.3059692375055589E-4</v>
      </c>
      <c r="I5" s="77">
        <f t="shared" ref="I5:I38" si="2">C5+H5</f>
        <v>7.3059692375055589E-4</v>
      </c>
      <c r="J5" s="76">
        <f>分析係数表!G8</f>
        <v>0.11961513229827248</v>
      </c>
      <c r="K5" s="78">
        <f t="shared" ref="K5:K38" si="3">I5*J5</f>
        <v>8.7390447691133624E-5</v>
      </c>
      <c r="L5" s="79" t="s">
        <v>184</v>
      </c>
      <c r="M5" s="80" t="s">
        <v>184</v>
      </c>
      <c r="N5" s="81">
        <f>分析係数表!H8</f>
        <v>1.166878525462779E-2</v>
      </c>
      <c r="O5" s="82">
        <f t="shared" ref="O5:O43" si="4">$M$44*N5</f>
        <v>0.1783703474263991</v>
      </c>
      <c r="P5" s="76">
        <f>分析係数表!C8</f>
        <v>0.22093957036739609</v>
      </c>
      <c r="Q5" s="82">
        <f t="shared" ref="Q5:Q38" si="5">O5*P5</f>
        <v>3.9409067926671794E-2</v>
      </c>
      <c r="R5" s="83">
        <f t="array" ref="R5:R43">MMULT(逆行列係数!C5:AO43,'17'!Q5:Q43)</f>
        <v>6.6891696626262223E-2</v>
      </c>
      <c r="S5" s="84">
        <f t="shared" ref="S5:S38" si="6">I5+R5</f>
        <v>6.7622293550012785E-2</v>
      </c>
      <c r="T5" s="85">
        <f>分析係数表!F8</f>
        <v>0.45156352503826808</v>
      </c>
      <c r="U5" s="86">
        <f t="shared" ref="U5:U38" si="7">S5*T5</f>
        <v>3.0535761246616312E-2</v>
      </c>
      <c r="V5" s="87">
        <f>分析係数表!D8</f>
        <v>0.17734528755740214</v>
      </c>
      <c r="W5" s="88">
        <f t="shared" ref="W5:W38" si="8">ROUND(S5*V5,0)</f>
        <v>0</v>
      </c>
      <c r="X5" s="76">
        <f>分析係数表!E8</f>
        <v>0.14038924119833807</v>
      </c>
      <c r="Y5" s="89">
        <f t="shared" ref="Y5:Y38" si="9">ROUND(S5*X5,0)</f>
        <v>0</v>
      </c>
    </row>
    <row r="6" spans="1:25" x14ac:dyDescent="0.2">
      <c r="A6" s="6" t="s">
        <v>220</v>
      </c>
      <c r="B6" s="5" t="s">
        <v>266</v>
      </c>
      <c r="C6" s="90"/>
      <c r="D6" s="76">
        <f>投入係数表!S6</f>
        <v>0</v>
      </c>
      <c r="E6" s="77">
        <f t="shared" si="0"/>
        <v>0</v>
      </c>
      <c r="F6" s="76">
        <f>分析係数表!C9</f>
        <v>0.23618090452261309</v>
      </c>
      <c r="G6" s="77">
        <f t="shared" si="1"/>
        <v>0</v>
      </c>
      <c r="H6" s="77">
        <v>5.1276703865197183E-4</v>
      </c>
      <c r="I6" s="77">
        <f t="shared" si="2"/>
        <v>5.1276703865197183E-4</v>
      </c>
      <c r="J6" s="76">
        <f>分析係数表!G9</f>
        <v>0.23529411764705882</v>
      </c>
      <c r="K6" s="78">
        <f t="shared" si="3"/>
        <v>1.2065106791811102E-4</v>
      </c>
      <c r="L6" s="79"/>
      <c r="M6" s="80"/>
      <c r="N6" s="81">
        <f>分析係数表!H9</f>
        <v>6.2564550726940495E-4</v>
      </c>
      <c r="O6" s="82">
        <f t="shared" si="4"/>
        <v>9.5636867130750158E-3</v>
      </c>
      <c r="P6" s="76">
        <f>分析係数表!C9</f>
        <v>0.23618090452261309</v>
      </c>
      <c r="Q6" s="82">
        <f t="shared" si="5"/>
        <v>2.2587601784649536E-3</v>
      </c>
      <c r="R6" s="83">
        <v>2.6798997065584952E-3</v>
      </c>
      <c r="S6" s="84">
        <f t="shared" si="6"/>
        <v>3.1926667452104669E-3</v>
      </c>
      <c r="T6" s="85">
        <f>分析係数表!F9</f>
        <v>0.68627450980392157</v>
      </c>
      <c r="U6" s="86">
        <f t="shared" si="7"/>
        <v>2.1910458055365949E-3</v>
      </c>
      <c r="V6" s="87">
        <f>分析係数表!D9</f>
        <v>1.9607843137254902E-2</v>
      </c>
      <c r="W6" s="88">
        <f t="shared" si="8"/>
        <v>0</v>
      </c>
      <c r="X6" s="76">
        <f>分析係数表!E9</f>
        <v>0</v>
      </c>
      <c r="Y6" s="89">
        <f t="shared" si="9"/>
        <v>0</v>
      </c>
    </row>
    <row r="7" spans="1:25" x14ac:dyDescent="0.2">
      <c r="A7" s="6" t="s">
        <v>221</v>
      </c>
      <c r="B7" s="5" t="s">
        <v>267</v>
      </c>
      <c r="C7" s="90"/>
      <c r="D7" s="76">
        <f>投入係数表!S7</f>
        <v>0</v>
      </c>
      <c r="E7" s="77">
        <f t="shared" si="0"/>
        <v>0</v>
      </c>
      <c r="F7" s="76">
        <f>分析係数表!C10</f>
        <v>0</v>
      </c>
      <c r="G7" s="77">
        <f t="shared" si="1"/>
        <v>0</v>
      </c>
      <c r="H7" s="77">
        <v>0</v>
      </c>
      <c r="I7" s="77">
        <f t="shared" si="2"/>
        <v>0</v>
      </c>
      <c r="J7" s="76">
        <f>分析係数表!G10</f>
        <v>0</v>
      </c>
      <c r="K7" s="78">
        <f t="shared" si="3"/>
        <v>0</v>
      </c>
      <c r="L7" s="79"/>
      <c r="M7" s="80"/>
      <c r="N7" s="81">
        <f>分析係数表!H10</f>
        <v>1.1817748470644316E-3</v>
      </c>
      <c r="O7" s="82">
        <f t="shared" si="4"/>
        <v>1.8064741569141698E-2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222</v>
      </c>
      <c r="B8" s="5" t="s">
        <v>27</v>
      </c>
      <c r="C8" s="90"/>
      <c r="D8" s="76">
        <f>投入係数表!S8</f>
        <v>0</v>
      </c>
      <c r="E8" s="77">
        <f t="shared" si="0"/>
        <v>0</v>
      </c>
      <c r="F8" s="76">
        <f>分析係数表!C11</f>
        <v>2.6120660599932566E-2</v>
      </c>
      <c r="G8" s="77">
        <f t="shared" si="1"/>
        <v>0</v>
      </c>
      <c r="H8" s="77">
        <v>6.0536222399558562E-3</v>
      </c>
      <c r="I8" s="77">
        <f t="shared" si="2"/>
        <v>6.0536222399558562E-3</v>
      </c>
      <c r="J8" s="76">
        <f>分析係数表!G11</f>
        <v>0.34361233480176212</v>
      </c>
      <c r="K8" s="78">
        <f t="shared" si="3"/>
        <v>2.0800992718791049E-3</v>
      </c>
      <c r="L8" s="79"/>
      <c r="M8" s="80"/>
      <c r="N8" s="81">
        <f>分析係数表!H11</f>
        <v>-1.9861762135536665E-5</v>
      </c>
      <c r="O8" s="82">
        <f t="shared" si="4"/>
        <v>-3.0360910200238146E-4</v>
      </c>
      <c r="P8" s="76">
        <f>分析係数表!C11</f>
        <v>2.6120660599932566E-2</v>
      </c>
      <c r="Q8" s="82">
        <f t="shared" si="5"/>
        <v>-7.9304703084545128E-6</v>
      </c>
      <c r="R8" s="83">
        <v>9.3358731494816145E-4</v>
      </c>
      <c r="S8" s="84">
        <f t="shared" si="6"/>
        <v>6.987209554904018E-3</v>
      </c>
      <c r="T8" s="85">
        <f>分析係数表!F11</f>
        <v>0.56828193832599116</v>
      </c>
      <c r="U8" s="86">
        <f t="shared" si="7"/>
        <v>3.9707049893507413E-3</v>
      </c>
      <c r="V8" s="87">
        <f>分析係数表!D11</f>
        <v>2.2026431718061675E-2</v>
      </c>
      <c r="W8" s="88">
        <f t="shared" si="8"/>
        <v>0</v>
      </c>
      <c r="X8" s="76">
        <f>分析係数表!E11</f>
        <v>0</v>
      </c>
      <c r="Y8" s="89">
        <f t="shared" si="9"/>
        <v>0</v>
      </c>
    </row>
    <row r="9" spans="1:25" x14ac:dyDescent="0.2">
      <c r="A9" s="6" t="s">
        <v>223</v>
      </c>
      <c r="B9" s="5" t="s">
        <v>191</v>
      </c>
      <c r="C9" s="90"/>
      <c r="D9" s="76">
        <f>投入係数表!S9</f>
        <v>0</v>
      </c>
      <c r="E9" s="77">
        <f t="shared" si="0"/>
        <v>0</v>
      </c>
      <c r="F9" s="76">
        <f>分析係数表!C12</f>
        <v>0.27511259056197379</v>
      </c>
      <c r="G9" s="77">
        <f t="shared" si="1"/>
        <v>0</v>
      </c>
      <c r="H9" s="77">
        <v>9.3033729898417568E-4</v>
      </c>
      <c r="I9" s="77">
        <f t="shared" si="2"/>
        <v>9.3033729898417568E-4</v>
      </c>
      <c r="J9" s="76">
        <f>分析係数表!G12</f>
        <v>0.14467046825309793</v>
      </c>
      <c r="K9" s="78">
        <f t="shared" si="3"/>
        <v>1.3459233267736306E-4</v>
      </c>
      <c r="L9" s="79"/>
      <c r="M9" s="80"/>
      <c r="N9" s="81">
        <f>分析係数表!H12</f>
        <v>9.3787240804004135E-2</v>
      </c>
      <c r="O9" s="82">
        <f t="shared" si="4"/>
        <v>1.4336421796552452</v>
      </c>
      <c r="P9" s="76">
        <f>分析係数表!C12</f>
        <v>0.27511259056197379</v>
      </c>
      <c r="Q9" s="82">
        <f t="shared" si="5"/>
        <v>0.39441301398386913</v>
      </c>
      <c r="R9" s="83">
        <v>0.45865332716866936</v>
      </c>
      <c r="S9" s="84">
        <f t="shared" si="6"/>
        <v>0.45958366446765353</v>
      </c>
      <c r="T9" s="85">
        <f>分析係数表!F12</f>
        <v>0.28514639763131922</v>
      </c>
      <c r="U9" s="86">
        <f t="shared" si="7"/>
        <v>0.13104862633315231</v>
      </c>
      <c r="V9" s="87">
        <f>分析係数表!D12</f>
        <v>6.6646562123039807E-2</v>
      </c>
      <c r="W9" s="88">
        <f t="shared" si="8"/>
        <v>0</v>
      </c>
      <c r="X9" s="76">
        <f>分析係数表!E12</f>
        <v>5.9847571005592716E-2</v>
      </c>
      <c r="Y9" s="89">
        <f t="shared" si="9"/>
        <v>0</v>
      </c>
    </row>
    <row r="10" spans="1:25" x14ac:dyDescent="0.2">
      <c r="A10" s="6" t="s">
        <v>224</v>
      </c>
      <c r="B10" s="5" t="s">
        <v>28</v>
      </c>
      <c r="C10" s="90"/>
      <c r="D10" s="76">
        <f>投入係数表!S10</f>
        <v>0</v>
      </c>
      <c r="E10" s="77">
        <f t="shared" si="0"/>
        <v>0</v>
      </c>
      <c r="F10" s="76">
        <f>分析係数表!C13</f>
        <v>0</v>
      </c>
      <c r="G10" s="77">
        <f t="shared" si="1"/>
        <v>0</v>
      </c>
      <c r="H10" s="77">
        <v>0</v>
      </c>
      <c r="I10" s="77">
        <f t="shared" si="2"/>
        <v>0</v>
      </c>
      <c r="J10" s="76">
        <f>分析係数表!G13</f>
        <v>0.2449874686716792</v>
      </c>
      <c r="K10" s="78">
        <f t="shared" si="3"/>
        <v>0</v>
      </c>
      <c r="L10" s="79"/>
      <c r="M10" s="80"/>
      <c r="N10" s="81">
        <f>分析係数表!H13</f>
        <v>1.4727496623500437E-2</v>
      </c>
      <c r="O10" s="82">
        <f t="shared" si="4"/>
        <v>0.22512614913476584</v>
      </c>
      <c r="P10" s="76">
        <f>分析係数表!C13</f>
        <v>0</v>
      </c>
      <c r="Q10" s="82">
        <f t="shared" si="5"/>
        <v>0</v>
      </c>
      <c r="R10" s="83">
        <v>0</v>
      </c>
      <c r="S10" s="84">
        <f t="shared" si="6"/>
        <v>0</v>
      </c>
      <c r="T10" s="85">
        <f>分析係数表!F13</f>
        <v>0.38345864661654133</v>
      </c>
      <c r="U10" s="86">
        <f t="shared" si="7"/>
        <v>0</v>
      </c>
      <c r="V10" s="87">
        <f>分析係数表!D13</f>
        <v>8.834586466165413E-2</v>
      </c>
      <c r="W10" s="88">
        <f t="shared" si="8"/>
        <v>0</v>
      </c>
      <c r="X10" s="76">
        <f>分析係数表!E13</f>
        <v>8.6048454469507096E-2</v>
      </c>
      <c r="Y10" s="89">
        <f t="shared" si="9"/>
        <v>0</v>
      </c>
    </row>
    <row r="11" spans="1:25" x14ac:dyDescent="0.2">
      <c r="A11" s="6" t="s">
        <v>225</v>
      </c>
      <c r="B11" s="5" t="s">
        <v>268</v>
      </c>
      <c r="C11" s="90"/>
      <c r="D11" s="76">
        <f>投入係数表!S11</f>
        <v>5.3333333333333332E-3</v>
      </c>
      <c r="E11" s="77">
        <f t="shared" si="0"/>
        <v>0.53333333333333333</v>
      </c>
      <c r="F11" s="76">
        <f>分析係数表!C14</f>
        <v>0.21228966346153844</v>
      </c>
      <c r="G11" s="77">
        <f t="shared" si="1"/>
        <v>0.11322115384615383</v>
      </c>
      <c r="H11" s="77">
        <v>0.24273960008686496</v>
      </c>
      <c r="I11" s="77">
        <f t="shared" si="2"/>
        <v>0.24273960008686496</v>
      </c>
      <c r="J11" s="76">
        <f>分析係数表!G14</f>
        <v>0.17214191852825231</v>
      </c>
      <c r="K11" s="78">
        <f t="shared" si="3"/>
        <v>4.1785660461733654E-2</v>
      </c>
      <c r="L11" s="79"/>
      <c r="M11" s="80"/>
      <c r="N11" s="81">
        <f>分析係数表!H14</f>
        <v>1.2214983713355048E-3</v>
      </c>
      <c r="O11" s="82">
        <f t="shared" si="4"/>
        <v>1.8671959773146455E-2</v>
      </c>
      <c r="P11" s="76">
        <f>分析係数表!C14</f>
        <v>0.21228966346153844</v>
      </c>
      <c r="Q11" s="82">
        <f t="shared" si="5"/>
        <v>3.9638640564086444E-3</v>
      </c>
      <c r="R11" s="83">
        <v>2.2955602844403417E-2</v>
      </c>
      <c r="S11" s="84">
        <f t="shared" si="6"/>
        <v>0.26569520293126836</v>
      </c>
      <c r="T11" s="85">
        <f>分析係数表!F14</f>
        <v>0.30737068450603272</v>
      </c>
      <c r="U11" s="86">
        <f t="shared" si="7"/>
        <v>8.1666916394953229E-2</v>
      </c>
      <c r="V11" s="87">
        <f>分析係数表!D14</f>
        <v>6.4508421932863463E-2</v>
      </c>
      <c r="W11" s="88">
        <f t="shared" si="8"/>
        <v>0</v>
      </c>
      <c r="X11" s="76">
        <f>分析係数表!E14</f>
        <v>5.0053757018277384E-2</v>
      </c>
      <c r="Y11" s="89">
        <f t="shared" si="9"/>
        <v>0</v>
      </c>
    </row>
    <row r="12" spans="1:25" x14ac:dyDescent="0.2">
      <c r="A12" s="6" t="s">
        <v>226</v>
      </c>
      <c r="B12" s="5" t="s">
        <v>29</v>
      </c>
      <c r="C12" s="90"/>
      <c r="D12" s="76">
        <f>投入係数表!S12</f>
        <v>1.8666666666666668E-2</v>
      </c>
      <c r="E12" s="77">
        <f t="shared" si="0"/>
        <v>1.8666666666666669</v>
      </c>
      <c r="F12" s="76">
        <f>分析係数表!C15</f>
        <v>0</v>
      </c>
      <c r="G12" s="77">
        <f t="shared" si="1"/>
        <v>0</v>
      </c>
      <c r="H12" s="77">
        <v>0</v>
      </c>
      <c r="I12" s="77">
        <f t="shared" si="2"/>
        <v>0</v>
      </c>
      <c r="J12" s="76">
        <f>分析係数表!G15</f>
        <v>9.5616368472834598E-2</v>
      </c>
      <c r="K12" s="78">
        <f t="shared" si="3"/>
        <v>0</v>
      </c>
      <c r="L12" s="79"/>
      <c r="M12" s="80"/>
      <c r="N12" s="81">
        <f>分析係数表!H15</f>
        <v>8.620004766822913E-3</v>
      </c>
      <c r="O12" s="82">
        <f t="shared" si="4"/>
        <v>0.13176635026903355</v>
      </c>
      <c r="P12" s="76">
        <f>分析係数表!C15</f>
        <v>0</v>
      </c>
      <c r="Q12" s="82">
        <f t="shared" si="5"/>
        <v>0</v>
      </c>
      <c r="R12" s="83">
        <v>0</v>
      </c>
      <c r="S12" s="84">
        <f t="shared" si="6"/>
        <v>0</v>
      </c>
      <c r="T12" s="85">
        <f>分析係数表!F15</f>
        <v>0.30379331705717305</v>
      </c>
      <c r="U12" s="86">
        <f t="shared" si="7"/>
        <v>0</v>
      </c>
      <c r="V12" s="87">
        <f>分析係数表!D15</f>
        <v>2.2264329701563241E-2</v>
      </c>
      <c r="W12" s="88">
        <f t="shared" si="8"/>
        <v>0</v>
      </c>
      <c r="X12" s="76">
        <f>分析係数表!E15</f>
        <v>2.0187297307145722E-2</v>
      </c>
      <c r="Y12" s="89">
        <f t="shared" si="9"/>
        <v>0</v>
      </c>
    </row>
    <row r="13" spans="1:25" x14ac:dyDescent="0.2">
      <c r="A13" s="6" t="s">
        <v>227</v>
      </c>
      <c r="B13" s="5" t="s">
        <v>30</v>
      </c>
      <c r="C13" s="90"/>
      <c r="D13" s="76">
        <f>投入係数表!S13</f>
        <v>0</v>
      </c>
      <c r="E13" s="77">
        <f t="shared" si="0"/>
        <v>0</v>
      </c>
      <c r="F13" s="76">
        <f>分析係数表!C16</f>
        <v>0.11454569784557744</v>
      </c>
      <c r="G13" s="77">
        <f t="shared" si="1"/>
        <v>0</v>
      </c>
      <c r="H13" s="77">
        <v>1.4984633767187974E-2</v>
      </c>
      <c r="I13" s="77">
        <f t="shared" si="2"/>
        <v>1.4984633767187974E-2</v>
      </c>
      <c r="J13" s="76">
        <f>分析係数表!G16</f>
        <v>3.3333333333333333E-2</v>
      </c>
      <c r="K13" s="78">
        <f t="shared" si="3"/>
        <v>4.9948779223959907E-4</v>
      </c>
      <c r="L13" s="79"/>
      <c r="M13" s="80"/>
      <c r="N13" s="81">
        <f>分析係数表!H16</f>
        <v>1.7428696273933425E-2</v>
      </c>
      <c r="O13" s="82">
        <f t="shared" si="4"/>
        <v>0.26641698700708971</v>
      </c>
      <c r="P13" s="76">
        <f>分析係数表!C16</f>
        <v>0.11454569784557744</v>
      </c>
      <c r="Q13" s="82">
        <f t="shared" si="5"/>
        <v>3.0516919694643228E-2</v>
      </c>
      <c r="R13" s="83">
        <v>3.5586215311165001E-2</v>
      </c>
      <c r="S13" s="84">
        <f t="shared" si="6"/>
        <v>5.0570849078352978E-2</v>
      </c>
      <c r="T13" s="85">
        <f>分析係数表!F16</f>
        <v>0.28835978835978837</v>
      </c>
      <c r="U13" s="86">
        <f t="shared" si="7"/>
        <v>1.4582599337408663E-2</v>
      </c>
      <c r="V13" s="87">
        <f>分析係数表!D16</f>
        <v>1.4814814814814815E-2</v>
      </c>
      <c r="W13" s="88">
        <f t="shared" si="8"/>
        <v>0</v>
      </c>
      <c r="X13" s="76">
        <f>分析係数表!E16</f>
        <v>1.4814814814814815E-2</v>
      </c>
      <c r="Y13" s="89">
        <f t="shared" si="9"/>
        <v>0</v>
      </c>
    </row>
    <row r="14" spans="1:25" x14ac:dyDescent="0.2">
      <c r="A14" s="6" t="s">
        <v>2</v>
      </c>
      <c r="B14" s="5" t="s">
        <v>365</v>
      </c>
      <c r="C14" s="90"/>
      <c r="D14" s="76">
        <f>投入係数表!S14</f>
        <v>0.04</v>
      </c>
      <c r="E14" s="77">
        <f t="shared" si="0"/>
        <v>4</v>
      </c>
      <c r="F14" s="76">
        <f>分析係数表!C17</f>
        <v>0.30978058757902571</v>
      </c>
      <c r="G14" s="77">
        <f t="shared" si="1"/>
        <v>1.2391223503161028</v>
      </c>
      <c r="H14" s="77">
        <v>1.4264849776463864</v>
      </c>
      <c r="I14" s="77">
        <f t="shared" si="2"/>
        <v>1.4264849776463864</v>
      </c>
      <c r="J14" s="76">
        <f>分析係数表!G17</f>
        <v>0.21244620534189493</v>
      </c>
      <c r="K14" s="78">
        <f t="shared" si="3"/>
        <v>0.30305132047819261</v>
      </c>
      <c r="L14" s="79"/>
      <c r="M14" s="80"/>
      <c r="N14" s="81">
        <f>分析係数表!H17</f>
        <v>3.0984348931437197E-3</v>
      </c>
      <c r="O14" s="82">
        <f t="shared" si="4"/>
        <v>4.7363019912371504E-2</v>
      </c>
      <c r="P14" s="76">
        <f>分析係数表!C17</f>
        <v>0.30978058757902571</v>
      </c>
      <c r="Q14" s="82">
        <f t="shared" si="5"/>
        <v>1.467214413797154E-2</v>
      </c>
      <c r="R14" s="83">
        <v>3.3059393865059822E-2</v>
      </c>
      <c r="S14" s="84">
        <f t="shared" si="6"/>
        <v>1.4595443715114462</v>
      </c>
      <c r="T14" s="85">
        <f>分析係数表!F17</f>
        <v>0.32338274472300022</v>
      </c>
      <c r="U14" s="86">
        <f t="shared" si="7"/>
        <v>0.47199146490437782</v>
      </c>
      <c r="V14" s="87">
        <f>分析係数表!D17</f>
        <v>4.5631532208484184E-2</v>
      </c>
      <c r="W14" s="88">
        <f t="shared" si="8"/>
        <v>0</v>
      </c>
      <c r="X14" s="76">
        <f>分析係数表!E17</f>
        <v>4.7134367101577979E-2</v>
      </c>
      <c r="Y14" s="89">
        <f t="shared" si="9"/>
        <v>0</v>
      </c>
    </row>
    <row r="15" spans="1:25" x14ac:dyDescent="0.2">
      <c r="A15" s="6" t="s">
        <v>3</v>
      </c>
      <c r="B15" s="5" t="s">
        <v>31</v>
      </c>
      <c r="C15" s="90"/>
      <c r="D15" s="76">
        <f>投入係数表!S15</f>
        <v>1.8666666666666668E-2</v>
      </c>
      <c r="E15" s="77">
        <f t="shared" si="0"/>
        <v>1.8666666666666669</v>
      </c>
      <c r="F15" s="76">
        <f>分析係数表!C18</f>
        <v>0.59688826025459685</v>
      </c>
      <c r="G15" s="77">
        <f t="shared" si="1"/>
        <v>1.1141914191419142</v>
      </c>
      <c r="H15" s="77">
        <v>1.234486655339468</v>
      </c>
      <c r="I15" s="77">
        <f t="shared" si="2"/>
        <v>1.234486655339468</v>
      </c>
      <c r="J15" s="76">
        <f>分析係数表!G18</f>
        <v>0.21580586555930445</v>
      </c>
      <c r="K15" s="78">
        <f t="shared" si="3"/>
        <v>0.26640946117694464</v>
      </c>
      <c r="L15" s="79"/>
      <c r="M15" s="80"/>
      <c r="N15" s="81">
        <f>分析係数表!H18</f>
        <v>4.5682052911734329E-4</v>
      </c>
      <c r="O15" s="82">
        <f t="shared" si="4"/>
        <v>6.9830093460547726E-3</v>
      </c>
      <c r="P15" s="76">
        <f>分析係数表!C18</f>
        <v>0.59688826025459685</v>
      </c>
      <c r="Q15" s="82">
        <f t="shared" si="5"/>
        <v>4.168076299908223E-3</v>
      </c>
      <c r="R15" s="83">
        <v>1.0398431535419504E-2</v>
      </c>
      <c r="S15" s="84">
        <f t="shared" si="6"/>
        <v>1.2448850868748875</v>
      </c>
      <c r="T15" s="85">
        <f>分析係数表!F18</f>
        <v>0.45964183752919802</v>
      </c>
      <c r="U15" s="86">
        <f t="shared" si="7"/>
        <v>0.57220126884386857</v>
      </c>
      <c r="V15" s="87">
        <f>分析係数表!D18</f>
        <v>3.9968855437321565E-2</v>
      </c>
      <c r="W15" s="88">
        <f t="shared" si="8"/>
        <v>0</v>
      </c>
      <c r="X15" s="76">
        <f>分析係数表!E18</f>
        <v>3.7243706202958735E-2</v>
      </c>
      <c r="Y15" s="89">
        <f t="shared" si="9"/>
        <v>0</v>
      </c>
    </row>
    <row r="16" spans="1:25" x14ac:dyDescent="0.2">
      <c r="A16" s="6" t="s">
        <v>4</v>
      </c>
      <c r="B16" s="5" t="s">
        <v>32</v>
      </c>
      <c r="C16" s="90"/>
      <c r="D16" s="76">
        <f>投入係数表!S16</f>
        <v>2.4E-2</v>
      </c>
      <c r="E16" s="77">
        <f t="shared" si="0"/>
        <v>2.4</v>
      </c>
      <c r="F16" s="76">
        <f>分析係数表!C19</f>
        <v>0.34200435729847489</v>
      </c>
      <c r="G16" s="77">
        <f t="shared" si="1"/>
        <v>0.82081045751633974</v>
      </c>
      <c r="H16" s="77">
        <v>1.380268455407089</v>
      </c>
      <c r="I16" s="77">
        <f t="shared" si="2"/>
        <v>1.380268455407089</v>
      </c>
      <c r="J16" s="76">
        <f>分析係数表!G19</f>
        <v>5.7658279746234518E-2</v>
      </c>
      <c r="K16" s="78">
        <f t="shared" si="3"/>
        <v>7.9583904726764965E-2</v>
      </c>
      <c r="L16" s="79"/>
      <c r="M16" s="80"/>
      <c r="N16" s="81">
        <f>分析係数表!H19</f>
        <v>-1.1917057281321999E-4</v>
      </c>
      <c r="O16" s="82">
        <f t="shared" si="4"/>
        <v>-1.8216546120142887E-3</v>
      </c>
      <c r="P16" s="76">
        <f>分析係数表!C19</f>
        <v>0.34200435729847489</v>
      </c>
      <c r="Q16" s="82">
        <f t="shared" si="5"/>
        <v>-6.2301381480174946E-4</v>
      </c>
      <c r="R16" s="83">
        <v>5.7761199432090011E-3</v>
      </c>
      <c r="S16" s="84">
        <f t="shared" si="6"/>
        <v>1.3860445753502979</v>
      </c>
      <c r="T16" s="85">
        <f>分析係数表!F19</f>
        <v>0.2400702026958986</v>
      </c>
      <c r="U16" s="86">
        <f t="shared" si="7"/>
        <v>0.33274800214989669</v>
      </c>
      <c r="V16" s="87">
        <f>分析係数表!D19</f>
        <v>1.0314617409693151E-2</v>
      </c>
      <c r="W16" s="88">
        <f t="shared" si="8"/>
        <v>0</v>
      </c>
      <c r="X16" s="76">
        <f>分析係数表!E19</f>
        <v>1.1666882453641765E-2</v>
      </c>
      <c r="Y16" s="89">
        <f t="shared" si="9"/>
        <v>0</v>
      </c>
    </row>
    <row r="17" spans="1:25" x14ac:dyDescent="0.2">
      <c r="A17" s="6" t="s">
        <v>5</v>
      </c>
      <c r="B17" s="5" t="s">
        <v>33</v>
      </c>
      <c r="C17" s="90"/>
      <c r="D17" s="76">
        <f>投入係数表!S17</f>
        <v>3.7333333333333336E-2</v>
      </c>
      <c r="E17" s="77">
        <f t="shared" si="0"/>
        <v>3.7333333333333338</v>
      </c>
      <c r="F17" s="76">
        <f>分析係数表!C20</f>
        <v>3.3677120606188216E-2</v>
      </c>
      <c r="G17" s="77">
        <f t="shared" si="1"/>
        <v>0.12572791692976937</v>
      </c>
      <c r="H17" s="77">
        <v>0.14128214473206155</v>
      </c>
      <c r="I17" s="77">
        <f t="shared" si="2"/>
        <v>0.14128214473206155</v>
      </c>
      <c r="J17" s="76">
        <f>分析係数表!G20</f>
        <v>0.10088272383354351</v>
      </c>
      <c r="K17" s="78">
        <f t="shared" si="3"/>
        <v>1.4252927589615289E-2</v>
      </c>
      <c r="L17" s="79"/>
      <c r="M17" s="80"/>
      <c r="N17" s="81">
        <f>分析係数表!H20</f>
        <v>5.7599110193056326E-4</v>
      </c>
      <c r="O17" s="82">
        <f t="shared" si="4"/>
        <v>8.8046639580690606E-3</v>
      </c>
      <c r="P17" s="76">
        <f>分析係数表!C20</f>
        <v>3.3677120606188216E-2</v>
      </c>
      <c r="Q17" s="82">
        <f t="shared" si="5"/>
        <v>2.9651573001285026E-4</v>
      </c>
      <c r="R17" s="83">
        <v>7.6809204077941994E-4</v>
      </c>
      <c r="S17" s="84">
        <f t="shared" si="6"/>
        <v>0.14205023677284098</v>
      </c>
      <c r="T17" s="85">
        <f>分析係数表!F20</f>
        <v>0.2244640605296343</v>
      </c>
      <c r="U17" s="86">
        <f t="shared" si="7"/>
        <v>3.1885172945227865E-2</v>
      </c>
      <c r="V17" s="87">
        <f>分析係数表!D20</f>
        <v>9.8360655737704916E-2</v>
      </c>
      <c r="W17" s="88">
        <f t="shared" si="8"/>
        <v>0</v>
      </c>
      <c r="X17" s="76">
        <f>分析係数表!E20</f>
        <v>9.8360655737704916E-2</v>
      </c>
      <c r="Y17" s="89">
        <f t="shared" si="9"/>
        <v>0</v>
      </c>
    </row>
    <row r="18" spans="1:25" x14ac:dyDescent="0.2">
      <c r="A18" s="6" t="s">
        <v>6</v>
      </c>
      <c r="B18" s="5" t="s">
        <v>34</v>
      </c>
      <c r="C18" s="90"/>
      <c r="D18" s="76">
        <f>投入係数表!S18</f>
        <v>0.04</v>
      </c>
      <c r="E18" s="77">
        <f t="shared" si="0"/>
        <v>4</v>
      </c>
      <c r="F18" s="76">
        <f>分析係数表!C21</f>
        <v>0.74792925901052154</v>
      </c>
      <c r="G18" s="77">
        <f t="shared" si="1"/>
        <v>2.9917170360420862</v>
      </c>
      <c r="H18" s="77">
        <v>3.2713788314797605</v>
      </c>
      <c r="I18" s="77">
        <f t="shared" si="2"/>
        <v>3.2713788314797605</v>
      </c>
      <c r="J18" s="76">
        <f>分析係数表!G21</f>
        <v>0.28510603787356553</v>
      </c>
      <c r="K18" s="78">
        <f t="shared" si="3"/>
        <v>0.93268985702664919</v>
      </c>
      <c r="L18" s="79"/>
      <c r="M18" s="80"/>
      <c r="N18" s="81">
        <f>分析係数表!H21</f>
        <v>9.6329546357352828E-4</v>
      </c>
      <c r="O18" s="82">
        <f t="shared" si="4"/>
        <v>1.47250414471155E-2</v>
      </c>
      <c r="P18" s="76">
        <f>分析係数表!C21</f>
        <v>0.74792925901052154</v>
      </c>
      <c r="Q18" s="82">
        <f t="shared" si="5"/>
        <v>1.1013289338440315E-2</v>
      </c>
      <c r="R18" s="83">
        <v>2.5951154554070988E-2</v>
      </c>
      <c r="S18" s="84">
        <f t="shared" si="6"/>
        <v>3.2973299860338314</v>
      </c>
      <c r="T18" s="85">
        <f>分析係数表!F21</f>
        <v>0.42581403836016385</v>
      </c>
      <c r="U18" s="86">
        <f t="shared" si="7"/>
        <v>1.4040493971591284</v>
      </c>
      <c r="V18" s="87">
        <f>分析係数表!D21</f>
        <v>6.5082518957057703E-2</v>
      </c>
      <c r="W18" s="88">
        <f t="shared" si="8"/>
        <v>0</v>
      </c>
      <c r="X18" s="76">
        <f>分析係数表!E21</f>
        <v>5.1052268764445886E-2</v>
      </c>
      <c r="Y18" s="89">
        <f t="shared" si="9"/>
        <v>0</v>
      </c>
    </row>
    <row r="19" spans="1:25" x14ac:dyDescent="0.2">
      <c r="A19" s="6" t="s">
        <v>7</v>
      </c>
      <c r="B19" s="5" t="s">
        <v>269</v>
      </c>
      <c r="C19" s="90"/>
      <c r="D19" s="76">
        <f>投入係数表!S19</f>
        <v>1.6E-2</v>
      </c>
      <c r="E19" s="77">
        <f t="shared" si="0"/>
        <v>1.6</v>
      </c>
      <c r="F19" s="76">
        <f>分析係数表!C22</f>
        <v>0.14808652246256238</v>
      </c>
      <c r="G19" s="77">
        <f t="shared" si="1"/>
        <v>0.23693843594009981</v>
      </c>
      <c r="H19" s="77">
        <v>0.25192156831308538</v>
      </c>
      <c r="I19" s="77">
        <f t="shared" si="2"/>
        <v>0.25192156831308538</v>
      </c>
      <c r="J19" s="76">
        <f>分析係数表!G22</f>
        <v>0.1945937983354202</v>
      </c>
      <c r="K19" s="78">
        <f t="shared" si="3"/>
        <v>4.9022374860659322E-2</v>
      </c>
      <c r="L19" s="79"/>
      <c r="M19" s="80"/>
      <c r="N19" s="81">
        <f>分析係数表!H22</f>
        <v>4.9654405338841663E-5</v>
      </c>
      <c r="O19" s="82">
        <f t="shared" si="4"/>
        <v>7.5902275500595363E-4</v>
      </c>
      <c r="P19" s="76">
        <f>分析係数表!C22</f>
        <v>0.14808652246256238</v>
      </c>
      <c r="Q19" s="82">
        <f t="shared" si="5"/>
        <v>1.1240104025878513E-4</v>
      </c>
      <c r="R19" s="83">
        <v>1.363563356083983E-3</v>
      </c>
      <c r="S19" s="84">
        <f t="shared" si="6"/>
        <v>0.25328513166916938</v>
      </c>
      <c r="T19" s="85">
        <f>分析係数表!F22</f>
        <v>0.41290417618030495</v>
      </c>
      <c r="U19" s="86">
        <f t="shared" si="7"/>
        <v>0.10458248863057845</v>
      </c>
      <c r="V19" s="87">
        <f>分析係数表!D22</f>
        <v>2.3495617588568902E-2</v>
      </c>
      <c r="W19" s="88">
        <f t="shared" si="8"/>
        <v>0</v>
      </c>
      <c r="X19" s="76">
        <f>分析係数表!E22</f>
        <v>1.8855417249760625E-2</v>
      </c>
      <c r="Y19" s="89">
        <f t="shared" si="9"/>
        <v>0</v>
      </c>
    </row>
    <row r="20" spans="1:25" x14ac:dyDescent="0.2">
      <c r="A20" s="6" t="s">
        <v>8</v>
      </c>
      <c r="B20" s="5" t="s">
        <v>270</v>
      </c>
      <c r="C20" s="90"/>
      <c r="D20" s="76">
        <f>投入係数表!S20</f>
        <v>2.6666666666666666E-3</v>
      </c>
      <c r="E20" s="77">
        <f t="shared" si="0"/>
        <v>0.26666666666666666</v>
      </c>
      <c r="F20" s="76">
        <f>分析係数表!C23</f>
        <v>0</v>
      </c>
      <c r="G20" s="77">
        <f t="shared" si="1"/>
        <v>0</v>
      </c>
      <c r="H20" s="77">
        <v>0</v>
      </c>
      <c r="I20" s="77">
        <f t="shared" si="2"/>
        <v>0</v>
      </c>
      <c r="J20" s="76">
        <f>分析係数表!G23</f>
        <v>0.21540656205420827</v>
      </c>
      <c r="K20" s="78">
        <f t="shared" si="3"/>
        <v>0</v>
      </c>
      <c r="L20" s="79"/>
      <c r="M20" s="80"/>
      <c r="N20" s="81">
        <f>分析係数表!H23</f>
        <v>2.9792643203304998E-5</v>
      </c>
      <c r="O20" s="82">
        <f t="shared" si="4"/>
        <v>4.5541365300357217E-4</v>
      </c>
      <c r="P20" s="76">
        <f>分析係数表!C23</f>
        <v>0</v>
      </c>
      <c r="Q20" s="82">
        <f t="shared" si="5"/>
        <v>0</v>
      </c>
      <c r="R20" s="83">
        <v>0</v>
      </c>
      <c r="S20" s="84">
        <f t="shared" si="6"/>
        <v>0</v>
      </c>
      <c r="T20" s="85">
        <f>分析係数表!F23</f>
        <v>0.44079885877318115</v>
      </c>
      <c r="U20" s="86">
        <f t="shared" si="7"/>
        <v>0</v>
      </c>
      <c r="V20" s="87">
        <f>分析係数表!D23</f>
        <v>9.4151212553495012E-2</v>
      </c>
      <c r="W20" s="88">
        <f t="shared" si="8"/>
        <v>0</v>
      </c>
      <c r="X20" s="76">
        <f>分析係数表!E23</f>
        <v>8.7375178316690436E-2</v>
      </c>
      <c r="Y20" s="89">
        <f t="shared" si="9"/>
        <v>0</v>
      </c>
    </row>
    <row r="21" spans="1:25" x14ac:dyDescent="0.2">
      <c r="A21" s="6" t="s">
        <v>9</v>
      </c>
      <c r="B21" s="5" t="s">
        <v>271</v>
      </c>
      <c r="C21" s="75">
        <f>最終需要_まとめ!C22</f>
        <v>100</v>
      </c>
      <c r="D21" s="76">
        <f>投入係数表!S21</f>
        <v>8.7999999999999995E-2</v>
      </c>
      <c r="E21" s="77">
        <f t="shared" si="0"/>
        <v>8.7999999999999989</v>
      </c>
      <c r="F21" s="76">
        <f>分析係数表!C24</f>
        <v>0.12890403180011356</v>
      </c>
      <c r="G21" s="77">
        <f t="shared" si="1"/>
        <v>1.1343554798409992</v>
      </c>
      <c r="H21" s="77">
        <v>1.1493794878281642</v>
      </c>
      <c r="I21" s="77">
        <f t="shared" si="2"/>
        <v>101.14937948782817</v>
      </c>
      <c r="J21" s="76">
        <f>分析係数表!G24</f>
        <v>0.20533333333333334</v>
      </c>
      <c r="K21" s="78">
        <f t="shared" si="3"/>
        <v>20.769339254834051</v>
      </c>
      <c r="L21" s="79"/>
      <c r="M21" s="80"/>
      <c r="N21" s="81">
        <f>分析係数表!H24</f>
        <v>3.4758083737189161E-4</v>
      </c>
      <c r="O21" s="82">
        <f t="shared" si="4"/>
        <v>5.3131592850416747E-3</v>
      </c>
      <c r="P21" s="76">
        <f>分析係数表!C24</f>
        <v>0.12890403180011356</v>
      </c>
      <c r="Q21" s="82">
        <f t="shared" si="5"/>
        <v>6.8488765343808068E-4</v>
      </c>
      <c r="R21" s="83">
        <v>2.6886847976787011E-3</v>
      </c>
      <c r="S21" s="84">
        <f t="shared" si="6"/>
        <v>101.15206817262585</v>
      </c>
      <c r="T21" s="85">
        <f>分析係数表!F24</f>
        <v>0.39200000000000002</v>
      </c>
      <c r="U21" s="86">
        <f t="shared" si="7"/>
        <v>39.651610723669336</v>
      </c>
      <c r="V21" s="87">
        <f>分析係数表!D24</f>
        <v>0</v>
      </c>
      <c r="W21" s="88">
        <f t="shared" si="8"/>
        <v>0</v>
      </c>
      <c r="X21" s="76">
        <f>分析係数表!E24</f>
        <v>0</v>
      </c>
      <c r="Y21" s="89">
        <f t="shared" si="9"/>
        <v>0</v>
      </c>
    </row>
    <row r="22" spans="1:25" x14ac:dyDescent="0.2">
      <c r="A22" s="6" t="s">
        <v>10</v>
      </c>
      <c r="B22" s="5" t="s">
        <v>272</v>
      </c>
      <c r="C22" s="90"/>
      <c r="D22" s="76">
        <f>投入係数表!S22</f>
        <v>0.14133333333333334</v>
      </c>
      <c r="E22" s="77">
        <f t="shared" si="0"/>
        <v>14.133333333333335</v>
      </c>
      <c r="F22" s="76">
        <f>分析係数表!C25</f>
        <v>4.4947860481841073E-2</v>
      </c>
      <c r="G22" s="77">
        <f t="shared" si="1"/>
        <v>0.63526309481002052</v>
      </c>
      <c r="H22" s="77">
        <v>0.659535471652827</v>
      </c>
      <c r="I22" s="77">
        <f t="shared" si="2"/>
        <v>0.659535471652827</v>
      </c>
      <c r="J22" s="76">
        <f>分析係数表!G25</f>
        <v>0.19696010132995567</v>
      </c>
      <c r="K22" s="78">
        <f t="shared" si="3"/>
        <v>0.12990217332744092</v>
      </c>
      <c r="L22" s="79"/>
      <c r="M22" s="80"/>
      <c r="N22" s="81">
        <f>分析係数表!H25</f>
        <v>5.2633669659172167E-4</v>
      </c>
      <c r="O22" s="82">
        <f t="shared" si="4"/>
        <v>8.0456412030631089E-3</v>
      </c>
      <c r="P22" s="76">
        <f>分析係数表!C25</f>
        <v>4.4947860481841073E-2</v>
      </c>
      <c r="Q22" s="82">
        <f t="shared" si="5"/>
        <v>3.616343582822326E-4</v>
      </c>
      <c r="R22" s="83">
        <v>1.732262619372323E-3</v>
      </c>
      <c r="S22" s="84">
        <f t="shared" si="6"/>
        <v>0.66126773427219931</v>
      </c>
      <c r="T22" s="85">
        <f>分析係数表!F25</f>
        <v>0.35085497150094996</v>
      </c>
      <c r="U22" s="86">
        <f t="shared" si="7"/>
        <v>0.23200907206257024</v>
      </c>
      <c r="V22" s="87">
        <f>分析係数表!D25</f>
        <v>8.9930335655478144E-2</v>
      </c>
      <c r="W22" s="88">
        <f t="shared" si="8"/>
        <v>0</v>
      </c>
      <c r="X22" s="76">
        <f>分析係数表!E25</f>
        <v>8.7397086763774542E-2</v>
      </c>
      <c r="Y22" s="89">
        <f t="shared" si="9"/>
        <v>0</v>
      </c>
    </row>
    <row r="23" spans="1:25" x14ac:dyDescent="0.2">
      <c r="A23" s="6" t="s">
        <v>11</v>
      </c>
      <c r="B23" s="5" t="s">
        <v>35</v>
      </c>
      <c r="C23" s="90"/>
      <c r="D23" s="76">
        <f>投入係数表!S23</f>
        <v>2.1333333333333333E-2</v>
      </c>
      <c r="E23" s="77">
        <f t="shared" si="0"/>
        <v>2.1333333333333333</v>
      </c>
      <c r="F23" s="76">
        <f>分析係数表!C26</f>
        <v>0.39424703891708968</v>
      </c>
      <c r="G23" s="77">
        <f t="shared" si="1"/>
        <v>0.84106034968979126</v>
      </c>
      <c r="H23" s="77">
        <v>0.90968111721239286</v>
      </c>
      <c r="I23" s="77">
        <f t="shared" si="2"/>
        <v>0.90968111721239286</v>
      </c>
      <c r="J23" s="76">
        <f>分析係数表!G26</f>
        <v>0.19628618241398144</v>
      </c>
      <c r="K23" s="78">
        <f t="shared" si="3"/>
        <v>0.17855783371170617</v>
      </c>
      <c r="L23" s="79"/>
      <c r="M23" s="80"/>
      <c r="N23" s="81">
        <f>分析係数表!H26</f>
        <v>1.0973623579884007E-2</v>
      </c>
      <c r="O23" s="82">
        <f t="shared" si="4"/>
        <v>0.16774402885631573</v>
      </c>
      <c r="P23" s="76">
        <f>分析係数表!C26</f>
        <v>0.39424703891708968</v>
      </c>
      <c r="Q23" s="82">
        <f t="shared" si="5"/>
        <v>6.6132586672625324E-2</v>
      </c>
      <c r="R23" s="83">
        <v>7.2686314333605936E-2</v>
      </c>
      <c r="S23" s="84">
        <f t="shared" si="6"/>
        <v>0.98236743154599881</v>
      </c>
      <c r="T23" s="85">
        <f>分析係数表!F26</f>
        <v>0.33478973238667392</v>
      </c>
      <c r="U23" s="86">
        <f t="shared" si="7"/>
        <v>0.32888652951266917</v>
      </c>
      <c r="V23" s="87">
        <f>分析係数表!D26</f>
        <v>1.0267613326051339E-2</v>
      </c>
      <c r="W23" s="88">
        <f t="shared" si="8"/>
        <v>0</v>
      </c>
      <c r="X23" s="76">
        <f>分析係数表!E26</f>
        <v>1.0158383397050792E-2</v>
      </c>
      <c r="Y23" s="89">
        <f t="shared" si="9"/>
        <v>0</v>
      </c>
    </row>
    <row r="24" spans="1:25" x14ac:dyDescent="0.2">
      <c r="A24" s="6" t="s">
        <v>12</v>
      </c>
      <c r="B24" s="5" t="s">
        <v>366</v>
      </c>
      <c r="C24" s="90"/>
      <c r="D24" s="76">
        <f>投入係数表!S24</f>
        <v>0</v>
      </c>
      <c r="E24" s="77">
        <f t="shared" si="0"/>
        <v>0</v>
      </c>
      <c r="F24" s="76">
        <f>分析係数表!C27</f>
        <v>0.12701612903225812</v>
      </c>
      <c r="G24" s="77">
        <f t="shared" si="1"/>
        <v>0</v>
      </c>
      <c r="H24" s="77">
        <v>3.7314560038248404E-4</v>
      </c>
      <c r="I24" s="77">
        <f t="shared" si="2"/>
        <v>3.7314560038248404E-4</v>
      </c>
      <c r="J24" s="76">
        <f>分析係数表!G27</f>
        <v>0.16988809766022381</v>
      </c>
      <c r="K24" s="78">
        <f t="shared" si="3"/>
        <v>6.3392996199262288E-5</v>
      </c>
      <c r="L24" s="79"/>
      <c r="M24" s="80"/>
      <c r="N24" s="81">
        <f>分析係数表!H27</f>
        <v>1.137085882259474E-2</v>
      </c>
      <c r="O24" s="82">
        <f t="shared" si="4"/>
        <v>0.17381621089636337</v>
      </c>
      <c r="P24" s="76">
        <f>分析係数表!C27</f>
        <v>0.12701612903225812</v>
      </c>
      <c r="Q24" s="82">
        <f t="shared" si="5"/>
        <v>2.2077462271110678E-2</v>
      </c>
      <c r="R24" s="83">
        <v>2.2347388339494966E-2</v>
      </c>
      <c r="S24" s="84">
        <f t="shared" si="6"/>
        <v>2.2720533939877451E-2</v>
      </c>
      <c r="T24" s="85">
        <f>分析係数表!F27</f>
        <v>0.32044760935910477</v>
      </c>
      <c r="U24" s="86">
        <f t="shared" si="7"/>
        <v>7.2807407843961313E-3</v>
      </c>
      <c r="V24" s="87">
        <f>分析係数表!D27</f>
        <v>1.0172939979654121E-2</v>
      </c>
      <c r="W24" s="88">
        <f t="shared" si="8"/>
        <v>0</v>
      </c>
      <c r="X24" s="76">
        <f>分析係数表!E27</f>
        <v>5.0864699898270603E-3</v>
      </c>
      <c r="Y24" s="89">
        <f t="shared" si="9"/>
        <v>0</v>
      </c>
    </row>
    <row r="25" spans="1:25" x14ac:dyDescent="0.2">
      <c r="A25" s="6" t="s">
        <v>13</v>
      </c>
      <c r="B25" s="5" t="s">
        <v>192</v>
      </c>
      <c r="C25" s="90"/>
      <c r="D25" s="76">
        <f>投入係数表!S25</f>
        <v>0</v>
      </c>
      <c r="E25" s="77">
        <f t="shared" si="0"/>
        <v>0</v>
      </c>
      <c r="F25" s="76">
        <f>分析係数表!C28</f>
        <v>0.16379672406551871</v>
      </c>
      <c r="G25" s="77">
        <f t="shared" si="1"/>
        <v>0</v>
      </c>
      <c r="H25" s="77">
        <v>1.2707650348740517E-2</v>
      </c>
      <c r="I25" s="77">
        <f t="shared" si="2"/>
        <v>1.2707650348740517E-2</v>
      </c>
      <c r="J25" s="76">
        <f>分析係数表!G28</f>
        <v>0.12481384959046909</v>
      </c>
      <c r="K25" s="78">
        <f t="shared" si="3"/>
        <v>1.5860907592759709E-3</v>
      </c>
      <c r="L25" s="79"/>
      <c r="M25" s="80"/>
      <c r="N25" s="81">
        <f>分析係数表!H28</f>
        <v>2.2086279494716771E-2</v>
      </c>
      <c r="O25" s="82">
        <f t="shared" si="4"/>
        <v>0.33761332142664818</v>
      </c>
      <c r="P25" s="76">
        <f>分析係数表!C28</f>
        <v>0.16379672406551871</v>
      </c>
      <c r="Q25" s="82">
        <f t="shared" si="5"/>
        <v>5.5299956050563967E-2</v>
      </c>
      <c r="R25" s="83">
        <v>6.3170984164757568E-2</v>
      </c>
      <c r="S25" s="84">
        <f t="shared" si="6"/>
        <v>7.5878634513498078E-2</v>
      </c>
      <c r="T25" s="85">
        <f>分析係数表!F28</f>
        <v>0.21360759493670886</v>
      </c>
      <c r="U25" s="86">
        <f t="shared" si="7"/>
        <v>1.6208252625509876E-2</v>
      </c>
      <c r="V25" s="87">
        <f>分析係数表!D28</f>
        <v>6.6548771407297092E-2</v>
      </c>
      <c r="W25" s="88">
        <f t="shared" si="8"/>
        <v>0</v>
      </c>
      <c r="X25" s="76">
        <f>分析係数表!E28</f>
        <v>6.78518242740134E-2</v>
      </c>
      <c r="Y25" s="89">
        <f t="shared" si="9"/>
        <v>0</v>
      </c>
    </row>
    <row r="26" spans="1:25" x14ac:dyDescent="0.2">
      <c r="A26" s="6" t="s">
        <v>14</v>
      </c>
      <c r="B26" s="5" t="s">
        <v>50</v>
      </c>
      <c r="C26" s="90"/>
      <c r="D26" s="76">
        <f>投入係数表!S26</f>
        <v>1.0666666666666666E-2</v>
      </c>
      <c r="E26" s="77">
        <f t="shared" si="0"/>
        <v>1.0666666666666667</v>
      </c>
      <c r="F26" s="76">
        <f>分析係数表!C29</f>
        <v>0.28548895899053628</v>
      </c>
      <c r="G26" s="77">
        <f t="shared" si="1"/>
        <v>0.30452155625657201</v>
      </c>
      <c r="H26" s="77">
        <v>0.34350780345521448</v>
      </c>
      <c r="I26" s="77">
        <f t="shared" si="2"/>
        <v>0.34350780345521448</v>
      </c>
      <c r="J26" s="76">
        <f>分析係数表!G29</f>
        <v>0.26160092807424595</v>
      </c>
      <c r="K26" s="78">
        <f t="shared" si="3"/>
        <v>8.9861960184629774E-2</v>
      </c>
      <c r="L26" s="79"/>
      <c r="M26" s="80"/>
      <c r="N26" s="81">
        <f>分析係数表!H29</f>
        <v>1.047707952649559E-2</v>
      </c>
      <c r="O26" s="82">
        <f t="shared" si="4"/>
        <v>0.1601538013062562</v>
      </c>
      <c r="P26" s="76">
        <f>分析係数表!C29</f>
        <v>0.28548895899053628</v>
      </c>
      <c r="Q26" s="82">
        <f t="shared" si="5"/>
        <v>4.5722142013300271E-2</v>
      </c>
      <c r="R26" s="83">
        <v>6.2877096764354198E-2</v>
      </c>
      <c r="S26" s="84">
        <f t="shared" si="6"/>
        <v>0.40638490021956869</v>
      </c>
      <c r="T26" s="85">
        <f>分析係数表!F29</f>
        <v>0.47177107501933491</v>
      </c>
      <c r="U26" s="86">
        <f t="shared" si="7"/>
        <v>0.19172064124821106</v>
      </c>
      <c r="V26" s="87">
        <f>分析係数表!D29</f>
        <v>7.4825986078886311E-2</v>
      </c>
      <c r="W26" s="88">
        <f t="shared" si="8"/>
        <v>0</v>
      </c>
      <c r="X26" s="76">
        <f>分析係数表!E29</f>
        <v>4.7370456303170917E-2</v>
      </c>
      <c r="Y26" s="89">
        <f t="shared" si="9"/>
        <v>0</v>
      </c>
    </row>
    <row r="27" spans="1:25" x14ac:dyDescent="0.2">
      <c r="A27" s="6" t="s">
        <v>15</v>
      </c>
      <c r="B27" s="5" t="s">
        <v>36</v>
      </c>
      <c r="C27" s="90"/>
      <c r="D27" s="76">
        <f>投入係数表!S27</f>
        <v>0</v>
      </c>
      <c r="E27" s="77">
        <f t="shared" si="0"/>
        <v>0</v>
      </c>
      <c r="F27" s="76">
        <f>分析係数表!C30</f>
        <v>1</v>
      </c>
      <c r="G27" s="77">
        <f t="shared" si="1"/>
        <v>0</v>
      </c>
      <c r="H27" s="77">
        <v>5.0174555864596057E-2</v>
      </c>
      <c r="I27" s="77">
        <f t="shared" si="2"/>
        <v>5.0174555864596057E-2</v>
      </c>
      <c r="J27" s="76">
        <f>分析係数表!G30</f>
        <v>0.34486716956379143</v>
      </c>
      <c r="K27" s="78">
        <f t="shared" si="3"/>
        <v>1.7303557065143575E-2</v>
      </c>
      <c r="L27" s="79"/>
      <c r="M27" s="80"/>
      <c r="N27" s="81">
        <f>分析係数表!H30</f>
        <v>0</v>
      </c>
      <c r="O27" s="82">
        <f t="shared" si="4"/>
        <v>0</v>
      </c>
      <c r="P27" s="76">
        <f>分析係数表!C30</f>
        <v>1</v>
      </c>
      <c r="Q27" s="82">
        <f t="shared" si="5"/>
        <v>0</v>
      </c>
      <c r="R27" s="83">
        <v>3.4805880510907564E-2</v>
      </c>
      <c r="S27" s="84">
        <f t="shared" si="6"/>
        <v>8.4980436375503621E-2</v>
      </c>
      <c r="T27" s="85">
        <f>分析係数表!F30</f>
        <v>0.44112823876680879</v>
      </c>
      <c r="U27" s="86">
        <f t="shared" si="7"/>
        <v>3.7487270227960764E-2</v>
      </c>
      <c r="V27" s="87">
        <f>分析係数表!D30</f>
        <v>0.17563135454247294</v>
      </c>
      <c r="W27" s="88">
        <f t="shared" si="8"/>
        <v>0</v>
      </c>
      <c r="X27" s="76">
        <f>分析係数表!E30</f>
        <v>0.11282387668087898</v>
      </c>
      <c r="Y27" s="89">
        <f t="shared" si="9"/>
        <v>0</v>
      </c>
    </row>
    <row r="28" spans="1:25" x14ac:dyDescent="0.2">
      <c r="A28" s="6" t="s">
        <v>16</v>
      </c>
      <c r="B28" s="5" t="s">
        <v>193</v>
      </c>
      <c r="C28" s="90"/>
      <c r="D28" s="76">
        <f>投入係数表!S28</f>
        <v>1.0666666666666666E-2</v>
      </c>
      <c r="E28" s="77">
        <f t="shared" si="0"/>
        <v>1.0666666666666667</v>
      </c>
      <c r="F28" s="76">
        <f>分析係数表!C31</f>
        <v>9.852216748768472E-2</v>
      </c>
      <c r="G28" s="77">
        <f t="shared" si="1"/>
        <v>0.10509031198686369</v>
      </c>
      <c r="H28" s="77">
        <v>0.1436385121471434</v>
      </c>
      <c r="I28" s="77">
        <f t="shared" si="2"/>
        <v>0.1436385121471434</v>
      </c>
      <c r="J28" s="76">
        <f>分析係数表!G31</f>
        <v>7.0742358078602616E-2</v>
      </c>
      <c r="K28" s="78">
        <f t="shared" si="3"/>
        <v>1.016132706019093E-2</v>
      </c>
      <c r="L28" s="79"/>
      <c r="M28" s="80"/>
      <c r="N28" s="81">
        <f>分析係数表!H31</f>
        <v>2.298998967188369E-2</v>
      </c>
      <c r="O28" s="82">
        <f t="shared" si="4"/>
        <v>0.35142753556775652</v>
      </c>
      <c r="P28" s="76">
        <f>分析係数表!C31</f>
        <v>9.852216748768472E-2</v>
      </c>
      <c r="Q28" s="82">
        <f t="shared" si="5"/>
        <v>3.4623402518990785E-2</v>
      </c>
      <c r="R28" s="83">
        <v>4.4572054781001666E-2</v>
      </c>
      <c r="S28" s="84">
        <f t="shared" si="6"/>
        <v>0.18821056692814508</v>
      </c>
      <c r="T28" s="85">
        <f>分析係数表!F31</f>
        <v>0.34585152838427946</v>
      </c>
      <c r="U28" s="86">
        <f t="shared" si="7"/>
        <v>6.5092912230170705E-2</v>
      </c>
      <c r="V28" s="87">
        <f>分析係数表!D31</f>
        <v>0</v>
      </c>
      <c r="W28" s="88">
        <f t="shared" si="8"/>
        <v>0</v>
      </c>
      <c r="X28" s="76">
        <f>分析係数表!E31</f>
        <v>0</v>
      </c>
      <c r="Y28" s="89">
        <f t="shared" si="9"/>
        <v>0</v>
      </c>
    </row>
    <row r="29" spans="1:25" x14ac:dyDescent="0.2">
      <c r="A29" s="6" t="s">
        <v>17</v>
      </c>
      <c r="B29" s="5" t="s">
        <v>273</v>
      </c>
      <c r="C29" s="90"/>
      <c r="D29" s="76">
        <f>投入係数表!S29</f>
        <v>0</v>
      </c>
      <c r="E29" s="77">
        <f t="shared" si="0"/>
        <v>0</v>
      </c>
      <c r="F29" s="76">
        <f>分析係数表!C32</f>
        <v>1</v>
      </c>
      <c r="G29" s="77">
        <f t="shared" si="1"/>
        <v>0</v>
      </c>
      <c r="H29" s="77">
        <v>1.7047129033885933E-2</v>
      </c>
      <c r="I29" s="77">
        <f t="shared" si="2"/>
        <v>1.7047129033885933E-2</v>
      </c>
      <c r="J29" s="76">
        <f>分析係数表!G32</f>
        <v>0.13984348417829193</v>
      </c>
      <c r="K29" s="78">
        <f t="shared" si="3"/>
        <v>2.3839299193355286E-3</v>
      </c>
      <c r="L29" s="79"/>
      <c r="M29" s="80"/>
      <c r="N29" s="81">
        <f>分析係数表!H32</f>
        <v>6.6735520775403198E-3</v>
      </c>
      <c r="O29" s="82">
        <f t="shared" si="4"/>
        <v>0.10201265827280016</v>
      </c>
      <c r="P29" s="76">
        <f>分析係数表!C32</f>
        <v>1</v>
      </c>
      <c r="Q29" s="82">
        <f t="shared" si="5"/>
        <v>0.10201265827280016</v>
      </c>
      <c r="R29" s="83">
        <v>0.13444735354899287</v>
      </c>
      <c r="S29" s="84">
        <f t="shared" si="6"/>
        <v>0.15149448258287881</v>
      </c>
      <c r="T29" s="85">
        <f>分析係数表!F32</f>
        <v>0.48213678121810138</v>
      </c>
      <c r="U29" s="86">
        <f t="shared" si="7"/>
        <v>7.3041062204810908E-2</v>
      </c>
      <c r="V29" s="87">
        <f>分析係数表!D32</f>
        <v>1.5651582170806397E-2</v>
      </c>
      <c r="W29" s="88">
        <f t="shared" si="8"/>
        <v>0</v>
      </c>
      <c r="X29" s="76">
        <f>分析係数表!E32</f>
        <v>2.3477373256209595E-2</v>
      </c>
      <c r="Y29" s="89">
        <f t="shared" si="9"/>
        <v>0</v>
      </c>
    </row>
    <row r="30" spans="1:25" x14ac:dyDescent="0.2">
      <c r="A30" s="6" t="s">
        <v>18</v>
      </c>
      <c r="B30" s="5" t="s">
        <v>274</v>
      </c>
      <c r="C30" s="90"/>
      <c r="D30" s="76">
        <f>投入係数表!S30</f>
        <v>0</v>
      </c>
      <c r="E30" s="77">
        <f t="shared" si="0"/>
        <v>0</v>
      </c>
      <c r="F30" s="76">
        <f>分析係数表!C33</f>
        <v>0.66930265995686555</v>
      </c>
      <c r="G30" s="77">
        <f t="shared" si="1"/>
        <v>0</v>
      </c>
      <c r="H30" s="77">
        <v>9.6492680959992284E-3</v>
      </c>
      <c r="I30" s="77">
        <f t="shared" si="2"/>
        <v>9.6492680959992284E-3</v>
      </c>
      <c r="J30" s="76">
        <f>分析係数表!G33</f>
        <v>0.50267952840300112</v>
      </c>
      <c r="K30" s="78">
        <f t="shared" si="3"/>
        <v>4.8504895359310169E-3</v>
      </c>
      <c r="L30" s="79"/>
      <c r="M30" s="80"/>
      <c r="N30" s="81">
        <f>分析係数表!H33</f>
        <v>9.930881067768333E-4</v>
      </c>
      <c r="O30" s="82">
        <f t="shared" si="4"/>
        <v>1.5180455100119072E-2</v>
      </c>
      <c r="P30" s="76">
        <f>分析係数表!C33</f>
        <v>0.66930265995686555</v>
      </c>
      <c r="Q30" s="82">
        <f t="shared" si="5"/>
        <v>1.016031897786546E-2</v>
      </c>
      <c r="R30" s="83">
        <v>2.8833279429947161E-2</v>
      </c>
      <c r="S30" s="84">
        <f t="shared" si="6"/>
        <v>3.8482547525946389E-2</v>
      </c>
      <c r="T30" s="85">
        <f>分析係数表!F33</f>
        <v>0.63987138263665599</v>
      </c>
      <c r="U30" s="86">
        <f t="shared" si="7"/>
        <v>2.4623880892808141E-2</v>
      </c>
      <c r="V30" s="87">
        <f>分析係数表!D33</f>
        <v>8.1457663451232579E-2</v>
      </c>
      <c r="W30" s="88">
        <f t="shared" si="8"/>
        <v>0</v>
      </c>
      <c r="X30" s="76">
        <f>分析係数表!E33</f>
        <v>7.5026795284030015E-2</v>
      </c>
      <c r="Y30" s="89">
        <f t="shared" si="9"/>
        <v>0</v>
      </c>
    </row>
    <row r="31" spans="1:25" x14ac:dyDescent="0.2">
      <c r="A31" s="6" t="s">
        <v>19</v>
      </c>
      <c r="B31" s="5" t="s">
        <v>275</v>
      </c>
      <c r="C31" s="90"/>
      <c r="D31" s="76">
        <f>投入係数表!S31</f>
        <v>4.8000000000000001E-2</v>
      </c>
      <c r="E31" s="77">
        <f t="shared" si="0"/>
        <v>4.8</v>
      </c>
      <c r="F31" s="76">
        <f>分析係数表!C34</f>
        <v>0.21075898495808931</v>
      </c>
      <c r="G31" s="77">
        <f t="shared" si="1"/>
        <v>1.0116431277988287</v>
      </c>
      <c r="H31" s="77">
        <v>1.1448576443107825</v>
      </c>
      <c r="I31" s="77">
        <f t="shared" si="2"/>
        <v>1.1448576443107825</v>
      </c>
      <c r="J31" s="76">
        <f>分析係数表!G34</f>
        <v>0.42506631299734748</v>
      </c>
      <c r="K31" s="78">
        <f t="shared" si="3"/>
        <v>0.48664041777401301</v>
      </c>
      <c r="L31" s="79"/>
      <c r="M31" s="80"/>
      <c r="N31" s="81">
        <f>分析係数表!H34</f>
        <v>0.16547827123222372</v>
      </c>
      <c r="O31" s="82">
        <f t="shared" si="4"/>
        <v>2.5295192333328411</v>
      </c>
      <c r="P31" s="76">
        <f>分析係数表!C34</f>
        <v>0.21075898495808931</v>
      </c>
      <c r="Q31" s="82">
        <f t="shared" si="5"/>
        <v>0.53311890604919387</v>
      </c>
      <c r="R31" s="83">
        <v>0.58329413774532779</v>
      </c>
      <c r="S31" s="84">
        <f t="shared" si="6"/>
        <v>1.7281517820561103</v>
      </c>
      <c r="T31" s="85">
        <f>分析係数表!F34</f>
        <v>0.7000994694960212</v>
      </c>
      <c r="U31" s="86">
        <f t="shared" si="7"/>
        <v>1.2098781458260865</v>
      </c>
      <c r="V31" s="87">
        <f>分析係数表!D34</f>
        <v>0.34449602122015915</v>
      </c>
      <c r="W31" s="88">
        <f t="shared" si="8"/>
        <v>1</v>
      </c>
      <c r="X31" s="76">
        <f>分析係数表!E34</f>
        <v>0.25008289124668437</v>
      </c>
      <c r="Y31" s="89">
        <f t="shared" si="9"/>
        <v>0</v>
      </c>
    </row>
    <row r="32" spans="1:25" x14ac:dyDescent="0.2">
      <c r="A32" s="6" t="s">
        <v>20</v>
      </c>
      <c r="B32" s="5" t="s">
        <v>37</v>
      </c>
      <c r="C32" s="90"/>
      <c r="D32" s="76">
        <f>投入係数表!S32</f>
        <v>1.0666666666666666E-2</v>
      </c>
      <c r="E32" s="77">
        <f t="shared" si="0"/>
        <v>1.0666666666666667</v>
      </c>
      <c r="F32" s="76">
        <f>分析係数表!C35</f>
        <v>0.35776763643278187</v>
      </c>
      <c r="G32" s="77">
        <f t="shared" si="1"/>
        <v>0.38161881219496729</v>
      </c>
      <c r="H32" s="77">
        <v>0.44814707352105454</v>
      </c>
      <c r="I32" s="77">
        <f t="shared" si="2"/>
        <v>0.44814707352105454</v>
      </c>
      <c r="J32" s="76">
        <f>分析係数表!G35</f>
        <v>0.31457036114570364</v>
      </c>
      <c r="K32" s="78">
        <f t="shared" si="3"/>
        <v>0.14097378676390832</v>
      </c>
      <c r="L32" s="79"/>
      <c r="M32" s="80"/>
      <c r="N32" s="81">
        <f>分析係数表!H35</f>
        <v>6.2812822753634701E-2</v>
      </c>
      <c r="O32" s="82">
        <f t="shared" si="4"/>
        <v>0.96016378508253131</v>
      </c>
      <c r="P32" s="76">
        <f>分析係数表!C35</f>
        <v>0.35776763643278187</v>
      </c>
      <c r="Q32" s="82">
        <f t="shared" si="5"/>
        <v>0.34351552797733076</v>
      </c>
      <c r="R32" s="83">
        <v>0.42089742399129426</v>
      </c>
      <c r="S32" s="84">
        <f t="shared" si="6"/>
        <v>0.8690444975123488</v>
      </c>
      <c r="T32" s="85">
        <f>分析係数表!F35</f>
        <v>0.64533001245330013</v>
      </c>
      <c r="U32" s="86">
        <f t="shared" si="7"/>
        <v>0.56082049640211595</v>
      </c>
      <c r="V32" s="87">
        <f>分析係数表!D35</f>
        <v>7.6961394769613944E-2</v>
      </c>
      <c r="W32" s="88">
        <f t="shared" si="8"/>
        <v>0</v>
      </c>
      <c r="X32" s="76">
        <f>分析係数表!E35</f>
        <v>7.0734744707347447E-2</v>
      </c>
      <c r="Y32" s="89">
        <f t="shared" si="9"/>
        <v>0</v>
      </c>
    </row>
    <row r="33" spans="1:25" x14ac:dyDescent="0.2">
      <c r="A33" s="6" t="s">
        <v>21</v>
      </c>
      <c r="B33" s="5" t="s">
        <v>38</v>
      </c>
      <c r="C33" s="90"/>
      <c r="D33" s="76">
        <f>投入係数表!S33</f>
        <v>2.6666666666666666E-3</v>
      </c>
      <c r="E33" s="77">
        <f t="shared" si="0"/>
        <v>0.26666666666666666</v>
      </c>
      <c r="F33" s="76">
        <f>分析係数表!C36</f>
        <v>0.77131996474217712</v>
      </c>
      <c r="G33" s="77">
        <f t="shared" si="1"/>
        <v>0.20568532393124722</v>
      </c>
      <c r="H33" s="77">
        <v>0.27898012678411654</v>
      </c>
      <c r="I33" s="77">
        <f t="shared" si="2"/>
        <v>0.27898012678411654</v>
      </c>
      <c r="J33" s="76">
        <f>分析係数表!G36</f>
        <v>2.7850799289520427E-2</v>
      </c>
      <c r="K33" s="78">
        <f t="shared" si="3"/>
        <v>7.7698195168293916E-3</v>
      </c>
      <c r="L33" s="79"/>
      <c r="M33" s="80"/>
      <c r="N33" s="81">
        <f>分析係数表!H36</f>
        <v>0.1566397870819099</v>
      </c>
      <c r="O33" s="82">
        <f t="shared" si="4"/>
        <v>2.394413182941781</v>
      </c>
      <c r="P33" s="76">
        <f>分析係数表!C36</f>
        <v>0.77131996474217712</v>
      </c>
      <c r="Q33" s="82">
        <f t="shared" si="5"/>
        <v>1.8468586918448586</v>
      </c>
      <c r="R33" s="83">
        <v>1.9217912280403675</v>
      </c>
      <c r="S33" s="84">
        <f t="shared" si="6"/>
        <v>2.200771354824484</v>
      </c>
      <c r="T33" s="85">
        <f>分析係数表!F36</f>
        <v>0.87289520426287748</v>
      </c>
      <c r="U33" s="86">
        <f t="shared" si="7"/>
        <v>1.9210427613054075</v>
      </c>
      <c r="V33" s="87">
        <f>分析係数表!D36</f>
        <v>1.1793960923623446E-2</v>
      </c>
      <c r="W33" s="88">
        <f t="shared" si="8"/>
        <v>0</v>
      </c>
      <c r="X33" s="76">
        <f>分析係数表!E36</f>
        <v>4.760213143872114E-3</v>
      </c>
      <c r="Y33" s="89">
        <f t="shared" si="9"/>
        <v>0</v>
      </c>
    </row>
    <row r="34" spans="1:25" x14ac:dyDescent="0.2">
      <c r="A34" s="6" t="s">
        <v>22</v>
      </c>
      <c r="B34" s="5" t="s">
        <v>378</v>
      </c>
      <c r="C34" s="90"/>
      <c r="D34" s="76">
        <f>投入係数表!S34</f>
        <v>1.3333333333333334E-2</v>
      </c>
      <c r="E34" s="77">
        <f t="shared" si="0"/>
        <v>1.3333333333333335</v>
      </c>
      <c r="F34" s="76">
        <f>分析係数表!C37</f>
        <v>0.44031007751937989</v>
      </c>
      <c r="G34" s="77">
        <f t="shared" si="1"/>
        <v>0.58708010335917327</v>
      </c>
      <c r="H34" s="77">
        <v>0.75975074111769114</v>
      </c>
      <c r="I34" s="77">
        <f t="shared" si="2"/>
        <v>0.75975074111769114</v>
      </c>
      <c r="J34" s="76">
        <f>分析係数表!G37</f>
        <v>0.46875589956579194</v>
      </c>
      <c r="K34" s="78">
        <f t="shared" si="3"/>
        <v>0.35613764209840043</v>
      </c>
      <c r="L34" s="79"/>
      <c r="M34" s="80"/>
      <c r="N34" s="81">
        <f>分析係数表!H37</f>
        <v>4.9515373003892908E-2</v>
      </c>
      <c r="O34" s="82">
        <f t="shared" si="4"/>
        <v>0.75689749129193695</v>
      </c>
      <c r="P34" s="76">
        <f>分析係数表!C37</f>
        <v>0.44031007751937989</v>
      </c>
      <c r="Q34" s="82">
        <f t="shared" si="5"/>
        <v>0.33326959306497694</v>
      </c>
      <c r="R34" s="83">
        <v>0.39363559802775921</v>
      </c>
      <c r="S34" s="84">
        <f t="shared" si="6"/>
        <v>1.1533863391454504</v>
      </c>
      <c r="T34" s="85">
        <f>分析係数表!F37</f>
        <v>0.71172361714177834</v>
      </c>
      <c r="U34" s="86">
        <f t="shared" si="7"/>
        <v>0.82089229725851387</v>
      </c>
      <c r="V34" s="87">
        <f>分析係数表!D37</f>
        <v>0.12846894468567113</v>
      </c>
      <c r="W34" s="88">
        <f t="shared" si="8"/>
        <v>0</v>
      </c>
      <c r="X34" s="76">
        <f>分析係数表!E37</f>
        <v>0.12044553520860865</v>
      </c>
      <c r="Y34" s="89">
        <f t="shared" si="9"/>
        <v>0</v>
      </c>
    </row>
    <row r="35" spans="1:25" x14ac:dyDescent="0.2">
      <c r="A35" s="6" t="s">
        <v>23</v>
      </c>
      <c r="B35" s="5" t="s">
        <v>194</v>
      </c>
      <c r="C35" s="90"/>
      <c r="D35" s="76">
        <f>投入係数表!S35</f>
        <v>5.3333333333333332E-3</v>
      </c>
      <c r="E35" s="77">
        <f t="shared" si="0"/>
        <v>0.53333333333333333</v>
      </c>
      <c r="F35" s="76">
        <f>分析係数表!C38</f>
        <v>1.9523553644993696E-2</v>
      </c>
      <c r="G35" s="77">
        <f t="shared" si="1"/>
        <v>1.0412561943996639E-2</v>
      </c>
      <c r="H35" s="77">
        <v>1.4431463924999881E-2</v>
      </c>
      <c r="I35" s="77">
        <f t="shared" si="2"/>
        <v>1.4431463924999881E-2</v>
      </c>
      <c r="J35" s="76">
        <f>分析係数表!G38</f>
        <v>0.33554817275747506</v>
      </c>
      <c r="K35" s="78">
        <f t="shared" si="3"/>
        <v>4.8424513502491294E-3</v>
      </c>
      <c r="L35" s="79"/>
      <c r="M35" s="80"/>
      <c r="N35" s="81">
        <f>分析係数表!H38</f>
        <v>4.4649241280686425E-2</v>
      </c>
      <c r="O35" s="82">
        <f t="shared" si="4"/>
        <v>0.68251326130135348</v>
      </c>
      <c r="P35" s="76">
        <f>分析係数表!C38</f>
        <v>1.9523553644993696E-2</v>
      </c>
      <c r="Q35" s="82">
        <f t="shared" si="5"/>
        <v>1.3325084270436575E-2</v>
      </c>
      <c r="R35" s="83">
        <v>1.6169605076031112E-2</v>
      </c>
      <c r="S35" s="84">
        <f t="shared" si="6"/>
        <v>3.0601069001030993E-2</v>
      </c>
      <c r="T35" s="85">
        <f>分析係数表!F38</f>
        <v>0.54485049833887045</v>
      </c>
      <c r="U35" s="86">
        <f t="shared" si="7"/>
        <v>1.6673007694913897E-2</v>
      </c>
      <c r="V35" s="87">
        <f>分析係数表!D38</f>
        <v>0.16279069767441862</v>
      </c>
      <c r="W35" s="88">
        <f t="shared" si="8"/>
        <v>0</v>
      </c>
      <c r="X35" s="76">
        <f>分析係数表!E38</f>
        <v>0.12624584717607973</v>
      </c>
      <c r="Y35" s="89">
        <f t="shared" si="9"/>
        <v>0</v>
      </c>
    </row>
    <row r="36" spans="1:25" x14ac:dyDescent="0.2">
      <c r="A36" s="6" t="s">
        <v>24</v>
      </c>
      <c r="B36" s="5" t="s">
        <v>39</v>
      </c>
      <c r="C36" s="90"/>
      <c r="D36" s="76">
        <f>投入係数表!S36</f>
        <v>0</v>
      </c>
      <c r="E36" s="77">
        <f t="shared" si="0"/>
        <v>0</v>
      </c>
      <c r="F36" s="76">
        <f>分析係数表!C39</f>
        <v>1</v>
      </c>
      <c r="G36" s="77">
        <f t="shared" si="1"/>
        <v>0</v>
      </c>
      <c r="H36" s="77">
        <v>3.3417788887426518E-2</v>
      </c>
      <c r="I36" s="77">
        <f t="shared" si="2"/>
        <v>3.3417788887426518E-2</v>
      </c>
      <c r="J36" s="76">
        <f>分析係数表!G39</f>
        <v>0.34952522092321203</v>
      </c>
      <c r="K36" s="78">
        <f t="shared" si="3"/>
        <v>1.1680360043643014E-2</v>
      </c>
      <c r="L36" s="79"/>
      <c r="M36" s="80"/>
      <c r="N36" s="81">
        <f>分析係数表!H39</f>
        <v>3.9524906649717967E-3</v>
      </c>
      <c r="O36" s="82">
        <f t="shared" si="4"/>
        <v>6.0418211298473912E-2</v>
      </c>
      <c r="P36" s="76">
        <f>分析係数表!C39</f>
        <v>1</v>
      </c>
      <c r="Q36" s="82">
        <f t="shared" si="5"/>
        <v>6.0418211298473912E-2</v>
      </c>
      <c r="R36" s="83">
        <v>9.8391905673926361E-2</v>
      </c>
      <c r="S36" s="84">
        <f t="shared" si="6"/>
        <v>0.13180969456135289</v>
      </c>
      <c r="T36" s="85">
        <f>分析係数表!F39</f>
        <v>0.70020308469180526</v>
      </c>
      <c r="U36" s="86">
        <f t="shared" si="7"/>
        <v>9.2293554724143953E-2</v>
      </c>
      <c r="V36" s="87">
        <f>分析係数表!D39</f>
        <v>4.7038805642461164E-2</v>
      </c>
      <c r="W36" s="88">
        <f t="shared" si="8"/>
        <v>0</v>
      </c>
      <c r="X36" s="76">
        <f>分析係数表!E39</f>
        <v>5.9608101432570393E-2</v>
      </c>
      <c r="Y36" s="89">
        <f t="shared" si="9"/>
        <v>0</v>
      </c>
    </row>
    <row r="37" spans="1:25" x14ac:dyDescent="0.2">
      <c r="A37" s="6" t="s">
        <v>25</v>
      </c>
      <c r="B37" s="5" t="s">
        <v>40</v>
      </c>
      <c r="C37" s="90"/>
      <c r="D37" s="76">
        <f>投入係数表!S37</f>
        <v>0</v>
      </c>
      <c r="E37" s="77">
        <f t="shared" si="0"/>
        <v>0</v>
      </c>
      <c r="F37" s="76">
        <f>分析係数表!C40</f>
        <v>0.85909267157813107</v>
      </c>
      <c r="G37" s="77">
        <f t="shared" si="1"/>
        <v>0</v>
      </c>
      <c r="H37" s="77">
        <v>3.2810701428718178E-3</v>
      </c>
      <c r="I37" s="77">
        <f t="shared" si="2"/>
        <v>3.2810701428718178E-3</v>
      </c>
      <c r="J37" s="76">
        <f>分析係数表!G40</f>
        <v>0.47745782431646305</v>
      </c>
      <c r="K37" s="78">
        <f t="shared" si="3"/>
        <v>1.5665726118452847E-3</v>
      </c>
      <c r="L37" s="79"/>
      <c r="M37" s="80"/>
      <c r="N37" s="81">
        <f>分析係数表!H40</f>
        <v>3.4410502899817272E-2</v>
      </c>
      <c r="O37" s="82">
        <f t="shared" si="4"/>
        <v>0.52600276921912581</v>
      </c>
      <c r="P37" s="76">
        <f>分析係数表!C40</f>
        <v>0.85909267157813107</v>
      </c>
      <c r="Q37" s="82">
        <f t="shared" si="5"/>
        <v>0.4518851242659539</v>
      </c>
      <c r="R37" s="83">
        <v>0.45241489828187914</v>
      </c>
      <c r="S37" s="84">
        <f t="shared" si="6"/>
        <v>0.45569596842475096</v>
      </c>
      <c r="T37" s="85">
        <f>分析係数表!F40</f>
        <v>0.67379290285049442</v>
      </c>
      <c r="U37" s="86">
        <f t="shared" si="7"/>
        <v>0.3070447093821802</v>
      </c>
      <c r="V37" s="87">
        <f>分析係数表!D40</f>
        <v>6.7699243746364171E-2</v>
      </c>
      <c r="W37" s="88">
        <f t="shared" si="8"/>
        <v>0</v>
      </c>
      <c r="X37" s="76">
        <f>分析係数表!E40</f>
        <v>4.3048283885980219E-2</v>
      </c>
      <c r="Y37" s="89">
        <f t="shared" si="9"/>
        <v>0</v>
      </c>
    </row>
    <row r="38" spans="1:25" x14ac:dyDescent="0.2">
      <c r="A38" s="6" t="s">
        <v>26</v>
      </c>
      <c r="B38" s="5" t="s">
        <v>277</v>
      </c>
      <c r="C38" s="90"/>
      <c r="D38" s="76">
        <f>投入係数表!S38</f>
        <v>0</v>
      </c>
      <c r="E38" s="77">
        <f t="shared" si="0"/>
        <v>0</v>
      </c>
      <c r="F38" s="76">
        <f>分析係数表!C41</f>
        <v>0.79270887240526711</v>
      </c>
      <c r="G38" s="77">
        <f t="shared" si="1"/>
        <v>0</v>
      </c>
      <c r="H38" s="77">
        <v>1.8839766111794852E-3</v>
      </c>
      <c r="I38" s="77">
        <f t="shared" si="2"/>
        <v>1.8839766111794852E-3</v>
      </c>
      <c r="J38" s="76">
        <f>分析係数表!G41</f>
        <v>0.44018033035308379</v>
      </c>
      <c r="K38" s="78">
        <f t="shared" si="3"/>
        <v>8.2928944708646906E-4</v>
      </c>
      <c r="L38" s="79"/>
      <c r="M38" s="80"/>
      <c r="N38" s="81">
        <f>分析係数表!H41</f>
        <v>5.5652657503773732E-2</v>
      </c>
      <c r="O38" s="82">
        <f t="shared" si="4"/>
        <v>0.85071270381067277</v>
      </c>
      <c r="P38" s="76">
        <f>分析係数表!C41</f>
        <v>0.79270887240526711</v>
      </c>
      <c r="Q38" s="82">
        <f t="shared" si="5"/>
        <v>0.67436750817859437</v>
      </c>
      <c r="R38" s="83">
        <v>0.68691194511727505</v>
      </c>
      <c r="S38" s="84">
        <f t="shared" si="6"/>
        <v>0.6887959217284545</v>
      </c>
      <c r="T38" s="85">
        <f>分析係数表!F41</f>
        <v>0.54542354902257917</v>
      </c>
      <c r="U38" s="86">
        <f t="shared" si="7"/>
        <v>0.37568551618141233</v>
      </c>
      <c r="V38" s="87">
        <f>分析係数表!D41</f>
        <v>0.13115623579330202</v>
      </c>
      <c r="W38" s="88">
        <f t="shared" si="8"/>
        <v>0</v>
      </c>
      <c r="X38" s="76">
        <f>分析係数表!E41</f>
        <v>0.12384452189725716</v>
      </c>
      <c r="Y38" s="89">
        <f t="shared" si="9"/>
        <v>0</v>
      </c>
    </row>
    <row r="39" spans="1:25" x14ac:dyDescent="0.2">
      <c r="A39" s="6" t="s">
        <v>51</v>
      </c>
      <c r="B39" s="5" t="s">
        <v>368</v>
      </c>
      <c r="C39" s="90"/>
      <c r="D39" s="76">
        <f>投入係数表!S39</f>
        <v>2.6666666666666666E-3</v>
      </c>
      <c r="E39" s="77">
        <f>$C$21*D39</f>
        <v>0.26666666666666666</v>
      </c>
      <c r="F39" s="76">
        <f>分析係数表!C42</f>
        <v>1</v>
      </c>
      <c r="G39" s="77">
        <f>E39*F39</f>
        <v>0.26666666666666666</v>
      </c>
      <c r="H39" s="77">
        <v>0.28086525085775371</v>
      </c>
      <c r="I39" s="77">
        <f>C39+H39</f>
        <v>0.28086525085775371</v>
      </c>
      <c r="J39" s="76">
        <f>分析係数表!G42</f>
        <v>0.4853870458135861</v>
      </c>
      <c r="K39" s="78">
        <f>I39*J39</f>
        <v>0.13632835438553687</v>
      </c>
      <c r="L39" s="79"/>
      <c r="M39" s="80"/>
      <c r="N39" s="81">
        <f>分析係数表!H42</f>
        <v>1.2671804242472393E-2</v>
      </c>
      <c r="O39" s="82">
        <f t="shared" si="4"/>
        <v>0.19370260707751938</v>
      </c>
      <c r="P39" s="76">
        <f>分析係数表!C42</f>
        <v>1</v>
      </c>
      <c r="Q39" s="82">
        <f>O39*P39</f>
        <v>0.19370260707751938</v>
      </c>
      <c r="R39" s="83">
        <v>0.20314910500862088</v>
      </c>
      <c r="S39" s="84">
        <f>I39+R39</f>
        <v>0.48401435586637459</v>
      </c>
      <c r="T39" s="85">
        <f>分析係数表!F42</f>
        <v>0.55766192733017372</v>
      </c>
      <c r="U39" s="86">
        <f>S39*T39</f>
        <v>0.269916378547915</v>
      </c>
      <c r="V39" s="87">
        <f>分析係数表!D42</f>
        <v>5.075039494470774E-2</v>
      </c>
      <c r="W39" s="88">
        <f>ROUND(S39*V39,0)</f>
        <v>0</v>
      </c>
      <c r="X39" s="76">
        <f>分析係数表!E42</f>
        <v>4.4826224328593997E-2</v>
      </c>
      <c r="Y39" s="89">
        <f>ROUND(S39*X39,0)</f>
        <v>0</v>
      </c>
    </row>
    <row r="40" spans="1:25" x14ac:dyDescent="0.2">
      <c r="A40" s="6" t="s">
        <v>195</v>
      </c>
      <c r="B40" s="5" t="s">
        <v>41</v>
      </c>
      <c r="C40" s="90"/>
      <c r="D40" s="76">
        <f>投入係数表!S40</f>
        <v>2.9333333333333333E-2</v>
      </c>
      <c r="E40" s="77">
        <f>$C$21*D40</f>
        <v>2.9333333333333331</v>
      </c>
      <c r="F40" s="76">
        <f>分析係数表!C43</f>
        <v>0.28901851382196297</v>
      </c>
      <c r="G40" s="77">
        <f>E40*F40</f>
        <v>0.84778764054442468</v>
      </c>
      <c r="H40" s="77">
        <v>1.0574065530655621</v>
      </c>
      <c r="I40" s="77">
        <f>C40+H40</f>
        <v>1.0574065530655621</v>
      </c>
      <c r="J40" s="76">
        <f>分析係数表!G43</f>
        <v>0.30652070442646356</v>
      </c>
      <c r="K40" s="78">
        <f>I40*J40</f>
        <v>0.3241170015108148</v>
      </c>
      <c r="L40" s="79"/>
      <c r="M40" s="80"/>
      <c r="N40" s="81">
        <f>分析係数表!H43</f>
        <v>3.521490426630651E-2</v>
      </c>
      <c r="O40" s="82">
        <f t="shared" si="4"/>
        <v>0.53829893785022231</v>
      </c>
      <c r="P40" s="76">
        <f>分析係数表!C43</f>
        <v>0.28901851382196297</v>
      </c>
      <c r="Q40" s="82">
        <f>O40*P40</f>
        <v>0.15557835900941247</v>
      </c>
      <c r="R40" s="83">
        <v>0.2620589382101281</v>
      </c>
      <c r="S40" s="84">
        <f>I40+R40</f>
        <v>1.3194654912756902</v>
      </c>
      <c r="T40" s="85">
        <f>分析係数表!F43</f>
        <v>0.54989687450420432</v>
      </c>
      <c r="U40" s="86">
        <f>S40*T40</f>
        <v>0.72556994966865651</v>
      </c>
      <c r="V40" s="87">
        <f>分析係数表!D43</f>
        <v>0.17436141519911152</v>
      </c>
      <c r="W40" s="88">
        <f>ROUND(S40*V40,0)</f>
        <v>0</v>
      </c>
      <c r="X40" s="76">
        <f>分析係数表!E43</f>
        <v>0.14136125654450263</v>
      </c>
      <c r="Y40" s="89">
        <f>ROUND(S40*X40,0)</f>
        <v>0</v>
      </c>
    </row>
    <row r="41" spans="1:25" x14ac:dyDescent="0.2">
      <c r="A41" s="6" t="s">
        <v>341</v>
      </c>
      <c r="B41" s="5" t="s">
        <v>42</v>
      </c>
      <c r="C41" s="90"/>
      <c r="D41" s="76">
        <f>投入係数表!S41</f>
        <v>0</v>
      </c>
      <c r="E41" s="77">
        <f>$C$21*D41</f>
        <v>0</v>
      </c>
      <c r="F41" s="76">
        <f>分析係数表!C44</f>
        <v>0.45048931238732937</v>
      </c>
      <c r="G41" s="77">
        <f>E41*F41</f>
        <v>0</v>
      </c>
      <c r="H41" s="77">
        <v>1.908723142382272E-3</v>
      </c>
      <c r="I41" s="77">
        <f>C41+H41</f>
        <v>1.908723142382272E-3</v>
      </c>
      <c r="J41" s="76">
        <f>分析係数表!G44</f>
        <v>0.26609555771438664</v>
      </c>
      <c r="K41" s="78">
        <f>I41*J41</f>
        <v>5.0790274909456726E-4</v>
      </c>
      <c r="L41" s="79"/>
      <c r="M41" s="80"/>
      <c r="N41" s="81">
        <f>分析係数表!H44</f>
        <v>0.11519822038611266</v>
      </c>
      <c r="O41" s="82">
        <f t="shared" si="4"/>
        <v>1.7609327916138124</v>
      </c>
      <c r="P41" s="76">
        <f>分析係数表!C44</f>
        <v>0.45048931238732937</v>
      </c>
      <c r="Q41" s="82">
        <f>O41*P41</f>
        <v>0.7932814024544067</v>
      </c>
      <c r="R41" s="83">
        <v>0.80510078551343334</v>
      </c>
      <c r="S41" s="84">
        <f>I41+R41</f>
        <v>0.80700950865581556</v>
      </c>
      <c r="T41" s="85">
        <f>分析係数表!F44</f>
        <v>0.50295857988165682</v>
      </c>
      <c r="U41" s="86">
        <f>S41*T41</f>
        <v>0.40589235642452265</v>
      </c>
      <c r="V41" s="87">
        <f>分析係数表!D44</f>
        <v>0.24172039212222909</v>
      </c>
      <c r="W41" s="88">
        <f>ROUND(S41*V41,0)</f>
        <v>0</v>
      </c>
      <c r="X41" s="76">
        <f>分析係数表!E44</f>
        <v>0.1850216373752539</v>
      </c>
      <c r="Y41" s="89">
        <f>ROUND(S41*X41,0)</f>
        <v>0</v>
      </c>
    </row>
    <row r="42" spans="1:25" x14ac:dyDescent="0.2">
      <c r="A42" s="6" t="s">
        <v>342</v>
      </c>
      <c r="B42" s="5" t="s">
        <v>279</v>
      </c>
      <c r="C42" s="90"/>
      <c r="D42" s="76">
        <f>投入係数表!S42</f>
        <v>5.3333333333333332E-3</v>
      </c>
      <c r="E42" s="77">
        <f>$C$21*D42</f>
        <v>0.53333333333333333</v>
      </c>
      <c r="F42" s="76">
        <f>分析係数表!C45</f>
        <v>1</v>
      </c>
      <c r="G42" s="77">
        <f>E42*F42</f>
        <v>0.53333333333333333</v>
      </c>
      <c r="H42" s="77">
        <v>0.57121761903421164</v>
      </c>
      <c r="I42" s="77">
        <f>C42+H42</f>
        <v>0.57121761903421164</v>
      </c>
      <c r="J42" s="76">
        <f>分析係数表!G45</f>
        <v>0</v>
      </c>
      <c r="K42" s="78">
        <f>I42*J42</f>
        <v>0</v>
      </c>
      <c r="L42" s="79"/>
      <c r="M42" s="80"/>
      <c r="N42" s="81">
        <f>分析係数表!H45</f>
        <v>0</v>
      </c>
      <c r="O42" s="82">
        <f t="shared" si="4"/>
        <v>0</v>
      </c>
      <c r="P42" s="76">
        <f>分析係数表!C45</f>
        <v>1</v>
      </c>
      <c r="Q42" s="82">
        <f>O42*P42</f>
        <v>0</v>
      </c>
      <c r="R42" s="83">
        <v>2.511593356873924E-2</v>
      </c>
      <c r="S42" s="84">
        <f>I42+R42</f>
        <v>0.59633355260295084</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投入係数表!S43</f>
        <v>2.6666666666666666E-3</v>
      </c>
      <c r="E43" s="77">
        <f>$C$21*D43</f>
        <v>0.26666666666666666</v>
      </c>
      <c r="F43" s="76">
        <f>分析係数表!C46</f>
        <v>0.50943835935679327</v>
      </c>
      <c r="G43" s="77">
        <f>E43*F43</f>
        <v>0.13585022916181153</v>
      </c>
      <c r="H43" s="77">
        <v>0.17600571022199879</v>
      </c>
      <c r="I43" s="77">
        <f>C43+H43</f>
        <v>0.17600571022199879</v>
      </c>
      <c r="J43" s="76">
        <f>分析係数表!G46</f>
        <v>9.5846645367412137E-3</v>
      </c>
      <c r="K43" s="78">
        <f>I43*J43</f>
        <v>1.6869556890287422E-3</v>
      </c>
      <c r="L43" s="79"/>
      <c r="M43" s="80"/>
      <c r="N43" s="81">
        <f>分析係数表!H46</f>
        <v>2.3069436720425836E-2</v>
      </c>
      <c r="O43" s="82">
        <f t="shared" si="4"/>
        <v>0.35264197197576602</v>
      </c>
      <c r="P43" s="76">
        <f>分析係数表!C46</f>
        <v>0.50943835935679327</v>
      </c>
      <c r="Q43" s="82">
        <f>O43*P43</f>
        <v>0.17964934764367851</v>
      </c>
      <c r="R43" s="83">
        <v>0.2000008759053277</v>
      </c>
      <c r="S43" s="84">
        <f>I43+R43</f>
        <v>0.37600658612732651</v>
      </c>
      <c r="T43" s="85">
        <f>分析係数表!F46</f>
        <v>0.31355545413053398</v>
      </c>
      <c r="U43" s="86">
        <f>S43*T43</f>
        <v>0.1178989158692256</v>
      </c>
      <c r="V43" s="87">
        <f>分析係数表!D46</f>
        <v>1.3692377909630307E-3</v>
      </c>
      <c r="W43" s="88">
        <f>ROUND(S43*V43,0)</f>
        <v>0</v>
      </c>
      <c r="X43" s="76">
        <f>分析係数表!E46</f>
        <v>4.5641259698767688E-3</v>
      </c>
      <c r="Y43" s="89">
        <f>ROUND(S43*X43,0)</f>
        <v>0</v>
      </c>
    </row>
    <row r="44" spans="1:25" x14ac:dyDescent="0.2">
      <c r="A44" s="192">
        <v>40</v>
      </c>
      <c r="B44" s="14" t="s">
        <v>151</v>
      </c>
      <c r="C44" s="197">
        <f>SUM(C5:C43)</f>
        <v>100</v>
      </c>
      <c r="D44" s="92">
        <f>投入係数表!S44</f>
        <v>0.59466666666666668</v>
      </c>
      <c r="E44" s="91">
        <f>SUM(E5:E43)</f>
        <v>59.466666666666669</v>
      </c>
      <c r="F44" s="92">
        <f>分析係数表!C47</f>
        <v>0.37485381830581077</v>
      </c>
      <c r="G44" s="91">
        <f>SUM(G5:G43)</f>
        <v>13.642097361251162</v>
      </c>
      <c r="H44" s="91">
        <f>SUM(H5:H43)</f>
        <v>16.039622073134627</v>
      </c>
      <c r="I44" s="91">
        <f>SUM(I5:I43)</f>
        <v>116.03962207313465</v>
      </c>
      <c r="J44" s="92">
        <f>分析係数表!G47</f>
        <v>0.21549218320370808</v>
      </c>
      <c r="K44" s="93">
        <f>SUM(K5:K43)</f>
        <v>24.36680829056732</v>
      </c>
      <c r="L44" s="94">
        <f>最終需要_まとめ!$L$33</f>
        <v>0.62733333333333341</v>
      </c>
      <c r="M44" s="91">
        <f>K44*L44</f>
        <v>15.2861110676159</v>
      </c>
      <c r="N44" s="95">
        <f>分析係数表!H47</f>
        <v>1</v>
      </c>
      <c r="O44" s="96">
        <f>SUM(O5:O43)</f>
        <v>15.2861110676159</v>
      </c>
      <c r="P44" s="92">
        <f>分析係数表!C47</f>
        <v>0.37485381830581077</v>
      </c>
      <c r="Q44" s="96">
        <f>SUM(Q5:Q43)</f>
        <v>6.4162385200253524</v>
      </c>
      <c r="R44" s="91">
        <f>SUM(R5:R43)</f>
        <v>7.2021107637168527</v>
      </c>
      <c r="S44" s="97">
        <f>SUM(S5:S43)</f>
        <v>123.2417328368515</v>
      </c>
      <c r="T44" s="98">
        <f>分析係数表!F47</f>
        <v>0.42538298373792127</v>
      </c>
      <c r="U44" s="99">
        <f>SUM(U5:U43)</f>
        <v>50.633022623483633</v>
      </c>
      <c r="V44" s="100">
        <f>分析係数表!D47</f>
        <v>7.0015974022573133E-2</v>
      </c>
      <c r="W44" s="101">
        <f>SUM(W5:W43)</f>
        <v>1</v>
      </c>
      <c r="X44" s="92">
        <f>分析係数表!E47</f>
        <v>5.9583104197763637E-2</v>
      </c>
      <c r="Y44" s="102">
        <f>SUM(Y5:Y43)</f>
        <v>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25" sqref="K25"/>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281</v>
      </c>
      <c r="S2" s="3" t="s">
        <v>153</v>
      </c>
      <c r="U2" s="64" t="s">
        <v>210</v>
      </c>
      <c r="W2" s="3" t="s">
        <v>130</v>
      </c>
      <c r="Y2" s="3" t="s">
        <v>154</v>
      </c>
    </row>
    <row r="3" spans="1:25" ht="44" x14ac:dyDescent="0.2">
      <c r="B3" s="65"/>
      <c r="C3" s="66" t="s">
        <v>228</v>
      </c>
      <c r="D3" s="66" t="s">
        <v>238</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投入係数表!T5</f>
        <v>0</v>
      </c>
      <c r="E5" s="77">
        <f t="shared" ref="E5:E38" si="0">$C$22*D5</f>
        <v>0</v>
      </c>
      <c r="F5" s="76">
        <f>分析係数表!C8</f>
        <v>0.22093957036739609</v>
      </c>
      <c r="G5" s="77">
        <f t="shared" ref="G5:G38" si="1">E5*F5</f>
        <v>0</v>
      </c>
      <c r="H5" s="77">
        <f t="array" ref="H5:H43">MMULT(逆行列係数!C5:AO43,'18'!G5:G43)</f>
        <v>5.7141100109376784E-4</v>
      </c>
      <c r="I5" s="77">
        <f t="shared" ref="I5:I38" si="2">C5+H5</f>
        <v>5.7141100109376784E-4</v>
      </c>
      <c r="J5" s="76">
        <f>分析係数表!G8</f>
        <v>0.11961513229827248</v>
      </c>
      <c r="K5" s="78">
        <f t="shared" ref="K5:K38" si="3">I5*J5</f>
        <v>6.8349402492519354E-5</v>
      </c>
      <c r="L5" s="79" t="s">
        <v>184</v>
      </c>
      <c r="M5" s="80" t="s">
        <v>184</v>
      </c>
      <c r="N5" s="81">
        <f>分析係数表!H8</f>
        <v>1.166878525462779E-2</v>
      </c>
      <c r="O5" s="82">
        <f t="shared" ref="O5:O43" si="4">$M$44*N5</f>
        <v>0.16965293551464292</v>
      </c>
      <c r="P5" s="76">
        <f>分析係数表!C8</f>
        <v>0.22093957036739609</v>
      </c>
      <c r="Q5" s="82">
        <f t="shared" ref="Q5:Q38" si="5">O5*P5</f>
        <v>3.7483046684172759E-2</v>
      </c>
      <c r="R5" s="83">
        <f t="array" ref="R5:R43">MMULT(逆行列係数!C5:AO43,'18'!Q5:Q43)</f>
        <v>6.3622529517598184E-2</v>
      </c>
      <c r="S5" s="84">
        <f t="shared" ref="S5:S38" si="6">I5+R5</f>
        <v>6.4193940518691955E-2</v>
      </c>
      <c r="T5" s="85">
        <f>分析係数表!F8</f>
        <v>0.45156352503826808</v>
      </c>
      <c r="U5" s="86">
        <f t="shared" ref="U5:U38" si="7">S5*T5</f>
        <v>2.8987642066717445E-2</v>
      </c>
      <c r="V5" s="87">
        <f>分析係数表!D8</f>
        <v>0.17734528755740214</v>
      </c>
      <c r="W5" s="167">
        <f t="shared" ref="W5:W38" si="8">ROUND(S5*V5,0)</f>
        <v>0</v>
      </c>
      <c r="X5" s="76">
        <f>分析係数表!E8</f>
        <v>0.14038924119833807</v>
      </c>
      <c r="Y5" s="166">
        <f t="shared" ref="Y5:Y38" si="9">ROUND(S5*X5,0)</f>
        <v>0</v>
      </c>
    </row>
    <row r="6" spans="1:25" x14ac:dyDescent="0.2">
      <c r="A6" s="6" t="s">
        <v>220</v>
      </c>
      <c r="B6" s="5" t="s">
        <v>266</v>
      </c>
      <c r="C6" s="90"/>
      <c r="D6" s="76">
        <f>投入係数表!T6</f>
        <v>0</v>
      </c>
      <c r="E6" s="77">
        <f t="shared" si="0"/>
        <v>0</v>
      </c>
      <c r="F6" s="76">
        <f>分析係数表!C9</f>
        <v>0.23618090452261309</v>
      </c>
      <c r="G6" s="77">
        <f t="shared" si="1"/>
        <v>0</v>
      </c>
      <c r="H6" s="77">
        <v>4.6981957580850364E-4</v>
      </c>
      <c r="I6" s="77">
        <f t="shared" si="2"/>
        <v>4.6981957580850364E-4</v>
      </c>
      <c r="J6" s="76">
        <f>分析係数表!G9</f>
        <v>0.23529411764705882</v>
      </c>
      <c r="K6" s="78">
        <f t="shared" si="3"/>
        <v>1.1054578254317733E-4</v>
      </c>
      <c r="L6" s="79"/>
      <c r="M6" s="80"/>
      <c r="N6" s="81">
        <f>分析係数表!H9</f>
        <v>6.2564550726940495E-4</v>
      </c>
      <c r="O6" s="82">
        <f t="shared" si="4"/>
        <v>9.096285053125536E-3</v>
      </c>
      <c r="P6" s="76">
        <f>分析係数表!C9</f>
        <v>0.23618090452261309</v>
      </c>
      <c r="Q6" s="82">
        <f t="shared" si="5"/>
        <v>2.1483688316427147E-3</v>
      </c>
      <c r="R6" s="83">
        <v>2.5489262013692177E-3</v>
      </c>
      <c r="S6" s="84">
        <f t="shared" si="6"/>
        <v>3.0187457771777212E-3</v>
      </c>
      <c r="T6" s="85">
        <f>分析係数表!F9</f>
        <v>0.68627450980392157</v>
      </c>
      <c r="U6" s="86">
        <f t="shared" si="7"/>
        <v>2.0716882784552991E-3</v>
      </c>
      <c r="V6" s="87">
        <f>分析係数表!D9</f>
        <v>1.9607843137254902E-2</v>
      </c>
      <c r="W6" s="167">
        <f t="shared" si="8"/>
        <v>0</v>
      </c>
      <c r="X6" s="76">
        <f>分析係数表!E9</f>
        <v>0</v>
      </c>
      <c r="Y6" s="166">
        <f t="shared" si="9"/>
        <v>0</v>
      </c>
    </row>
    <row r="7" spans="1:25" x14ac:dyDescent="0.2">
      <c r="A7" s="6" t="s">
        <v>221</v>
      </c>
      <c r="B7" s="5" t="s">
        <v>267</v>
      </c>
      <c r="C7" s="90"/>
      <c r="D7" s="76">
        <f>投入係数表!T7</f>
        <v>0</v>
      </c>
      <c r="E7" s="77">
        <f t="shared" si="0"/>
        <v>0</v>
      </c>
      <c r="F7" s="76">
        <f>分析係数表!C10</f>
        <v>0</v>
      </c>
      <c r="G7" s="77">
        <f t="shared" si="1"/>
        <v>0</v>
      </c>
      <c r="H7" s="77">
        <v>0</v>
      </c>
      <c r="I7" s="77">
        <f t="shared" si="2"/>
        <v>0</v>
      </c>
      <c r="J7" s="76">
        <f>分析係数表!G10</f>
        <v>0</v>
      </c>
      <c r="K7" s="78">
        <f t="shared" si="3"/>
        <v>0</v>
      </c>
      <c r="L7" s="79"/>
      <c r="M7" s="80"/>
      <c r="N7" s="81">
        <f>分析係数表!H10</f>
        <v>1.1817748470644316E-3</v>
      </c>
      <c r="O7" s="82">
        <f t="shared" si="4"/>
        <v>1.7181871767014901E-2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投入係数表!T8</f>
        <v>0</v>
      </c>
      <c r="E8" s="77">
        <f t="shared" si="0"/>
        <v>0</v>
      </c>
      <c r="F8" s="76">
        <f>分析係数表!C11</f>
        <v>2.6120660599932566E-2</v>
      </c>
      <c r="G8" s="77">
        <f t="shared" si="1"/>
        <v>0</v>
      </c>
      <c r="H8" s="77">
        <v>8.63412064375404E-3</v>
      </c>
      <c r="I8" s="77">
        <f t="shared" si="2"/>
        <v>8.63412064375404E-3</v>
      </c>
      <c r="J8" s="76">
        <f>分析係数表!G11</f>
        <v>0.34361233480176212</v>
      </c>
      <c r="K8" s="78">
        <f t="shared" si="3"/>
        <v>2.966790353360419E-3</v>
      </c>
      <c r="L8" s="79"/>
      <c r="M8" s="80"/>
      <c r="N8" s="81">
        <f>分析係数表!H11</f>
        <v>-1.9861762135536665E-5</v>
      </c>
      <c r="O8" s="82">
        <f t="shared" si="4"/>
        <v>-2.8877095406747735E-4</v>
      </c>
      <c r="P8" s="76">
        <f>分析係数表!C11</f>
        <v>2.6120660599932566E-2</v>
      </c>
      <c r="Q8" s="82">
        <f t="shared" si="5"/>
        <v>-7.5428880823152928E-6</v>
      </c>
      <c r="R8" s="83">
        <v>8.8796053169960722E-4</v>
      </c>
      <c r="S8" s="84">
        <f t="shared" si="6"/>
        <v>9.5220811754536464E-3</v>
      </c>
      <c r="T8" s="85">
        <f>分析係数表!F11</f>
        <v>0.56828193832599116</v>
      </c>
      <c r="U8" s="86">
        <f t="shared" si="7"/>
        <v>5.4112267472842309E-3</v>
      </c>
      <c r="V8" s="87">
        <f>分析係数表!D11</f>
        <v>2.2026431718061675E-2</v>
      </c>
      <c r="W8" s="167">
        <f t="shared" si="8"/>
        <v>0</v>
      </c>
      <c r="X8" s="76">
        <f>分析係数表!E11</f>
        <v>0</v>
      </c>
      <c r="Y8" s="166">
        <f t="shared" si="9"/>
        <v>0</v>
      </c>
    </row>
    <row r="9" spans="1:25" x14ac:dyDescent="0.2">
      <c r="A9" s="6" t="s">
        <v>223</v>
      </c>
      <c r="B9" s="5" t="s">
        <v>191</v>
      </c>
      <c r="C9" s="90"/>
      <c r="D9" s="76">
        <f>投入係数表!T9</f>
        <v>0</v>
      </c>
      <c r="E9" s="77">
        <f t="shared" si="0"/>
        <v>0</v>
      </c>
      <c r="F9" s="76">
        <f>分析係数表!C12</f>
        <v>0.27511259056197379</v>
      </c>
      <c r="G9" s="77">
        <f t="shared" si="1"/>
        <v>0</v>
      </c>
      <c r="H9" s="77">
        <v>1.0487794258121326E-3</v>
      </c>
      <c r="I9" s="77">
        <f t="shared" si="2"/>
        <v>1.0487794258121326E-3</v>
      </c>
      <c r="J9" s="76">
        <f>分析係数表!G12</f>
        <v>0.14467046825309793</v>
      </c>
      <c r="K9" s="78">
        <f t="shared" si="3"/>
        <v>1.5172741062645641E-4</v>
      </c>
      <c r="L9" s="79"/>
      <c r="M9" s="80"/>
      <c r="N9" s="81">
        <f>分析係数表!H12</f>
        <v>9.3787240804004135E-2</v>
      </c>
      <c r="O9" s="82">
        <f t="shared" si="4"/>
        <v>1.3635764451066279</v>
      </c>
      <c r="P9" s="76">
        <f>分析係数表!C12</f>
        <v>0.27511259056197379</v>
      </c>
      <c r="Q9" s="82">
        <f t="shared" si="5"/>
        <v>0.37513704824257144</v>
      </c>
      <c r="R9" s="83">
        <v>0.4362377741615947</v>
      </c>
      <c r="S9" s="84">
        <f t="shared" si="6"/>
        <v>0.43728655358740681</v>
      </c>
      <c r="T9" s="85">
        <f>分析係数表!F12</f>
        <v>0.28514639763131922</v>
      </c>
      <c r="U9" s="86">
        <f t="shared" si="7"/>
        <v>0.12469068548806388</v>
      </c>
      <c r="V9" s="87">
        <f>分析係数表!D12</f>
        <v>6.6646562123039807E-2</v>
      </c>
      <c r="W9" s="167">
        <f t="shared" si="8"/>
        <v>0</v>
      </c>
      <c r="X9" s="76">
        <f>分析係数表!E12</f>
        <v>5.9847571005592716E-2</v>
      </c>
      <c r="Y9" s="166">
        <f t="shared" si="9"/>
        <v>0</v>
      </c>
    </row>
    <row r="10" spans="1:25" x14ac:dyDescent="0.2">
      <c r="A10" s="6" t="s">
        <v>224</v>
      </c>
      <c r="B10" s="5" t="s">
        <v>28</v>
      </c>
      <c r="C10" s="90"/>
      <c r="D10" s="76">
        <f>投入係数表!T10</f>
        <v>3.7998733375554147E-3</v>
      </c>
      <c r="E10" s="77">
        <f t="shared" si="0"/>
        <v>0.37998733375554145</v>
      </c>
      <c r="F10" s="76">
        <f>分析係数表!C13</f>
        <v>0</v>
      </c>
      <c r="G10" s="77">
        <f t="shared" si="1"/>
        <v>0</v>
      </c>
      <c r="H10" s="77">
        <v>0</v>
      </c>
      <c r="I10" s="77">
        <f t="shared" si="2"/>
        <v>0</v>
      </c>
      <c r="J10" s="76">
        <f>分析係数表!G13</f>
        <v>0.2449874686716792</v>
      </c>
      <c r="K10" s="78">
        <f t="shared" si="3"/>
        <v>0</v>
      </c>
      <c r="L10" s="79"/>
      <c r="M10" s="80"/>
      <c r="N10" s="81">
        <f>分析係数表!H13</f>
        <v>1.4727496623500437E-2</v>
      </c>
      <c r="O10" s="82">
        <f t="shared" si="4"/>
        <v>0.21412366244103442</v>
      </c>
      <c r="P10" s="76">
        <f>分析係数表!C13</f>
        <v>0</v>
      </c>
      <c r="Q10" s="82">
        <f t="shared" si="5"/>
        <v>0</v>
      </c>
      <c r="R10" s="83">
        <v>0</v>
      </c>
      <c r="S10" s="84">
        <f t="shared" si="6"/>
        <v>0</v>
      </c>
      <c r="T10" s="85">
        <f>分析係数表!F13</f>
        <v>0.38345864661654133</v>
      </c>
      <c r="U10" s="86">
        <f t="shared" si="7"/>
        <v>0</v>
      </c>
      <c r="V10" s="87">
        <f>分析係数表!D13</f>
        <v>8.834586466165413E-2</v>
      </c>
      <c r="W10" s="167">
        <f t="shared" si="8"/>
        <v>0</v>
      </c>
      <c r="X10" s="76">
        <f>分析係数表!E13</f>
        <v>8.6048454469507096E-2</v>
      </c>
      <c r="Y10" s="166">
        <f t="shared" si="9"/>
        <v>0</v>
      </c>
    </row>
    <row r="11" spans="1:25" x14ac:dyDescent="0.2">
      <c r="A11" s="6" t="s">
        <v>225</v>
      </c>
      <c r="B11" s="5" t="s">
        <v>268</v>
      </c>
      <c r="C11" s="90"/>
      <c r="D11" s="76">
        <f>投入係数表!T11</f>
        <v>6.333122229259025E-3</v>
      </c>
      <c r="E11" s="77">
        <f t="shared" si="0"/>
        <v>0.6333122229259025</v>
      </c>
      <c r="F11" s="76">
        <f>分析係数表!C14</f>
        <v>0.21228966346153844</v>
      </c>
      <c r="G11" s="77">
        <f t="shared" si="1"/>
        <v>0.13444563867101864</v>
      </c>
      <c r="H11" s="77">
        <v>0.22239602494804936</v>
      </c>
      <c r="I11" s="77">
        <f t="shared" si="2"/>
        <v>0.22239602494804936</v>
      </c>
      <c r="J11" s="76">
        <f>分析係数表!G14</f>
        <v>0.17214191852825231</v>
      </c>
      <c r="K11" s="78">
        <f t="shared" si="3"/>
        <v>3.8283678407614277E-2</v>
      </c>
      <c r="L11" s="79"/>
      <c r="M11" s="80"/>
      <c r="N11" s="81">
        <f>分析係数表!H14</f>
        <v>1.2214983713355048E-3</v>
      </c>
      <c r="O11" s="82">
        <f t="shared" si="4"/>
        <v>1.7759413675149854E-2</v>
      </c>
      <c r="P11" s="76">
        <f>分析係数表!C14</f>
        <v>0.21228966346153844</v>
      </c>
      <c r="Q11" s="82">
        <f t="shared" si="5"/>
        <v>3.770139952371806E-3</v>
      </c>
      <c r="R11" s="83">
        <v>2.183370422972522E-2</v>
      </c>
      <c r="S11" s="84">
        <f t="shared" si="6"/>
        <v>0.24422972917777458</v>
      </c>
      <c r="T11" s="85">
        <f>分析係数表!F14</f>
        <v>0.30737068450603272</v>
      </c>
      <c r="U11" s="86">
        <f t="shared" si="7"/>
        <v>7.5069059034095567E-2</v>
      </c>
      <c r="V11" s="87">
        <f>分析係数表!D14</f>
        <v>6.4508421932863463E-2</v>
      </c>
      <c r="W11" s="167">
        <f t="shared" si="8"/>
        <v>0</v>
      </c>
      <c r="X11" s="76">
        <f>分析係数表!E14</f>
        <v>5.0053757018277384E-2</v>
      </c>
      <c r="Y11" s="166">
        <f t="shared" si="9"/>
        <v>0</v>
      </c>
    </row>
    <row r="12" spans="1:25" x14ac:dyDescent="0.2">
      <c r="A12" s="6" t="s">
        <v>226</v>
      </c>
      <c r="B12" s="5" t="s">
        <v>29</v>
      </c>
      <c r="C12" s="90"/>
      <c r="D12" s="76">
        <f>投入係数表!T12</f>
        <v>1.7732742241925271E-2</v>
      </c>
      <c r="E12" s="77">
        <f t="shared" si="0"/>
        <v>1.773274224192527</v>
      </c>
      <c r="F12" s="76">
        <f>分析係数表!C15</f>
        <v>0</v>
      </c>
      <c r="G12" s="77">
        <f t="shared" si="1"/>
        <v>0</v>
      </c>
      <c r="H12" s="77">
        <v>0</v>
      </c>
      <c r="I12" s="77">
        <f t="shared" si="2"/>
        <v>0</v>
      </c>
      <c r="J12" s="76">
        <f>分析係数表!G15</f>
        <v>9.5616368472834598E-2</v>
      </c>
      <c r="K12" s="78">
        <f t="shared" si="3"/>
        <v>0</v>
      </c>
      <c r="L12" s="79"/>
      <c r="M12" s="80"/>
      <c r="N12" s="81">
        <f>分析係数表!H15</f>
        <v>8.620004766822913E-3</v>
      </c>
      <c r="O12" s="82">
        <f t="shared" si="4"/>
        <v>0.12532659406528518</v>
      </c>
      <c r="P12" s="76">
        <f>分析係数表!C15</f>
        <v>0</v>
      </c>
      <c r="Q12" s="82">
        <f t="shared" si="5"/>
        <v>0</v>
      </c>
      <c r="R12" s="83">
        <v>0</v>
      </c>
      <c r="S12" s="84">
        <f t="shared" si="6"/>
        <v>0</v>
      </c>
      <c r="T12" s="85">
        <f>分析係数表!F15</f>
        <v>0.30379331705717305</v>
      </c>
      <c r="U12" s="86">
        <f t="shared" si="7"/>
        <v>0</v>
      </c>
      <c r="V12" s="87">
        <f>分析係数表!D15</f>
        <v>2.2264329701563241E-2</v>
      </c>
      <c r="W12" s="167">
        <f t="shared" si="8"/>
        <v>0</v>
      </c>
      <c r="X12" s="76">
        <f>分析係数表!E15</f>
        <v>2.0187297307145722E-2</v>
      </c>
      <c r="Y12" s="166">
        <f t="shared" si="9"/>
        <v>0</v>
      </c>
    </row>
    <row r="13" spans="1:25" x14ac:dyDescent="0.2">
      <c r="A13" s="6" t="s">
        <v>227</v>
      </c>
      <c r="B13" s="5" t="s">
        <v>30</v>
      </c>
      <c r="C13" s="90"/>
      <c r="D13" s="76">
        <f>投入係数表!T13</f>
        <v>1.266624445851805E-3</v>
      </c>
      <c r="E13" s="77">
        <f t="shared" si="0"/>
        <v>0.1266624445851805</v>
      </c>
      <c r="F13" s="76">
        <f>分析係数表!C16</f>
        <v>0.11454569784557744</v>
      </c>
      <c r="G13" s="77">
        <f t="shared" si="1"/>
        <v>1.4508638105836281E-2</v>
      </c>
      <c r="H13" s="77">
        <v>3.2346252396373211E-2</v>
      </c>
      <c r="I13" s="77">
        <f t="shared" si="2"/>
        <v>3.2346252396373211E-2</v>
      </c>
      <c r="J13" s="76">
        <f>分析係数表!G16</f>
        <v>3.3333333333333333E-2</v>
      </c>
      <c r="K13" s="78">
        <f t="shared" si="3"/>
        <v>1.0782084132124404E-3</v>
      </c>
      <c r="L13" s="79"/>
      <c r="M13" s="80"/>
      <c r="N13" s="81">
        <f>分析係数表!H16</f>
        <v>1.7428696273933425E-2</v>
      </c>
      <c r="O13" s="82">
        <f t="shared" si="4"/>
        <v>0.25339651219421139</v>
      </c>
      <c r="P13" s="76">
        <f>分析係数表!C16</f>
        <v>0.11454569784557744</v>
      </c>
      <c r="Q13" s="82">
        <f t="shared" si="5"/>
        <v>2.9025480320921317E-2</v>
      </c>
      <c r="R13" s="83">
        <v>3.3847026585438734E-2</v>
      </c>
      <c r="S13" s="84">
        <f t="shared" si="6"/>
        <v>6.6193278981811945E-2</v>
      </c>
      <c r="T13" s="85">
        <f>分析係数表!F16</f>
        <v>0.28835978835978837</v>
      </c>
      <c r="U13" s="86">
        <f t="shared" si="7"/>
        <v>1.9087479918035721E-2</v>
      </c>
      <c r="V13" s="87">
        <f>分析係数表!D16</f>
        <v>1.4814814814814815E-2</v>
      </c>
      <c r="W13" s="167">
        <f t="shared" si="8"/>
        <v>0</v>
      </c>
      <c r="X13" s="76">
        <f>分析係数表!E16</f>
        <v>1.4814814814814815E-2</v>
      </c>
      <c r="Y13" s="166">
        <f t="shared" si="9"/>
        <v>0</v>
      </c>
    </row>
    <row r="14" spans="1:25" x14ac:dyDescent="0.2">
      <c r="A14" s="6" t="s">
        <v>2</v>
      </c>
      <c r="B14" s="5" t="s">
        <v>365</v>
      </c>
      <c r="C14" s="90"/>
      <c r="D14" s="76">
        <f>投入係数表!T14</f>
        <v>2.0265991133628879E-2</v>
      </c>
      <c r="E14" s="77">
        <f t="shared" si="0"/>
        <v>2.026599113362888</v>
      </c>
      <c r="F14" s="76">
        <f>分析係数表!C17</f>
        <v>0.30978058757902571</v>
      </c>
      <c r="G14" s="77">
        <f t="shared" si="1"/>
        <v>0.62780106412468795</v>
      </c>
      <c r="H14" s="77">
        <v>0.74631078844665244</v>
      </c>
      <c r="I14" s="77">
        <f t="shared" si="2"/>
        <v>0.74631078844665244</v>
      </c>
      <c r="J14" s="76">
        <f>分析係数表!G17</f>
        <v>0.21244620534189493</v>
      </c>
      <c r="K14" s="78">
        <f t="shared" si="3"/>
        <v>0.15855089501120903</v>
      </c>
      <c r="L14" s="79"/>
      <c r="M14" s="80"/>
      <c r="N14" s="81">
        <f>分析係数表!H17</f>
        <v>3.0984348931437197E-3</v>
      </c>
      <c r="O14" s="82">
        <f t="shared" si="4"/>
        <v>4.5048268834526464E-2</v>
      </c>
      <c r="P14" s="76">
        <f>分析係数表!C17</f>
        <v>0.30978058757902571</v>
      </c>
      <c r="Q14" s="82">
        <f t="shared" si="5"/>
        <v>1.395507918897752E-2</v>
      </c>
      <c r="R14" s="83">
        <v>3.1443697321139448E-2</v>
      </c>
      <c r="S14" s="84">
        <f t="shared" si="6"/>
        <v>0.77775448576779194</v>
      </c>
      <c r="T14" s="85">
        <f>分析係数表!F17</f>
        <v>0.32338274472300022</v>
      </c>
      <c r="U14" s="86">
        <f t="shared" si="7"/>
        <v>0.25151238032821416</v>
      </c>
      <c r="V14" s="87">
        <f>分析係数表!D17</f>
        <v>4.5631532208484184E-2</v>
      </c>
      <c r="W14" s="167">
        <f t="shared" si="8"/>
        <v>0</v>
      </c>
      <c r="X14" s="76">
        <f>分析係数表!E17</f>
        <v>4.7134367101577979E-2</v>
      </c>
      <c r="Y14" s="166">
        <f t="shared" si="9"/>
        <v>0</v>
      </c>
    </row>
    <row r="15" spans="1:25" x14ac:dyDescent="0.2">
      <c r="A15" s="6" t="s">
        <v>3</v>
      </c>
      <c r="B15" s="5" t="s">
        <v>31</v>
      </c>
      <c r="C15" s="90"/>
      <c r="D15" s="76">
        <f>投入係数表!T15</f>
        <v>3.6098796706776438E-2</v>
      </c>
      <c r="E15" s="77">
        <f t="shared" si="0"/>
        <v>3.6098796706776439</v>
      </c>
      <c r="F15" s="76">
        <f>分析係数表!C18</f>
        <v>0.59688826025459685</v>
      </c>
      <c r="G15" s="77">
        <f t="shared" si="1"/>
        <v>2.154694796359216</v>
      </c>
      <c r="H15" s="77">
        <v>2.3355955020653831</v>
      </c>
      <c r="I15" s="77">
        <f t="shared" si="2"/>
        <v>2.3355955020653831</v>
      </c>
      <c r="J15" s="76">
        <f>分析係数表!G18</f>
        <v>0.21580586555930445</v>
      </c>
      <c r="K15" s="78">
        <f t="shared" si="3"/>
        <v>0.50403520891963827</v>
      </c>
      <c r="L15" s="79"/>
      <c r="M15" s="80"/>
      <c r="N15" s="81">
        <f>分析係数表!H18</f>
        <v>4.5682052911734329E-4</v>
      </c>
      <c r="O15" s="82">
        <f t="shared" si="4"/>
        <v>6.6417319435519784E-3</v>
      </c>
      <c r="P15" s="76">
        <f>分析係数表!C18</f>
        <v>0.59688826025459685</v>
      </c>
      <c r="Q15" s="82">
        <f t="shared" si="5"/>
        <v>3.9643718248641227E-3</v>
      </c>
      <c r="R15" s="83">
        <v>9.890233775879621E-3</v>
      </c>
      <c r="S15" s="84">
        <f t="shared" si="6"/>
        <v>2.3454857358412626</v>
      </c>
      <c r="T15" s="85">
        <f>分析係数表!F18</f>
        <v>0.45964183752919802</v>
      </c>
      <c r="U15" s="86">
        <f t="shared" si="7"/>
        <v>1.078083373520601</v>
      </c>
      <c r="V15" s="87">
        <f>分析係数表!D18</f>
        <v>3.9968855437321565E-2</v>
      </c>
      <c r="W15" s="167">
        <f t="shared" si="8"/>
        <v>0</v>
      </c>
      <c r="X15" s="76">
        <f>分析係数表!E18</f>
        <v>3.7243706202958735E-2</v>
      </c>
      <c r="Y15" s="166">
        <f t="shared" si="9"/>
        <v>0</v>
      </c>
    </row>
    <row r="16" spans="1:25" x14ac:dyDescent="0.2">
      <c r="A16" s="6" t="s">
        <v>4</v>
      </c>
      <c r="B16" s="5" t="s">
        <v>32</v>
      </c>
      <c r="C16" s="90"/>
      <c r="D16" s="76">
        <f>投入係数表!T16</f>
        <v>5.699810006333122E-3</v>
      </c>
      <c r="E16" s="77">
        <f t="shared" si="0"/>
        <v>0.56998100063331225</v>
      </c>
      <c r="F16" s="76">
        <f>分析係数表!C19</f>
        <v>0.34200435729847489</v>
      </c>
      <c r="G16" s="77">
        <f t="shared" si="1"/>
        <v>0.19493598579393756</v>
      </c>
      <c r="H16" s="77">
        <v>0.45577346087810144</v>
      </c>
      <c r="I16" s="77">
        <f t="shared" si="2"/>
        <v>0.45577346087810144</v>
      </c>
      <c r="J16" s="76">
        <f>分析係数表!G19</f>
        <v>5.7658279746234518E-2</v>
      </c>
      <c r="K16" s="78">
        <f t="shared" si="3"/>
        <v>2.6279113708219046E-2</v>
      </c>
      <c r="L16" s="79"/>
      <c r="M16" s="80"/>
      <c r="N16" s="81">
        <f>分析係数表!H19</f>
        <v>-1.1917057281321999E-4</v>
      </c>
      <c r="O16" s="82">
        <f t="shared" si="4"/>
        <v>-1.732625724404864E-3</v>
      </c>
      <c r="P16" s="76">
        <f>分析係数表!C19</f>
        <v>0.34200435729847489</v>
      </c>
      <c r="Q16" s="82">
        <f t="shared" si="5"/>
        <v>-5.9256554731389004E-4</v>
      </c>
      <c r="R16" s="83">
        <v>5.4938262911352464E-3</v>
      </c>
      <c r="S16" s="84">
        <f t="shared" si="6"/>
        <v>0.46126728716923671</v>
      </c>
      <c r="T16" s="85">
        <f>分析係数表!F19</f>
        <v>0.2400702026958986</v>
      </c>
      <c r="U16" s="86">
        <f t="shared" si="7"/>
        <v>0.11073653112770593</v>
      </c>
      <c r="V16" s="87">
        <f>分析係数表!D19</f>
        <v>1.0314617409693151E-2</v>
      </c>
      <c r="W16" s="167">
        <f t="shared" si="8"/>
        <v>0</v>
      </c>
      <c r="X16" s="76">
        <f>分析係数表!E19</f>
        <v>1.1666882453641765E-2</v>
      </c>
      <c r="Y16" s="166">
        <f t="shared" si="9"/>
        <v>0</v>
      </c>
    </row>
    <row r="17" spans="1:25" x14ac:dyDescent="0.2">
      <c r="A17" s="6" t="s">
        <v>5</v>
      </c>
      <c r="B17" s="5" t="s">
        <v>33</v>
      </c>
      <c r="C17" s="90"/>
      <c r="D17" s="76">
        <f>投入係数表!T17</f>
        <v>4.7498416719442688E-2</v>
      </c>
      <c r="E17" s="77">
        <f t="shared" si="0"/>
        <v>4.7498416719442691</v>
      </c>
      <c r="F17" s="76">
        <f>分析係数表!C20</f>
        <v>3.3677120606188216E-2</v>
      </c>
      <c r="G17" s="77">
        <f t="shared" si="1"/>
        <v>0.15996099084636584</v>
      </c>
      <c r="H17" s="77">
        <v>0.17207957044101518</v>
      </c>
      <c r="I17" s="77">
        <f t="shared" si="2"/>
        <v>0.17207957044101518</v>
      </c>
      <c r="J17" s="76">
        <f>分析係数表!G20</f>
        <v>0.10088272383354351</v>
      </c>
      <c r="K17" s="78">
        <f t="shared" si="3"/>
        <v>1.7359855782195732E-2</v>
      </c>
      <c r="L17" s="79"/>
      <c r="M17" s="80"/>
      <c r="N17" s="81">
        <f>分析係数表!H20</f>
        <v>5.7599110193056326E-4</v>
      </c>
      <c r="O17" s="82">
        <f t="shared" si="4"/>
        <v>8.3743576679568416E-3</v>
      </c>
      <c r="P17" s="76">
        <f>分析係数表!C20</f>
        <v>3.3677120606188216E-2</v>
      </c>
      <c r="Q17" s="82">
        <f t="shared" si="5"/>
        <v>2.8202425318313962E-4</v>
      </c>
      <c r="R17" s="83">
        <v>7.3055343191183062E-4</v>
      </c>
      <c r="S17" s="84">
        <f t="shared" si="6"/>
        <v>0.17281012387292702</v>
      </c>
      <c r="T17" s="85">
        <f>分析係数表!F20</f>
        <v>0.2244640605296343</v>
      </c>
      <c r="U17" s="86">
        <f t="shared" si="7"/>
        <v>3.878966210514629E-2</v>
      </c>
      <c r="V17" s="87">
        <f>分析係数表!D20</f>
        <v>9.8360655737704916E-2</v>
      </c>
      <c r="W17" s="167">
        <f t="shared" si="8"/>
        <v>0</v>
      </c>
      <c r="X17" s="76">
        <f>分析係数表!E20</f>
        <v>9.8360655737704916E-2</v>
      </c>
      <c r="Y17" s="166">
        <f t="shared" si="9"/>
        <v>0</v>
      </c>
    </row>
    <row r="18" spans="1:25" x14ac:dyDescent="0.2">
      <c r="A18" s="6" t="s">
        <v>6</v>
      </c>
      <c r="B18" s="5" t="s">
        <v>34</v>
      </c>
      <c r="C18" s="90"/>
      <c r="D18" s="76">
        <f>投入係数表!T18</f>
        <v>2.1532615579480684E-2</v>
      </c>
      <c r="E18" s="77">
        <f t="shared" si="0"/>
        <v>2.1532615579480683</v>
      </c>
      <c r="F18" s="76">
        <f>分析係数表!C21</f>
        <v>0.74792925901052154</v>
      </c>
      <c r="G18" s="77">
        <f t="shared" si="1"/>
        <v>1.61048732149194</v>
      </c>
      <c r="H18" s="77">
        <v>1.8116391162450654</v>
      </c>
      <c r="I18" s="77">
        <f t="shared" si="2"/>
        <v>1.8116391162450654</v>
      </c>
      <c r="J18" s="76">
        <f>分析係数表!G21</f>
        <v>0.28510603787356553</v>
      </c>
      <c r="K18" s="78">
        <f t="shared" si="3"/>
        <v>0.51650925048939844</v>
      </c>
      <c r="L18" s="79"/>
      <c r="M18" s="80"/>
      <c r="N18" s="81">
        <f>分析係数表!H21</f>
        <v>9.6329546357352828E-4</v>
      </c>
      <c r="O18" s="82">
        <f t="shared" si="4"/>
        <v>1.4005391272272651E-2</v>
      </c>
      <c r="P18" s="76">
        <f>分析係数表!C21</f>
        <v>0.74792925901052154</v>
      </c>
      <c r="Q18" s="82">
        <f t="shared" si="5"/>
        <v>1.047504191642331E-2</v>
      </c>
      <c r="R18" s="83">
        <v>2.4682855719104422E-2</v>
      </c>
      <c r="S18" s="84">
        <f t="shared" si="6"/>
        <v>1.8363219719641697</v>
      </c>
      <c r="T18" s="85">
        <f>分析係数表!F21</f>
        <v>0.42581403836016385</v>
      </c>
      <c r="U18" s="86">
        <f t="shared" si="7"/>
        <v>0.78193167461156265</v>
      </c>
      <c r="V18" s="87">
        <f>分析係数表!D21</f>
        <v>6.5082518957057703E-2</v>
      </c>
      <c r="W18" s="167">
        <f t="shared" si="8"/>
        <v>0</v>
      </c>
      <c r="X18" s="76">
        <f>分析係数表!E21</f>
        <v>5.1052268764445886E-2</v>
      </c>
      <c r="Y18" s="166">
        <f t="shared" si="9"/>
        <v>0</v>
      </c>
    </row>
    <row r="19" spans="1:25" x14ac:dyDescent="0.2">
      <c r="A19" s="6" t="s">
        <v>7</v>
      </c>
      <c r="B19" s="5" t="s">
        <v>269</v>
      </c>
      <c r="C19" s="90"/>
      <c r="D19" s="76">
        <f>投入係数表!T19</f>
        <v>2.5332488917036099E-3</v>
      </c>
      <c r="E19" s="77">
        <f t="shared" si="0"/>
        <v>0.253324889170361</v>
      </c>
      <c r="F19" s="76">
        <f>分析係数表!C22</f>
        <v>0.14808652246256238</v>
      </c>
      <c r="G19" s="77">
        <f t="shared" si="1"/>
        <v>3.7514001890452786E-2</v>
      </c>
      <c r="H19" s="77">
        <v>4.691585350575736E-2</v>
      </c>
      <c r="I19" s="77">
        <f t="shared" si="2"/>
        <v>4.691585350575736E-2</v>
      </c>
      <c r="J19" s="76">
        <f>分析係数表!G22</f>
        <v>0.1945937983354202</v>
      </c>
      <c r="K19" s="78">
        <f t="shared" si="3"/>
        <v>9.1295341358334642E-3</v>
      </c>
      <c r="L19" s="79"/>
      <c r="M19" s="80"/>
      <c r="N19" s="81">
        <f>分析係数表!H22</f>
        <v>4.9654405338841663E-5</v>
      </c>
      <c r="O19" s="82">
        <f t="shared" si="4"/>
        <v>7.219273851686933E-4</v>
      </c>
      <c r="P19" s="76">
        <f>分析係数表!C22</f>
        <v>0.14808652246256238</v>
      </c>
      <c r="Q19" s="82">
        <f t="shared" si="5"/>
        <v>1.0690771594012261E-4</v>
      </c>
      <c r="R19" s="83">
        <v>1.2969225516326402E-3</v>
      </c>
      <c r="S19" s="84">
        <f t="shared" si="6"/>
        <v>4.8212776057390001E-2</v>
      </c>
      <c r="T19" s="85">
        <f>分析係数表!F22</f>
        <v>0.41290417618030495</v>
      </c>
      <c r="U19" s="86">
        <f t="shared" si="7"/>
        <v>1.9907256579342149E-2</v>
      </c>
      <c r="V19" s="87">
        <f>分析係数表!D22</f>
        <v>2.3495617588568902E-2</v>
      </c>
      <c r="W19" s="167">
        <f t="shared" si="8"/>
        <v>0</v>
      </c>
      <c r="X19" s="76">
        <f>分析係数表!E22</f>
        <v>1.8855417249760625E-2</v>
      </c>
      <c r="Y19" s="166">
        <f t="shared" si="9"/>
        <v>0</v>
      </c>
    </row>
    <row r="20" spans="1:25" x14ac:dyDescent="0.2">
      <c r="A20" s="6" t="s">
        <v>8</v>
      </c>
      <c r="B20" s="5" t="s">
        <v>270</v>
      </c>
      <c r="C20" s="90"/>
      <c r="D20" s="76">
        <f>投入係数表!T20</f>
        <v>3.1665611146295125E-3</v>
      </c>
      <c r="E20" s="77">
        <f t="shared" si="0"/>
        <v>0.31665611146295125</v>
      </c>
      <c r="F20" s="76">
        <f>分析係数表!C23</f>
        <v>0</v>
      </c>
      <c r="G20" s="77">
        <f t="shared" si="1"/>
        <v>0</v>
      </c>
      <c r="H20" s="77">
        <v>0</v>
      </c>
      <c r="I20" s="77">
        <f t="shared" si="2"/>
        <v>0</v>
      </c>
      <c r="J20" s="76">
        <f>分析係数表!G23</f>
        <v>0.21540656205420827</v>
      </c>
      <c r="K20" s="78">
        <f t="shared" si="3"/>
        <v>0</v>
      </c>
      <c r="L20" s="79"/>
      <c r="M20" s="80"/>
      <c r="N20" s="81">
        <f>分析係数表!H23</f>
        <v>2.9792643203304998E-5</v>
      </c>
      <c r="O20" s="82">
        <f t="shared" si="4"/>
        <v>4.33156431101216E-4</v>
      </c>
      <c r="P20" s="76">
        <f>分析係数表!C23</f>
        <v>0</v>
      </c>
      <c r="Q20" s="82">
        <f t="shared" si="5"/>
        <v>0</v>
      </c>
      <c r="R20" s="83">
        <v>0</v>
      </c>
      <c r="S20" s="84">
        <f t="shared" si="6"/>
        <v>0</v>
      </c>
      <c r="T20" s="85">
        <f>分析係数表!F23</f>
        <v>0.44079885877318115</v>
      </c>
      <c r="U20" s="86">
        <f t="shared" si="7"/>
        <v>0</v>
      </c>
      <c r="V20" s="87">
        <f>分析係数表!D23</f>
        <v>9.4151212553495012E-2</v>
      </c>
      <c r="W20" s="167">
        <f t="shared" si="8"/>
        <v>0</v>
      </c>
      <c r="X20" s="76">
        <f>分析係数表!E23</f>
        <v>8.7375178316690436E-2</v>
      </c>
      <c r="Y20" s="166">
        <f t="shared" si="9"/>
        <v>0</v>
      </c>
    </row>
    <row r="21" spans="1:25" x14ac:dyDescent="0.2">
      <c r="A21" s="6" t="s">
        <v>9</v>
      </c>
      <c r="B21" s="5" t="s">
        <v>271</v>
      </c>
      <c r="C21" s="90"/>
      <c r="D21" s="76">
        <f>投入係数表!T21</f>
        <v>0</v>
      </c>
      <c r="E21" s="77">
        <f t="shared" si="0"/>
        <v>0</v>
      </c>
      <c r="F21" s="76">
        <f>分析係数表!C24</f>
        <v>0.12890403180011356</v>
      </c>
      <c r="G21" s="77">
        <f t="shared" si="1"/>
        <v>0</v>
      </c>
      <c r="H21" s="77">
        <v>2.3267997029510633E-3</v>
      </c>
      <c r="I21" s="77">
        <f t="shared" si="2"/>
        <v>2.3267997029510633E-3</v>
      </c>
      <c r="J21" s="76">
        <f>分析係数表!G24</f>
        <v>0.20533333333333334</v>
      </c>
      <c r="K21" s="78">
        <f t="shared" si="3"/>
        <v>4.777695390059517E-4</v>
      </c>
      <c r="L21" s="79"/>
      <c r="M21" s="80"/>
      <c r="N21" s="81">
        <f>分析係数表!H24</f>
        <v>3.4758083737189161E-4</v>
      </c>
      <c r="O21" s="82">
        <f t="shared" si="4"/>
        <v>5.0534916961808528E-3</v>
      </c>
      <c r="P21" s="76">
        <f>分析係数表!C24</f>
        <v>0.12890403180011356</v>
      </c>
      <c r="Q21" s="82">
        <f t="shared" si="5"/>
        <v>6.5141545430610643E-4</v>
      </c>
      <c r="R21" s="83">
        <v>2.557281942773609E-3</v>
      </c>
      <c r="S21" s="84">
        <f t="shared" si="6"/>
        <v>4.8840816457246718E-3</v>
      </c>
      <c r="T21" s="85">
        <f>分析係数表!F24</f>
        <v>0.39200000000000002</v>
      </c>
      <c r="U21" s="86">
        <f t="shared" si="7"/>
        <v>1.9145600051240714E-3</v>
      </c>
      <c r="V21" s="87">
        <f>分析係数表!D24</f>
        <v>0</v>
      </c>
      <c r="W21" s="167">
        <f t="shared" si="8"/>
        <v>0</v>
      </c>
      <c r="X21" s="76">
        <f>分析係数表!E24</f>
        <v>0</v>
      </c>
      <c r="Y21" s="166">
        <f t="shared" si="9"/>
        <v>0</v>
      </c>
    </row>
    <row r="22" spans="1:25" x14ac:dyDescent="0.2">
      <c r="A22" s="6" t="s">
        <v>10</v>
      </c>
      <c r="B22" s="5" t="s">
        <v>272</v>
      </c>
      <c r="C22" s="75">
        <f>最終需要_まとめ!C23</f>
        <v>100</v>
      </c>
      <c r="D22" s="76">
        <f>投入係数表!T22</f>
        <v>0.2894236858771374</v>
      </c>
      <c r="E22" s="77">
        <f t="shared" si="0"/>
        <v>28.942368587713741</v>
      </c>
      <c r="F22" s="76">
        <f>分析係数表!C25</f>
        <v>4.4947860481841073E-2</v>
      </c>
      <c r="G22" s="77">
        <f t="shared" si="1"/>
        <v>1.3008975452945768</v>
      </c>
      <c r="H22" s="77">
        <v>1.326679840654404</v>
      </c>
      <c r="I22" s="77">
        <f t="shared" si="2"/>
        <v>101.32667984065441</v>
      </c>
      <c r="J22" s="76">
        <f>分析係数表!G25</f>
        <v>0.19696010132995567</v>
      </c>
      <c r="K22" s="78">
        <f t="shared" si="3"/>
        <v>19.957313128843268</v>
      </c>
      <c r="L22" s="79"/>
      <c r="M22" s="80"/>
      <c r="N22" s="81">
        <f>分析係数表!H25</f>
        <v>5.2633669659172167E-4</v>
      </c>
      <c r="O22" s="82">
        <f t="shared" si="4"/>
        <v>7.6524302827881497E-3</v>
      </c>
      <c r="P22" s="76">
        <f>分析係数表!C25</f>
        <v>4.4947860481841073E-2</v>
      </c>
      <c r="Q22" s="82">
        <f t="shared" si="5"/>
        <v>3.4396036869777737E-4</v>
      </c>
      <c r="R22" s="83">
        <v>1.6476025454851136E-3</v>
      </c>
      <c r="S22" s="84">
        <f t="shared" si="6"/>
        <v>101.3283274431999</v>
      </c>
      <c r="T22" s="85">
        <f>分析係数表!F25</f>
        <v>0.35085497150094996</v>
      </c>
      <c r="U22" s="86">
        <f t="shared" si="7"/>
        <v>35.551547437322824</v>
      </c>
      <c r="V22" s="87">
        <f>分析係数表!D25</f>
        <v>8.9930335655478144E-2</v>
      </c>
      <c r="W22" s="167">
        <f t="shared" si="8"/>
        <v>9</v>
      </c>
      <c r="X22" s="76">
        <f>分析係数表!E25</f>
        <v>8.7397086763774542E-2</v>
      </c>
      <c r="Y22" s="166">
        <f t="shared" si="9"/>
        <v>9</v>
      </c>
    </row>
    <row r="23" spans="1:25" x14ac:dyDescent="0.2">
      <c r="A23" s="6" t="s">
        <v>11</v>
      </c>
      <c r="B23" s="5" t="s">
        <v>35</v>
      </c>
      <c r="C23" s="90"/>
      <c r="D23" s="76">
        <f>投入係数表!T23</f>
        <v>2.1532615579480684E-2</v>
      </c>
      <c r="E23" s="77">
        <f t="shared" si="0"/>
        <v>2.1532615579480683</v>
      </c>
      <c r="F23" s="76">
        <f>分析係数表!C26</f>
        <v>0.39424703891708968</v>
      </c>
      <c r="G23" s="77">
        <f t="shared" si="1"/>
        <v>0.84891699323502523</v>
      </c>
      <c r="H23" s="77">
        <v>0.91499290965150282</v>
      </c>
      <c r="I23" s="77">
        <f t="shared" si="2"/>
        <v>0.91499290965150282</v>
      </c>
      <c r="J23" s="76">
        <f>分析係数表!G26</f>
        <v>0.19628618241398144</v>
      </c>
      <c r="K23" s="78">
        <f t="shared" si="3"/>
        <v>0.17960046517135453</v>
      </c>
      <c r="L23" s="79"/>
      <c r="M23" s="80"/>
      <c r="N23" s="81">
        <f>分析係数表!H26</f>
        <v>1.0973623579884007E-2</v>
      </c>
      <c r="O23" s="82">
        <f t="shared" si="4"/>
        <v>0.15954595212228123</v>
      </c>
      <c r="P23" s="76">
        <f>分析係数表!C26</f>
        <v>0.39424703891708968</v>
      </c>
      <c r="Q23" s="82">
        <f t="shared" si="5"/>
        <v>6.2900519195417129E-2</v>
      </c>
      <c r="R23" s="83">
        <v>6.9133949540153491E-2</v>
      </c>
      <c r="S23" s="84">
        <f t="shared" si="6"/>
        <v>0.98412685919165632</v>
      </c>
      <c r="T23" s="85">
        <f>分析係数表!F26</f>
        <v>0.33478973238667392</v>
      </c>
      <c r="U23" s="86">
        <f t="shared" si="7"/>
        <v>0.32947556782331255</v>
      </c>
      <c r="V23" s="87">
        <f>分析係数表!D26</f>
        <v>1.0267613326051339E-2</v>
      </c>
      <c r="W23" s="167">
        <f t="shared" si="8"/>
        <v>0</v>
      </c>
      <c r="X23" s="76">
        <f>分析係数表!E26</f>
        <v>1.0158383397050792E-2</v>
      </c>
      <c r="Y23" s="166">
        <f t="shared" si="9"/>
        <v>0</v>
      </c>
    </row>
    <row r="24" spans="1:25" x14ac:dyDescent="0.2">
      <c r="A24" s="6" t="s">
        <v>12</v>
      </c>
      <c r="B24" s="5" t="s">
        <v>366</v>
      </c>
      <c r="C24" s="90"/>
      <c r="D24" s="76">
        <f>投入係数表!T24</f>
        <v>0</v>
      </c>
      <c r="E24" s="77">
        <f t="shared" si="0"/>
        <v>0</v>
      </c>
      <c r="F24" s="76">
        <f>分析係数表!C27</f>
        <v>0.12701612903225812</v>
      </c>
      <c r="G24" s="77">
        <f t="shared" si="1"/>
        <v>0</v>
      </c>
      <c r="H24" s="77">
        <v>5.1430119490275073E-4</v>
      </c>
      <c r="I24" s="77">
        <f t="shared" si="2"/>
        <v>5.1430119490275073E-4</v>
      </c>
      <c r="J24" s="76">
        <f>分析係数表!G27</f>
        <v>0.16988809766022381</v>
      </c>
      <c r="K24" s="78">
        <f t="shared" si="3"/>
        <v>8.7373651626408314E-5</v>
      </c>
      <c r="L24" s="79"/>
      <c r="M24" s="80"/>
      <c r="N24" s="81">
        <f>分析係数表!H27</f>
        <v>1.137085882259474E-2</v>
      </c>
      <c r="O24" s="82">
        <f t="shared" si="4"/>
        <v>0.16532137120363077</v>
      </c>
      <c r="P24" s="76">
        <f>分析係数表!C27</f>
        <v>0.12701612903225812</v>
      </c>
      <c r="Q24" s="82">
        <f t="shared" si="5"/>
        <v>2.0998480616590209E-2</v>
      </c>
      <c r="R24" s="83">
        <v>2.1255214712442187E-2</v>
      </c>
      <c r="S24" s="84">
        <f t="shared" si="6"/>
        <v>2.1769515907344938E-2</v>
      </c>
      <c r="T24" s="85">
        <f>分析係数表!F27</f>
        <v>0.32044760935910477</v>
      </c>
      <c r="U24" s="86">
        <f t="shared" si="7"/>
        <v>6.9759893294136883E-3</v>
      </c>
      <c r="V24" s="87">
        <f>分析係数表!D27</f>
        <v>1.0172939979654121E-2</v>
      </c>
      <c r="W24" s="167">
        <f t="shared" si="8"/>
        <v>0</v>
      </c>
      <c r="X24" s="76">
        <f>分析係数表!E27</f>
        <v>5.0864699898270603E-3</v>
      </c>
      <c r="Y24" s="166">
        <f t="shared" si="9"/>
        <v>0</v>
      </c>
    </row>
    <row r="25" spans="1:25" x14ac:dyDescent="0.2">
      <c r="A25" s="6" t="s">
        <v>13</v>
      </c>
      <c r="B25" s="5" t="s">
        <v>192</v>
      </c>
      <c r="C25" s="90"/>
      <c r="D25" s="76">
        <f>投入係数表!T25</f>
        <v>0</v>
      </c>
      <c r="E25" s="77">
        <f t="shared" si="0"/>
        <v>0</v>
      </c>
      <c r="F25" s="76">
        <f>分析係数表!C28</f>
        <v>0.16379672406551871</v>
      </c>
      <c r="G25" s="77">
        <f t="shared" si="1"/>
        <v>0</v>
      </c>
      <c r="H25" s="77">
        <v>1.7635419276305037E-2</v>
      </c>
      <c r="I25" s="77">
        <f t="shared" si="2"/>
        <v>1.7635419276305037E-2</v>
      </c>
      <c r="J25" s="76">
        <f>分析係数表!G28</f>
        <v>0.12481384959046909</v>
      </c>
      <c r="K25" s="78">
        <f t="shared" si="3"/>
        <v>2.2011445690175964E-3</v>
      </c>
      <c r="L25" s="79"/>
      <c r="M25" s="80"/>
      <c r="N25" s="81">
        <f>分析係数表!H28</f>
        <v>2.2086279494716771E-2</v>
      </c>
      <c r="O25" s="82">
        <f t="shared" si="4"/>
        <v>0.32111330092303481</v>
      </c>
      <c r="P25" s="76">
        <f>分析係数表!C28</f>
        <v>0.16379672406551871</v>
      </c>
      <c r="Q25" s="82">
        <f t="shared" si="5"/>
        <v>5.2597306745058206E-2</v>
      </c>
      <c r="R25" s="83">
        <v>6.0083657724120061E-2</v>
      </c>
      <c r="S25" s="84">
        <f t="shared" si="6"/>
        <v>7.7719077000425102E-2</v>
      </c>
      <c r="T25" s="85">
        <f>分析係数表!F28</f>
        <v>0.21360759493670886</v>
      </c>
      <c r="U25" s="86">
        <f t="shared" si="7"/>
        <v>1.6601385118761691E-2</v>
      </c>
      <c r="V25" s="87">
        <f>分析係数表!D28</f>
        <v>6.6548771407297092E-2</v>
      </c>
      <c r="W25" s="167">
        <f t="shared" si="8"/>
        <v>0</v>
      </c>
      <c r="X25" s="76">
        <f>分析係数表!E28</f>
        <v>6.78518242740134E-2</v>
      </c>
      <c r="Y25" s="166">
        <f t="shared" si="9"/>
        <v>0</v>
      </c>
    </row>
    <row r="26" spans="1:25" x14ac:dyDescent="0.2">
      <c r="A26" s="6" t="s">
        <v>14</v>
      </c>
      <c r="B26" s="5" t="s">
        <v>50</v>
      </c>
      <c r="C26" s="90"/>
      <c r="D26" s="76">
        <f>投入係数表!T26</f>
        <v>5.0664977834072198E-3</v>
      </c>
      <c r="E26" s="77">
        <f t="shared" si="0"/>
        <v>0.506649778340722</v>
      </c>
      <c r="F26" s="76">
        <f>分析係数表!C29</f>
        <v>0.28548895899053628</v>
      </c>
      <c r="G26" s="77">
        <f t="shared" si="1"/>
        <v>0.14464291779127869</v>
      </c>
      <c r="H26" s="77">
        <v>0.1752528128100915</v>
      </c>
      <c r="I26" s="77">
        <f t="shared" si="2"/>
        <v>0.1752528128100915</v>
      </c>
      <c r="J26" s="76">
        <f>分析係数表!G29</f>
        <v>0.26160092807424595</v>
      </c>
      <c r="K26" s="78">
        <f t="shared" si="3"/>
        <v>4.584629847874204E-2</v>
      </c>
      <c r="L26" s="79"/>
      <c r="M26" s="80"/>
      <c r="N26" s="81">
        <f>分析係数表!H29</f>
        <v>1.047707952649559E-2</v>
      </c>
      <c r="O26" s="82">
        <f t="shared" si="4"/>
        <v>0.15232667827059429</v>
      </c>
      <c r="P26" s="76">
        <f>分析係数表!C29</f>
        <v>0.28548895899053628</v>
      </c>
      <c r="Q26" s="82">
        <f t="shared" si="5"/>
        <v>4.348758480595831E-2</v>
      </c>
      <c r="R26" s="83">
        <v>5.9804133347402866E-2</v>
      </c>
      <c r="S26" s="84">
        <f t="shared" si="6"/>
        <v>0.23505694615749437</v>
      </c>
      <c r="T26" s="85">
        <f>分析係数表!F29</f>
        <v>0.47177107501933491</v>
      </c>
      <c r="U26" s="86">
        <f t="shared" si="7"/>
        <v>0.11089306817948304</v>
      </c>
      <c r="V26" s="87">
        <f>分析係数表!D29</f>
        <v>7.4825986078886311E-2</v>
      </c>
      <c r="W26" s="167">
        <f t="shared" si="8"/>
        <v>0</v>
      </c>
      <c r="X26" s="76">
        <f>分析係数表!E29</f>
        <v>4.7370456303170917E-2</v>
      </c>
      <c r="Y26" s="166">
        <f t="shared" si="9"/>
        <v>0</v>
      </c>
    </row>
    <row r="27" spans="1:25" x14ac:dyDescent="0.2">
      <c r="A27" s="6" t="s">
        <v>15</v>
      </c>
      <c r="B27" s="5" t="s">
        <v>36</v>
      </c>
      <c r="C27" s="90"/>
      <c r="D27" s="76">
        <f>投入係数表!T27</f>
        <v>3.1665611146295125E-3</v>
      </c>
      <c r="E27" s="77">
        <f t="shared" si="0"/>
        <v>0.31665611146295125</v>
      </c>
      <c r="F27" s="76">
        <f>分析係数表!C30</f>
        <v>1</v>
      </c>
      <c r="G27" s="77">
        <f t="shared" si="1"/>
        <v>0.31665611146295125</v>
      </c>
      <c r="H27" s="77">
        <v>0.37072217044993205</v>
      </c>
      <c r="I27" s="77">
        <f t="shared" si="2"/>
        <v>0.37072217044993205</v>
      </c>
      <c r="J27" s="76">
        <f>分析係数表!G30</f>
        <v>0.34486716956379143</v>
      </c>
      <c r="K27" s="78">
        <f t="shared" si="3"/>
        <v>0.1278499056176135</v>
      </c>
      <c r="L27" s="79"/>
      <c r="M27" s="80"/>
      <c r="N27" s="81">
        <f>分析係数表!H30</f>
        <v>0</v>
      </c>
      <c r="O27" s="82">
        <f t="shared" si="4"/>
        <v>0</v>
      </c>
      <c r="P27" s="76">
        <f>分析係数表!C30</f>
        <v>1</v>
      </c>
      <c r="Q27" s="82">
        <f t="shared" si="5"/>
        <v>0</v>
      </c>
      <c r="R27" s="83">
        <v>3.3104828728799301E-2</v>
      </c>
      <c r="S27" s="84">
        <f t="shared" si="6"/>
        <v>0.40382699917873133</v>
      </c>
      <c r="T27" s="85">
        <f>分析係数表!F30</f>
        <v>0.44112823876680879</v>
      </c>
      <c r="U27" s="86">
        <f t="shared" si="7"/>
        <v>0.17813949291419928</v>
      </c>
      <c r="V27" s="87">
        <f>分析係数表!D30</f>
        <v>0.17563135454247294</v>
      </c>
      <c r="W27" s="167">
        <f t="shared" si="8"/>
        <v>0</v>
      </c>
      <c r="X27" s="76">
        <f>分析係数表!E30</f>
        <v>0.11282387668087898</v>
      </c>
      <c r="Y27" s="166">
        <f t="shared" si="9"/>
        <v>0</v>
      </c>
    </row>
    <row r="28" spans="1:25" x14ac:dyDescent="0.2">
      <c r="A28" s="6" t="s">
        <v>16</v>
      </c>
      <c r="B28" s="5" t="s">
        <v>193</v>
      </c>
      <c r="C28" s="90"/>
      <c r="D28" s="76">
        <f>投入係数表!T28</f>
        <v>2.9132362254591513E-2</v>
      </c>
      <c r="E28" s="77">
        <f t="shared" si="0"/>
        <v>2.9132362254591513</v>
      </c>
      <c r="F28" s="76">
        <f>分析係数表!C31</f>
        <v>9.852216748768472E-2</v>
      </c>
      <c r="G28" s="77">
        <f t="shared" si="1"/>
        <v>0.28701834733587694</v>
      </c>
      <c r="H28" s="77">
        <v>0.32536857333545116</v>
      </c>
      <c r="I28" s="77">
        <f t="shared" si="2"/>
        <v>0.32536857333545116</v>
      </c>
      <c r="J28" s="76">
        <f>分析係数表!G31</f>
        <v>7.0742358078602616E-2</v>
      </c>
      <c r="K28" s="78">
        <f t="shared" si="3"/>
        <v>2.3017340122420561E-2</v>
      </c>
      <c r="L28" s="79"/>
      <c r="M28" s="80"/>
      <c r="N28" s="81">
        <f>分析係数表!H31</f>
        <v>2.298998967188369E-2</v>
      </c>
      <c r="O28" s="82">
        <f t="shared" si="4"/>
        <v>0.33425237933310503</v>
      </c>
      <c r="P28" s="76">
        <f>分析係数表!C31</f>
        <v>9.852216748768472E-2</v>
      </c>
      <c r="Q28" s="82">
        <f t="shared" si="5"/>
        <v>3.29312688998133E-2</v>
      </c>
      <c r="R28" s="83">
        <v>4.2393705257745405E-2</v>
      </c>
      <c r="S28" s="84">
        <f t="shared" si="6"/>
        <v>0.36776227859319655</v>
      </c>
      <c r="T28" s="85">
        <f>分析係数表!F31</f>
        <v>0.34585152838427946</v>
      </c>
      <c r="U28" s="86">
        <f t="shared" si="7"/>
        <v>0.12719114613354221</v>
      </c>
      <c r="V28" s="87">
        <f>分析係数表!D31</f>
        <v>0</v>
      </c>
      <c r="W28" s="167">
        <f t="shared" si="8"/>
        <v>0</v>
      </c>
      <c r="X28" s="76">
        <f>分析係数表!E31</f>
        <v>0</v>
      </c>
      <c r="Y28" s="166">
        <f t="shared" si="9"/>
        <v>0</v>
      </c>
    </row>
    <row r="29" spans="1:25" x14ac:dyDescent="0.2">
      <c r="A29" s="6" t="s">
        <v>17</v>
      </c>
      <c r="B29" s="5" t="s">
        <v>273</v>
      </c>
      <c r="C29" s="90"/>
      <c r="D29" s="76">
        <f>投入係数表!T29</f>
        <v>1.8999366687777073E-3</v>
      </c>
      <c r="E29" s="77">
        <f t="shared" si="0"/>
        <v>0.18999366687777072</v>
      </c>
      <c r="F29" s="76">
        <f>分析係数表!C32</f>
        <v>1</v>
      </c>
      <c r="G29" s="77">
        <f t="shared" si="1"/>
        <v>0.18999366687777072</v>
      </c>
      <c r="H29" s="77">
        <v>0.22769167798026999</v>
      </c>
      <c r="I29" s="77">
        <f t="shared" si="2"/>
        <v>0.22769167798026999</v>
      </c>
      <c r="J29" s="76">
        <f>分析係数表!G32</f>
        <v>0.13984348417829193</v>
      </c>
      <c r="K29" s="78">
        <f t="shared" si="3"/>
        <v>3.1841197567162624E-2</v>
      </c>
      <c r="L29" s="79"/>
      <c r="M29" s="80"/>
      <c r="N29" s="81">
        <f>分析係数表!H32</f>
        <v>6.6735520775403198E-3</v>
      </c>
      <c r="O29" s="82">
        <f t="shared" si="4"/>
        <v>9.7027040566672385E-2</v>
      </c>
      <c r="P29" s="76">
        <f>分析係数表!C32</f>
        <v>1</v>
      </c>
      <c r="Q29" s="82">
        <f t="shared" si="5"/>
        <v>9.7027040566672385E-2</v>
      </c>
      <c r="R29" s="83">
        <v>0.12787656990562021</v>
      </c>
      <c r="S29" s="84">
        <f t="shared" si="6"/>
        <v>0.3555682478858902</v>
      </c>
      <c r="T29" s="85">
        <f>分析係数表!F32</f>
        <v>0.48213678121810138</v>
      </c>
      <c r="U29" s="86">
        <f t="shared" si="7"/>
        <v>0.17143253053906307</v>
      </c>
      <c r="V29" s="87">
        <f>分析係数表!D32</f>
        <v>1.5651582170806397E-2</v>
      </c>
      <c r="W29" s="167">
        <f t="shared" si="8"/>
        <v>0</v>
      </c>
      <c r="X29" s="76">
        <f>分析係数表!E32</f>
        <v>2.3477373256209595E-2</v>
      </c>
      <c r="Y29" s="166">
        <f t="shared" si="9"/>
        <v>0</v>
      </c>
    </row>
    <row r="30" spans="1:25" x14ac:dyDescent="0.2">
      <c r="A30" s="6" t="s">
        <v>18</v>
      </c>
      <c r="B30" s="5" t="s">
        <v>274</v>
      </c>
      <c r="C30" s="90"/>
      <c r="D30" s="76">
        <f>投入係数表!T30</f>
        <v>6.3331222292590248E-4</v>
      </c>
      <c r="E30" s="77">
        <f t="shared" si="0"/>
        <v>6.333122229259025E-2</v>
      </c>
      <c r="F30" s="76">
        <f>分析係数表!C33</f>
        <v>0.66930265995686555</v>
      </c>
      <c r="G30" s="77">
        <f t="shared" si="1"/>
        <v>4.2387755538750196E-2</v>
      </c>
      <c r="H30" s="77">
        <v>5.5467965358176961E-2</v>
      </c>
      <c r="I30" s="77">
        <f t="shared" si="2"/>
        <v>5.5467965358176961E-2</v>
      </c>
      <c r="J30" s="76">
        <f>分析係数表!G33</f>
        <v>0.50267952840300112</v>
      </c>
      <c r="K30" s="78">
        <f t="shared" si="3"/>
        <v>2.7882610667722397E-2</v>
      </c>
      <c r="L30" s="79"/>
      <c r="M30" s="80"/>
      <c r="N30" s="81">
        <f>分析係数表!H33</f>
        <v>9.930881067768333E-4</v>
      </c>
      <c r="O30" s="82">
        <f t="shared" si="4"/>
        <v>1.4438547703373867E-2</v>
      </c>
      <c r="P30" s="76">
        <f>分析係数表!C33</f>
        <v>0.66930265995686555</v>
      </c>
      <c r="Q30" s="82">
        <f t="shared" si="5"/>
        <v>9.663758383782221E-3</v>
      </c>
      <c r="R30" s="83">
        <v>2.7424123832146183E-2</v>
      </c>
      <c r="S30" s="84">
        <f t="shared" si="6"/>
        <v>8.2892089190323148E-2</v>
      </c>
      <c r="T30" s="85">
        <f>分析係数表!F33</f>
        <v>0.63987138263665599</v>
      </c>
      <c r="U30" s="86">
        <f t="shared" si="7"/>
        <v>5.3040275719853078E-2</v>
      </c>
      <c r="V30" s="87">
        <f>分析係数表!D33</f>
        <v>8.1457663451232579E-2</v>
      </c>
      <c r="W30" s="167">
        <f t="shared" si="8"/>
        <v>0</v>
      </c>
      <c r="X30" s="76">
        <f>分析係数表!E33</f>
        <v>7.5026795284030015E-2</v>
      </c>
      <c r="Y30" s="166">
        <f t="shared" si="9"/>
        <v>0</v>
      </c>
    </row>
    <row r="31" spans="1:25" x14ac:dyDescent="0.2">
      <c r="A31" s="6" t="s">
        <v>19</v>
      </c>
      <c r="B31" s="5" t="s">
        <v>275</v>
      </c>
      <c r="C31" s="90"/>
      <c r="D31" s="76">
        <f>投入係数表!T31</f>
        <v>4.3065231158961367E-2</v>
      </c>
      <c r="E31" s="77">
        <f t="shared" si="0"/>
        <v>4.3065231158961366</v>
      </c>
      <c r="F31" s="76">
        <f>分析係数表!C34</f>
        <v>0.21075898495808931</v>
      </c>
      <c r="G31" s="77">
        <f t="shared" si="1"/>
        <v>0.9076384406048178</v>
      </c>
      <c r="H31" s="77">
        <v>1.0158543513635705</v>
      </c>
      <c r="I31" s="77">
        <f t="shared" si="2"/>
        <v>1.0158543513635705</v>
      </c>
      <c r="J31" s="76">
        <f>分析係数表!G34</f>
        <v>0.42506631299734748</v>
      </c>
      <c r="K31" s="78">
        <f t="shared" si="3"/>
        <v>0.43180546367642486</v>
      </c>
      <c r="L31" s="79"/>
      <c r="M31" s="80"/>
      <c r="N31" s="81">
        <f>分析係数表!H34</f>
        <v>0.16547827123222372</v>
      </c>
      <c r="O31" s="82">
        <f t="shared" si="4"/>
        <v>2.4058952038131873</v>
      </c>
      <c r="P31" s="76">
        <f>分析係数表!C34</f>
        <v>0.21075898495808931</v>
      </c>
      <c r="Q31" s="82">
        <f t="shared" si="5"/>
        <v>0.50706403107120279</v>
      </c>
      <c r="R31" s="83">
        <v>0.55478707175703734</v>
      </c>
      <c r="S31" s="84">
        <f t="shared" si="6"/>
        <v>1.5706414231206078</v>
      </c>
      <c r="T31" s="85">
        <f>分析係数表!F34</f>
        <v>0.7000994694960212</v>
      </c>
      <c r="U31" s="86">
        <f t="shared" si="7"/>
        <v>1.0996052270952132</v>
      </c>
      <c r="V31" s="87">
        <f>分析係数表!D34</f>
        <v>0.34449602122015915</v>
      </c>
      <c r="W31" s="167">
        <f t="shared" si="8"/>
        <v>1</v>
      </c>
      <c r="X31" s="76">
        <f>分析係数表!E34</f>
        <v>0.25008289124668437</v>
      </c>
      <c r="Y31" s="166">
        <f t="shared" si="9"/>
        <v>0</v>
      </c>
    </row>
    <row r="32" spans="1:25" x14ac:dyDescent="0.2">
      <c r="A32" s="6" t="s">
        <v>20</v>
      </c>
      <c r="B32" s="5" t="s">
        <v>37</v>
      </c>
      <c r="C32" s="90"/>
      <c r="D32" s="76">
        <f>投入係数表!T32</f>
        <v>5.699810006333122E-3</v>
      </c>
      <c r="E32" s="77">
        <f t="shared" si="0"/>
        <v>0.56998100063331225</v>
      </c>
      <c r="F32" s="76">
        <f>分析係数表!C35</f>
        <v>0.35776763643278187</v>
      </c>
      <c r="G32" s="77">
        <f t="shared" si="1"/>
        <v>0.20392075540817206</v>
      </c>
      <c r="H32" s="77">
        <v>0.25929937362649608</v>
      </c>
      <c r="I32" s="77">
        <f t="shared" si="2"/>
        <v>0.25929937362649608</v>
      </c>
      <c r="J32" s="76">
        <f>分析係数表!G35</f>
        <v>0.31457036114570364</v>
      </c>
      <c r="K32" s="78">
        <f t="shared" si="3"/>
        <v>8.1567897606541609E-2</v>
      </c>
      <c r="L32" s="79"/>
      <c r="M32" s="80"/>
      <c r="N32" s="81">
        <f>分析係数表!H35</f>
        <v>6.2812822753634701E-2</v>
      </c>
      <c r="O32" s="82">
        <f t="shared" si="4"/>
        <v>0.91323814223839705</v>
      </c>
      <c r="P32" s="76">
        <f>分析係数表!C35</f>
        <v>0.35776763643278187</v>
      </c>
      <c r="Q32" s="82">
        <f t="shared" si="5"/>
        <v>0.32672705164889598</v>
      </c>
      <c r="R32" s="83">
        <v>0.4003270978666385</v>
      </c>
      <c r="S32" s="84">
        <f t="shared" si="6"/>
        <v>0.65962647149313458</v>
      </c>
      <c r="T32" s="85">
        <f>分析係数表!F35</f>
        <v>0.64533001245330013</v>
      </c>
      <c r="U32" s="86">
        <f t="shared" si="7"/>
        <v>0.42567675906319097</v>
      </c>
      <c r="V32" s="87">
        <f>分析係数表!D35</f>
        <v>7.6961394769613944E-2</v>
      </c>
      <c r="W32" s="167">
        <f t="shared" si="8"/>
        <v>0</v>
      </c>
      <c r="X32" s="76">
        <f>分析係数表!E35</f>
        <v>7.0734744707347447E-2</v>
      </c>
      <c r="Y32" s="166">
        <f t="shared" si="9"/>
        <v>0</v>
      </c>
    </row>
    <row r="33" spans="1:25" x14ac:dyDescent="0.2">
      <c r="A33" s="6" t="s">
        <v>21</v>
      </c>
      <c r="B33" s="5" t="s">
        <v>38</v>
      </c>
      <c r="C33" s="90"/>
      <c r="D33" s="76">
        <f>投入係数表!T33</f>
        <v>6.3331222292590248E-4</v>
      </c>
      <c r="E33" s="77">
        <f t="shared" si="0"/>
        <v>6.333122229259025E-2</v>
      </c>
      <c r="F33" s="76">
        <f>分析係数表!C36</f>
        <v>0.77131996474217712</v>
      </c>
      <c r="G33" s="77">
        <f t="shared" si="1"/>
        <v>4.8848636145799693E-2</v>
      </c>
      <c r="H33" s="77">
        <v>0.11319981671628392</v>
      </c>
      <c r="I33" s="77">
        <f t="shared" si="2"/>
        <v>0.11319981671628392</v>
      </c>
      <c r="J33" s="76">
        <f>分析係数表!G36</f>
        <v>2.7850799289520427E-2</v>
      </c>
      <c r="K33" s="78">
        <f t="shared" si="3"/>
        <v>3.1527053749757228E-3</v>
      </c>
      <c r="L33" s="79"/>
      <c r="M33" s="80"/>
      <c r="N33" s="81">
        <f>分析係数表!H36</f>
        <v>0.1566397870819099</v>
      </c>
      <c r="O33" s="82">
        <f t="shared" si="4"/>
        <v>2.27739212925316</v>
      </c>
      <c r="P33" s="76">
        <f>分析係数表!C36</f>
        <v>0.77131996474217712</v>
      </c>
      <c r="Q33" s="82">
        <f t="shared" si="5"/>
        <v>1.7565980168396591</v>
      </c>
      <c r="R33" s="83">
        <v>1.827868409674269</v>
      </c>
      <c r="S33" s="84">
        <f t="shared" si="6"/>
        <v>1.941068226390553</v>
      </c>
      <c r="T33" s="85">
        <f>分析係数表!F36</f>
        <v>0.87289520426287748</v>
      </c>
      <c r="U33" s="86">
        <f t="shared" si="7"/>
        <v>1.6943491459633631</v>
      </c>
      <c r="V33" s="87">
        <f>分析係数表!D36</f>
        <v>1.1793960923623446E-2</v>
      </c>
      <c r="W33" s="167">
        <f t="shared" si="8"/>
        <v>0</v>
      </c>
      <c r="X33" s="76">
        <f>分析係数表!E36</f>
        <v>4.760213143872114E-3</v>
      </c>
      <c r="Y33" s="166">
        <f t="shared" si="9"/>
        <v>0</v>
      </c>
    </row>
    <row r="34" spans="1:25" x14ac:dyDescent="0.2">
      <c r="A34" s="6" t="s">
        <v>22</v>
      </c>
      <c r="B34" s="5" t="s">
        <v>378</v>
      </c>
      <c r="C34" s="90"/>
      <c r="D34" s="76">
        <f>投入係数表!T34</f>
        <v>1.7099430018999367E-2</v>
      </c>
      <c r="E34" s="77">
        <f t="shared" si="0"/>
        <v>1.7099430018999366</v>
      </c>
      <c r="F34" s="76">
        <f>分析係数表!C37</f>
        <v>0.44031007751937989</v>
      </c>
      <c r="G34" s="77">
        <f t="shared" si="1"/>
        <v>0.75290513572028228</v>
      </c>
      <c r="H34" s="77">
        <v>0.91637799557229105</v>
      </c>
      <c r="I34" s="77">
        <f t="shared" si="2"/>
        <v>0.91637799557229105</v>
      </c>
      <c r="J34" s="76">
        <f>分析係数表!G37</f>
        <v>0.46875589956579194</v>
      </c>
      <c r="K34" s="78">
        <f t="shared" si="3"/>
        <v>0.42955759165678659</v>
      </c>
      <c r="L34" s="79"/>
      <c r="M34" s="80"/>
      <c r="N34" s="81">
        <f>分析係数表!H37</f>
        <v>4.9515373003892908E-2</v>
      </c>
      <c r="O34" s="82">
        <f t="shared" si="4"/>
        <v>0.71990598849022103</v>
      </c>
      <c r="P34" s="76">
        <f>分析係数表!C37</f>
        <v>0.44031007751937989</v>
      </c>
      <c r="Q34" s="82">
        <f t="shared" si="5"/>
        <v>0.31698186159879504</v>
      </c>
      <c r="R34" s="83">
        <v>0.3743976265787527</v>
      </c>
      <c r="S34" s="84">
        <f t="shared" si="6"/>
        <v>1.2907756221510438</v>
      </c>
      <c r="T34" s="85">
        <f>分析係数表!F37</f>
        <v>0.71172361714177834</v>
      </c>
      <c r="U34" s="86">
        <f t="shared" si="7"/>
        <v>0.91867549471577026</v>
      </c>
      <c r="V34" s="87">
        <f>分析係数表!D37</f>
        <v>0.12846894468567113</v>
      </c>
      <c r="W34" s="167">
        <f t="shared" si="8"/>
        <v>0</v>
      </c>
      <c r="X34" s="76">
        <f>分析係数表!E37</f>
        <v>0.12044553520860865</v>
      </c>
      <c r="Y34" s="166">
        <f t="shared" si="9"/>
        <v>0</v>
      </c>
    </row>
    <row r="35" spans="1:25" x14ac:dyDescent="0.2">
      <c r="A35" s="6" t="s">
        <v>23</v>
      </c>
      <c r="B35" s="5" t="s">
        <v>194</v>
      </c>
      <c r="C35" s="90"/>
      <c r="D35" s="76">
        <f>投入係数表!T35</f>
        <v>6.333122229259025E-3</v>
      </c>
      <c r="E35" s="77">
        <f t="shared" si="0"/>
        <v>0.6333122229259025</v>
      </c>
      <c r="F35" s="76">
        <f>分析係数表!C38</f>
        <v>1.9523553644993696E-2</v>
      </c>
      <c r="G35" s="77">
        <f t="shared" si="1"/>
        <v>1.2364505158324064E-2</v>
      </c>
      <c r="H35" s="77">
        <v>1.6131765411010301E-2</v>
      </c>
      <c r="I35" s="77">
        <f t="shared" si="2"/>
        <v>1.6131765411010301E-2</v>
      </c>
      <c r="J35" s="76">
        <f>分析係数表!G38</f>
        <v>0.33554817275747506</v>
      </c>
      <c r="K35" s="78">
        <f t="shared" si="3"/>
        <v>5.412984407016745E-3</v>
      </c>
      <c r="L35" s="79"/>
      <c r="M35" s="80"/>
      <c r="N35" s="81">
        <f>分析係数表!H38</f>
        <v>4.4649241280686425E-2</v>
      </c>
      <c r="O35" s="82">
        <f t="shared" si="4"/>
        <v>0.64915710474368904</v>
      </c>
      <c r="P35" s="76">
        <f>分析係数表!C38</f>
        <v>1.9523553644993696E-2</v>
      </c>
      <c r="Q35" s="82">
        <f t="shared" si="5"/>
        <v>1.2673853558492204E-2</v>
      </c>
      <c r="R35" s="83">
        <v>1.5379355407675505E-2</v>
      </c>
      <c r="S35" s="84">
        <f t="shared" si="6"/>
        <v>3.1511120818685803E-2</v>
      </c>
      <c r="T35" s="85">
        <f>分析係数表!F38</f>
        <v>0.54485049833887045</v>
      </c>
      <c r="U35" s="86">
        <f t="shared" si="7"/>
        <v>1.7168849881277315E-2</v>
      </c>
      <c r="V35" s="87">
        <f>分析係数表!D38</f>
        <v>0.16279069767441862</v>
      </c>
      <c r="W35" s="167">
        <f t="shared" si="8"/>
        <v>0</v>
      </c>
      <c r="X35" s="76">
        <f>分析係数表!E38</f>
        <v>0.12624584717607973</v>
      </c>
      <c r="Y35" s="166">
        <f t="shared" si="9"/>
        <v>0</v>
      </c>
    </row>
    <row r="36" spans="1:25" x14ac:dyDescent="0.2">
      <c r="A36" s="6" t="s">
        <v>24</v>
      </c>
      <c r="B36" s="5" t="s">
        <v>39</v>
      </c>
      <c r="C36" s="90"/>
      <c r="D36" s="76">
        <f>投入係数表!T36</f>
        <v>0</v>
      </c>
      <c r="E36" s="77">
        <f t="shared" si="0"/>
        <v>0</v>
      </c>
      <c r="F36" s="76">
        <f>分析係数表!C39</f>
        <v>1</v>
      </c>
      <c r="G36" s="77">
        <f t="shared" si="1"/>
        <v>0</v>
      </c>
      <c r="H36" s="77">
        <v>2.6477264282614925E-2</v>
      </c>
      <c r="I36" s="77">
        <f t="shared" si="2"/>
        <v>2.6477264282614925E-2</v>
      </c>
      <c r="J36" s="76">
        <f>分析係数表!G39</f>
        <v>0.34952522092321203</v>
      </c>
      <c r="K36" s="78">
        <f t="shared" si="3"/>
        <v>9.2544716478232536E-3</v>
      </c>
      <c r="L36" s="79"/>
      <c r="M36" s="80"/>
      <c r="N36" s="81">
        <f>分析係数表!H39</f>
        <v>3.9524906649717967E-3</v>
      </c>
      <c r="O36" s="82">
        <f t="shared" si="4"/>
        <v>5.7465419859427998E-2</v>
      </c>
      <c r="P36" s="76">
        <f>分析係数表!C39</f>
        <v>1</v>
      </c>
      <c r="Q36" s="82">
        <f t="shared" si="5"/>
        <v>5.7465419859427998E-2</v>
      </c>
      <c r="R36" s="83">
        <v>9.3583243343455788E-2</v>
      </c>
      <c r="S36" s="84">
        <f t="shared" si="6"/>
        <v>0.12006050762607071</v>
      </c>
      <c r="T36" s="85">
        <f>分析係数表!F39</f>
        <v>0.70020308469180526</v>
      </c>
      <c r="U36" s="86">
        <f t="shared" si="7"/>
        <v>8.4066737789438711E-2</v>
      </c>
      <c r="V36" s="87">
        <f>分析係数表!D39</f>
        <v>4.7038805642461164E-2</v>
      </c>
      <c r="W36" s="167">
        <f t="shared" si="8"/>
        <v>0</v>
      </c>
      <c r="X36" s="76">
        <f>分析係数表!E39</f>
        <v>5.9608101432570393E-2</v>
      </c>
      <c r="Y36" s="166">
        <f t="shared" si="9"/>
        <v>0</v>
      </c>
    </row>
    <row r="37" spans="1:25" x14ac:dyDescent="0.2">
      <c r="A37" s="6" t="s">
        <v>25</v>
      </c>
      <c r="B37" s="5" t="s">
        <v>40</v>
      </c>
      <c r="C37" s="90"/>
      <c r="D37" s="76">
        <f>投入係数表!T37</f>
        <v>1.266624445851805E-3</v>
      </c>
      <c r="E37" s="77">
        <f t="shared" si="0"/>
        <v>0.1266624445851805</v>
      </c>
      <c r="F37" s="76">
        <f>分析係数表!C40</f>
        <v>0.85909267157813107</v>
      </c>
      <c r="G37" s="77">
        <f t="shared" si="1"/>
        <v>0.1088147779072997</v>
      </c>
      <c r="H37" s="77">
        <v>0.11279075162388293</v>
      </c>
      <c r="I37" s="77">
        <f t="shared" si="2"/>
        <v>0.11279075162388293</v>
      </c>
      <c r="J37" s="76">
        <f>分析係数表!G40</f>
        <v>0.47745782431646305</v>
      </c>
      <c r="K37" s="78">
        <f t="shared" si="3"/>
        <v>5.3852826873357712E-2</v>
      </c>
      <c r="L37" s="79"/>
      <c r="M37" s="80"/>
      <c r="N37" s="81">
        <f>分析係数表!H40</f>
        <v>3.4410502899817272E-2</v>
      </c>
      <c r="O37" s="82">
        <f t="shared" si="4"/>
        <v>0.50029567792190444</v>
      </c>
      <c r="P37" s="76">
        <f>分析係数表!C40</f>
        <v>0.85909267157813107</v>
      </c>
      <c r="Q37" s="82">
        <f t="shared" si="5"/>
        <v>0.4298003505249211</v>
      </c>
      <c r="R37" s="83">
        <v>0.43030423313914412</v>
      </c>
      <c r="S37" s="84">
        <f t="shared" si="6"/>
        <v>0.54309498476302709</v>
      </c>
      <c r="T37" s="85">
        <f>分析係数表!F40</f>
        <v>0.67379290285049442</v>
      </c>
      <c r="U37" s="86">
        <f t="shared" si="7"/>
        <v>0.36593354630702507</v>
      </c>
      <c r="V37" s="87">
        <f>分析係数表!D40</f>
        <v>6.7699243746364171E-2</v>
      </c>
      <c r="W37" s="167">
        <f t="shared" si="8"/>
        <v>0</v>
      </c>
      <c r="X37" s="76">
        <f>分析係数表!E40</f>
        <v>4.3048283885980219E-2</v>
      </c>
      <c r="Y37" s="166">
        <f t="shared" si="9"/>
        <v>0</v>
      </c>
    </row>
    <row r="38" spans="1:25" x14ac:dyDescent="0.2">
      <c r="A38" s="6" t="s">
        <v>26</v>
      </c>
      <c r="B38" s="5" t="s">
        <v>277</v>
      </c>
      <c r="C38" s="90"/>
      <c r="D38" s="76">
        <f>投入係数表!T38</f>
        <v>0</v>
      </c>
      <c r="E38" s="77">
        <f t="shared" si="0"/>
        <v>0</v>
      </c>
      <c r="F38" s="76">
        <f>分析係数表!C41</f>
        <v>0.79270887240526711</v>
      </c>
      <c r="G38" s="77">
        <f t="shared" si="1"/>
        <v>0</v>
      </c>
      <c r="H38" s="77">
        <v>2.2212688914427362E-3</v>
      </c>
      <c r="I38" s="77">
        <f t="shared" si="2"/>
        <v>2.2212688914427362E-3</v>
      </c>
      <c r="J38" s="76">
        <f>分析係数表!G41</f>
        <v>0.44018033035308379</v>
      </c>
      <c r="K38" s="78">
        <f t="shared" si="3"/>
        <v>9.7775887443829175E-4</v>
      </c>
      <c r="L38" s="79"/>
      <c r="M38" s="80"/>
      <c r="N38" s="81">
        <f>分析係数表!H41</f>
        <v>5.5652657503773732E-2</v>
      </c>
      <c r="O38" s="82">
        <f t="shared" si="4"/>
        <v>0.80913621329707142</v>
      </c>
      <c r="P38" s="76">
        <f>分析係数表!C41</f>
        <v>0.79270887240526711</v>
      </c>
      <c r="Q38" s="82">
        <f t="shared" si="5"/>
        <v>0.64140945526498916</v>
      </c>
      <c r="R38" s="83">
        <v>0.65334081370955166</v>
      </c>
      <c r="S38" s="84">
        <f t="shared" si="6"/>
        <v>0.65556208260099436</v>
      </c>
      <c r="T38" s="85">
        <f>分析係数表!F41</f>
        <v>0.54542354902257917</v>
      </c>
      <c r="U38" s="86">
        <f t="shared" si="7"/>
        <v>0.35755899769686755</v>
      </c>
      <c r="V38" s="87">
        <f>分析係数表!D41</f>
        <v>0.13115623579330202</v>
      </c>
      <c r="W38" s="167">
        <f t="shared" si="8"/>
        <v>0</v>
      </c>
      <c r="X38" s="76">
        <f>分析係数表!E41</f>
        <v>0.12384452189725716</v>
      </c>
      <c r="Y38" s="166">
        <f t="shared" si="9"/>
        <v>0</v>
      </c>
    </row>
    <row r="39" spans="1:25" x14ac:dyDescent="0.2">
      <c r="A39" s="6" t="s">
        <v>51</v>
      </c>
      <c r="B39" s="5" t="s">
        <v>368</v>
      </c>
      <c r="C39" s="90"/>
      <c r="D39" s="76">
        <f>投入係数表!T39</f>
        <v>6.3331222292590248E-4</v>
      </c>
      <c r="E39" s="77">
        <f>$C$22*D39</f>
        <v>6.333122229259025E-2</v>
      </c>
      <c r="F39" s="76">
        <f>分析係数表!C42</f>
        <v>1</v>
      </c>
      <c r="G39" s="77">
        <f>E39*F39</f>
        <v>6.333122229259025E-2</v>
      </c>
      <c r="H39" s="77">
        <v>7.5817341748105546E-2</v>
      </c>
      <c r="I39" s="77">
        <f>C39+H39</f>
        <v>7.5817341748105546E-2</v>
      </c>
      <c r="J39" s="76">
        <f>分析係数表!G42</f>
        <v>0.4853870458135861</v>
      </c>
      <c r="K39" s="78">
        <f>I39*J39</f>
        <v>3.6800755532552021E-2</v>
      </c>
      <c r="L39" s="79"/>
      <c r="M39" s="80"/>
      <c r="N39" s="81">
        <f>分析係数表!H42</f>
        <v>1.2671804242472393E-2</v>
      </c>
      <c r="O39" s="82">
        <f t="shared" si="4"/>
        <v>0.18423586869505054</v>
      </c>
      <c r="P39" s="76">
        <f>分析係数表!C42</f>
        <v>1</v>
      </c>
      <c r="Q39" s="82">
        <f>O39*P39</f>
        <v>0.18423586869505054</v>
      </c>
      <c r="R39" s="83">
        <v>0.19322069227961894</v>
      </c>
      <c r="S39" s="84">
        <f>I39+R39</f>
        <v>0.26903803402772447</v>
      </c>
      <c r="T39" s="85">
        <f>分析係数表!F42</f>
        <v>0.55766192733017372</v>
      </c>
      <c r="U39" s="86">
        <f>S39*T39</f>
        <v>0.1500322685810217</v>
      </c>
      <c r="V39" s="87">
        <f>分析係数表!D42</f>
        <v>5.075039494470774E-2</v>
      </c>
      <c r="W39" s="167">
        <f>ROUND(S39*V39,0)</f>
        <v>0</v>
      </c>
      <c r="X39" s="76">
        <f>分析係数表!E42</f>
        <v>4.4826224328593997E-2</v>
      </c>
      <c r="Y39" s="166">
        <f>ROUND(S39*X39,0)</f>
        <v>0</v>
      </c>
    </row>
    <row r="40" spans="1:25" x14ac:dyDescent="0.2">
      <c r="A40" s="6" t="s">
        <v>195</v>
      </c>
      <c r="B40" s="5" t="s">
        <v>41</v>
      </c>
      <c r="C40" s="90"/>
      <c r="D40" s="76">
        <f>投入係数表!T40</f>
        <v>4.3065231158961367E-2</v>
      </c>
      <c r="E40" s="77">
        <f>$C$22*D40</f>
        <v>4.3065231158961366</v>
      </c>
      <c r="F40" s="76">
        <f>分析係数表!C43</f>
        <v>0.28901851382196297</v>
      </c>
      <c r="G40" s="77">
        <f>E40*F40</f>
        <v>1.2446649106962306</v>
      </c>
      <c r="H40" s="77">
        <v>1.4717049477473974</v>
      </c>
      <c r="I40" s="77">
        <f>C40+H40</f>
        <v>1.4717049477473974</v>
      </c>
      <c r="J40" s="76">
        <f>分析係数表!G43</f>
        <v>0.30652070442646356</v>
      </c>
      <c r="K40" s="78">
        <f>I40*J40</f>
        <v>0.451108037291444</v>
      </c>
      <c r="L40" s="79"/>
      <c r="M40" s="80"/>
      <c r="N40" s="81">
        <f>分析係数表!H43</f>
        <v>3.521490426630651E-2</v>
      </c>
      <c r="O40" s="82">
        <f t="shared" si="4"/>
        <v>0.5119909015616374</v>
      </c>
      <c r="P40" s="76">
        <f>分析係数表!C43</f>
        <v>0.28901851382196297</v>
      </c>
      <c r="Q40" s="82">
        <f>O40*P40</f>
        <v>0.14797484945971137</v>
      </c>
      <c r="R40" s="83">
        <v>0.24925145231072557</v>
      </c>
      <c r="S40" s="84">
        <f>I40+R40</f>
        <v>1.720956400058123</v>
      </c>
      <c r="T40" s="85">
        <f>分析係数表!F43</f>
        <v>0.54989687450420432</v>
      </c>
      <c r="U40" s="86">
        <f>S40*T40</f>
        <v>0.94634854554996894</v>
      </c>
      <c r="V40" s="87">
        <f>分析係数表!D43</f>
        <v>0.17436141519911152</v>
      </c>
      <c r="W40" s="167">
        <f>ROUND(S40*V40,0)</f>
        <v>0</v>
      </c>
      <c r="X40" s="76">
        <f>分析係数表!E43</f>
        <v>0.14136125654450263</v>
      </c>
      <c r="Y40" s="166">
        <f>ROUND(S40*X40,0)</f>
        <v>0</v>
      </c>
    </row>
    <row r="41" spans="1:25" x14ac:dyDescent="0.2">
      <c r="A41" s="6" t="s">
        <v>341</v>
      </c>
      <c r="B41" s="5" t="s">
        <v>42</v>
      </c>
      <c r="C41" s="90"/>
      <c r="D41" s="76">
        <f>投入係数表!T41</f>
        <v>0</v>
      </c>
      <c r="E41" s="77">
        <f>$C$22*D41</f>
        <v>0</v>
      </c>
      <c r="F41" s="76">
        <f>分析係数表!C44</f>
        <v>0.45048931238732937</v>
      </c>
      <c r="G41" s="77">
        <f>E41*F41</f>
        <v>0</v>
      </c>
      <c r="H41" s="77">
        <v>1.7775713445473734E-3</v>
      </c>
      <c r="I41" s="77">
        <f>C41+H41</f>
        <v>1.7775713445473734E-3</v>
      </c>
      <c r="J41" s="76">
        <f>分析係数表!G44</f>
        <v>0.26609555771438664</v>
      </c>
      <c r="K41" s="78">
        <f>I41*J41</f>
        <v>4.7300383830444544E-4</v>
      </c>
      <c r="L41" s="79"/>
      <c r="M41" s="80"/>
      <c r="N41" s="81">
        <f>分析係数表!H44</f>
        <v>0.11519822038611266</v>
      </c>
      <c r="O41" s="82">
        <f t="shared" si="4"/>
        <v>1.6748715335913686</v>
      </c>
      <c r="P41" s="76">
        <f>分析係数表!C44</f>
        <v>0.45048931238732937</v>
      </c>
      <c r="Q41" s="82">
        <f>O41*P41</f>
        <v>0.75451172550468748</v>
      </c>
      <c r="R41" s="83">
        <v>0.76575346529421906</v>
      </c>
      <c r="S41" s="84">
        <f>I41+R41</f>
        <v>0.76753103663876643</v>
      </c>
      <c r="T41" s="85">
        <f>分析係数表!F44</f>
        <v>0.50295857988165682</v>
      </c>
      <c r="U41" s="86">
        <f>S41*T41</f>
        <v>0.38603632020292988</v>
      </c>
      <c r="V41" s="87">
        <f>分析係数表!D44</f>
        <v>0.24172039212222909</v>
      </c>
      <c r="W41" s="167">
        <f>ROUND(S41*V41,0)</f>
        <v>0</v>
      </c>
      <c r="X41" s="76">
        <f>分析係数表!E44</f>
        <v>0.1850216373752539</v>
      </c>
      <c r="Y41" s="166">
        <f>ROUND(S41*X41,0)</f>
        <v>0</v>
      </c>
    </row>
    <row r="42" spans="1:25" x14ac:dyDescent="0.2">
      <c r="A42" s="6" t="s">
        <v>342</v>
      </c>
      <c r="B42" s="5" t="s">
        <v>279</v>
      </c>
      <c r="C42" s="90"/>
      <c r="D42" s="76">
        <f>投入係数表!T42</f>
        <v>2.5332488917036099E-3</v>
      </c>
      <c r="E42" s="77">
        <f>$C$22*D42</f>
        <v>0.253324889170361</v>
      </c>
      <c r="F42" s="76">
        <f>分析係数表!C45</f>
        <v>1</v>
      </c>
      <c r="G42" s="77">
        <f>E42*F42</f>
        <v>0.253324889170361</v>
      </c>
      <c r="H42" s="77">
        <v>0.28695252551946793</v>
      </c>
      <c r="I42" s="77">
        <f>C42+H42</f>
        <v>0.28695252551946793</v>
      </c>
      <c r="J42" s="76">
        <f>分析係数表!G45</f>
        <v>0</v>
      </c>
      <c r="K42" s="78">
        <f>I42*J42</f>
        <v>0</v>
      </c>
      <c r="L42" s="79"/>
      <c r="M42" s="80"/>
      <c r="N42" s="81">
        <f>分析係数表!H45</f>
        <v>0</v>
      </c>
      <c r="O42" s="82">
        <f t="shared" si="4"/>
        <v>0</v>
      </c>
      <c r="P42" s="76">
        <f>分析係数表!C45</f>
        <v>1</v>
      </c>
      <c r="Q42" s="82">
        <f>O42*P42</f>
        <v>0</v>
      </c>
      <c r="R42" s="83">
        <v>2.3888454104657647E-2</v>
      </c>
      <c r="S42" s="84">
        <f>I42+R42</f>
        <v>0.3108409796241256</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投入係数表!T43</f>
        <v>1.8999366687777073E-3</v>
      </c>
      <c r="E43" s="77">
        <f>$C$22*D43</f>
        <v>0.18999366687777072</v>
      </c>
      <c r="F43" s="76">
        <f>分析係数表!C46</f>
        <v>0.50943835935679327</v>
      </c>
      <c r="G43" s="77">
        <f>E43*F43</f>
        <v>9.6790061942392633E-2</v>
      </c>
      <c r="H43" s="77">
        <v>0.13945116837309929</v>
      </c>
      <c r="I43" s="77">
        <f>C43+H43</f>
        <v>0.13945116837309929</v>
      </c>
      <c r="J43" s="76">
        <f>分析係数表!G46</f>
        <v>9.5846645367412137E-3</v>
      </c>
      <c r="K43" s="78">
        <f>I43*J43</f>
        <v>1.3365926681127727E-3</v>
      </c>
      <c r="L43" s="79"/>
      <c r="M43" s="80"/>
      <c r="N43" s="81">
        <f>分析係数表!H46</f>
        <v>2.3069436720425836E-2</v>
      </c>
      <c r="O43" s="82">
        <f t="shared" si="4"/>
        <v>0.33540746314937492</v>
      </c>
      <c r="P43" s="76">
        <f>分析係数表!C46</f>
        <v>0.50943835935679327</v>
      </c>
      <c r="Q43" s="82">
        <f>O43*P43</f>
        <v>0.17086942774284167</v>
      </c>
      <c r="R43" s="83">
        <v>0.19022632512861756</v>
      </c>
      <c r="S43" s="84">
        <f>I43+R43</f>
        <v>0.32967749350171682</v>
      </c>
      <c r="T43" s="85">
        <f>分析係数表!F46</f>
        <v>0.31355545413053398</v>
      </c>
      <c r="U43" s="86">
        <f>S43*T43</f>
        <v>0.10337217619154698</v>
      </c>
      <c r="V43" s="87">
        <f>分析係数表!D46</f>
        <v>1.3692377909630307E-3</v>
      </c>
      <c r="W43" s="167">
        <f>ROUND(S43*V43,0)</f>
        <v>0</v>
      </c>
      <c r="X43" s="76">
        <f>分析係数表!E46</f>
        <v>4.5641259698767688E-3</v>
      </c>
      <c r="Y43" s="166">
        <f>ROUND(S43*X43,0)</f>
        <v>0</v>
      </c>
    </row>
    <row r="44" spans="1:25" x14ac:dyDescent="0.2">
      <c r="A44" s="192">
        <v>40</v>
      </c>
      <c r="B44" s="14" t="s">
        <v>151</v>
      </c>
      <c r="C44" s="197">
        <f>SUM(C5:C43)</f>
        <v>100</v>
      </c>
      <c r="D44" s="92">
        <f>投入係数表!T44</f>
        <v>0.63901203293223563</v>
      </c>
      <c r="E44" s="91">
        <f>SUM(E5:E43)</f>
        <v>63.901203293223546</v>
      </c>
      <c r="F44" s="92">
        <f>分析係数表!C47</f>
        <v>0.37485381830581077</v>
      </c>
      <c r="G44" s="91">
        <f>SUM(G5:G43)</f>
        <v>11.757465109865954</v>
      </c>
      <c r="H44" s="91">
        <f>SUM(H5:H43)</f>
        <v>13.688489312207064</v>
      </c>
      <c r="I44" s="91">
        <f>SUM(I5:I43)</f>
        <v>113.68848931220705</v>
      </c>
      <c r="J44" s="92">
        <f>分析係数表!G47</f>
        <v>0.21549218320370808</v>
      </c>
      <c r="K44" s="93">
        <f>SUM(K5:K43)</f>
        <v>23.175940481492052</v>
      </c>
      <c r="L44" s="94">
        <f>最終需要_まとめ!$L$33</f>
        <v>0.62733333333333341</v>
      </c>
      <c r="M44" s="91">
        <f>K44*L44</f>
        <v>14.539039995389349</v>
      </c>
      <c r="N44" s="95">
        <f>分析係数表!H47</f>
        <v>1</v>
      </c>
      <c r="O44" s="96">
        <f>SUM(O5:O43)</f>
        <v>14.539039995389349</v>
      </c>
      <c r="P44" s="92">
        <f>分析係数表!C47</f>
        <v>0.37485381830581077</v>
      </c>
      <c r="Q44" s="96">
        <f>SUM(Q5:Q43)</f>
        <v>6.1026606473006417</v>
      </c>
      <c r="R44" s="91">
        <f>SUM(R5:R43)</f>
        <v>6.8501253184492787</v>
      </c>
      <c r="S44" s="97">
        <f>SUM(S5:S43)</f>
        <v>120.5386146306564</v>
      </c>
      <c r="T44" s="98">
        <f>分析係数表!F47</f>
        <v>0.42538298373792127</v>
      </c>
      <c r="U44" s="99">
        <f>SUM(U5:U43)</f>
        <v>45.632314181928429</v>
      </c>
      <c r="V44" s="100">
        <f>分析係数表!D47</f>
        <v>7.0015974022573133E-2</v>
      </c>
      <c r="W44" s="164">
        <f>SUM(W5:W43)</f>
        <v>10</v>
      </c>
      <c r="X44" s="92">
        <f>分析係数表!E47</f>
        <v>5.9583104197763637E-2</v>
      </c>
      <c r="Y44" s="165">
        <f>SUM(Y5:Y43)</f>
        <v>9</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M31" sqref="M3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296</v>
      </c>
      <c r="S2" s="3" t="s">
        <v>153</v>
      </c>
      <c r="U2" s="64" t="s">
        <v>210</v>
      </c>
      <c r="W2" s="3" t="s">
        <v>130</v>
      </c>
      <c r="Y2" s="3" t="s">
        <v>154</v>
      </c>
    </row>
    <row r="3" spans="1:25" ht="44" x14ac:dyDescent="0.2">
      <c r="B3" s="65"/>
      <c r="C3" s="66" t="s">
        <v>228</v>
      </c>
      <c r="D3" s="66" t="s">
        <v>314</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投入係数表!U5</f>
        <v>0</v>
      </c>
      <c r="E5" s="77">
        <f t="shared" ref="E5:E38" si="0">$C$23*D5</f>
        <v>0</v>
      </c>
      <c r="F5" s="76">
        <f>分析係数表!C8</f>
        <v>0.22093957036739609</v>
      </c>
      <c r="G5" s="77">
        <f t="shared" ref="G5:G38" si="1">E5*F5</f>
        <v>0</v>
      </c>
      <c r="H5" s="77">
        <f t="array" ref="H5:H43">MMULT(逆行列係数!C5:AO43,'19'!G5:G43)</f>
        <v>6.6885637930951707E-4</v>
      </c>
      <c r="I5" s="77">
        <f t="shared" ref="I5:I38" si="2">C5+H5</f>
        <v>6.6885637930951707E-4</v>
      </c>
      <c r="J5" s="76">
        <f>分析係数表!G8</f>
        <v>0.11961513229827248</v>
      </c>
      <c r="K5" s="78">
        <f t="shared" ref="K5:K38" si="3">I5*J5</f>
        <v>8.0005344299651402E-5</v>
      </c>
      <c r="L5" s="79" t="s">
        <v>184</v>
      </c>
      <c r="M5" s="80" t="s">
        <v>184</v>
      </c>
      <c r="N5" s="81">
        <f>分析係数表!H8</f>
        <v>1.166878525462779E-2</v>
      </c>
      <c r="O5" s="82">
        <f t="shared" ref="O5:O43" si="4">$M$44*N5</f>
        <v>0.17471504082312803</v>
      </c>
      <c r="P5" s="76">
        <f>分析係数表!C8</f>
        <v>0.22093957036739609</v>
      </c>
      <c r="Q5" s="82">
        <f t="shared" ref="Q5:Q38" si="5">O5*P5</f>
        <v>3.8601466056183975E-2</v>
      </c>
      <c r="R5" s="83">
        <f t="array" ref="R5:R43">MMULT(逆行列係数!C5:AO43,'19'!Q5:Q43)</f>
        <v>6.5520898935335109E-2</v>
      </c>
      <c r="S5" s="84">
        <f t="shared" ref="S5:S38" si="6">I5+R5</f>
        <v>6.6189755314644633E-2</v>
      </c>
      <c r="T5" s="85">
        <f>分析係数表!F8</f>
        <v>0.45156352503826808</v>
      </c>
      <c r="U5" s="86">
        <f t="shared" ref="U5:U38" si="7">S5*T5</f>
        <v>2.9888879231301371E-2</v>
      </c>
      <c r="V5" s="87">
        <f>分析係数表!D8</f>
        <v>0.17734528755740214</v>
      </c>
      <c r="W5" s="167">
        <f t="shared" ref="W5:W38" si="8">ROUND(S5*V5,0)</f>
        <v>0</v>
      </c>
      <c r="X5" s="76">
        <f>分析係数表!E8</f>
        <v>0.14038924119833807</v>
      </c>
      <c r="Y5" s="166">
        <f t="shared" ref="Y5:Y38" si="9">ROUND(S5*X5,0)</f>
        <v>0</v>
      </c>
    </row>
    <row r="6" spans="1:25" x14ac:dyDescent="0.2">
      <c r="A6" s="6" t="s">
        <v>220</v>
      </c>
      <c r="B6" s="5" t="s">
        <v>266</v>
      </c>
      <c r="C6" s="90"/>
      <c r="D6" s="76">
        <f>投入係数表!U6</f>
        <v>0</v>
      </c>
      <c r="E6" s="77">
        <f t="shared" si="0"/>
        <v>0</v>
      </c>
      <c r="F6" s="76">
        <f>分析係数表!C9</f>
        <v>0.23618090452261309</v>
      </c>
      <c r="G6" s="77">
        <f t="shared" si="1"/>
        <v>0</v>
      </c>
      <c r="H6" s="77">
        <v>5.0417542859277514E-4</v>
      </c>
      <c r="I6" s="77">
        <f t="shared" si="2"/>
        <v>5.0417542859277514E-4</v>
      </c>
      <c r="J6" s="76">
        <f>分析係数表!G9</f>
        <v>0.23529411764705882</v>
      </c>
      <c r="K6" s="78">
        <f t="shared" si="3"/>
        <v>1.1862951261006474E-4</v>
      </c>
      <c r="L6" s="79"/>
      <c r="M6" s="80"/>
      <c r="N6" s="81">
        <f>分析係数表!H9</f>
        <v>6.2564550726940495E-4</v>
      </c>
      <c r="O6" s="82">
        <f t="shared" si="4"/>
        <v>9.3677000611549488E-3</v>
      </c>
      <c r="P6" s="76">
        <f>分析係数表!C9</f>
        <v>0.23618090452261309</v>
      </c>
      <c r="Q6" s="82">
        <f t="shared" si="5"/>
        <v>2.2124718737401138E-3</v>
      </c>
      <c r="R6" s="83">
        <v>2.6249810766694687E-3</v>
      </c>
      <c r="S6" s="84">
        <f t="shared" si="6"/>
        <v>3.1291565052622436E-3</v>
      </c>
      <c r="T6" s="85">
        <f>分析係数表!F9</f>
        <v>0.68627450980392157</v>
      </c>
      <c r="U6" s="86">
        <f t="shared" si="7"/>
        <v>2.1474603467485985E-3</v>
      </c>
      <c r="V6" s="87">
        <f>分析係数表!D9</f>
        <v>1.9607843137254902E-2</v>
      </c>
      <c r="W6" s="167">
        <f t="shared" si="8"/>
        <v>0</v>
      </c>
      <c r="X6" s="76">
        <f>分析係数表!E9</f>
        <v>0</v>
      </c>
      <c r="Y6" s="166">
        <f t="shared" si="9"/>
        <v>0</v>
      </c>
    </row>
    <row r="7" spans="1:25" x14ac:dyDescent="0.2">
      <c r="A7" s="6" t="s">
        <v>221</v>
      </c>
      <c r="B7" s="5" t="s">
        <v>267</v>
      </c>
      <c r="C7" s="90"/>
      <c r="D7" s="76">
        <f>投入係数表!U7</f>
        <v>0</v>
      </c>
      <c r="E7" s="77">
        <f t="shared" si="0"/>
        <v>0</v>
      </c>
      <c r="F7" s="76">
        <f>分析係数表!C10</f>
        <v>0</v>
      </c>
      <c r="G7" s="77">
        <f t="shared" si="1"/>
        <v>0</v>
      </c>
      <c r="H7" s="77">
        <v>0</v>
      </c>
      <c r="I7" s="77">
        <f t="shared" si="2"/>
        <v>0</v>
      </c>
      <c r="J7" s="76">
        <f>分析係数表!G10</f>
        <v>0</v>
      </c>
      <c r="K7" s="78">
        <f t="shared" si="3"/>
        <v>0</v>
      </c>
      <c r="L7" s="79"/>
      <c r="M7" s="80"/>
      <c r="N7" s="81">
        <f>分析係数表!H10</f>
        <v>1.1817748470644316E-3</v>
      </c>
      <c r="O7" s="82">
        <f t="shared" si="4"/>
        <v>1.7694544559959349E-2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投入係数表!U8</f>
        <v>0</v>
      </c>
      <c r="E8" s="77">
        <f t="shared" si="0"/>
        <v>0</v>
      </c>
      <c r="F8" s="76">
        <f>分析係数表!C11</f>
        <v>2.6120660599932566E-2</v>
      </c>
      <c r="G8" s="77">
        <f t="shared" si="1"/>
        <v>0</v>
      </c>
      <c r="H8" s="77">
        <v>6.8338968238802859E-3</v>
      </c>
      <c r="I8" s="77">
        <f t="shared" si="2"/>
        <v>6.8338968238802859E-3</v>
      </c>
      <c r="J8" s="76">
        <f>分析係数表!G11</f>
        <v>0.34361233480176212</v>
      </c>
      <c r="K8" s="78">
        <f t="shared" si="3"/>
        <v>2.3482112434478515E-3</v>
      </c>
      <c r="L8" s="79"/>
      <c r="M8" s="80"/>
      <c r="N8" s="81">
        <f>分析係数表!H11</f>
        <v>-1.9861762135536665E-5</v>
      </c>
      <c r="O8" s="82">
        <f t="shared" si="4"/>
        <v>-2.9738730352872855E-4</v>
      </c>
      <c r="P8" s="76">
        <f>分析係数表!C11</f>
        <v>2.6120660599932566E-2</v>
      </c>
      <c r="Q8" s="82">
        <f t="shared" si="5"/>
        <v>-7.7679528222030467E-6</v>
      </c>
      <c r="R8" s="83">
        <v>9.1445550337579103E-4</v>
      </c>
      <c r="S8" s="84">
        <f t="shared" si="6"/>
        <v>7.7483523272560773E-3</v>
      </c>
      <c r="T8" s="85">
        <f>分析係数表!F11</f>
        <v>0.56828193832599116</v>
      </c>
      <c r="U8" s="86">
        <f t="shared" si="7"/>
        <v>4.4032486793657878E-3</v>
      </c>
      <c r="V8" s="87">
        <f>分析係数表!D11</f>
        <v>2.2026431718061675E-2</v>
      </c>
      <c r="W8" s="167">
        <f t="shared" si="8"/>
        <v>0</v>
      </c>
      <c r="X8" s="76">
        <f>分析係数表!E11</f>
        <v>0</v>
      </c>
      <c r="Y8" s="166">
        <f t="shared" si="9"/>
        <v>0</v>
      </c>
    </row>
    <row r="9" spans="1:25" x14ac:dyDescent="0.2">
      <c r="A9" s="6" t="s">
        <v>223</v>
      </c>
      <c r="B9" s="5" t="s">
        <v>191</v>
      </c>
      <c r="C9" s="90"/>
      <c r="D9" s="76">
        <f>投入係数表!U9</f>
        <v>0</v>
      </c>
      <c r="E9" s="77">
        <f t="shared" si="0"/>
        <v>0</v>
      </c>
      <c r="F9" s="76">
        <f>分析係数表!C12</f>
        <v>0.27511259056197379</v>
      </c>
      <c r="G9" s="77">
        <f t="shared" si="1"/>
        <v>0</v>
      </c>
      <c r="H9" s="77">
        <v>1.0327980677324988E-3</v>
      </c>
      <c r="I9" s="77">
        <f t="shared" si="2"/>
        <v>1.0327980677324988E-3</v>
      </c>
      <c r="J9" s="76">
        <f>分析係数表!G12</f>
        <v>0.14467046825309793</v>
      </c>
      <c r="K9" s="78">
        <f t="shared" si="3"/>
        <v>1.4941538006975534E-4</v>
      </c>
      <c r="L9" s="79"/>
      <c r="M9" s="80"/>
      <c r="N9" s="81">
        <f>分析係数表!H12</f>
        <v>9.3787240804004135E-2</v>
      </c>
      <c r="O9" s="82">
        <f t="shared" si="4"/>
        <v>1.4042628472626564</v>
      </c>
      <c r="P9" s="76">
        <f>分析係数表!C12</f>
        <v>0.27511259056197379</v>
      </c>
      <c r="Q9" s="82">
        <f t="shared" si="5"/>
        <v>0.38633038974036271</v>
      </c>
      <c r="R9" s="83">
        <v>0.44925423948620757</v>
      </c>
      <c r="S9" s="84">
        <f t="shared" si="6"/>
        <v>0.45028703755394006</v>
      </c>
      <c r="T9" s="85">
        <f>分析係数表!F12</f>
        <v>0.28514639763131922</v>
      </c>
      <c r="U9" s="86">
        <f t="shared" si="7"/>
        <v>0.12839772665858457</v>
      </c>
      <c r="V9" s="87">
        <f>分析係数表!D12</f>
        <v>6.6646562123039807E-2</v>
      </c>
      <c r="W9" s="167">
        <f t="shared" si="8"/>
        <v>0</v>
      </c>
      <c r="X9" s="76">
        <f>分析係数表!E12</f>
        <v>5.9847571005592716E-2</v>
      </c>
      <c r="Y9" s="166">
        <f t="shared" si="9"/>
        <v>0</v>
      </c>
    </row>
    <row r="10" spans="1:25" x14ac:dyDescent="0.2">
      <c r="A10" s="6" t="s">
        <v>224</v>
      </c>
      <c r="B10" s="5" t="s">
        <v>28</v>
      </c>
      <c r="C10" s="90"/>
      <c r="D10" s="76">
        <f>投入係数表!U10</f>
        <v>2.6215182960131075E-3</v>
      </c>
      <c r="E10" s="77">
        <f t="shared" si="0"/>
        <v>0.26215182960131073</v>
      </c>
      <c r="F10" s="76">
        <f>分析係数表!C13</f>
        <v>0</v>
      </c>
      <c r="G10" s="77">
        <f t="shared" si="1"/>
        <v>0</v>
      </c>
      <c r="H10" s="77">
        <v>0</v>
      </c>
      <c r="I10" s="77">
        <f t="shared" si="2"/>
        <v>0</v>
      </c>
      <c r="J10" s="76">
        <f>分析係数表!G13</f>
        <v>0.2449874686716792</v>
      </c>
      <c r="K10" s="78">
        <f t="shared" si="3"/>
        <v>0</v>
      </c>
      <c r="L10" s="79"/>
      <c r="M10" s="80"/>
      <c r="N10" s="81">
        <f>分析係数表!H13</f>
        <v>1.4727496623500437E-2</v>
      </c>
      <c r="O10" s="82">
        <f t="shared" si="4"/>
        <v>0.22051268556655221</v>
      </c>
      <c r="P10" s="76">
        <f>分析係数表!C13</f>
        <v>0</v>
      </c>
      <c r="Q10" s="82">
        <f t="shared" si="5"/>
        <v>0</v>
      </c>
      <c r="R10" s="83">
        <v>0</v>
      </c>
      <c r="S10" s="84">
        <f t="shared" si="6"/>
        <v>0</v>
      </c>
      <c r="T10" s="85">
        <f>分析係数表!F13</f>
        <v>0.38345864661654133</v>
      </c>
      <c r="U10" s="86">
        <f t="shared" si="7"/>
        <v>0</v>
      </c>
      <c r="V10" s="87">
        <f>分析係数表!D13</f>
        <v>8.834586466165413E-2</v>
      </c>
      <c r="W10" s="167">
        <f t="shared" si="8"/>
        <v>0</v>
      </c>
      <c r="X10" s="76">
        <f>分析係数表!E13</f>
        <v>8.6048454469507096E-2</v>
      </c>
      <c r="Y10" s="166">
        <f t="shared" si="9"/>
        <v>0</v>
      </c>
    </row>
    <row r="11" spans="1:25" x14ac:dyDescent="0.2">
      <c r="A11" s="6" t="s">
        <v>225</v>
      </c>
      <c r="B11" s="5" t="s">
        <v>268</v>
      </c>
      <c r="C11" s="90"/>
      <c r="D11" s="76">
        <f>投入係数表!U11</f>
        <v>7.3184052430365918E-3</v>
      </c>
      <c r="E11" s="77">
        <f t="shared" si="0"/>
        <v>0.7318405243036592</v>
      </c>
      <c r="F11" s="76">
        <f>分析係数表!C14</f>
        <v>0.21228966346153844</v>
      </c>
      <c r="G11" s="77">
        <f t="shared" si="1"/>
        <v>0.15536217861193966</v>
      </c>
      <c r="H11" s="77">
        <v>0.23797131373215685</v>
      </c>
      <c r="I11" s="77">
        <f t="shared" si="2"/>
        <v>0.23797131373215685</v>
      </c>
      <c r="J11" s="76">
        <f>分析係数表!G14</f>
        <v>0.17214191852825231</v>
      </c>
      <c r="K11" s="78">
        <f t="shared" si="3"/>
        <v>4.0964838500542111E-2</v>
      </c>
      <c r="L11" s="79"/>
      <c r="M11" s="80"/>
      <c r="N11" s="81">
        <f>分析係数表!H14</f>
        <v>1.2214983713355048E-3</v>
      </c>
      <c r="O11" s="82">
        <f t="shared" si="4"/>
        <v>1.8289319167016805E-2</v>
      </c>
      <c r="P11" s="76">
        <f>分析係数表!C14</f>
        <v>0.21228966346153844</v>
      </c>
      <c r="Q11" s="82">
        <f t="shared" si="5"/>
        <v>3.8826334109066619E-3</v>
      </c>
      <c r="R11" s="83">
        <v>2.2485178427621703E-2</v>
      </c>
      <c r="S11" s="84">
        <f t="shared" si="6"/>
        <v>0.26045649215977856</v>
      </c>
      <c r="T11" s="85">
        <f>分析係数表!F14</f>
        <v>0.30737068450603272</v>
      </c>
      <c r="U11" s="86">
        <f t="shared" si="7"/>
        <v>8.0056690279191281E-2</v>
      </c>
      <c r="V11" s="87">
        <f>分析係数表!D14</f>
        <v>6.4508421932863463E-2</v>
      </c>
      <c r="W11" s="167">
        <f t="shared" si="8"/>
        <v>0</v>
      </c>
      <c r="X11" s="76">
        <f>分析係数表!E14</f>
        <v>5.0053757018277384E-2</v>
      </c>
      <c r="Y11" s="166">
        <f t="shared" si="9"/>
        <v>0</v>
      </c>
    </row>
    <row r="12" spans="1:25" x14ac:dyDescent="0.2">
      <c r="A12" s="6" t="s">
        <v>226</v>
      </c>
      <c r="B12" s="5" t="s">
        <v>29</v>
      </c>
      <c r="C12" s="90"/>
      <c r="D12" s="76">
        <f>投入係数表!U12</f>
        <v>1.3762971054068814E-2</v>
      </c>
      <c r="E12" s="77">
        <f t="shared" si="0"/>
        <v>1.3762971054068813</v>
      </c>
      <c r="F12" s="76">
        <f>分析係数表!C15</f>
        <v>0</v>
      </c>
      <c r="G12" s="77">
        <f t="shared" si="1"/>
        <v>0</v>
      </c>
      <c r="H12" s="77">
        <v>0</v>
      </c>
      <c r="I12" s="77">
        <f t="shared" si="2"/>
        <v>0</v>
      </c>
      <c r="J12" s="76">
        <f>分析係数表!G15</f>
        <v>9.5616368472834598E-2</v>
      </c>
      <c r="K12" s="78">
        <f t="shared" si="3"/>
        <v>0</v>
      </c>
      <c r="L12" s="79"/>
      <c r="M12" s="80"/>
      <c r="N12" s="81">
        <f>分析係数表!H15</f>
        <v>8.620004766822913E-3</v>
      </c>
      <c r="O12" s="82">
        <f t="shared" si="4"/>
        <v>0.12906608973146819</v>
      </c>
      <c r="P12" s="76">
        <f>分析係数表!C15</f>
        <v>0</v>
      </c>
      <c r="Q12" s="82">
        <f t="shared" si="5"/>
        <v>0</v>
      </c>
      <c r="R12" s="83">
        <v>0</v>
      </c>
      <c r="S12" s="84">
        <f t="shared" si="6"/>
        <v>0</v>
      </c>
      <c r="T12" s="85">
        <f>分析係数表!F15</f>
        <v>0.30379331705717305</v>
      </c>
      <c r="U12" s="86">
        <f t="shared" si="7"/>
        <v>0</v>
      </c>
      <c r="V12" s="87">
        <f>分析係数表!D15</f>
        <v>2.2264329701563241E-2</v>
      </c>
      <c r="W12" s="167">
        <f t="shared" si="8"/>
        <v>0</v>
      </c>
      <c r="X12" s="76">
        <f>分析係数表!E15</f>
        <v>2.0187297307145722E-2</v>
      </c>
      <c r="Y12" s="166">
        <f t="shared" si="9"/>
        <v>0</v>
      </c>
    </row>
    <row r="13" spans="1:25" x14ac:dyDescent="0.2">
      <c r="A13" s="6" t="s">
        <v>227</v>
      </c>
      <c r="B13" s="5" t="s">
        <v>30</v>
      </c>
      <c r="C13" s="90"/>
      <c r="D13" s="76">
        <f>投入係数表!U13</f>
        <v>1.0922992900054614E-3</v>
      </c>
      <c r="E13" s="77">
        <f t="shared" si="0"/>
        <v>0.10922992900054614</v>
      </c>
      <c r="F13" s="76">
        <f>分析係数表!C16</f>
        <v>0.11454569784557744</v>
      </c>
      <c r="G13" s="77">
        <f t="shared" si="1"/>
        <v>1.2511818442990435E-2</v>
      </c>
      <c r="H13" s="77">
        <v>3.0409181919333006E-2</v>
      </c>
      <c r="I13" s="77">
        <f t="shared" si="2"/>
        <v>3.0409181919333006E-2</v>
      </c>
      <c r="J13" s="76">
        <f>分析係数表!G16</f>
        <v>3.3333333333333333E-2</v>
      </c>
      <c r="K13" s="78">
        <f t="shared" si="3"/>
        <v>1.0136393973111002E-3</v>
      </c>
      <c r="L13" s="79"/>
      <c r="M13" s="80"/>
      <c r="N13" s="81">
        <f>分析係数表!H16</f>
        <v>1.7428696273933425E-2</v>
      </c>
      <c r="O13" s="82">
        <f t="shared" si="4"/>
        <v>0.26095735884645932</v>
      </c>
      <c r="P13" s="76">
        <f>分析係数表!C16</f>
        <v>0.11454569784557744</v>
      </c>
      <c r="Q13" s="82">
        <f t="shared" si="5"/>
        <v>2.9891542777006456E-2</v>
      </c>
      <c r="R13" s="83">
        <v>3.4856954367913202E-2</v>
      </c>
      <c r="S13" s="84">
        <f t="shared" si="6"/>
        <v>6.5266136287246201E-2</v>
      </c>
      <c r="T13" s="85">
        <f>分析係数表!F16</f>
        <v>0.28835978835978837</v>
      </c>
      <c r="U13" s="86">
        <f t="shared" si="7"/>
        <v>1.8820129246851419E-2</v>
      </c>
      <c r="V13" s="87">
        <f>分析係数表!D16</f>
        <v>1.4814814814814815E-2</v>
      </c>
      <c r="W13" s="167">
        <f t="shared" si="8"/>
        <v>0</v>
      </c>
      <c r="X13" s="76">
        <f>分析係数表!E16</f>
        <v>1.4814814814814815E-2</v>
      </c>
      <c r="Y13" s="166">
        <f t="shared" si="9"/>
        <v>0</v>
      </c>
    </row>
    <row r="14" spans="1:25" x14ac:dyDescent="0.2">
      <c r="A14" s="6" t="s">
        <v>2</v>
      </c>
      <c r="B14" s="5" t="s">
        <v>365</v>
      </c>
      <c r="C14" s="90"/>
      <c r="D14" s="76">
        <f>投入係数表!U14</f>
        <v>4.030584380120153E-2</v>
      </c>
      <c r="E14" s="77">
        <f t="shared" si="0"/>
        <v>4.0305843801201533</v>
      </c>
      <c r="F14" s="76">
        <f>分析係数表!C17</f>
        <v>0.30978058757902571</v>
      </c>
      <c r="G14" s="77">
        <f t="shared" si="1"/>
        <v>1.2485967975604642</v>
      </c>
      <c r="H14" s="77">
        <v>1.4654553273113493</v>
      </c>
      <c r="I14" s="77">
        <f t="shared" si="2"/>
        <v>1.4654553273113493</v>
      </c>
      <c r="J14" s="76">
        <f>分析係数表!G17</f>
        <v>0.21244620534189493</v>
      </c>
      <c r="K14" s="78">
        <f t="shared" si="3"/>
        <v>0.31133042338536077</v>
      </c>
      <c r="L14" s="79"/>
      <c r="M14" s="80"/>
      <c r="N14" s="81">
        <f>分析係数表!H17</f>
        <v>3.0984348931437197E-3</v>
      </c>
      <c r="O14" s="82">
        <f t="shared" si="4"/>
        <v>4.6392419350481655E-2</v>
      </c>
      <c r="P14" s="76">
        <f>分析係数表!C17</f>
        <v>0.30978058757902571</v>
      </c>
      <c r="Q14" s="82">
        <f t="shared" si="5"/>
        <v>1.4371470925604769E-2</v>
      </c>
      <c r="R14" s="83">
        <v>3.2381914550596108E-2</v>
      </c>
      <c r="S14" s="84">
        <f t="shared" si="6"/>
        <v>1.4978372418619454</v>
      </c>
      <c r="T14" s="85">
        <f>分析係数表!F17</f>
        <v>0.32338274472300022</v>
      </c>
      <c r="U14" s="86">
        <f t="shared" si="7"/>
        <v>0.48437471842164426</v>
      </c>
      <c r="V14" s="87">
        <f>分析係数表!D17</f>
        <v>4.5631532208484184E-2</v>
      </c>
      <c r="W14" s="167">
        <f t="shared" si="8"/>
        <v>0</v>
      </c>
      <c r="X14" s="76">
        <f>分析係数表!E17</f>
        <v>4.7134367101577979E-2</v>
      </c>
      <c r="Y14" s="166">
        <f t="shared" si="9"/>
        <v>0</v>
      </c>
    </row>
    <row r="15" spans="1:25" x14ac:dyDescent="0.2">
      <c r="A15" s="6" t="s">
        <v>3</v>
      </c>
      <c r="B15" s="5" t="s">
        <v>31</v>
      </c>
      <c r="C15" s="90"/>
      <c r="D15" s="76">
        <f>投入係数表!U15</f>
        <v>9.2845439650464223E-3</v>
      </c>
      <c r="E15" s="77">
        <f t="shared" si="0"/>
        <v>0.92845439650464223</v>
      </c>
      <c r="F15" s="76">
        <f>分析係数表!C18</f>
        <v>0.59688826025459685</v>
      </c>
      <c r="G15" s="77">
        <f t="shared" si="1"/>
        <v>0.55418352945538751</v>
      </c>
      <c r="H15" s="77">
        <v>0.66173062036161645</v>
      </c>
      <c r="I15" s="77">
        <f t="shared" si="2"/>
        <v>0.66173062036161645</v>
      </c>
      <c r="J15" s="76">
        <f>分析係数表!G18</f>
        <v>0.21580586555930445</v>
      </c>
      <c r="K15" s="78">
        <f t="shared" si="3"/>
        <v>0.14280534929423414</v>
      </c>
      <c r="L15" s="79"/>
      <c r="M15" s="80"/>
      <c r="N15" s="81">
        <f>分析係数表!H18</f>
        <v>4.5682052911734329E-4</v>
      </c>
      <c r="O15" s="82">
        <f t="shared" si="4"/>
        <v>6.8399079811607569E-3</v>
      </c>
      <c r="P15" s="76">
        <f>分析係数表!C18</f>
        <v>0.59688826025459685</v>
      </c>
      <c r="Q15" s="82">
        <f t="shared" si="5"/>
        <v>4.0826607751765758E-3</v>
      </c>
      <c r="R15" s="83">
        <v>1.0185338630665454E-2</v>
      </c>
      <c r="S15" s="84">
        <f t="shared" si="6"/>
        <v>0.67191595899228196</v>
      </c>
      <c r="T15" s="85">
        <f>分析係数表!F18</f>
        <v>0.45964183752919802</v>
      </c>
      <c r="U15" s="86">
        <f t="shared" si="7"/>
        <v>0.30884068605640574</v>
      </c>
      <c r="V15" s="87">
        <f>分析係数表!D18</f>
        <v>3.9968855437321565E-2</v>
      </c>
      <c r="W15" s="167">
        <f t="shared" si="8"/>
        <v>0</v>
      </c>
      <c r="X15" s="76">
        <f>分析係数表!E18</f>
        <v>3.7243706202958735E-2</v>
      </c>
      <c r="Y15" s="166">
        <f t="shared" si="9"/>
        <v>0</v>
      </c>
    </row>
    <row r="16" spans="1:25" x14ac:dyDescent="0.2">
      <c r="A16" s="6" t="s">
        <v>4</v>
      </c>
      <c r="B16" s="5" t="s">
        <v>32</v>
      </c>
      <c r="C16" s="90"/>
      <c r="D16" s="76">
        <f>投入係数表!U16</f>
        <v>4.5985800109229931E-2</v>
      </c>
      <c r="E16" s="77">
        <f t="shared" si="0"/>
        <v>4.5985800109229933</v>
      </c>
      <c r="F16" s="76">
        <f>分析係数表!C19</f>
        <v>0.34200435729847489</v>
      </c>
      <c r="G16" s="77">
        <f t="shared" si="1"/>
        <v>1.572734401121332</v>
      </c>
      <c r="H16" s="77">
        <v>2.2802812501317065</v>
      </c>
      <c r="I16" s="77">
        <f t="shared" si="2"/>
        <v>2.2802812501317065</v>
      </c>
      <c r="J16" s="76">
        <f>分析係数表!G19</f>
        <v>5.7658279746234518E-2</v>
      </c>
      <c r="K16" s="78">
        <f t="shared" si="3"/>
        <v>0.1314770942201873</v>
      </c>
      <c r="L16" s="79"/>
      <c r="M16" s="80"/>
      <c r="N16" s="81">
        <f>分析係数表!H19</f>
        <v>-1.1917057281321999E-4</v>
      </c>
      <c r="O16" s="82">
        <f t="shared" si="4"/>
        <v>-1.7843238211723714E-3</v>
      </c>
      <c r="P16" s="76">
        <f>分析係数表!C19</f>
        <v>0.34200435729847489</v>
      </c>
      <c r="Q16" s="82">
        <f t="shared" si="5"/>
        <v>-6.1024652167241571E-4</v>
      </c>
      <c r="R16" s="83">
        <v>5.6577511129951678E-3</v>
      </c>
      <c r="S16" s="84">
        <f t="shared" si="6"/>
        <v>2.2859390012447016</v>
      </c>
      <c r="T16" s="85">
        <f>分析係数表!F19</f>
        <v>0.2400702026958986</v>
      </c>
      <c r="U16" s="86">
        <f t="shared" si="7"/>
        <v>0.5487858393792755</v>
      </c>
      <c r="V16" s="87">
        <f>分析係数表!D19</f>
        <v>1.0314617409693151E-2</v>
      </c>
      <c r="W16" s="167">
        <f t="shared" si="8"/>
        <v>0</v>
      </c>
      <c r="X16" s="76">
        <f>分析係数表!E19</f>
        <v>1.1666882453641765E-2</v>
      </c>
      <c r="Y16" s="166">
        <f t="shared" si="9"/>
        <v>0</v>
      </c>
    </row>
    <row r="17" spans="1:25" x14ac:dyDescent="0.2">
      <c r="A17" s="6" t="s">
        <v>5</v>
      </c>
      <c r="B17" s="5" t="s">
        <v>33</v>
      </c>
      <c r="C17" s="90"/>
      <c r="D17" s="76">
        <f>投入係数表!U17</f>
        <v>6.6739486619333696E-2</v>
      </c>
      <c r="E17" s="77">
        <f t="shared" si="0"/>
        <v>6.6739486619333697</v>
      </c>
      <c r="F17" s="76">
        <f>分析係数表!C20</f>
        <v>3.3677120606188216E-2</v>
      </c>
      <c r="G17" s="77">
        <f t="shared" si="1"/>
        <v>0.22475937400743856</v>
      </c>
      <c r="H17" s="77">
        <v>0.24760488175117507</v>
      </c>
      <c r="I17" s="77">
        <f t="shared" si="2"/>
        <v>0.24760488175117507</v>
      </c>
      <c r="J17" s="76">
        <f>分析係数表!G20</f>
        <v>0.10088272383354351</v>
      </c>
      <c r="K17" s="78">
        <f t="shared" si="3"/>
        <v>2.497905490554099E-2</v>
      </c>
      <c r="L17" s="79"/>
      <c r="M17" s="80"/>
      <c r="N17" s="81">
        <f>分析係数表!H20</f>
        <v>5.7599110193056326E-4</v>
      </c>
      <c r="O17" s="82">
        <f t="shared" si="4"/>
        <v>8.6242318023331283E-3</v>
      </c>
      <c r="P17" s="76">
        <f>分析係数表!C20</f>
        <v>3.3677120606188216E-2</v>
      </c>
      <c r="Q17" s="82">
        <f t="shared" si="5"/>
        <v>2.9043929454289672E-4</v>
      </c>
      <c r="R17" s="83">
        <v>7.5235168959947134E-4</v>
      </c>
      <c r="S17" s="84">
        <f t="shared" si="6"/>
        <v>0.24835723344077454</v>
      </c>
      <c r="T17" s="85">
        <f>分析係数表!F20</f>
        <v>0.2244640605296343</v>
      </c>
      <c r="U17" s="86">
        <f t="shared" si="7"/>
        <v>5.574727308002253E-2</v>
      </c>
      <c r="V17" s="87">
        <f>分析係数表!D20</f>
        <v>9.8360655737704916E-2</v>
      </c>
      <c r="W17" s="167">
        <f t="shared" si="8"/>
        <v>0</v>
      </c>
      <c r="X17" s="76">
        <f>分析係数表!E20</f>
        <v>9.8360655737704916E-2</v>
      </c>
      <c r="Y17" s="166">
        <f t="shared" si="9"/>
        <v>0</v>
      </c>
    </row>
    <row r="18" spans="1:25" x14ac:dyDescent="0.2">
      <c r="A18" s="6" t="s">
        <v>6</v>
      </c>
      <c r="B18" s="5" t="s">
        <v>34</v>
      </c>
      <c r="C18" s="90"/>
      <c r="D18" s="76">
        <f>投入係数表!U18</f>
        <v>2.8181321682140905E-2</v>
      </c>
      <c r="E18" s="77">
        <f t="shared" si="0"/>
        <v>2.8181321682140905</v>
      </c>
      <c r="F18" s="76">
        <f>分析係数表!C21</f>
        <v>0.74792925901052154</v>
      </c>
      <c r="G18" s="77">
        <f t="shared" si="1"/>
        <v>2.107763504366079</v>
      </c>
      <c r="H18" s="77">
        <v>2.4002897922633162</v>
      </c>
      <c r="I18" s="77">
        <f t="shared" si="2"/>
        <v>2.4002897922633162</v>
      </c>
      <c r="J18" s="76">
        <f>分析係数表!G21</f>
        <v>0.28510603787356553</v>
      </c>
      <c r="K18" s="78">
        <f t="shared" si="3"/>
        <v>0.68433711242055772</v>
      </c>
      <c r="L18" s="79"/>
      <c r="M18" s="80"/>
      <c r="N18" s="81">
        <f>分析係数表!H21</f>
        <v>9.6329546357352828E-4</v>
      </c>
      <c r="O18" s="82">
        <f t="shared" si="4"/>
        <v>1.4423284221143336E-2</v>
      </c>
      <c r="P18" s="76">
        <f>分析係数表!C21</f>
        <v>0.74792925901052154</v>
      </c>
      <c r="Q18" s="82">
        <f t="shared" si="5"/>
        <v>1.0787596280017882E-2</v>
      </c>
      <c r="R18" s="83">
        <v>2.5419342916247353E-2</v>
      </c>
      <c r="S18" s="84">
        <f t="shared" si="6"/>
        <v>2.4257091351795634</v>
      </c>
      <c r="T18" s="85">
        <f>分析係数表!F21</f>
        <v>0.42581403836016385</v>
      </c>
      <c r="U18" s="86">
        <f t="shared" si="7"/>
        <v>1.0329010027379506</v>
      </c>
      <c r="V18" s="87">
        <f>分析係数表!D21</f>
        <v>6.5082518957057703E-2</v>
      </c>
      <c r="W18" s="167">
        <f t="shared" si="8"/>
        <v>0</v>
      </c>
      <c r="X18" s="76">
        <f>分析係数表!E21</f>
        <v>5.1052268764445886E-2</v>
      </c>
      <c r="Y18" s="166">
        <f t="shared" si="9"/>
        <v>0</v>
      </c>
    </row>
    <row r="19" spans="1:25" x14ac:dyDescent="0.2">
      <c r="A19" s="6" t="s">
        <v>7</v>
      </c>
      <c r="B19" s="5" t="s">
        <v>269</v>
      </c>
      <c r="C19" s="90"/>
      <c r="D19" s="76">
        <f>投入係数表!U19</f>
        <v>1.3653741125068269E-2</v>
      </c>
      <c r="E19" s="77">
        <f t="shared" si="0"/>
        <v>1.3653741125068268</v>
      </c>
      <c r="F19" s="76">
        <f>分析係数表!C22</f>
        <v>0.14808652246256238</v>
      </c>
      <c r="G19" s="77">
        <f t="shared" si="1"/>
        <v>0.20219350418154339</v>
      </c>
      <c r="H19" s="77">
        <v>0.22259746389216584</v>
      </c>
      <c r="I19" s="77">
        <f t="shared" si="2"/>
        <v>0.22259746389216584</v>
      </c>
      <c r="J19" s="76">
        <f>分析係数表!G22</f>
        <v>0.1945937983354202</v>
      </c>
      <c r="K19" s="78">
        <f t="shared" si="3"/>
        <v>4.3316085998608096E-2</v>
      </c>
      <c r="L19" s="79"/>
      <c r="M19" s="80"/>
      <c r="N19" s="81">
        <f>分析係数表!H22</f>
        <v>4.9654405338841663E-5</v>
      </c>
      <c r="O19" s="82">
        <f t="shared" si="4"/>
        <v>7.4346825882182146E-4</v>
      </c>
      <c r="P19" s="76">
        <f>分析係数表!C22</f>
        <v>0.14808652246256238</v>
      </c>
      <c r="Q19" s="82">
        <f t="shared" si="5"/>
        <v>1.1009762901021981E-4</v>
      </c>
      <c r="R19" s="83">
        <v>1.3356201345150005E-3</v>
      </c>
      <c r="S19" s="84">
        <f t="shared" si="6"/>
        <v>0.22393308402668083</v>
      </c>
      <c r="T19" s="85">
        <f>分析係数表!F22</f>
        <v>0.41290417618030495</v>
      </c>
      <c r="U19" s="86">
        <f t="shared" si="7"/>
        <v>9.2462905579551655E-2</v>
      </c>
      <c r="V19" s="87">
        <f>分析係数表!D22</f>
        <v>2.3495617588568902E-2</v>
      </c>
      <c r="W19" s="167">
        <f t="shared" si="8"/>
        <v>0</v>
      </c>
      <c r="X19" s="76">
        <f>分析係数表!E22</f>
        <v>1.8855417249760625E-2</v>
      </c>
      <c r="Y19" s="166">
        <f t="shared" si="9"/>
        <v>0</v>
      </c>
    </row>
    <row r="20" spans="1:25" x14ac:dyDescent="0.2">
      <c r="A20" s="6" t="s">
        <v>8</v>
      </c>
      <c r="B20" s="5" t="s">
        <v>270</v>
      </c>
      <c r="C20" s="90"/>
      <c r="D20" s="76">
        <f>投入係数表!U20</f>
        <v>2.4030584380120151E-3</v>
      </c>
      <c r="E20" s="77">
        <f t="shared" si="0"/>
        <v>0.24030584380120151</v>
      </c>
      <c r="F20" s="76">
        <f>分析係数表!C23</f>
        <v>0</v>
      </c>
      <c r="G20" s="77">
        <f t="shared" si="1"/>
        <v>0</v>
      </c>
      <c r="H20" s="77">
        <v>0</v>
      </c>
      <c r="I20" s="77">
        <f t="shared" si="2"/>
        <v>0</v>
      </c>
      <c r="J20" s="76">
        <f>分析係数表!G23</f>
        <v>0.21540656205420827</v>
      </c>
      <c r="K20" s="78">
        <f t="shared" si="3"/>
        <v>0</v>
      </c>
      <c r="L20" s="79"/>
      <c r="M20" s="80"/>
      <c r="N20" s="81">
        <f>分析係数表!H23</f>
        <v>2.9792643203304998E-5</v>
      </c>
      <c r="O20" s="82">
        <f t="shared" si="4"/>
        <v>4.4608095529309285E-4</v>
      </c>
      <c r="P20" s="76">
        <f>分析係数表!C23</f>
        <v>0</v>
      </c>
      <c r="Q20" s="82">
        <f t="shared" si="5"/>
        <v>0</v>
      </c>
      <c r="R20" s="83">
        <v>0</v>
      </c>
      <c r="S20" s="84">
        <f t="shared" si="6"/>
        <v>0</v>
      </c>
      <c r="T20" s="85">
        <f>分析係数表!F23</f>
        <v>0.44079885877318115</v>
      </c>
      <c r="U20" s="86">
        <f t="shared" si="7"/>
        <v>0</v>
      </c>
      <c r="V20" s="87">
        <f>分析係数表!D23</f>
        <v>9.4151212553495012E-2</v>
      </c>
      <c r="W20" s="167">
        <f t="shared" si="8"/>
        <v>0</v>
      </c>
      <c r="X20" s="76">
        <f>分析係数表!E23</f>
        <v>8.7375178316690436E-2</v>
      </c>
      <c r="Y20" s="166">
        <f t="shared" si="9"/>
        <v>0</v>
      </c>
    </row>
    <row r="21" spans="1:25" x14ac:dyDescent="0.2">
      <c r="A21" s="6" t="s">
        <v>9</v>
      </c>
      <c r="B21" s="5" t="s">
        <v>271</v>
      </c>
      <c r="C21" s="90"/>
      <c r="D21" s="76">
        <f>投入係数表!U21</f>
        <v>9.8306936100491524E-4</v>
      </c>
      <c r="E21" s="77">
        <f t="shared" si="0"/>
        <v>9.8306936100491529E-2</v>
      </c>
      <c r="F21" s="76">
        <f>分析係数表!C24</f>
        <v>0.12890403180011356</v>
      </c>
      <c r="G21" s="77">
        <f t="shared" si="1"/>
        <v>1.2672160417269492E-2</v>
      </c>
      <c r="H21" s="77">
        <v>1.5599127874451826E-2</v>
      </c>
      <c r="I21" s="77">
        <f t="shared" si="2"/>
        <v>1.5599127874451826E-2</v>
      </c>
      <c r="J21" s="76">
        <f>分析係数表!G24</f>
        <v>0.20533333333333334</v>
      </c>
      <c r="K21" s="78">
        <f t="shared" si="3"/>
        <v>3.2030209235541082E-3</v>
      </c>
      <c r="L21" s="79"/>
      <c r="M21" s="80"/>
      <c r="N21" s="81">
        <f>分析係数表!H24</f>
        <v>3.4758083737189161E-4</v>
      </c>
      <c r="O21" s="82">
        <f t="shared" si="4"/>
        <v>5.2042778117527494E-3</v>
      </c>
      <c r="P21" s="76">
        <f>分析係数表!C24</f>
        <v>0.12890403180011356</v>
      </c>
      <c r="Q21" s="82">
        <f t="shared" si="5"/>
        <v>6.7085239254280186E-4</v>
      </c>
      <c r="R21" s="83">
        <v>2.6335861367360533E-3</v>
      </c>
      <c r="S21" s="84">
        <f t="shared" si="6"/>
        <v>1.8232714011187881E-2</v>
      </c>
      <c r="T21" s="85">
        <f>分析係数表!F24</f>
        <v>0.39200000000000002</v>
      </c>
      <c r="U21" s="86">
        <f t="shared" si="7"/>
        <v>7.14722389238565E-3</v>
      </c>
      <c r="V21" s="87">
        <f>分析係数表!D24</f>
        <v>0</v>
      </c>
      <c r="W21" s="167">
        <f t="shared" si="8"/>
        <v>0</v>
      </c>
      <c r="X21" s="76">
        <f>分析係数表!E24</f>
        <v>0</v>
      </c>
      <c r="Y21" s="166">
        <f t="shared" si="9"/>
        <v>0</v>
      </c>
    </row>
    <row r="22" spans="1:25" x14ac:dyDescent="0.2">
      <c r="A22" s="6" t="s">
        <v>10</v>
      </c>
      <c r="B22" s="5" t="s">
        <v>272</v>
      </c>
      <c r="C22" s="90"/>
      <c r="D22" s="76">
        <f>投入係数表!U22</f>
        <v>0.15019115237575095</v>
      </c>
      <c r="E22" s="77">
        <f t="shared" si="0"/>
        <v>15.019115237575095</v>
      </c>
      <c r="F22" s="76">
        <f>分析係数表!C25</f>
        <v>4.4947860481841073E-2</v>
      </c>
      <c r="G22" s="77">
        <f t="shared" si="1"/>
        <v>0.67507709625921875</v>
      </c>
      <c r="H22" s="77">
        <v>0.72017831458903059</v>
      </c>
      <c r="I22" s="77">
        <f t="shared" si="2"/>
        <v>0.72017831458903059</v>
      </c>
      <c r="J22" s="76">
        <f>分析係数表!G25</f>
        <v>0.19696010132995567</v>
      </c>
      <c r="K22" s="78">
        <f t="shared" si="3"/>
        <v>0.14184639381709216</v>
      </c>
      <c r="L22" s="79"/>
      <c r="M22" s="80"/>
      <c r="N22" s="81">
        <f>分析係数表!H25</f>
        <v>5.2633669659172167E-4</v>
      </c>
      <c r="O22" s="82">
        <f t="shared" si="4"/>
        <v>7.8807635435113078E-3</v>
      </c>
      <c r="P22" s="76">
        <f>分析係数表!C25</f>
        <v>4.4947860481841073E-2</v>
      </c>
      <c r="Q22" s="82">
        <f t="shared" si="5"/>
        <v>3.5422346024412572E-4</v>
      </c>
      <c r="R22" s="83">
        <v>1.6967637201295326E-3</v>
      </c>
      <c r="S22" s="84">
        <f t="shared" si="6"/>
        <v>0.72187507830916009</v>
      </c>
      <c r="T22" s="85">
        <f>分析係数表!F25</f>
        <v>0.35085497150094996</v>
      </c>
      <c r="U22" s="86">
        <f t="shared" si="7"/>
        <v>0.25327346002740636</v>
      </c>
      <c r="V22" s="87">
        <f>分析係数表!D25</f>
        <v>8.9930335655478144E-2</v>
      </c>
      <c r="W22" s="167">
        <f t="shared" si="8"/>
        <v>0</v>
      </c>
      <c r="X22" s="76">
        <f>分析係数表!E25</f>
        <v>8.7397086763774542E-2</v>
      </c>
      <c r="Y22" s="166">
        <f t="shared" si="9"/>
        <v>0</v>
      </c>
    </row>
    <row r="23" spans="1:25" x14ac:dyDescent="0.2">
      <c r="A23" s="6" t="s">
        <v>11</v>
      </c>
      <c r="B23" s="5" t="s">
        <v>35</v>
      </c>
      <c r="C23" s="75">
        <f>最終需要_まとめ!C24</f>
        <v>100</v>
      </c>
      <c r="D23" s="76">
        <f>投入係数表!U23</f>
        <v>0.1190606226105953</v>
      </c>
      <c r="E23" s="77">
        <f t="shared" si="0"/>
        <v>11.90606226105953</v>
      </c>
      <c r="F23" s="76">
        <f>分析係数表!C26</f>
        <v>0.39424703891708968</v>
      </c>
      <c r="G23" s="77">
        <f t="shared" si="1"/>
        <v>4.6939297915852292</v>
      </c>
      <c r="H23" s="77">
        <v>4.944493957580792</v>
      </c>
      <c r="I23" s="77">
        <f t="shared" si="2"/>
        <v>104.94449395758079</v>
      </c>
      <c r="J23" s="76">
        <f>分析係数表!G26</f>
        <v>0.19628618241398144</v>
      </c>
      <c r="K23" s="78">
        <f t="shared" si="3"/>
        <v>20.599154084300675</v>
      </c>
      <c r="L23" s="79"/>
      <c r="M23" s="80"/>
      <c r="N23" s="81">
        <f>分析係数表!H26</f>
        <v>1.0973623579884007E-2</v>
      </c>
      <c r="O23" s="82">
        <f t="shared" si="4"/>
        <v>0.16430648519962252</v>
      </c>
      <c r="P23" s="76">
        <f>分析係数表!C26</f>
        <v>0.39424703891708968</v>
      </c>
      <c r="Q23" s="82">
        <f t="shared" si="5"/>
        <v>6.47773452648258E-2</v>
      </c>
      <c r="R23" s="83">
        <v>7.1196768741614028E-2</v>
      </c>
      <c r="S23" s="84">
        <f t="shared" si="6"/>
        <v>105.0156907263224</v>
      </c>
      <c r="T23" s="85">
        <f>分析係数表!F26</f>
        <v>0.33478973238667392</v>
      </c>
      <c r="U23" s="86">
        <f t="shared" si="7"/>
        <v>35.158174994667192</v>
      </c>
      <c r="V23" s="87">
        <f>分析係数表!D26</f>
        <v>1.0267613326051339E-2</v>
      </c>
      <c r="W23" s="167">
        <f t="shared" si="8"/>
        <v>1</v>
      </c>
      <c r="X23" s="76">
        <f>分析係数表!E26</f>
        <v>1.0158383397050792E-2</v>
      </c>
      <c r="Y23" s="166">
        <f t="shared" si="9"/>
        <v>1</v>
      </c>
    </row>
    <row r="24" spans="1:25" x14ac:dyDescent="0.2">
      <c r="A24" s="6" t="s">
        <v>12</v>
      </c>
      <c r="B24" s="5" t="s">
        <v>366</v>
      </c>
      <c r="C24" s="90"/>
      <c r="D24" s="76">
        <f>投入係数表!U24</f>
        <v>0</v>
      </c>
      <c r="E24" s="77">
        <f t="shared" si="0"/>
        <v>0</v>
      </c>
      <c r="F24" s="76">
        <f>分析係数表!C27</f>
        <v>0.12701612903225812</v>
      </c>
      <c r="G24" s="77">
        <f t="shared" si="1"/>
        <v>0</v>
      </c>
      <c r="H24" s="77">
        <v>4.7468047672735876E-4</v>
      </c>
      <c r="I24" s="77">
        <f t="shared" si="2"/>
        <v>4.7468047672735876E-4</v>
      </c>
      <c r="J24" s="76">
        <f>分析係数表!G27</f>
        <v>0.16988809766022381</v>
      </c>
      <c r="K24" s="78">
        <f t="shared" si="3"/>
        <v>8.0642563187659124E-5</v>
      </c>
      <c r="L24" s="79"/>
      <c r="M24" s="80"/>
      <c r="N24" s="81">
        <f>分析係数表!H27</f>
        <v>1.137085882259474E-2</v>
      </c>
      <c r="O24" s="82">
        <f t="shared" si="4"/>
        <v>0.17025423127019709</v>
      </c>
      <c r="P24" s="76">
        <f>分析係数表!C27</f>
        <v>0.12701612903225812</v>
      </c>
      <c r="Q24" s="82">
        <f t="shared" si="5"/>
        <v>2.1625033407303269E-2</v>
      </c>
      <c r="R24" s="83">
        <v>2.188942793664872E-2</v>
      </c>
      <c r="S24" s="84">
        <f t="shared" si="6"/>
        <v>2.2364108413376077E-2</v>
      </c>
      <c r="T24" s="85">
        <f>分析係数表!F27</f>
        <v>0.32044760935910477</v>
      </c>
      <c r="U24" s="86">
        <f t="shared" si="7"/>
        <v>7.1665250765142055E-3</v>
      </c>
      <c r="V24" s="87">
        <f>分析係数表!D27</f>
        <v>1.0172939979654121E-2</v>
      </c>
      <c r="W24" s="167">
        <f t="shared" si="8"/>
        <v>0</v>
      </c>
      <c r="X24" s="76">
        <f>分析係数表!E27</f>
        <v>5.0864699898270603E-3</v>
      </c>
      <c r="Y24" s="166">
        <f t="shared" si="9"/>
        <v>0</v>
      </c>
    </row>
    <row r="25" spans="1:25" x14ac:dyDescent="0.2">
      <c r="A25" s="6" t="s">
        <v>13</v>
      </c>
      <c r="B25" s="5" t="s">
        <v>192</v>
      </c>
      <c r="C25" s="90"/>
      <c r="D25" s="76">
        <f>投入係数表!U25</f>
        <v>0</v>
      </c>
      <c r="E25" s="77">
        <f t="shared" si="0"/>
        <v>0</v>
      </c>
      <c r="F25" s="76">
        <f>分析係数表!C28</f>
        <v>0.16379672406551871</v>
      </c>
      <c r="G25" s="77">
        <f t="shared" si="1"/>
        <v>0</v>
      </c>
      <c r="H25" s="77">
        <v>1.5664911844432756E-2</v>
      </c>
      <c r="I25" s="77">
        <f t="shared" si="2"/>
        <v>1.5664911844432756E-2</v>
      </c>
      <c r="J25" s="76">
        <f>分析係数表!G28</f>
        <v>0.12481384959046909</v>
      </c>
      <c r="K25" s="78">
        <f t="shared" si="3"/>
        <v>1.9551979507989878E-3</v>
      </c>
      <c r="L25" s="79"/>
      <c r="M25" s="80"/>
      <c r="N25" s="81">
        <f>分析係数表!H28</f>
        <v>2.2086279494716771E-2</v>
      </c>
      <c r="O25" s="82">
        <f t="shared" si="4"/>
        <v>0.33069468152394615</v>
      </c>
      <c r="P25" s="76">
        <f>分析係数表!C28</f>
        <v>0.16379672406551871</v>
      </c>
      <c r="Q25" s="82">
        <f t="shared" si="5"/>
        <v>5.4166705499512392E-2</v>
      </c>
      <c r="R25" s="83">
        <v>6.1876434264035669E-2</v>
      </c>
      <c r="S25" s="84">
        <f t="shared" si="6"/>
        <v>7.7541346108468426E-2</v>
      </c>
      <c r="T25" s="85">
        <f>分析係数表!F28</f>
        <v>0.21360759493670886</v>
      </c>
      <c r="U25" s="86">
        <f t="shared" si="7"/>
        <v>1.6563420450384871E-2</v>
      </c>
      <c r="V25" s="87">
        <f>分析係数表!D28</f>
        <v>6.6548771407297092E-2</v>
      </c>
      <c r="W25" s="167">
        <f t="shared" si="8"/>
        <v>0</v>
      </c>
      <c r="X25" s="76">
        <f>分析係数表!E28</f>
        <v>6.78518242740134E-2</v>
      </c>
      <c r="Y25" s="166">
        <f t="shared" si="9"/>
        <v>0</v>
      </c>
    </row>
    <row r="26" spans="1:25" x14ac:dyDescent="0.2">
      <c r="A26" s="6" t="s">
        <v>14</v>
      </c>
      <c r="B26" s="5" t="s">
        <v>50</v>
      </c>
      <c r="C26" s="90"/>
      <c r="D26" s="76">
        <f>投入係数表!U26</f>
        <v>4.1507373020207537E-3</v>
      </c>
      <c r="E26" s="77">
        <f t="shared" si="0"/>
        <v>0.41507373020207539</v>
      </c>
      <c r="F26" s="76">
        <f>分析係数表!C29</f>
        <v>0.28548895899053628</v>
      </c>
      <c r="G26" s="77">
        <f t="shared" si="1"/>
        <v>0.11849896713970921</v>
      </c>
      <c r="H26" s="77">
        <v>0.15349259858211883</v>
      </c>
      <c r="I26" s="77">
        <f t="shared" si="2"/>
        <v>0.15349259858211883</v>
      </c>
      <c r="J26" s="76">
        <f>分析係数表!G29</f>
        <v>0.26160092807424595</v>
      </c>
      <c r="K26" s="78">
        <f t="shared" si="3"/>
        <v>4.0153806241609975E-2</v>
      </c>
      <c r="L26" s="79"/>
      <c r="M26" s="80"/>
      <c r="N26" s="81">
        <f>分析係数表!H29</f>
        <v>1.047707952649559E-2</v>
      </c>
      <c r="O26" s="82">
        <f t="shared" si="4"/>
        <v>0.15687180261140432</v>
      </c>
      <c r="P26" s="76">
        <f>分析係数表!C29</f>
        <v>0.28548895899053628</v>
      </c>
      <c r="Q26" s="82">
        <f t="shared" si="5"/>
        <v>4.4785167622498713E-2</v>
      </c>
      <c r="R26" s="83">
        <v>6.1588569437287716E-2</v>
      </c>
      <c r="S26" s="84">
        <f t="shared" si="6"/>
        <v>0.21508116801940655</v>
      </c>
      <c r="T26" s="85">
        <f>分析係数表!F29</f>
        <v>0.47177107501933491</v>
      </c>
      <c r="U26" s="86">
        <f t="shared" si="7"/>
        <v>0.10146907385292962</v>
      </c>
      <c r="V26" s="87">
        <f>分析係数表!D29</f>
        <v>7.4825986078886311E-2</v>
      </c>
      <c r="W26" s="167">
        <f t="shared" si="8"/>
        <v>0</v>
      </c>
      <c r="X26" s="76">
        <f>分析係数表!E29</f>
        <v>4.7370456303170917E-2</v>
      </c>
      <c r="Y26" s="166">
        <f t="shared" si="9"/>
        <v>0</v>
      </c>
    </row>
    <row r="27" spans="1:25" x14ac:dyDescent="0.2">
      <c r="A27" s="6" t="s">
        <v>15</v>
      </c>
      <c r="B27" s="5" t="s">
        <v>36</v>
      </c>
      <c r="C27" s="90"/>
      <c r="D27" s="76">
        <f>投入係数表!U27</f>
        <v>1.7476788640087384E-3</v>
      </c>
      <c r="E27" s="77">
        <f t="shared" si="0"/>
        <v>0.17476788640087385</v>
      </c>
      <c r="F27" s="76">
        <f>分析係数表!C30</f>
        <v>1</v>
      </c>
      <c r="G27" s="77">
        <f t="shared" si="1"/>
        <v>0.17476788640087385</v>
      </c>
      <c r="H27" s="77">
        <v>0.23162286778656357</v>
      </c>
      <c r="I27" s="77">
        <f t="shared" si="2"/>
        <v>0.23162286778656357</v>
      </c>
      <c r="J27" s="76">
        <f>分析係数表!G30</f>
        <v>0.34486716956379143</v>
      </c>
      <c r="K27" s="78">
        <f t="shared" si="3"/>
        <v>7.987912281980046E-2</v>
      </c>
      <c r="L27" s="79"/>
      <c r="M27" s="80"/>
      <c r="N27" s="81">
        <f>分析係数表!H30</f>
        <v>0</v>
      </c>
      <c r="O27" s="82">
        <f t="shared" si="4"/>
        <v>0</v>
      </c>
      <c r="P27" s="76">
        <f>分析係数表!C30</f>
        <v>1</v>
      </c>
      <c r="Q27" s="82">
        <f t="shared" si="5"/>
        <v>0</v>
      </c>
      <c r="R27" s="83">
        <v>3.4092610807171186E-2</v>
      </c>
      <c r="S27" s="84">
        <f t="shared" si="6"/>
        <v>0.26571547859373479</v>
      </c>
      <c r="T27" s="85">
        <f>分析係数表!F30</f>
        <v>0.44112823876680879</v>
      </c>
      <c r="U27" s="86">
        <f t="shared" si="7"/>
        <v>0.11721460108513392</v>
      </c>
      <c r="V27" s="87">
        <f>分析係数表!D30</f>
        <v>0.17563135454247294</v>
      </c>
      <c r="W27" s="167">
        <f t="shared" si="8"/>
        <v>0</v>
      </c>
      <c r="X27" s="76">
        <f>分析係数表!E30</f>
        <v>0.11282387668087898</v>
      </c>
      <c r="Y27" s="166">
        <f t="shared" si="9"/>
        <v>0</v>
      </c>
    </row>
    <row r="28" spans="1:25" x14ac:dyDescent="0.2">
      <c r="A28" s="6" t="s">
        <v>16</v>
      </c>
      <c r="B28" s="5" t="s">
        <v>193</v>
      </c>
      <c r="C28" s="90"/>
      <c r="D28" s="76">
        <f>投入係数表!U28</f>
        <v>9.3937738940469695E-3</v>
      </c>
      <c r="E28" s="77">
        <f t="shared" si="0"/>
        <v>0.93937738940469695</v>
      </c>
      <c r="F28" s="76">
        <f>分析係数表!C31</f>
        <v>9.852216748768472E-2</v>
      </c>
      <c r="G28" s="77">
        <f t="shared" si="1"/>
        <v>9.2549496493073577E-2</v>
      </c>
      <c r="H28" s="77">
        <v>0.13339585429164044</v>
      </c>
      <c r="I28" s="77">
        <f t="shared" si="2"/>
        <v>0.13339585429164044</v>
      </c>
      <c r="J28" s="76">
        <f>分析係数表!G31</f>
        <v>7.0742358078602616E-2</v>
      </c>
      <c r="K28" s="78">
        <f t="shared" si="3"/>
        <v>9.4367372905003275E-3</v>
      </c>
      <c r="L28" s="79"/>
      <c r="M28" s="80"/>
      <c r="N28" s="81">
        <f>分析係数表!H31</f>
        <v>2.298998967188369E-2</v>
      </c>
      <c r="O28" s="82">
        <f t="shared" si="4"/>
        <v>0.3442258038345033</v>
      </c>
      <c r="P28" s="76">
        <f>分析係数表!C31</f>
        <v>9.852216748768472E-2</v>
      </c>
      <c r="Q28" s="82">
        <f t="shared" si="5"/>
        <v>3.3913872298965836E-2</v>
      </c>
      <c r="R28" s="83">
        <v>4.3658648889758546E-2</v>
      </c>
      <c r="S28" s="84">
        <f t="shared" si="6"/>
        <v>0.17705450318139898</v>
      </c>
      <c r="T28" s="85">
        <f>分析係数表!F31</f>
        <v>0.34585152838427946</v>
      </c>
      <c r="U28" s="86">
        <f t="shared" si="7"/>
        <v>6.1234570532606107E-2</v>
      </c>
      <c r="V28" s="87">
        <f>分析係数表!D31</f>
        <v>0</v>
      </c>
      <c r="W28" s="167">
        <f t="shared" si="8"/>
        <v>0</v>
      </c>
      <c r="X28" s="76">
        <f>分析係数表!E31</f>
        <v>0</v>
      </c>
      <c r="Y28" s="166">
        <f t="shared" si="9"/>
        <v>0</v>
      </c>
    </row>
    <row r="29" spans="1:25" x14ac:dyDescent="0.2">
      <c r="A29" s="6" t="s">
        <v>17</v>
      </c>
      <c r="B29" s="5" t="s">
        <v>273</v>
      </c>
      <c r="C29" s="90"/>
      <c r="D29" s="76">
        <f>投入係数表!U29</f>
        <v>5.461496450027307E-4</v>
      </c>
      <c r="E29" s="77">
        <f t="shared" si="0"/>
        <v>5.4614964500273068E-2</v>
      </c>
      <c r="F29" s="76">
        <f>分析係数表!C32</f>
        <v>1</v>
      </c>
      <c r="G29" s="77">
        <f t="shared" si="1"/>
        <v>5.4614964500273068E-2</v>
      </c>
      <c r="H29" s="77">
        <v>8.0554857055019469E-2</v>
      </c>
      <c r="I29" s="77">
        <f t="shared" si="2"/>
        <v>8.0554857055019469E-2</v>
      </c>
      <c r="J29" s="76">
        <f>分析係数表!G32</f>
        <v>0.13984348417829193</v>
      </c>
      <c r="K29" s="78">
        <f t="shared" si="3"/>
        <v>1.1265071878058183E-2</v>
      </c>
      <c r="L29" s="79"/>
      <c r="M29" s="80"/>
      <c r="N29" s="81">
        <f>分析係数表!H32</f>
        <v>6.6735520775403198E-3</v>
      </c>
      <c r="O29" s="82">
        <f t="shared" si="4"/>
        <v>9.9922133985652806E-2</v>
      </c>
      <c r="P29" s="76">
        <f>分析係数表!C32</f>
        <v>1</v>
      </c>
      <c r="Q29" s="82">
        <f t="shared" si="5"/>
        <v>9.9922133985652806E-2</v>
      </c>
      <c r="R29" s="83">
        <v>0.13169215176623728</v>
      </c>
      <c r="S29" s="84">
        <f t="shared" si="6"/>
        <v>0.21224700882125674</v>
      </c>
      <c r="T29" s="85">
        <f>分析係数表!F32</f>
        <v>0.48213678121810138</v>
      </c>
      <c r="U29" s="86">
        <f t="shared" si="7"/>
        <v>0.10233208965625069</v>
      </c>
      <c r="V29" s="87">
        <f>分析係数表!D32</f>
        <v>1.5651582170806397E-2</v>
      </c>
      <c r="W29" s="167">
        <f t="shared" si="8"/>
        <v>0</v>
      </c>
      <c r="X29" s="76">
        <f>分析係数表!E32</f>
        <v>2.3477373256209595E-2</v>
      </c>
      <c r="Y29" s="166">
        <f t="shared" si="9"/>
        <v>0</v>
      </c>
    </row>
    <row r="30" spans="1:25" x14ac:dyDescent="0.2">
      <c r="A30" s="6" t="s">
        <v>18</v>
      </c>
      <c r="B30" s="5" t="s">
        <v>274</v>
      </c>
      <c r="C30" s="90"/>
      <c r="D30" s="76">
        <f>投入係数表!U30</f>
        <v>2.184598580010923E-4</v>
      </c>
      <c r="E30" s="77">
        <f t="shared" si="0"/>
        <v>2.1845985800109231E-2</v>
      </c>
      <c r="F30" s="76">
        <f>分析係数表!C33</f>
        <v>0.66930265995686555</v>
      </c>
      <c r="G30" s="77">
        <f t="shared" si="1"/>
        <v>1.4621576405393022E-2</v>
      </c>
      <c r="H30" s="77">
        <v>2.5277119993980718E-2</v>
      </c>
      <c r="I30" s="77">
        <f t="shared" si="2"/>
        <v>2.5277119993980718E-2</v>
      </c>
      <c r="J30" s="76">
        <f>分析係数表!G33</f>
        <v>0.50267952840300112</v>
      </c>
      <c r="K30" s="78">
        <f t="shared" si="3"/>
        <v>1.2706290757960297E-2</v>
      </c>
      <c r="L30" s="79"/>
      <c r="M30" s="80"/>
      <c r="N30" s="81">
        <f>分析係数表!H33</f>
        <v>9.930881067768333E-4</v>
      </c>
      <c r="O30" s="82">
        <f t="shared" si="4"/>
        <v>1.4869365176436429E-2</v>
      </c>
      <c r="P30" s="76">
        <f>分析係数表!C33</f>
        <v>0.66930265995686555</v>
      </c>
      <c r="Q30" s="82">
        <f t="shared" si="5"/>
        <v>9.95210566445889E-3</v>
      </c>
      <c r="R30" s="83">
        <v>2.8242405003704677E-2</v>
      </c>
      <c r="S30" s="84">
        <f t="shared" si="6"/>
        <v>5.3519524997685392E-2</v>
      </c>
      <c r="T30" s="85">
        <f>分析係数表!F33</f>
        <v>0.63987138263665599</v>
      </c>
      <c r="U30" s="86">
        <f t="shared" si="7"/>
        <v>3.4245612458326025E-2</v>
      </c>
      <c r="V30" s="87">
        <f>分析係数表!D33</f>
        <v>8.1457663451232579E-2</v>
      </c>
      <c r="W30" s="167">
        <f t="shared" si="8"/>
        <v>0</v>
      </c>
      <c r="X30" s="76">
        <f>分析係数表!E33</f>
        <v>7.5026795284030015E-2</v>
      </c>
      <c r="Y30" s="166">
        <f t="shared" si="9"/>
        <v>0</v>
      </c>
    </row>
    <row r="31" spans="1:25" x14ac:dyDescent="0.2">
      <c r="A31" s="6" t="s">
        <v>19</v>
      </c>
      <c r="B31" s="5" t="s">
        <v>275</v>
      </c>
      <c r="C31" s="90"/>
      <c r="D31" s="76">
        <f>投入係数表!U31</f>
        <v>5.1993446204259969E-2</v>
      </c>
      <c r="E31" s="77">
        <f t="shared" si="0"/>
        <v>5.1993446204259968</v>
      </c>
      <c r="F31" s="76">
        <f>分析係数表!C34</f>
        <v>0.21075898495808931</v>
      </c>
      <c r="G31" s="77">
        <f t="shared" si="1"/>
        <v>1.0958085946482852</v>
      </c>
      <c r="H31" s="77">
        <v>1.2520733388536267</v>
      </c>
      <c r="I31" s="77">
        <f t="shared" si="2"/>
        <v>1.2520733388536267</v>
      </c>
      <c r="J31" s="76">
        <f>分析係数表!G34</f>
        <v>0.42506631299734748</v>
      </c>
      <c r="K31" s="78">
        <f t="shared" si="3"/>
        <v>0.53221419774878964</v>
      </c>
      <c r="L31" s="79"/>
      <c r="M31" s="80"/>
      <c r="N31" s="81">
        <f>分析係数表!H34</f>
        <v>0.16547827123222372</v>
      </c>
      <c r="O31" s="82">
        <f t="shared" si="4"/>
        <v>2.477682319349602</v>
      </c>
      <c r="P31" s="76">
        <f>分析係数表!C34</f>
        <v>0.21075898495808931</v>
      </c>
      <c r="Q31" s="82">
        <f t="shared" si="5"/>
        <v>0.52219381067472659</v>
      </c>
      <c r="R31" s="83">
        <v>0.571340811735075</v>
      </c>
      <c r="S31" s="84">
        <f t="shared" si="6"/>
        <v>1.8234141505887016</v>
      </c>
      <c r="T31" s="85">
        <f>分析係数表!F34</f>
        <v>0.7000994694960212</v>
      </c>
      <c r="U31" s="86">
        <f t="shared" si="7"/>
        <v>1.2765712794986881</v>
      </c>
      <c r="V31" s="87">
        <f>分析係数表!D34</f>
        <v>0.34449602122015915</v>
      </c>
      <c r="W31" s="167">
        <f t="shared" si="8"/>
        <v>1</v>
      </c>
      <c r="X31" s="76">
        <f>分析係数表!E34</f>
        <v>0.25008289124668437</v>
      </c>
      <c r="Y31" s="166">
        <f t="shared" si="9"/>
        <v>0</v>
      </c>
    </row>
    <row r="32" spans="1:25" x14ac:dyDescent="0.2">
      <c r="A32" s="6" t="s">
        <v>20</v>
      </c>
      <c r="B32" s="5" t="s">
        <v>37</v>
      </c>
      <c r="C32" s="90"/>
      <c r="D32" s="76">
        <f>投入係数表!U32</f>
        <v>5.7891862370289459E-3</v>
      </c>
      <c r="E32" s="77">
        <f t="shared" si="0"/>
        <v>0.5789186237028946</v>
      </c>
      <c r="F32" s="76">
        <f>分析係数表!C35</f>
        <v>0.35776763643278187</v>
      </c>
      <c r="G32" s="77">
        <f t="shared" si="1"/>
        <v>0.20711834768910364</v>
      </c>
      <c r="H32" s="77">
        <v>0.27013246735262864</v>
      </c>
      <c r="I32" s="77">
        <f t="shared" si="2"/>
        <v>0.27013246735262864</v>
      </c>
      <c r="J32" s="76">
        <f>分析係数表!G35</f>
        <v>0.31457036114570364</v>
      </c>
      <c r="K32" s="78">
        <f t="shared" si="3"/>
        <v>8.4975667812296388E-2</v>
      </c>
      <c r="L32" s="79"/>
      <c r="M32" s="80"/>
      <c r="N32" s="81">
        <f>分析係数表!H35</f>
        <v>6.2812822753634701E-2</v>
      </c>
      <c r="O32" s="82">
        <f t="shared" si="4"/>
        <v>0.94048734740960405</v>
      </c>
      <c r="P32" s="76">
        <f>分析係数表!C35</f>
        <v>0.35776763643278187</v>
      </c>
      <c r="Q32" s="82">
        <f t="shared" si="5"/>
        <v>0.33647593537767062</v>
      </c>
      <c r="R32" s="83">
        <v>0.41227206021635399</v>
      </c>
      <c r="S32" s="84">
        <f t="shared" si="6"/>
        <v>0.68240452756898262</v>
      </c>
      <c r="T32" s="85">
        <f>分析係数表!F35</f>
        <v>0.64533001245330013</v>
      </c>
      <c r="U32" s="86">
        <f t="shared" si="7"/>
        <v>0.44037612227427997</v>
      </c>
      <c r="V32" s="87">
        <f>分析係数表!D35</f>
        <v>7.6961394769613944E-2</v>
      </c>
      <c r="W32" s="167">
        <f t="shared" si="8"/>
        <v>0</v>
      </c>
      <c r="X32" s="76">
        <f>分析係数表!E35</f>
        <v>7.0734744707347447E-2</v>
      </c>
      <c r="Y32" s="166">
        <f t="shared" si="9"/>
        <v>0</v>
      </c>
    </row>
    <row r="33" spans="1:25" x14ac:dyDescent="0.2">
      <c r="A33" s="6" t="s">
        <v>21</v>
      </c>
      <c r="B33" s="5" t="s">
        <v>38</v>
      </c>
      <c r="C33" s="90"/>
      <c r="D33" s="76">
        <f>投入係数表!U33</f>
        <v>1.8569087930092845E-3</v>
      </c>
      <c r="E33" s="77">
        <f t="shared" si="0"/>
        <v>0.18569087930092845</v>
      </c>
      <c r="F33" s="76">
        <f>分析係数表!C36</f>
        <v>0.77131996474217712</v>
      </c>
      <c r="G33" s="77">
        <f t="shared" si="1"/>
        <v>0.143227082475336</v>
      </c>
      <c r="H33" s="77">
        <v>0.22104114273336672</v>
      </c>
      <c r="I33" s="77">
        <f t="shared" si="2"/>
        <v>0.22104114273336672</v>
      </c>
      <c r="J33" s="76">
        <f>分析係数表!G36</f>
        <v>2.7850799289520427E-2</v>
      </c>
      <c r="K33" s="78">
        <f t="shared" si="3"/>
        <v>6.1561725009932336E-3</v>
      </c>
      <c r="L33" s="79"/>
      <c r="M33" s="80"/>
      <c r="N33" s="81">
        <f>分析係数表!H36</f>
        <v>0.1566397870819099</v>
      </c>
      <c r="O33" s="82">
        <f t="shared" si="4"/>
        <v>2.3453449692793176</v>
      </c>
      <c r="P33" s="76">
        <f>分析係数表!C36</f>
        <v>0.77131996474217712</v>
      </c>
      <c r="Q33" s="82">
        <f t="shared" si="5"/>
        <v>1.8090113990127656</v>
      </c>
      <c r="R33" s="83">
        <v>1.8824083582566831</v>
      </c>
      <c r="S33" s="84">
        <f t="shared" si="6"/>
        <v>2.1034495009900498</v>
      </c>
      <c r="T33" s="85">
        <f>分析係数表!F36</f>
        <v>0.87289520426287748</v>
      </c>
      <c r="U33" s="86">
        <f t="shared" si="7"/>
        <v>1.8360909818233573</v>
      </c>
      <c r="V33" s="87">
        <f>分析係数表!D36</f>
        <v>1.1793960923623446E-2</v>
      </c>
      <c r="W33" s="167">
        <f t="shared" si="8"/>
        <v>0</v>
      </c>
      <c r="X33" s="76">
        <f>分析係数表!E36</f>
        <v>4.760213143872114E-3</v>
      </c>
      <c r="Y33" s="166">
        <f t="shared" si="9"/>
        <v>0</v>
      </c>
    </row>
    <row r="34" spans="1:25" x14ac:dyDescent="0.2">
      <c r="A34" s="6" t="s">
        <v>22</v>
      </c>
      <c r="B34" s="5" t="s">
        <v>378</v>
      </c>
      <c r="C34" s="90"/>
      <c r="D34" s="76">
        <f>投入係数表!U34</f>
        <v>1.8459858001092299E-2</v>
      </c>
      <c r="E34" s="77">
        <f t="shared" si="0"/>
        <v>1.84598580010923</v>
      </c>
      <c r="F34" s="76">
        <f>分析係数表!C37</f>
        <v>0.44031007751937989</v>
      </c>
      <c r="G34" s="77">
        <f t="shared" si="1"/>
        <v>0.81280615074576956</v>
      </c>
      <c r="H34" s="77">
        <v>0.99591937735871683</v>
      </c>
      <c r="I34" s="77">
        <f t="shared" si="2"/>
        <v>0.99591937735871683</v>
      </c>
      <c r="J34" s="76">
        <f>分析係数表!G37</f>
        <v>0.46875589956579194</v>
      </c>
      <c r="K34" s="78">
        <f t="shared" si="3"/>
        <v>0.46684308362878874</v>
      </c>
      <c r="L34" s="79"/>
      <c r="M34" s="80"/>
      <c r="N34" s="81">
        <f>分析係数表!H37</f>
        <v>4.9515373003892908E-2</v>
      </c>
      <c r="O34" s="82">
        <f t="shared" si="4"/>
        <v>0.74138654769712031</v>
      </c>
      <c r="P34" s="76">
        <f>分析係数表!C37</f>
        <v>0.44031007751937989</v>
      </c>
      <c r="Q34" s="82">
        <f t="shared" si="5"/>
        <v>0.32643996828834448</v>
      </c>
      <c r="R34" s="83">
        <v>0.38556890520849929</v>
      </c>
      <c r="S34" s="84">
        <f t="shared" si="6"/>
        <v>1.3814882825672161</v>
      </c>
      <c r="T34" s="85">
        <f>分析係数表!F37</f>
        <v>0.71172361714177834</v>
      </c>
      <c r="U34" s="86">
        <f t="shared" si="7"/>
        <v>0.9832378375077222</v>
      </c>
      <c r="V34" s="87">
        <f>分析係数表!D37</f>
        <v>0.12846894468567113</v>
      </c>
      <c r="W34" s="167">
        <f t="shared" si="8"/>
        <v>0</v>
      </c>
      <c r="X34" s="76">
        <f>分析係数表!E37</f>
        <v>0.12044553520860865</v>
      </c>
      <c r="Y34" s="166">
        <f t="shared" si="9"/>
        <v>0</v>
      </c>
    </row>
    <row r="35" spans="1:25" x14ac:dyDescent="0.2">
      <c r="A35" s="6" t="s">
        <v>23</v>
      </c>
      <c r="B35" s="5" t="s">
        <v>194</v>
      </c>
      <c r="C35" s="90"/>
      <c r="D35" s="76">
        <f>投入係数表!U35</f>
        <v>1.2233752048061168E-2</v>
      </c>
      <c r="E35" s="77">
        <f t="shared" si="0"/>
        <v>1.2233752048061168</v>
      </c>
      <c r="F35" s="76">
        <f>分析係数表!C38</f>
        <v>1.9523553644993696E-2</v>
      </c>
      <c r="G35" s="77">
        <f t="shared" si="1"/>
        <v>2.3884631438987371E-2</v>
      </c>
      <c r="H35" s="77">
        <v>2.8587314809524676E-2</v>
      </c>
      <c r="I35" s="77">
        <f t="shared" si="2"/>
        <v>2.8587314809524676E-2</v>
      </c>
      <c r="J35" s="76">
        <f>分析係数表!G38</f>
        <v>0.33554817275747506</v>
      </c>
      <c r="K35" s="78">
        <f t="shared" si="3"/>
        <v>9.5924212483787102E-3</v>
      </c>
      <c r="L35" s="79"/>
      <c r="M35" s="80"/>
      <c r="N35" s="81">
        <f>分析係数表!H38</f>
        <v>4.4649241280686425E-2</v>
      </c>
      <c r="O35" s="82">
        <f t="shared" si="4"/>
        <v>0.66852665833258185</v>
      </c>
      <c r="P35" s="76">
        <f>分析係数表!C38</f>
        <v>1.9523553644993696E-2</v>
      </c>
      <c r="Q35" s="82">
        <f t="shared" si="5"/>
        <v>1.3052016077064533E-2</v>
      </c>
      <c r="R35" s="83">
        <v>1.5838244706667646E-2</v>
      </c>
      <c r="S35" s="84">
        <f t="shared" si="6"/>
        <v>4.4425559516192321E-2</v>
      </c>
      <c r="T35" s="85">
        <f>分析係数表!F38</f>
        <v>0.54485049833887045</v>
      </c>
      <c r="U35" s="86">
        <f t="shared" si="7"/>
        <v>2.4205288241380536E-2</v>
      </c>
      <c r="V35" s="87">
        <f>分析係数表!D38</f>
        <v>0.16279069767441862</v>
      </c>
      <c r="W35" s="167">
        <f t="shared" si="8"/>
        <v>0</v>
      </c>
      <c r="X35" s="76">
        <f>分析係数表!E38</f>
        <v>0.12624584717607973</v>
      </c>
      <c r="Y35" s="166">
        <f t="shared" si="9"/>
        <v>0</v>
      </c>
    </row>
    <row r="36" spans="1:25" x14ac:dyDescent="0.2">
      <c r="A36" s="6" t="s">
        <v>24</v>
      </c>
      <c r="B36" s="5" t="s">
        <v>39</v>
      </c>
      <c r="C36" s="90"/>
      <c r="D36" s="76">
        <f>投入係数表!U36</f>
        <v>0</v>
      </c>
      <c r="E36" s="77">
        <f t="shared" si="0"/>
        <v>0</v>
      </c>
      <c r="F36" s="76">
        <f>分析係数表!C39</f>
        <v>1</v>
      </c>
      <c r="G36" s="77">
        <f t="shared" si="1"/>
        <v>0</v>
      </c>
      <c r="H36" s="77">
        <v>4.0360374081399732E-2</v>
      </c>
      <c r="I36" s="77">
        <f t="shared" si="2"/>
        <v>4.0360374081399732E-2</v>
      </c>
      <c r="J36" s="76">
        <f>分析係数表!G39</f>
        <v>0.34952522092321203</v>
      </c>
      <c r="K36" s="78">
        <f t="shared" si="3"/>
        <v>1.4106968667344722E-2</v>
      </c>
      <c r="L36" s="79"/>
      <c r="M36" s="80"/>
      <c r="N36" s="81">
        <f>分析係数表!H39</f>
        <v>3.9524906649717967E-3</v>
      </c>
      <c r="O36" s="82">
        <f t="shared" si="4"/>
        <v>5.9180073402216989E-2</v>
      </c>
      <c r="P36" s="76">
        <f>分析係数表!C39</f>
        <v>1</v>
      </c>
      <c r="Q36" s="82">
        <f t="shared" si="5"/>
        <v>5.9180073402216989E-2</v>
      </c>
      <c r="R36" s="83">
        <v>9.6375580720213239E-2</v>
      </c>
      <c r="S36" s="84">
        <f t="shared" si="6"/>
        <v>0.13673595480161296</v>
      </c>
      <c r="T36" s="85">
        <f>分析係数表!F39</f>
        <v>0.70020308469180526</v>
      </c>
      <c r="U36" s="86">
        <f t="shared" si="7"/>
        <v>9.5742937340368664E-2</v>
      </c>
      <c r="V36" s="87">
        <f>分析係数表!D39</f>
        <v>4.7038805642461164E-2</v>
      </c>
      <c r="W36" s="167">
        <f t="shared" si="8"/>
        <v>0</v>
      </c>
      <c r="X36" s="76">
        <f>分析係数表!E39</f>
        <v>5.9608101432570393E-2</v>
      </c>
      <c r="Y36" s="166">
        <f t="shared" si="9"/>
        <v>0</v>
      </c>
    </row>
    <row r="37" spans="1:25" x14ac:dyDescent="0.2">
      <c r="A37" s="6" t="s">
        <v>25</v>
      </c>
      <c r="B37" s="5" t="s">
        <v>40</v>
      </c>
      <c r="C37" s="90"/>
      <c r="D37" s="76">
        <f>投入係数表!U37</f>
        <v>8.7383943200436919E-4</v>
      </c>
      <c r="E37" s="77">
        <f t="shared" si="0"/>
        <v>8.7383943200436923E-2</v>
      </c>
      <c r="F37" s="76">
        <f>分析係数表!C40</f>
        <v>0.85909267157813107</v>
      </c>
      <c r="G37" s="77">
        <f t="shared" si="1"/>
        <v>7.5070905217095016E-2</v>
      </c>
      <c r="H37" s="77">
        <v>8.1191576484965805E-2</v>
      </c>
      <c r="I37" s="77">
        <f t="shared" si="2"/>
        <v>8.1191576484965805E-2</v>
      </c>
      <c r="J37" s="76">
        <f>分析係数表!G40</f>
        <v>0.47745782431646305</v>
      </c>
      <c r="K37" s="78">
        <f t="shared" si="3"/>
        <v>3.8765553461335478E-2</v>
      </c>
      <c r="L37" s="79"/>
      <c r="M37" s="80"/>
      <c r="N37" s="81">
        <f>分析係数表!H40</f>
        <v>3.4410502899817272E-2</v>
      </c>
      <c r="O37" s="82">
        <f t="shared" si="4"/>
        <v>0.51522350336352218</v>
      </c>
      <c r="P37" s="76">
        <f>分析係数表!C40</f>
        <v>0.85909267157813107</v>
      </c>
      <c r="Q37" s="82">
        <f t="shared" si="5"/>
        <v>0.44262473596441249</v>
      </c>
      <c r="R37" s="83">
        <v>0.44314365343110412</v>
      </c>
      <c r="S37" s="84">
        <f t="shared" si="6"/>
        <v>0.52433522991606996</v>
      </c>
      <c r="T37" s="85">
        <f>分析係数表!F40</f>
        <v>0.67379290285049442</v>
      </c>
      <c r="U37" s="86">
        <f t="shared" si="7"/>
        <v>0.35329335663193018</v>
      </c>
      <c r="V37" s="87">
        <f>分析係数表!D40</f>
        <v>6.7699243746364171E-2</v>
      </c>
      <c r="W37" s="167">
        <f t="shared" si="8"/>
        <v>0</v>
      </c>
      <c r="X37" s="76">
        <f>分析係数表!E40</f>
        <v>4.3048283885980219E-2</v>
      </c>
      <c r="Y37" s="166">
        <f t="shared" si="9"/>
        <v>0</v>
      </c>
    </row>
    <row r="38" spans="1:25" x14ac:dyDescent="0.2">
      <c r="A38" s="6" t="s">
        <v>26</v>
      </c>
      <c r="B38" s="5" t="s">
        <v>277</v>
      </c>
      <c r="C38" s="90"/>
      <c r="D38" s="76">
        <f>投入係数表!U38</f>
        <v>0</v>
      </c>
      <c r="E38" s="77">
        <f t="shared" si="0"/>
        <v>0</v>
      </c>
      <c r="F38" s="76">
        <f>分析係数表!C41</f>
        <v>0.79270887240526711</v>
      </c>
      <c r="G38" s="77">
        <f t="shared" si="1"/>
        <v>0</v>
      </c>
      <c r="H38" s="77">
        <v>2.4586180785579315E-3</v>
      </c>
      <c r="I38" s="77">
        <f t="shared" si="2"/>
        <v>2.4586180785579315E-3</v>
      </c>
      <c r="J38" s="76">
        <f>分析係数表!G41</f>
        <v>0.44018033035308379</v>
      </c>
      <c r="K38" s="78">
        <f t="shared" si="3"/>
        <v>1.0822353180316945E-3</v>
      </c>
      <c r="L38" s="79"/>
      <c r="M38" s="80"/>
      <c r="N38" s="81">
        <f>分析係数表!H41</f>
        <v>5.5652657503773732E-2</v>
      </c>
      <c r="O38" s="82">
        <f t="shared" si="4"/>
        <v>0.83327922448749736</v>
      </c>
      <c r="P38" s="76">
        <f>分析係数表!C41</f>
        <v>0.79270887240526711</v>
      </c>
      <c r="Q38" s="82">
        <f t="shared" si="5"/>
        <v>0.66054783444221943</v>
      </c>
      <c r="R38" s="83">
        <v>0.67283520083168669</v>
      </c>
      <c r="S38" s="84">
        <f t="shared" si="6"/>
        <v>0.67529381891024465</v>
      </c>
      <c r="T38" s="85">
        <f>分析係数表!F41</f>
        <v>0.54542354902257917</v>
      </c>
      <c r="U38" s="86">
        <f t="shared" si="7"/>
        <v>0.3683211513430365</v>
      </c>
      <c r="V38" s="87">
        <f>分析係数表!D41</f>
        <v>0.13115623579330202</v>
      </c>
      <c r="W38" s="167">
        <f t="shared" si="8"/>
        <v>0</v>
      </c>
      <c r="X38" s="76">
        <f>分析係数表!E41</f>
        <v>0.12384452189725716</v>
      </c>
      <c r="Y38" s="166">
        <f t="shared" si="9"/>
        <v>0</v>
      </c>
    </row>
    <row r="39" spans="1:25" x14ac:dyDescent="0.2">
      <c r="A39" s="6" t="s">
        <v>51</v>
      </c>
      <c r="B39" s="5" t="s">
        <v>368</v>
      </c>
      <c r="C39" s="90"/>
      <c r="D39" s="76">
        <f>投入係数表!U39</f>
        <v>4.3691971600218459E-4</v>
      </c>
      <c r="E39" s="77">
        <f>$C$23*D39</f>
        <v>4.3691971600218461E-2</v>
      </c>
      <c r="F39" s="76">
        <f>分析係数表!C42</f>
        <v>1</v>
      </c>
      <c r="G39" s="77">
        <f>E39*F39</f>
        <v>4.3691971600218461E-2</v>
      </c>
      <c r="H39" s="77">
        <v>5.7739643346724392E-2</v>
      </c>
      <c r="I39" s="77">
        <f>C39+H39</f>
        <v>5.7739643346724392E-2</v>
      </c>
      <c r="J39" s="76">
        <f>分析係数表!G42</f>
        <v>0.4853870458135861</v>
      </c>
      <c r="K39" s="78">
        <f>I39*J39</f>
        <v>2.8026074910396635E-2</v>
      </c>
      <c r="L39" s="79"/>
      <c r="M39" s="80"/>
      <c r="N39" s="81">
        <f>分析係数表!H42</f>
        <v>1.2671804242472393E-2</v>
      </c>
      <c r="O39" s="82">
        <f t="shared" si="4"/>
        <v>0.18973309965132884</v>
      </c>
      <c r="P39" s="76">
        <f>分析係数表!C42</f>
        <v>1</v>
      </c>
      <c r="Q39" s="82">
        <f>O39*P39</f>
        <v>0.18973309965132884</v>
      </c>
      <c r="R39" s="83">
        <v>0.19898601245595865</v>
      </c>
      <c r="S39" s="84">
        <f>I39+R39</f>
        <v>0.25672565580268303</v>
      </c>
      <c r="T39" s="85">
        <f>分析係数表!F42</f>
        <v>0.55766192733017372</v>
      </c>
      <c r="U39" s="86">
        <f>S39*T39</f>
        <v>0.14316612401002701</v>
      </c>
      <c r="V39" s="87">
        <f>分析係数表!D42</f>
        <v>5.075039494470774E-2</v>
      </c>
      <c r="W39" s="167">
        <f>ROUND(S39*V39,0)</f>
        <v>0</v>
      </c>
      <c r="X39" s="76">
        <f>分析係数表!E42</f>
        <v>4.4826224328593997E-2</v>
      </c>
      <c r="Y39" s="166">
        <f>ROUND(S39*X39,0)</f>
        <v>0</v>
      </c>
    </row>
    <row r="40" spans="1:25" x14ac:dyDescent="0.2">
      <c r="A40" s="6" t="s">
        <v>195</v>
      </c>
      <c r="B40" s="5" t="s">
        <v>41</v>
      </c>
      <c r="C40" s="90"/>
      <c r="D40" s="76">
        <f>投入係数表!U40</f>
        <v>3.6592026215182961E-2</v>
      </c>
      <c r="E40" s="77">
        <f>$C$23*D40</f>
        <v>3.659202621518296</v>
      </c>
      <c r="F40" s="76">
        <f>分析係数表!C43</f>
        <v>0.28901851382196297</v>
      </c>
      <c r="G40" s="77">
        <f>E40*F40</f>
        <v>1.0575773034446487</v>
      </c>
      <c r="H40" s="77">
        <v>1.3022882114975058</v>
      </c>
      <c r="I40" s="77">
        <f>C40+H40</f>
        <v>1.3022882114975058</v>
      </c>
      <c r="J40" s="76">
        <f>分析係数表!G43</f>
        <v>0.30652070442646356</v>
      </c>
      <c r="K40" s="78">
        <f>I40*J40</f>
        <v>0.39917829995449483</v>
      </c>
      <c r="L40" s="79"/>
      <c r="M40" s="80"/>
      <c r="N40" s="81">
        <f>分析係数表!H43</f>
        <v>3.521490426630651E-2</v>
      </c>
      <c r="O40" s="82">
        <f t="shared" si="4"/>
        <v>0.52726768915643574</v>
      </c>
      <c r="P40" s="76">
        <f>分析係数表!C43</f>
        <v>0.28901851382196297</v>
      </c>
      <c r="Q40" s="82">
        <f>O40*P40</f>
        <v>0.1523901239063338</v>
      </c>
      <c r="R40" s="83">
        <v>0.25668861864128306</v>
      </c>
      <c r="S40" s="84">
        <f>I40+R40</f>
        <v>1.558976830138789</v>
      </c>
      <c r="T40" s="85">
        <f>分析係数表!F43</f>
        <v>0.54989687450420432</v>
      </c>
      <c r="U40" s="86">
        <f>S40*T40</f>
        <v>0.85727648631779185</v>
      </c>
      <c r="V40" s="87">
        <f>分析係数表!D43</f>
        <v>0.17436141519911152</v>
      </c>
      <c r="W40" s="167">
        <f>ROUND(S40*V40,0)</f>
        <v>0</v>
      </c>
      <c r="X40" s="76">
        <f>分析係数表!E43</f>
        <v>0.14136125654450263</v>
      </c>
      <c r="Y40" s="166">
        <f>ROUND(S40*X40,0)</f>
        <v>0</v>
      </c>
    </row>
    <row r="41" spans="1:25" x14ac:dyDescent="0.2">
      <c r="A41" s="6" t="s">
        <v>341</v>
      </c>
      <c r="B41" s="5" t="s">
        <v>42</v>
      </c>
      <c r="C41" s="90"/>
      <c r="D41" s="76">
        <f>投入係数表!U41</f>
        <v>1.0922992900054615E-4</v>
      </c>
      <c r="E41" s="77">
        <f>$C$23*D41</f>
        <v>1.0922992900054615E-2</v>
      </c>
      <c r="F41" s="76">
        <f>分析係数表!C44</f>
        <v>0.45048931238732937</v>
      </c>
      <c r="G41" s="77">
        <f>E41*F41</f>
        <v>4.920691560757284E-3</v>
      </c>
      <c r="H41" s="77">
        <v>7.0877041948201247E-3</v>
      </c>
      <c r="I41" s="77">
        <f>C41+H41</f>
        <v>7.0877041948201247E-3</v>
      </c>
      <c r="J41" s="76">
        <f>分析係数表!G44</f>
        <v>0.26609555771438664</v>
      </c>
      <c r="K41" s="78">
        <f>I41*J41</f>
        <v>1.8860066006352587E-3</v>
      </c>
      <c r="L41" s="79"/>
      <c r="M41" s="80"/>
      <c r="N41" s="81">
        <f>分析係数表!H44</f>
        <v>0.11519822038611266</v>
      </c>
      <c r="O41" s="82">
        <f t="shared" si="4"/>
        <v>1.7248463604666258</v>
      </c>
      <c r="P41" s="76">
        <f>分析係数表!C44</f>
        <v>0.45048931238732937</v>
      </c>
      <c r="Q41" s="82">
        <f>O41*P41</f>
        <v>0.77702485090039786</v>
      </c>
      <c r="R41" s="83">
        <v>0.78860202178926508</v>
      </c>
      <c r="S41" s="84">
        <f>I41+R41</f>
        <v>0.79568972598408516</v>
      </c>
      <c r="T41" s="85">
        <f>分析係数表!F44</f>
        <v>0.50295857988165682</v>
      </c>
      <c r="U41" s="86">
        <f>S41*T41</f>
        <v>0.40019897460738013</v>
      </c>
      <c r="V41" s="87">
        <f>分析係数表!D44</f>
        <v>0.24172039212222909</v>
      </c>
      <c r="W41" s="167">
        <f>ROUND(S41*V41,0)</f>
        <v>0</v>
      </c>
      <c r="X41" s="76">
        <f>分析係数表!E44</f>
        <v>0.1850216373752539</v>
      </c>
      <c r="Y41" s="166">
        <f>ROUND(S41*X41,0)</f>
        <v>0</v>
      </c>
    </row>
    <row r="42" spans="1:25" x14ac:dyDescent="0.2">
      <c r="A42" s="6" t="s">
        <v>342</v>
      </c>
      <c r="B42" s="5" t="s">
        <v>279</v>
      </c>
      <c r="C42" s="90"/>
      <c r="D42" s="76">
        <f>投入係数表!U42</f>
        <v>2.0753686510103769E-3</v>
      </c>
      <c r="E42" s="77">
        <f>$C$23*D42</f>
        <v>0.20753686510103769</v>
      </c>
      <c r="F42" s="76">
        <f>分析係数表!C45</f>
        <v>1</v>
      </c>
      <c r="G42" s="77">
        <f>E42*F42</f>
        <v>0.20753686510103769</v>
      </c>
      <c r="H42" s="77">
        <v>0.24509802868057198</v>
      </c>
      <c r="I42" s="77">
        <f>C42+H42</f>
        <v>0.24509802868057198</v>
      </c>
      <c r="J42" s="76">
        <f>分析係数表!G45</f>
        <v>0</v>
      </c>
      <c r="K42" s="78">
        <f>I42*J42</f>
        <v>0</v>
      </c>
      <c r="L42" s="79"/>
      <c r="M42" s="80"/>
      <c r="N42" s="81">
        <f>分析係数表!H45</f>
        <v>0</v>
      </c>
      <c r="O42" s="82">
        <f t="shared" si="4"/>
        <v>0</v>
      </c>
      <c r="P42" s="76">
        <f>分析係数表!C45</f>
        <v>1</v>
      </c>
      <c r="Q42" s="82">
        <f>O42*P42</f>
        <v>0</v>
      </c>
      <c r="R42" s="83">
        <v>2.460123794165912E-2</v>
      </c>
      <c r="S42" s="84">
        <f>I42+R42</f>
        <v>0.26969926662223109</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投入係数表!U43</f>
        <v>3.2768978700163844E-3</v>
      </c>
      <c r="E43" s="77">
        <f>$C$23*D43</f>
        <v>0.32768978700163842</v>
      </c>
      <c r="F43" s="76">
        <f>分析係数表!C46</f>
        <v>0.50943835935679327</v>
      </c>
      <c r="G43" s="77">
        <f>E43*F43</f>
        <v>0.16693774746809173</v>
      </c>
      <c r="H43" s="77">
        <v>0.21257110483737215</v>
      </c>
      <c r="I43" s="77">
        <f>C43+H43</f>
        <v>0.21257110483737215</v>
      </c>
      <c r="J43" s="76">
        <f>分析係数表!G46</f>
        <v>9.5846645367412137E-3</v>
      </c>
      <c r="K43" s="78">
        <f>I43*J43</f>
        <v>2.0374227300706594E-3</v>
      </c>
      <c r="L43" s="79"/>
      <c r="M43" s="80"/>
      <c r="N43" s="81">
        <f>分析係数表!H46</f>
        <v>2.3069436720425836E-2</v>
      </c>
      <c r="O43" s="82">
        <f t="shared" si="4"/>
        <v>0.3454153530486182</v>
      </c>
      <c r="P43" s="76">
        <f>分析係数表!C46</f>
        <v>0.50943835935679327</v>
      </c>
      <c r="Q43" s="82">
        <f>O43*P43</f>
        <v>0.17596783075373557</v>
      </c>
      <c r="R43" s="83">
        <v>0.19590229935992737</v>
      </c>
      <c r="S43" s="84">
        <f>I43+R43</f>
        <v>0.40847340419729949</v>
      </c>
      <c r="T43" s="85">
        <f>分析係数表!F46</f>
        <v>0.31355545413053398</v>
      </c>
      <c r="U43" s="86">
        <f>S43*T43</f>
        <v>0.12807906375332942</v>
      </c>
      <c r="V43" s="87">
        <f>分析係数表!D46</f>
        <v>1.3692377909630307E-3</v>
      </c>
      <c r="W43" s="167">
        <f>ROUND(S43*V43,0)</f>
        <v>0</v>
      </c>
      <c r="X43" s="76">
        <f>分析係数表!E46</f>
        <v>4.5641259698767688E-3</v>
      </c>
      <c r="Y43" s="166">
        <f>ROUND(S43*X43,0)</f>
        <v>0</v>
      </c>
    </row>
    <row r="44" spans="1:25" x14ac:dyDescent="0.2">
      <c r="A44" s="192">
        <v>40</v>
      </c>
      <c r="B44" s="14" t="s">
        <v>151</v>
      </c>
      <c r="C44" s="197">
        <f>SUM(C5:C43)</f>
        <v>100</v>
      </c>
      <c r="D44" s="92">
        <f>投入係数表!U44</f>
        <v>0.65133806663025673</v>
      </c>
      <c r="E44" s="91">
        <f>SUM(E5:E43)</f>
        <v>65.133806663025666</v>
      </c>
      <c r="F44" s="92">
        <f>分析係数表!C47</f>
        <v>0.37485381830581077</v>
      </c>
      <c r="G44" s="91">
        <f>SUM(G5:G43)</f>
        <v>15.753417338337545</v>
      </c>
      <c r="H44" s="91">
        <f>SUM(H5:H43)</f>
        <v>18.592682750446869</v>
      </c>
      <c r="I44" s="91">
        <f>SUM(I5:I43)</f>
        <v>118.59268275044688</v>
      </c>
      <c r="J44" s="92">
        <f>分析係数表!G47</f>
        <v>0.21549218320370808</v>
      </c>
      <c r="K44" s="93">
        <f>SUM(K5:K43)</f>
        <v>23.867464332727561</v>
      </c>
      <c r="L44" s="94">
        <f>最終需要_まとめ!$L$33</f>
        <v>0.62733333333333341</v>
      </c>
      <c r="M44" s="91">
        <f>K44*L44</f>
        <v>14.972855958064425</v>
      </c>
      <c r="N44" s="95">
        <f>分析係数表!H47</f>
        <v>1</v>
      </c>
      <c r="O44" s="96">
        <f>SUM(O5:O43)</f>
        <v>14.972855958064425</v>
      </c>
      <c r="P44" s="92">
        <f>分析係数表!C47</f>
        <v>0.37485381830581077</v>
      </c>
      <c r="Q44" s="96">
        <f>SUM(Q5:Q43)</f>
        <v>6.2847518723352795</v>
      </c>
      <c r="R44" s="91">
        <f>SUM(R5:R43)</f>
        <v>7.0545193988294406</v>
      </c>
      <c r="S44" s="97">
        <f>SUM(S5:S43)</f>
        <v>125.64720214927631</v>
      </c>
      <c r="T44" s="98">
        <f>分析係数表!F47</f>
        <v>0.42538298373792127</v>
      </c>
      <c r="U44" s="99">
        <f>SUM(U5:U43)</f>
        <v>45.552207734745323</v>
      </c>
      <c r="V44" s="100">
        <f>分析係数表!D47</f>
        <v>7.0015974022573133E-2</v>
      </c>
      <c r="W44" s="164">
        <f>SUM(W5:W43)</f>
        <v>2</v>
      </c>
      <c r="X44" s="92">
        <f>分析係数表!E47</f>
        <v>5.9583104197763637E-2</v>
      </c>
      <c r="Y44" s="165">
        <f>SUM(Y5:Y43)</f>
        <v>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384</v>
      </c>
      <c r="S2" s="3" t="s">
        <v>153</v>
      </c>
      <c r="U2" s="64" t="s">
        <v>210</v>
      </c>
      <c r="W2" s="3" t="s">
        <v>130</v>
      </c>
      <c r="Y2" s="3" t="s">
        <v>154</v>
      </c>
    </row>
    <row r="3" spans="1:25" ht="44" x14ac:dyDescent="0.2">
      <c r="B3" s="65"/>
      <c r="C3" s="66" t="s">
        <v>228</v>
      </c>
      <c r="D3" s="66" t="s">
        <v>380</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投入係数表!V5</f>
        <v>0</v>
      </c>
      <c r="E5" s="77">
        <f t="shared" ref="E5:E38" si="0">$C$24*D5</f>
        <v>0</v>
      </c>
      <c r="F5" s="76">
        <f>分析係数表!C8</f>
        <v>0.22093957036739609</v>
      </c>
      <c r="G5" s="77">
        <f t="shared" ref="G5:G38" si="1">E5*F5</f>
        <v>0</v>
      </c>
      <c r="H5" s="77">
        <f t="array" ref="H5:H43">MMULT(逆行列係数!C5:AO43,'20'!G5:G43)</f>
        <v>6.7358894501703406E-4</v>
      </c>
      <c r="I5" s="77">
        <f t="shared" ref="I5:I38" si="2">C5+H5</f>
        <v>6.7358894501703406E-4</v>
      </c>
      <c r="J5" s="76">
        <f>分析係数表!G8</f>
        <v>0.11961513229827248</v>
      </c>
      <c r="K5" s="78">
        <f t="shared" ref="K5:K43" si="3">I5*J5</f>
        <v>8.057143077286631E-5</v>
      </c>
      <c r="L5" s="79" t="s">
        <v>184</v>
      </c>
      <c r="M5" s="80" t="s">
        <v>184</v>
      </c>
      <c r="N5" s="81">
        <f>分析係数表!H8</f>
        <v>1.166878525462779E-2</v>
      </c>
      <c r="O5" s="82">
        <f t="shared" ref="O5:O43" si="4">$M$44*N5</f>
        <v>0.14856815196836395</v>
      </c>
      <c r="P5" s="76">
        <f>分析係数表!C8</f>
        <v>0.22093957036739609</v>
      </c>
      <c r="Q5" s="82">
        <f t="shared" ref="Q5:Q38" si="5">O5*P5</f>
        <v>3.282458366616834E-2</v>
      </c>
      <c r="R5" s="83">
        <f t="array" ref="R5:R43">MMULT(逆行列係数!C5:AO43,'20'!Q5:Q43)</f>
        <v>5.5715402773955633E-2</v>
      </c>
      <c r="S5" s="84">
        <f t="shared" ref="S5:S38" si="6">I5+R5</f>
        <v>5.6388991718972666E-2</v>
      </c>
      <c r="T5" s="85">
        <f>分析係数表!F8</f>
        <v>0.45156352503826808</v>
      </c>
      <c r="U5" s="86">
        <f t="shared" ref="U5:U38" si="7">S5*T5</f>
        <v>2.5463211873973005E-2</v>
      </c>
      <c r="V5" s="87">
        <f>分析係数表!D8</f>
        <v>0.17734528755740214</v>
      </c>
      <c r="W5" s="88">
        <f t="shared" ref="W5:W38" si="8">ROUND(S5*V5,0)</f>
        <v>0</v>
      </c>
      <c r="X5" s="76">
        <f>分析係数表!E8</f>
        <v>0.14038924119833807</v>
      </c>
      <c r="Y5" s="89">
        <f t="shared" ref="Y5:Y38" si="9">ROUND(S5*X5,0)</f>
        <v>0</v>
      </c>
    </row>
    <row r="6" spans="1:25" x14ac:dyDescent="0.2">
      <c r="A6" s="6" t="s">
        <v>220</v>
      </c>
      <c r="B6" s="5" t="s">
        <v>266</v>
      </c>
      <c r="C6" s="90"/>
      <c r="D6" s="76">
        <f>投入係数表!V6</f>
        <v>0</v>
      </c>
      <c r="E6" s="77">
        <f t="shared" si="0"/>
        <v>0</v>
      </c>
      <c r="F6" s="76">
        <f>分析係数表!C9</f>
        <v>0.23618090452261309</v>
      </c>
      <c r="G6" s="77">
        <f t="shared" si="1"/>
        <v>0</v>
      </c>
      <c r="H6" s="77">
        <v>4.9098013100461028E-4</v>
      </c>
      <c r="I6" s="77">
        <f t="shared" si="2"/>
        <v>4.9098013100461028E-4</v>
      </c>
      <c r="J6" s="76">
        <f>分析係数表!G9</f>
        <v>0.23529411764705882</v>
      </c>
      <c r="K6" s="78">
        <f t="shared" si="3"/>
        <v>1.1552473670696712E-4</v>
      </c>
      <c r="L6" s="79"/>
      <c r="M6" s="80"/>
      <c r="N6" s="81">
        <f>分析係数表!H9</f>
        <v>6.2564550726940495E-4</v>
      </c>
      <c r="O6" s="82">
        <f t="shared" si="4"/>
        <v>7.965781765112279E-3</v>
      </c>
      <c r="P6" s="76">
        <f>分析係数表!C9</f>
        <v>0.23618090452261309</v>
      </c>
      <c r="Q6" s="82">
        <f t="shared" si="5"/>
        <v>1.8813655425139555E-3</v>
      </c>
      <c r="R6" s="83">
        <v>2.2321408945410277E-3</v>
      </c>
      <c r="S6" s="84">
        <f t="shared" si="6"/>
        <v>2.7231210255456379E-3</v>
      </c>
      <c r="T6" s="85">
        <f>分析係数表!F9</f>
        <v>0.68627450980392157</v>
      </c>
      <c r="U6" s="86">
        <f t="shared" si="7"/>
        <v>1.8688085469430848E-3</v>
      </c>
      <c r="V6" s="87">
        <f>分析係数表!D9</f>
        <v>1.9607843137254902E-2</v>
      </c>
      <c r="W6" s="88">
        <f t="shared" si="8"/>
        <v>0</v>
      </c>
      <c r="X6" s="76">
        <f>分析係数表!E9</f>
        <v>0</v>
      </c>
      <c r="Y6" s="89">
        <f t="shared" si="9"/>
        <v>0</v>
      </c>
    </row>
    <row r="7" spans="1:25" x14ac:dyDescent="0.2">
      <c r="A7" s="6" t="s">
        <v>221</v>
      </c>
      <c r="B7" s="5" t="s">
        <v>267</v>
      </c>
      <c r="C7" s="90"/>
      <c r="D7" s="76">
        <f>投入係数表!V7</f>
        <v>0</v>
      </c>
      <c r="E7" s="77">
        <f t="shared" si="0"/>
        <v>0</v>
      </c>
      <c r="F7" s="76">
        <f>分析係数表!C10</f>
        <v>0</v>
      </c>
      <c r="G7" s="77">
        <f t="shared" si="1"/>
        <v>0</v>
      </c>
      <c r="H7" s="77">
        <v>0</v>
      </c>
      <c r="I7" s="77">
        <f t="shared" si="2"/>
        <v>0</v>
      </c>
      <c r="J7" s="76">
        <f>分析係数表!G10</f>
        <v>0</v>
      </c>
      <c r="K7" s="78">
        <f t="shared" si="3"/>
        <v>0</v>
      </c>
      <c r="L7" s="79"/>
      <c r="M7" s="80"/>
      <c r="N7" s="81">
        <f>分析係数表!H10</f>
        <v>1.1817748470644316E-3</v>
      </c>
      <c r="O7" s="82">
        <f t="shared" si="4"/>
        <v>1.5046476667434307E-2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222</v>
      </c>
      <c r="B8" s="5" t="s">
        <v>27</v>
      </c>
      <c r="C8" s="90"/>
      <c r="D8" s="76">
        <f>投入係数表!V8</f>
        <v>0</v>
      </c>
      <c r="E8" s="77">
        <f t="shared" si="0"/>
        <v>0</v>
      </c>
      <c r="F8" s="76">
        <f>分析係数表!C11</f>
        <v>2.6120660599932566E-2</v>
      </c>
      <c r="G8" s="77">
        <f t="shared" si="1"/>
        <v>0</v>
      </c>
      <c r="H8" s="77">
        <v>2.8072394758270405E-3</v>
      </c>
      <c r="I8" s="77">
        <f t="shared" si="2"/>
        <v>2.8072394758270405E-3</v>
      </c>
      <c r="J8" s="76">
        <f>分析係数表!G11</f>
        <v>0.34361233480176212</v>
      </c>
      <c r="K8" s="78">
        <f t="shared" si="3"/>
        <v>9.6460211063660421E-4</v>
      </c>
      <c r="L8" s="79"/>
      <c r="M8" s="80"/>
      <c r="N8" s="81">
        <f>分析係数表!H11</f>
        <v>-1.9861762135536665E-5</v>
      </c>
      <c r="O8" s="82">
        <f t="shared" si="4"/>
        <v>-2.5288196079721522E-4</v>
      </c>
      <c r="P8" s="76">
        <f>分析係数表!C11</f>
        <v>2.6120660599932566E-2</v>
      </c>
      <c r="Q8" s="82">
        <f t="shared" si="5"/>
        <v>-6.6054438698295113E-6</v>
      </c>
      <c r="R8" s="83">
        <v>7.7760313911025801E-4</v>
      </c>
      <c r="S8" s="84">
        <f t="shared" si="6"/>
        <v>3.5848426149372985E-3</v>
      </c>
      <c r="T8" s="85">
        <f>分析係数表!F11</f>
        <v>0.56828193832599116</v>
      </c>
      <c r="U8" s="86">
        <f t="shared" si="7"/>
        <v>2.0372013098101829E-3</v>
      </c>
      <c r="V8" s="87">
        <f>分析係数表!D11</f>
        <v>2.2026431718061675E-2</v>
      </c>
      <c r="W8" s="88">
        <f t="shared" si="8"/>
        <v>0</v>
      </c>
      <c r="X8" s="76">
        <f>分析係数表!E11</f>
        <v>0</v>
      </c>
      <c r="Y8" s="89">
        <f t="shared" si="9"/>
        <v>0</v>
      </c>
    </row>
    <row r="9" spans="1:25" x14ac:dyDescent="0.2">
      <c r="A9" s="6" t="s">
        <v>223</v>
      </c>
      <c r="B9" s="5" t="s">
        <v>191</v>
      </c>
      <c r="C9" s="90"/>
      <c r="D9" s="76">
        <f>投入係数表!V9</f>
        <v>0</v>
      </c>
      <c r="E9" s="77">
        <f t="shared" si="0"/>
        <v>0</v>
      </c>
      <c r="F9" s="76">
        <f>分析係数表!C12</f>
        <v>0.27511259056197379</v>
      </c>
      <c r="G9" s="77">
        <f t="shared" si="1"/>
        <v>0</v>
      </c>
      <c r="H9" s="77">
        <v>8.5710932724099905E-4</v>
      </c>
      <c r="I9" s="77">
        <f t="shared" si="2"/>
        <v>8.5710932724099905E-4</v>
      </c>
      <c r="J9" s="76">
        <f>分析係数表!G12</f>
        <v>0.14467046825309793</v>
      </c>
      <c r="K9" s="78">
        <f t="shared" si="3"/>
        <v>1.2399840771605309E-4</v>
      </c>
      <c r="L9" s="79"/>
      <c r="M9" s="80"/>
      <c r="N9" s="81">
        <f>分析係数表!H12</f>
        <v>9.3787240804004135E-2</v>
      </c>
      <c r="O9" s="82">
        <f t="shared" si="4"/>
        <v>1.1941086188844503</v>
      </c>
      <c r="P9" s="76">
        <f>分析係数表!C12</f>
        <v>0.27511259056197379</v>
      </c>
      <c r="Q9" s="82">
        <f t="shared" si="5"/>
        <v>0.32851431555368177</v>
      </c>
      <c r="R9" s="83">
        <v>0.38202132918818099</v>
      </c>
      <c r="S9" s="84">
        <f t="shared" si="6"/>
        <v>0.38287843851542197</v>
      </c>
      <c r="T9" s="85">
        <f>分析係数表!F12</f>
        <v>0.28514639763131922</v>
      </c>
      <c r="U9" s="86">
        <f t="shared" si="7"/>
        <v>0.10917640747337712</v>
      </c>
      <c r="V9" s="87">
        <f>分析係数表!D12</f>
        <v>6.6646562123039807E-2</v>
      </c>
      <c r="W9" s="88">
        <f t="shared" si="8"/>
        <v>0</v>
      </c>
      <c r="X9" s="76">
        <f>分析係数表!E12</f>
        <v>5.9847571005592716E-2</v>
      </c>
      <c r="Y9" s="89">
        <f t="shared" si="9"/>
        <v>0</v>
      </c>
    </row>
    <row r="10" spans="1:25" x14ac:dyDescent="0.2">
      <c r="A10" s="6" t="s">
        <v>224</v>
      </c>
      <c r="B10" s="5" t="s">
        <v>28</v>
      </c>
      <c r="C10" s="90"/>
      <c r="D10" s="76">
        <f>投入係数表!V10</f>
        <v>2.0345879959308239E-3</v>
      </c>
      <c r="E10" s="77">
        <f t="shared" si="0"/>
        <v>0.20345879959308238</v>
      </c>
      <c r="F10" s="76">
        <f>分析係数表!C13</f>
        <v>0</v>
      </c>
      <c r="G10" s="77">
        <f t="shared" si="1"/>
        <v>0</v>
      </c>
      <c r="H10" s="77">
        <v>0</v>
      </c>
      <c r="I10" s="77">
        <f t="shared" si="2"/>
        <v>0</v>
      </c>
      <c r="J10" s="76">
        <f>分析係数表!G13</f>
        <v>0.2449874686716792</v>
      </c>
      <c r="K10" s="78">
        <f t="shared" si="3"/>
        <v>0</v>
      </c>
      <c r="L10" s="79"/>
      <c r="M10" s="80"/>
      <c r="N10" s="81">
        <f>分析係数表!H13</f>
        <v>1.4727496623500437E-2</v>
      </c>
      <c r="O10" s="82">
        <f t="shared" si="4"/>
        <v>0.18751197393113508</v>
      </c>
      <c r="P10" s="76">
        <f>分析係数表!C13</f>
        <v>0</v>
      </c>
      <c r="Q10" s="82">
        <f t="shared" si="5"/>
        <v>0</v>
      </c>
      <c r="R10" s="83">
        <v>0</v>
      </c>
      <c r="S10" s="84">
        <f t="shared" si="6"/>
        <v>0</v>
      </c>
      <c r="T10" s="85">
        <f>分析係数表!F13</f>
        <v>0.38345864661654133</v>
      </c>
      <c r="U10" s="86">
        <f t="shared" si="7"/>
        <v>0</v>
      </c>
      <c r="V10" s="87">
        <f>分析係数表!D13</f>
        <v>8.834586466165413E-2</v>
      </c>
      <c r="W10" s="88">
        <f t="shared" si="8"/>
        <v>0</v>
      </c>
      <c r="X10" s="76">
        <f>分析係数表!E13</f>
        <v>8.6048454469507096E-2</v>
      </c>
      <c r="Y10" s="89">
        <f t="shared" si="9"/>
        <v>0</v>
      </c>
    </row>
    <row r="11" spans="1:25" x14ac:dyDescent="0.2">
      <c r="A11" s="6" t="s">
        <v>225</v>
      </c>
      <c r="B11" s="5" t="s">
        <v>268</v>
      </c>
      <c r="C11" s="90"/>
      <c r="D11" s="76">
        <f>投入係数表!V11</f>
        <v>6.1037639877924718E-3</v>
      </c>
      <c r="E11" s="77">
        <f t="shared" si="0"/>
        <v>0.61037639877924721</v>
      </c>
      <c r="F11" s="76">
        <f>分析係数表!C14</f>
        <v>0.21228966346153844</v>
      </c>
      <c r="G11" s="77">
        <f t="shared" si="1"/>
        <v>0.12957660028171217</v>
      </c>
      <c r="H11" s="77">
        <v>0.23243647190359021</v>
      </c>
      <c r="I11" s="77">
        <f t="shared" si="2"/>
        <v>0.23243647190359021</v>
      </c>
      <c r="J11" s="76">
        <f>分析係数表!G14</f>
        <v>0.17214191852825231</v>
      </c>
      <c r="K11" s="78">
        <f t="shared" si="3"/>
        <v>4.0012060209422232E-2</v>
      </c>
      <c r="L11" s="79"/>
      <c r="M11" s="80"/>
      <c r="N11" s="81">
        <f>分析係数表!H14</f>
        <v>1.2214983713355048E-3</v>
      </c>
      <c r="O11" s="82">
        <f t="shared" si="4"/>
        <v>1.5552240589028736E-2</v>
      </c>
      <c r="P11" s="76">
        <f>分析係数表!C14</f>
        <v>0.21228966346153844</v>
      </c>
      <c r="Q11" s="82">
        <f t="shared" si="5"/>
        <v>3.3015799207177887E-3</v>
      </c>
      <c r="R11" s="83">
        <v>1.9120170707297615E-2</v>
      </c>
      <c r="S11" s="84">
        <f t="shared" si="6"/>
        <v>0.25155664261088784</v>
      </c>
      <c r="T11" s="85">
        <f>分析係数表!F14</f>
        <v>0.30737068450603272</v>
      </c>
      <c r="U11" s="86">
        <f t="shared" si="7"/>
        <v>7.7321137431348039E-2</v>
      </c>
      <c r="V11" s="87">
        <f>分析係数表!D14</f>
        <v>6.4508421932863463E-2</v>
      </c>
      <c r="W11" s="88">
        <f t="shared" si="8"/>
        <v>0</v>
      </c>
      <c r="X11" s="76">
        <f>分析係数表!E14</f>
        <v>5.0053757018277384E-2</v>
      </c>
      <c r="Y11" s="89">
        <f t="shared" si="9"/>
        <v>0</v>
      </c>
    </row>
    <row r="12" spans="1:25" x14ac:dyDescent="0.2">
      <c r="A12" s="6" t="s">
        <v>226</v>
      </c>
      <c r="B12" s="5" t="s">
        <v>29</v>
      </c>
      <c r="C12" s="90"/>
      <c r="D12" s="76">
        <f>投入係数表!V12</f>
        <v>1.1190233977619531E-2</v>
      </c>
      <c r="E12" s="77">
        <f t="shared" si="0"/>
        <v>1.119023397761953</v>
      </c>
      <c r="F12" s="76">
        <f>分析係数表!C15</f>
        <v>0</v>
      </c>
      <c r="G12" s="77">
        <f t="shared" si="1"/>
        <v>0</v>
      </c>
      <c r="H12" s="77">
        <v>0</v>
      </c>
      <c r="I12" s="77">
        <f t="shared" si="2"/>
        <v>0</v>
      </c>
      <c r="J12" s="76">
        <f>分析係数表!G15</f>
        <v>9.5616368472834598E-2</v>
      </c>
      <c r="K12" s="78">
        <f t="shared" si="3"/>
        <v>0</v>
      </c>
      <c r="L12" s="79"/>
      <c r="M12" s="80"/>
      <c r="N12" s="81">
        <f>分析係数表!H15</f>
        <v>8.620004766822913E-3</v>
      </c>
      <c r="O12" s="82">
        <f t="shared" si="4"/>
        <v>0.10975077098599141</v>
      </c>
      <c r="P12" s="76">
        <f>分析係数表!C15</f>
        <v>0</v>
      </c>
      <c r="Q12" s="82">
        <f t="shared" si="5"/>
        <v>0</v>
      </c>
      <c r="R12" s="83">
        <v>0</v>
      </c>
      <c r="S12" s="84">
        <f t="shared" si="6"/>
        <v>0</v>
      </c>
      <c r="T12" s="85">
        <f>分析係数表!F15</f>
        <v>0.30379331705717305</v>
      </c>
      <c r="U12" s="86">
        <f t="shared" si="7"/>
        <v>0</v>
      </c>
      <c r="V12" s="87">
        <f>分析係数表!D15</f>
        <v>2.2264329701563241E-2</v>
      </c>
      <c r="W12" s="88">
        <f t="shared" si="8"/>
        <v>0</v>
      </c>
      <c r="X12" s="76">
        <f>分析係数表!E15</f>
        <v>2.0187297307145722E-2</v>
      </c>
      <c r="Y12" s="89">
        <f t="shared" si="9"/>
        <v>0</v>
      </c>
    </row>
    <row r="13" spans="1:25" x14ac:dyDescent="0.2">
      <c r="A13" s="6" t="s">
        <v>227</v>
      </c>
      <c r="B13" s="5" t="s">
        <v>30</v>
      </c>
      <c r="C13" s="90"/>
      <c r="D13" s="76">
        <f>投入係数表!V13</f>
        <v>0</v>
      </c>
      <c r="E13" s="77">
        <f t="shared" si="0"/>
        <v>0</v>
      </c>
      <c r="F13" s="76">
        <f>分析係数表!C16</f>
        <v>0.11454569784557744</v>
      </c>
      <c r="G13" s="77">
        <f t="shared" si="1"/>
        <v>0</v>
      </c>
      <c r="H13" s="77">
        <v>1.1698009661393399E-2</v>
      </c>
      <c r="I13" s="77">
        <f t="shared" si="2"/>
        <v>1.1698009661393399E-2</v>
      </c>
      <c r="J13" s="76">
        <f>分析係数表!G16</f>
        <v>3.3333333333333333E-2</v>
      </c>
      <c r="K13" s="78">
        <f t="shared" si="3"/>
        <v>3.8993365537977998E-4</v>
      </c>
      <c r="L13" s="79"/>
      <c r="M13" s="80"/>
      <c r="N13" s="81">
        <f>分析係数表!H16</f>
        <v>1.7428696273933425E-2</v>
      </c>
      <c r="O13" s="82">
        <f t="shared" si="4"/>
        <v>0.22190392059955638</v>
      </c>
      <c r="P13" s="76">
        <f>分析係数表!C16</f>
        <v>0.11454569784557744</v>
      </c>
      <c r="Q13" s="82">
        <f t="shared" si="5"/>
        <v>2.5418139439745795E-2</v>
      </c>
      <c r="R13" s="83">
        <v>2.9640454933293463E-2</v>
      </c>
      <c r="S13" s="84">
        <f t="shared" si="6"/>
        <v>4.1338464594686861E-2</v>
      </c>
      <c r="T13" s="85">
        <f>分析係数表!F16</f>
        <v>0.28835978835978837</v>
      </c>
      <c r="U13" s="86">
        <f t="shared" si="7"/>
        <v>1.1920350901642509E-2</v>
      </c>
      <c r="V13" s="87">
        <f>分析係数表!D16</f>
        <v>1.4814814814814815E-2</v>
      </c>
      <c r="W13" s="88">
        <f t="shared" si="8"/>
        <v>0</v>
      </c>
      <c r="X13" s="76">
        <f>分析係数表!E16</f>
        <v>1.4814814814814815E-2</v>
      </c>
      <c r="Y13" s="89">
        <f t="shared" si="9"/>
        <v>0</v>
      </c>
    </row>
    <row r="14" spans="1:25" x14ac:dyDescent="0.2">
      <c r="A14" s="6" t="s">
        <v>2</v>
      </c>
      <c r="B14" s="5" t="s">
        <v>365</v>
      </c>
      <c r="C14" s="90"/>
      <c r="D14" s="76">
        <f>投入係数表!V14</f>
        <v>4.170905391658189E-2</v>
      </c>
      <c r="E14" s="77">
        <f t="shared" si="0"/>
        <v>4.1709053916581889</v>
      </c>
      <c r="F14" s="76">
        <f>分析係数表!C17</f>
        <v>0.30978058757902571</v>
      </c>
      <c r="G14" s="77">
        <f t="shared" si="1"/>
        <v>1.2920655229644</v>
      </c>
      <c r="H14" s="77">
        <v>1.4692160650662254</v>
      </c>
      <c r="I14" s="77">
        <f t="shared" si="2"/>
        <v>1.4692160650662254</v>
      </c>
      <c r="J14" s="76">
        <f>分析係数表!G17</f>
        <v>0.21244620534189493</v>
      </c>
      <c r="K14" s="78">
        <f t="shared" si="3"/>
        <v>0.31212937785067019</v>
      </c>
      <c r="L14" s="79"/>
      <c r="M14" s="80"/>
      <c r="N14" s="81">
        <f>分析係数表!H17</f>
        <v>3.0984348931437197E-3</v>
      </c>
      <c r="O14" s="82">
        <f t="shared" si="4"/>
        <v>3.9449585884365576E-2</v>
      </c>
      <c r="P14" s="76">
        <f>分析係数表!C17</f>
        <v>0.30978058757902571</v>
      </c>
      <c r="Q14" s="82">
        <f t="shared" si="5"/>
        <v>1.2220715895008007E-2</v>
      </c>
      <c r="R14" s="83">
        <v>2.7535815916672288E-2</v>
      </c>
      <c r="S14" s="84">
        <f t="shared" si="6"/>
        <v>1.4967518809828977</v>
      </c>
      <c r="T14" s="85">
        <f>分析係数表!F17</f>
        <v>0.32338274472300022</v>
      </c>
      <c r="U14" s="86">
        <f t="shared" si="7"/>
        <v>0.4840237314415628</v>
      </c>
      <c r="V14" s="87">
        <f>分析係数表!D17</f>
        <v>4.5631532208484184E-2</v>
      </c>
      <c r="W14" s="88">
        <f t="shared" si="8"/>
        <v>0</v>
      </c>
      <c r="X14" s="76">
        <f>分析係数表!E17</f>
        <v>4.7134367101577979E-2</v>
      </c>
      <c r="Y14" s="89">
        <f t="shared" si="9"/>
        <v>0</v>
      </c>
    </row>
    <row r="15" spans="1:25" x14ac:dyDescent="0.2">
      <c r="A15" s="6" t="s">
        <v>3</v>
      </c>
      <c r="B15" s="5" t="s">
        <v>31</v>
      </c>
      <c r="C15" s="90"/>
      <c r="D15" s="76">
        <f>投入係数表!V15</f>
        <v>3.0518819938962359E-3</v>
      </c>
      <c r="E15" s="77">
        <f t="shared" si="0"/>
        <v>0.3051881993896236</v>
      </c>
      <c r="F15" s="76">
        <f>分析係数表!C18</f>
        <v>0.59688826025459685</v>
      </c>
      <c r="G15" s="77">
        <f t="shared" si="1"/>
        <v>0.18216325338390546</v>
      </c>
      <c r="H15" s="77">
        <v>0.25776098119392737</v>
      </c>
      <c r="I15" s="77">
        <f t="shared" si="2"/>
        <v>0.25776098119392737</v>
      </c>
      <c r="J15" s="76">
        <f>分析係数表!G18</f>
        <v>0.21580586555930445</v>
      </c>
      <c r="K15" s="78">
        <f t="shared" si="3"/>
        <v>5.5626331653971094E-2</v>
      </c>
      <c r="L15" s="79"/>
      <c r="M15" s="80"/>
      <c r="N15" s="81">
        <f>分析係数表!H18</f>
        <v>4.5682052911734329E-4</v>
      </c>
      <c r="O15" s="82">
        <f t="shared" si="4"/>
        <v>5.8162850983359505E-3</v>
      </c>
      <c r="P15" s="76">
        <f>分析係数表!C18</f>
        <v>0.59688826025459685</v>
      </c>
      <c r="Q15" s="82">
        <f t="shared" si="5"/>
        <v>3.4716722934904822E-3</v>
      </c>
      <c r="R15" s="83">
        <v>8.6610570584008898E-3</v>
      </c>
      <c r="S15" s="84">
        <f t="shared" si="6"/>
        <v>0.26642203825232824</v>
      </c>
      <c r="T15" s="85">
        <f>分析係数表!F18</f>
        <v>0.45964183752919802</v>
      </c>
      <c r="U15" s="86">
        <f t="shared" si="7"/>
        <v>0.12245871522057444</v>
      </c>
      <c r="V15" s="87">
        <f>分析係数表!D18</f>
        <v>3.9968855437321565E-2</v>
      </c>
      <c r="W15" s="88">
        <f t="shared" si="8"/>
        <v>0</v>
      </c>
      <c r="X15" s="76">
        <f>分析係数表!E18</f>
        <v>3.7243706202958735E-2</v>
      </c>
      <c r="Y15" s="89">
        <f t="shared" si="9"/>
        <v>0</v>
      </c>
    </row>
    <row r="16" spans="1:25" x14ac:dyDescent="0.2">
      <c r="A16" s="6" t="s">
        <v>4</v>
      </c>
      <c r="B16" s="5" t="s">
        <v>32</v>
      </c>
      <c r="C16" s="90"/>
      <c r="D16" s="76">
        <f>投入係数表!V16</f>
        <v>9.1556459816887082E-3</v>
      </c>
      <c r="E16" s="77">
        <f t="shared" si="0"/>
        <v>0.91556459816887081</v>
      </c>
      <c r="F16" s="76">
        <f>分析係数表!C19</f>
        <v>0.34200435729847489</v>
      </c>
      <c r="G16" s="77">
        <f t="shared" si="1"/>
        <v>0.31312708196198108</v>
      </c>
      <c r="H16" s="77">
        <v>0.63756819027509304</v>
      </c>
      <c r="I16" s="77">
        <f t="shared" si="2"/>
        <v>0.63756819027509304</v>
      </c>
      <c r="J16" s="76">
        <f>分析係数表!G19</f>
        <v>5.7658279746234518E-2</v>
      </c>
      <c r="K16" s="78">
        <f t="shared" si="3"/>
        <v>3.6761085072181794E-2</v>
      </c>
      <c r="L16" s="79"/>
      <c r="M16" s="80"/>
      <c r="N16" s="81">
        <f>分析係数表!H19</f>
        <v>-1.1917057281321999E-4</v>
      </c>
      <c r="O16" s="82">
        <f t="shared" si="4"/>
        <v>-1.5172917647832914E-3</v>
      </c>
      <c r="P16" s="76">
        <f>分析係数表!C19</f>
        <v>0.34200435729847489</v>
      </c>
      <c r="Q16" s="82">
        <f t="shared" si="5"/>
        <v>-5.1892039484897835E-4</v>
      </c>
      <c r="R16" s="83">
        <v>4.8110433033958719E-3</v>
      </c>
      <c r="S16" s="84">
        <f t="shared" si="6"/>
        <v>0.64237923357848892</v>
      </c>
      <c r="T16" s="85">
        <f>分析係数表!F19</f>
        <v>0.2400702026958986</v>
      </c>
      <c r="U16" s="86">
        <f t="shared" si="7"/>
        <v>0.15421611281282382</v>
      </c>
      <c r="V16" s="87">
        <f>分析係数表!D19</f>
        <v>1.0314617409693151E-2</v>
      </c>
      <c r="W16" s="88">
        <f t="shared" si="8"/>
        <v>0</v>
      </c>
      <c r="X16" s="76">
        <f>分析係数表!E19</f>
        <v>1.1666882453641765E-2</v>
      </c>
      <c r="Y16" s="89">
        <f t="shared" si="9"/>
        <v>0</v>
      </c>
    </row>
    <row r="17" spans="1:25" x14ac:dyDescent="0.2">
      <c r="A17" s="6" t="s">
        <v>5</v>
      </c>
      <c r="B17" s="5" t="s">
        <v>33</v>
      </c>
      <c r="C17" s="90"/>
      <c r="D17" s="76">
        <f>投入係数表!V17</f>
        <v>4.170905391658189E-2</v>
      </c>
      <c r="E17" s="77">
        <f t="shared" si="0"/>
        <v>4.1709053916581889</v>
      </c>
      <c r="F17" s="76">
        <f>分析係数表!C20</f>
        <v>3.3677120606188216E-2</v>
      </c>
      <c r="G17" s="77">
        <f t="shared" si="1"/>
        <v>0.14046408391187351</v>
      </c>
      <c r="H17" s="77">
        <v>0.15333852956518271</v>
      </c>
      <c r="I17" s="77">
        <f t="shared" si="2"/>
        <v>0.15333852956518271</v>
      </c>
      <c r="J17" s="76">
        <f>分析係数表!G20</f>
        <v>0.10088272383354351</v>
      </c>
      <c r="K17" s="78">
        <f t="shared" si="3"/>
        <v>1.5469208531165972E-2</v>
      </c>
      <c r="L17" s="79"/>
      <c r="M17" s="80"/>
      <c r="N17" s="81">
        <f>分析係数表!H20</f>
        <v>5.7599110193056326E-4</v>
      </c>
      <c r="O17" s="82">
        <f t="shared" si="4"/>
        <v>7.3335768631192415E-3</v>
      </c>
      <c r="P17" s="76">
        <f>分析係数表!C20</f>
        <v>3.3677120606188216E-2</v>
      </c>
      <c r="Q17" s="82">
        <f t="shared" si="5"/>
        <v>2.4697375249401816E-4</v>
      </c>
      <c r="R17" s="83">
        <v>6.3975888754320281E-4</v>
      </c>
      <c r="S17" s="84">
        <f t="shared" si="6"/>
        <v>0.1539782884527259</v>
      </c>
      <c r="T17" s="85">
        <f>分析係数表!F20</f>
        <v>0.2244640605296343</v>
      </c>
      <c r="U17" s="86">
        <f t="shared" si="7"/>
        <v>3.4562591859502161E-2</v>
      </c>
      <c r="V17" s="87">
        <f>分析係数表!D20</f>
        <v>9.8360655737704916E-2</v>
      </c>
      <c r="W17" s="88">
        <f t="shared" si="8"/>
        <v>0</v>
      </c>
      <c r="X17" s="76">
        <f>分析係数表!E20</f>
        <v>9.8360655737704916E-2</v>
      </c>
      <c r="Y17" s="89">
        <f t="shared" si="9"/>
        <v>0</v>
      </c>
    </row>
    <row r="18" spans="1:25" x14ac:dyDescent="0.2">
      <c r="A18" s="6" t="s">
        <v>6</v>
      </c>
      <c r="B18" s="5" t="s">
        <v>34</v>
      </c>
      <c r="C18" s="90"/>
      <c r="D18" s="76">
        <f>投入係数表!V18</f>
        <v>2.7466937945066123E-2</v>
      </c>
      <c r="E18" s="77">
        <f t="shared" si="0"/>
        <v>2.7466937945066121</v>
      </c>
      <c r="F18" s="76">
        <f>分析係数表!C21</f>
        <v>0.74792925901052154</v>
      </c>
      <c r="G18" s="77">
        <f t="shared" si="1"/>
        <v>2.0543326544541283</v>
      </c>
      <c r="H18" s="77">
        <v>2.2633997829281944</v>
      </c>
      <c r="I18" s="77">
        <f t="shared" si="2"/>
        <v>2.2633997829281944</v>
      </c>
      <c r="J18" s="76">
        <f>分析係数表!G21</f>
        <v>0.28510603787356553</v>
      </c>
      <c r="K18" s="78">
        <f t="shared" si="3"/>
        <v>0.64530894423454577</v>
      </c>
      <c r="L18" s="79"/>
      <c r="M18" s="80"/>
      <c r="N18" s="81">
        <f>分析係数表!H21</f>
        <v>9.6329546357352828E-4</v>
      </c>
      <c r="O18" s="82">
        <f t="shared" si="4"/>
        <v>1.2264775098664939E-2</v>
      </c>
      <c r="P18" s="76">
        <f>分析係数表!C21</f>
        <v>0.74792925901052154</v>
      </c>
      <c r="Q18" s="82">
        <f t="shared" si="5"/>
        <v>9.1731841514751649E-3</v>
      </c>
      <c r="R18" s="83">
        <v>2.1615224330572207E-2</v>
      </c>
      <c r="S18" s="84">
        <f t="shared" si="6"/>
        <v>2.2850150072587665</v>
      </c>
      <c r="T18" s="85">
        <f>分析係数表!F21</f>
        <v>0.42581403836016385</v>
      </c>
      <c r="U18" s="86">
        <f t="shared" si="7"/>
        <v>0.97299146795443447</v>
      </c>
      <c r="V18" s="87">
        <f>分析係数表!D21</f>
        <v>6.5082518957057703E-2</v>
      </c>
      <c r="W18" s="88">
        <f t="shared" si="8"/>
        <v>0</v>
      </c>
      <c r="X18" s="76">
        <f>分析係数表!E21</f>
        <v>5.1052268764445886E-2</v>
      </c>
      <c r="Y18" s="89">
        <f t="shared" si="9"/>
        <v>0</v>
      </c>
    </row>
    <row r="19" spans="1:25" x14ac:dyDescent="0.2">
      <c r="A19" s="6" t="s">
        <v>7</v>
      </c>
      <c r="B19" s="5" t="s">
        <v>269</v>
      </c>
      <c r="C19" s="90"/>
      <c r="D19" s="76">
        <f>投入係数表!V19</f>
        <v>2.0345879959308239E-3</v>
      </c>
      <c r="E19" s="77">
        <f t="shared" si="0"/>
        <v>0.20345879959308238</v>
      </c>
      <c r="F19" s="76">
        <f>分析係数表!C22</f>
        <v>0.14808652246256238</v>
      </c>
      <c r="G19" s="77">
        <f t="shared" si="1"/>
        <v>3.0129506096146973E-2</v>
      </c>
      <c r="H19" s="77">
        <v>3.7641881776527289E-2</v>
      </c>
      <c r="I19" s="77">
        <f t="shared" si="2"/>
        <v>3.7641881776527289E-2</v>
      </c>
      <c r="J19" s="76">
        <f>分析係数表!G22</f>
        <v>0.1945937983354202</v>
      </c>
      <c r="K19" s="78">
        <f t="shared" si="3"/>
        <v>7.3248767513872798E-3</v>
      </c>
      <c r="L19" s="79"/>
      <c r="M19" s="80"/>
      <c r="N19" s="81">
        <f>分析係数表!H22</f>
        <v>4.9654405338841663E-5</v>
      </c>
      <c r="O19" s="82">
        <f t="shared" si="4"/>
        <v>6.3220490199303813E-4</v>
      </c>
      <c r="P19" s="76">
        <f>分析係数表!C22</f>
        <v>0.14808652246256238</v>
      </c>
      <c r="Q19" s="82">
        <f t="shared" si="5"/>
        <v>9.3621025419934092E-5</v>
      </c>
      <c r="R19" s="83">
        <v>1.1357385957257774E-3</v>
      </c>
      <c r="S19" s="84">
        <f t="shared" si="6"/>
        <v>3.8777620372253067E-2</v>
      </c>
      <c r="T19" s="85">
        <f>分析係数表!F22</f>
        <v>0.41290417618030495</v>
      </c>
      <c r="U19" s="86">
        <f t="shared" si="7"/>
        <v>1.6011441394037762E-2</v>
      </c>
      <c r="V19" s="87">
        <f>分析係数表!D22</f>
        <v>2.3495617588568902E-2</v>
      </c>
      <c r="W19" s="88">
        <f t="shared" si="8"/>
        <v>0</v>
      </c>
      <c r="X19" s="76">
        <f>分析係数表!E22</f>
        <v>1.8855417249760625E-2</v>
      </c>
      <c r="Y19" s="89">
        <f t="shared" si="9"/>
        <v>0</v>
      </c>
    </row>
    <row r="20" spans="1:25" x14ac:dyDescent="0.2">
      <c r="A20" s="6" t="s">
        <v>8</v>
      </c>
      <c r="B20" s="5" t="s">
        <v>270</v>
      </c>
      <c r="C20" s="90"/>
      <c r="D20" s="76">
        <f>投入係数表!V20</f>
        <v>2.0345879959308239E-3</v>
      </c>
      <c r="E20" s="77">
        <f t="shared" si="0"/>
        <v>0.20345879959308238</v>
      </c>
      <c r="F20" s="76">
        <f>分析係数表!C23</f>
        <v>0</v>
      </c>
      <c r="G20" s="77">
        <f t="shared" si="1"/>
        <v>0</v>
      </c>
      <c r="H20" s="77">
        <v>0</v>
      </c>
      <c r="I20" s="77">
        <f t="shared" si="2"/>
        <v>0</v>
      </c>
      <c r="J20" s="76">
        <f>分析係数表!G23</f>
        <v>0.21540656205420827</v>
      </c>
      <c r="K20" s="78">
        <f t="shared" si="3"/>
        <v>0</v>
      </c>
      <c r="L20" s="79"/>
      <c r="M20" s="80"/>
      <c r="N20" s="81">
        <f>分析係数表!H23</f>
        <v>2.9792643203304998E-5</v>
      </c>
      <c r="O20" s="82">
        <f t="shared" si="4"/>
        <v>3.7932294119582286E-4</v>
      </c>
      <c r="P20" s="76">
        <f>分析係数表!C23</f>
        <v>0</v>
      </c>
      <c r="Q20" s="82">
        <f t="shared" si="5"/>
        <v>0</v>
      </c>
      <c r="R20" s="83">
        <v>0</v>
      </c>
      <c r="S20" s="84">
        <f t="shared" si="6"/>
        <v>0</v>
      </c>
      <c r="T20" s="85">
        <f>分析係数表!F23</f>
        <v>0.44079885877318115</v>
      </c>
      <c r="U20" s="86">
        <f t="shared" si="7"/>
        <v>0</v>
      </c>
      <c r="V20" s="87">
        <f>分析係数表!D23</f>
        <v>9.4151212553495012E-2</v>
      </c>
      <c r="W20" s="88">
        <f t="shared" si="8"/>
        <v>0</v>
      </c>
      <c r="X20" s="76">
        <f>分析係数表!E23</f>
        <v>8.7375178316690436E-2</v>
      </c>
      <c r="Y20" s="89">
        <f t="shared" si="9"/>
        <v>0</v>
      </c>
    </row>
    <row r="21" spans="1:25" x14ac:dyDescent="0.2">
      <c r="A21" s="6" t="s">
        <v>9</v>
      </c>
      <c r="B21" s="5" t="s">
        <v>271</v>
      </c>
      <c r="C21" s="90"/>
      <c r="D21" s="76">
        <f>投入係数表!V21</f>
        <v>2.0345879959308239E-3</v>
      </c>
      <c r="E21" s="77">
        <f t="shared" si="0"/>
        <v>0.20345879959308238</v>
      </c>
      <c r="F21" s="76">
        <f>分析係数表!C24</f>
        <v>0.12890403180011356</v>
      </c>
      <c r="G21" s="77">
        <f t="shared" si="1"/>
        <v>2.6226659572759624E-2</v>
      </c>
      <c r="H21" s="77">
        <v>2.8619825928530129E-2</v>
      </c>
      <c r="I21" s="77">
        <f t="shared" si="2"/>
        <v>2.8619825928530129E-2</v>
      </c>
      <c r="J21" s="76">
        <f>分析係数表!G24</f>
        <v>0.20533333333333334</v>
      </c>
      <c r="K21" s="78">
        <f t="shared" si="3"/>
        <v>5.8766042573248538E-3</v>
      </c>
      <c r="L21" s="79"/>
      <c r="M21" s="80"/>
      <c r="N21" s="81">
        <f>分析係数表!H24</f>
        <v>3.4758083737189161E-4</v>
      </c>
      <c r="O21" s="82">
        <f t="shared" si="4"/>
        <v>4.4254343139512658E-3</v>
      </c>
      <c r="P21" s="76">
        <f>分析係数表!C24</f>
        <v>0.12890403180011356</v>
      </c>
      <c r="Q21" s="82">
        <f t="shared" si="5"/>
        <v>5.7045632553488768E-4</v>
      </c>
      <c r="R21" s="83">
        <v>2.2394581688045729E-3</v>
      </c>
      <c r="S21" s="84">
        <f t="shared" si="6"/>
        <v>3.0859284097334704E-2</v>
      </c>
      <c r="T21" s="85">
        <f>分析係数表!F24</f>
        <v>0.39200000000000002</v>
      </c>
      <c r="U21" s="86">
        <f t="shared" si="7"/>
        <v>1.2096839366155205E-2</v>
      </c>
      <c r="V21" s="87">
        <f>分析係数表!D24</f>
        <v>0</v>
      </c>
      <c r="W21" s="88">
        <f t="shared" si="8"/>
        <v>0</v>
      </c>
      <c r="X21" s="76">
        <f>分析係数表!E24</f>
        <v>0</v>
      </c>
      <c r="Y21" s="89">
        <f t="shared" si="9"/>
        <v>0</v>
      </c>
    </row>
    <row r="22" spans="1:25" x14ac:dyDescent="0.2">
      <c r="A22" s="6" t="s">
        <v>10</v>
      </c>
      <c r="B22" s="5" t="s">
        <v>272</v>
      </c>
      <c r="C22" s="90"/>
      <c r="D22" s="76">
        <f>投入係数表!V22</f>
        <v>0.31943031536113936</v>
      </c>
      <c r="E22" s="77">
        <f t="shared" si="0"/>
        <v>31.943031536113935</v>
      </c>
      <c r="F22" s="76">
        <f>分析係数表!C25</f>
        <v>4.4947860481841073E-2</v>
      </c>
      <c r="G22" s="77">
        <f t="shared" si="1"/>
        <v>1.4357709248522987</v>
      </c>
      <c r="H22" s="77">
        <v>1.4678801303968743</v>
      </c>
      <c r="I22" s="77">
        <f t="shared" si="2"/>
        <v>1.4678801303968743</v>
      </c>
      <c r="J22" s="76">
        <f>分析係数表!G25</f>
        <v>0.19696010132995567</v>
      </c>
      <c r="K22" s="78">
        <f t="shared" si="3"/>
        <v>0.2891138192231969</v>
      </c>
      <c r="L22" s="79"/>
      <c r="M22" s="80"/>
      <c r="N22" s="81">
        <f>分析係数表!H25</f>
        <v>5.2633669659172167E-4</v>
      </c>
      <c r="O22" s="82">
        <f t="shared" si="4"/>
        <v>6.701371961126204E-3</v>
      </c>
      <c r="P22" s="76">
        <f>分析係数表!C25</f>
        <v>4.4947860481841073E-2</v>
      </c>
      <c r="Q22" s="82">
        <f t="shared" si="5"/>
        <v>3.0121233194562233E-4</v>
      </c>
      <c r="R22" s="83">
        <v>1.4428354252671814E-3</v>
      </c>
      <c r="S22" s="84">
        <f t="shared" si="6"/>
        <v>1.4693229658221414</v>
      </c>
      <c r="T22" s="85">
        <f>分析係数表!F25</f>
        <v>0.35085497150094996</v>
      </c>
      <c r="U22" s="86">
        <f t="shared" si="7"/>
        <v>0.51551926729921871</v>
      </c>
      <c r="V22" s="87">
        <f>分析係数表!D25</f>
        <v>8.9930335655478144E-2</v>
      </c>
      <c r="W22" s="88">
        <f t="shared" si="8"/>
        <v>0</v>
      </c>
      <c r="X22" s="76">
        <f>分析係数表!E25</f>
        <v>8.7397086763774542E-2</v>
      </c>
      <c r="Y22" s="89">
        <f t="shared" si="9"/>
        <v>0</v>
      </c>
    </row>
    <row r="23" spans="1:25" x14ac:dyDescent="0.2">
      <c r="A23" s="6" t="s">
        <v>11</v>
      </c>
      <c r="B23" s="5" t="s">
        <v>35</v>
      </c>
      <c r="C23" s="90"/>
      <c r="D23" s="76">
        <f>投入係数表!V23</f>
        <v>2.0345879959308241E-2</v>
      </c>
      <c r="E23" s="77">
        <f t="shared" si="0"/>
        <v>2.0345879959308242</v>
      </c>
      <c r="F23" s="76">
        <f>分析係数表!C26</f>
        <v>0.39424703891708968</v>
      </c>
      <c r="G23" s="77">
        <f t="shared" si="1"/>
        <v>0.80213029281198311</v>
      </c>
      <c r="H23" s="77">
        <v>0.8679999834337726</v>
      </c>
      <c r="I23" s="77">
        <f t="shared" si="2"/>
        <v>0.8679999834337726</v>
      </c>
      <c r="J23" s="76">
        <f>分析係数表!G26</f>
        <v>0.19628618241398144</v>
      </c>
      <c r="K23" s="78">
        <f t="shared" si="3"/>
        <v>0.17037640308361435</v>
      </c>
      <c r="L23" s="79"/>
      <c r="M23" s="80"/>
      <c r="N23" s="81">
        <f>分析係数表!H26</f>
        <v>1.0973623579884007E-2</v>
      </c>
      <c r="O23" s="82">
        <f t="shared" si="4"/>
        <v>0.13971728334046141</v>
      </c>
      <c r="P23" s="76">
        <f>分析係数表!C26</f>
        <v>0.39424703891708968</v>
      </c>
      <c r="Q23" s="82">
        <f t="shared" si="5"/>
        <v>5.5083125242516934E-2</v>
      </c>
      <c r="R23" s="83">
        <v>6.0541853226985354E-2</v>
      </c>
      <c r="S23" s="84">
        <f t="shared" si="6"/>
        <v>0.92854183666075796</v>
      </c>
      <c r="T23" s="85">
        <f>分析係数表!F26</f>
        <v>0.33478973238667392</v>
      </c>
      <c r="U23" s="86">
        <f t="shared" si="7"/>
        <v>0.31086627300548586</v>
      </c>
      <c r="V23" s="87">
        <f>分析係数表!D26</f>
        <v>1.0267613326051339E-2</v>
      </c>
      <c r="W23" s="88">
        <f t="shared" si="8"/>
        <v>0</v>
      </c>
      <c r="X23" s="76">
        <f>分析係数表!E26</f>
        <v>1.0158383397050792E-2</v>
      </c>
      <c r="Y23" s="89">
        <f t="shared" si="9"/>
        <v>0</v>
      </c>
    </row>
    <row r="24" spans="1:25" x14ac:dyDescent="0.2">
      <c r="A24" s="6" t="s">
        <v>12</v>
      </c>
      <c r="B24" s="5" t="s">
        <v>366</v>
      </c>
      <c r="C24" s="75">
        <f>最終需要_まとめ!C25</f>
        <v>100</v>
      </c>
      <c r="D24" s="76">
        <f>投入係数表!V24</f>
        <v>2.6449643947100712E-2</v>
      </c>
      <c r="E24" s="77">
        <f t="shared" si="0"/>
        <v>2.6449643947100712</v>
      </c>
      <c r="F24" s="76">
        <f>分析係数表!C27</f>
        <v>0.12701612903225812</v>
      </c>
      <c r="G24" s="77">
        <f t="shared" si="1"/>
        <v>0.3359531388442229</v>
      </c>
      <c r="H24" s="77">
        <v>0.33750635021159819</v>
      </c>
      <c r="I24" s="77">
        <f t="shared" si="2"/>
        <v>100.3375063502116</v>
      </c>
      <c r="J24" s="76">
        <f>分析係数表!G27</f>
        <v>0.16988809766022381</v>
      </c>
      <c r="K24" s="78">
        <f t="shared" si="3"/>
        <v>17.046148077808073</v>
      </c>
      <c r="L24" s="79"/>
      <c r="M24" s="80"/>
      <c r="N24" s="81">
        <f>分析係数表!H27</f>
        <v>1.137085882259474E-2</v>
      </c>
      <c r="O24" s="82">
        <f t="shared" si="4"/>
        <v>0.1447749225564057</v>
      </c>
      <c r="P24" s="76">
        <f>分析係数表!C27</f>
        <v>0.12701612903225812</v>
      </c>
      <c r="Q24" s="82">
        <f t="shared" si="5"/>
        <v>1.8388750244059601E-2</v>
      </c>
      <c r="R24" s="83">
        <v>1.8613576947189105E-2</v>
      </c>
      <c r="S24" s="84">
        <f t="shared" si="6"/>
        <v>100.35611992715879</v>
      </c>
      <c r="T24" s="85">
        <f>分析係数表!F27</f>
        <v>0.32044760935910477</v>
      </c>
      <c r="U24" s="86">
        <f t="shared" si="7"/>
        <v>32.158878715213646</v>
      </c>
      <c r="V24" s="87">
        <f>分析係数表!D27</f>
        <v>1.0172939979654121E-2</v>
      </c>
      <c r="W24" s="88">
        <f t="shared" si="8"/>
        <v>1</v>
      </c>
      <c r="X24" s="76">
        <f>分析係数表!E27</f>
        <v>5.0864699898270603E-3</v>
      </c>
      <c r="Y24" s="89">
        <f t="shared" si="9"/>
        <v>1</v>
      </c>
    </row>
    <row r="25" spans="1:25" x14ac:dyDescent="0.2">
      <c r="A25" s="6" t="s">
        <v>13</v>
      </c>
      <c r="B25" s="5" t="s">
        <v>192</v>
      </c>
      <c r="C25" s="90"/>
      <c r="D25" s="76">
        <f>投入係数表!V25</f>
        <v>0</v>
      </c>
      <c r="E25" s="77">
        <f t="shared" si="0"/>
        <v>0</v>
      </c>
      <c r="F25" s="76">
        <f>分析係数表!C28</f>
        <v>0.16379672406551871</v>
      </c>
      <c r="G25" s="77">
        <f t="shared" si="1"/>
        <v>0</v>
      </c>
      <c r="H25" s="77">
        <v>1.4342150987830196E-2</v>
      </c>
      <c r="I25" s="77">
        <f t="shared" si="2"/>
        <v>1.4342150987830196E-2</v>
      </c>
      <c r="J25" s="76">
        <f>分析係数表!G28</f>
        <v>0.12481384959046909</v>
      </c>
      <c r="K25" s="78">
        <f t="shared" si="3"/>
        <v>1.7900990761988357E-3</v>
      </c>
      <c r="L25" s="79"/>
      <c r="M25" s="80"/>
      <c r="N25" s="81">
        <f>分析係数表!H28</f>
        <v>2.2086279494716771E-2</v>
      </c>
      <c r="O25" s="82">
        <f t="shared" si="4"/>
        <v>0.28120474040650334</v>
      </c>
      <c r="P25" s="76">
        <f>分析係数表!C28</f>
        <v>0.16379672406551871</v>
      </c>
      <c r="Q25" s="82">
        <f t="shared" si="5"/>
        <v>4.6060415270279847E-2</v>
      </c>
      <c r="R25" s="83">
        <v>5.2616348573595838E-2</v>
      </c>
      <c r="S25" s="84">
        <f t="shared" si="6"/>
        <v>6.6958499561426035E-2</v>
      </c>
      <c r="T25" s="85">
        <f>分析係数表!F28</f>
        <v>0.21360759493670886</v>
      </c>
      <c r="U25" s="86">
        <f t="shared" si="7"/>
        <v>1.4302844051886891E-2</v>
      </c>
      <c r="V25" s="87">
        <f>分析係数表!D28</f>
        <v>6.6548771407297092E-2</v>
      </c>
      <c r="W25" s="88">
        <f t="shared" si="8"/>
        <v>0</v>
      </c>
      <c r="X25" s="76">
        <f>分析係数表!E28</f>
        <v>6.78518242740134E-2</v>
      </c>
      <c r="Y25" s="89">
        <f t="shared" si="9"/>
        <v>0</v>
      </c>
    </row>
    <row r="26" spans="1:25" x14ac:dyDescent="0.2">
      <c r="A26" s="6" t="s">
        <v>14</v>
      </c>
      <c r="B26" s="5" t="s">
        <v>50</v>
      </c>
      <c r="C26" s="90"/>
      <c r="D26" s="76">
        <f>投入係数表!V26</f>
        <v>8.1383519837232958E-3</v>
      </c>
      <c r="E26" s="77">
        <f t="shared" si="0"/>
        <v>0.81383519837232954</v>
      </c>
      <c r="F26" s="76">
        <f>分析係数表!C29</f>
        <v>0.28548895899053628</v>
      </c>
      <c r="G26" s="77">
        <f t="shared" si="1"/>
        <v>0.23234096357317294</v>
      </c>
      <c r="H26" s="77">
        <v>0.25890661248205876</v>
      </c>
      <c r="I26" s="77">
        <f t="shared" si="2"/>
        <v>0.25890661248205876</v>
      </c>
      <c r="J26" s="76">
        <f>分析係数表!G29</f>
        <v>0.26160092807424595</v>
      </c>
      <c r="K26" s="78">
        <f t="shared" si="3"/>
        <v>6.7730210109865727E-2</v>
      </c>
      <c r="L26" s="79"/>
      <c r="M26" s="80"/>
      <c r="N26" s="81">
        <f>分析係数表!H29</f>
        <v>1.047707952649559E-2</v>
      </c>
      <c r="O26" s="82">
        <f t="shared" si="4"/>
        <v>0.13339523432053102</v>
      </c>
      <c r="P26" s="76">
        <f>分析係数表!C29</f>
        <v>0.28548895899053628</v>
      </c>
      <c r="Q26" s="82">
        <f t="shared" si="5"/>
        <v>3.8082866580467056E-2</v>
      </c>
      <c r="R26" s="83">
        <v>5.2371564008253622E-2</v>
      </c>
      <c r="S26" s="84">
        <f t="shared" si="6"/>
        <v>0.31127817649031236</v>
      </c>
      <c r="T26" s="85">
        <f>分析係数表!F29</f>
        <v>0.47177107501933491</v>
      </c>
      <c r="U26" s="86">
        <f t="shared" si="7"/>
        <v>0.14685203995289292</v>
      </c>
      <c r="V26" s="87">
        <f>分析係数表!D29</f>
        <v>7.4825986078886311E-2</v>
      </c>
      <c r="W26" s="88">
        <f t="shared" si="8"/>
        <v>0</v>
      </c>
      <c r="X26" s="76">
        <f>分析係数表!E29</f>
        <v>4.7370456303170917E-2</v>
      </c>
      <c r="Y26" s="89">
        <f t="shared" si="9"/>
        <v>0</v>
      </c>
    </row>
    <row r="27" spans="1:25" x14ac:dyDescent="0.2">
      <c r="A27" s="6" t="s">
        <v>15</v>
      </c>
      <c r="B27" s="5" t="s">
        <v>36</v>
      </c>
      <c r="C27" s="90"/>
      <c r="D27" s="76">
        <f>投入係数表!V27</f>
        <v>2.0345879959308239E-3</v>
      </c>
      <c r="E27" s="77">
        <f t="shared" si="0"/>
        <v>0.20345879959308238</v>
      </c>
      <c r="F27" s="76">
        <f>分析係数表!C30</f>
        <v>1</v>
      </c>
      <c r="G27" s="77">
        <f t="shared" si="1"/>
        <v>0.20345879959308238</v>
      </c>
      <c r="H27" s="77">
        <v>0.24337266286378256</v>
      </c>
      <c r="I27" s="77">
        <f t="shared" si="2"/>
        <v>0.24337266286378256</v>
      </c>
      <c r="J27" s="76">
        <f>分析係数表!G30</f>
        <v>0.34486716956379143</v>
      </c>
      <c r="K27" s="78">
        <f t="shared" si="3"/>
        <v>8.3931241391035541E-2</v>
      </c>
      <c r="L27" s="79"/>
      <c r="M27" s="80"/>
      <c r="N27" s="81">
        <f>分析係数表!H30</f>
        <v>0</v>
      </c>
      <c r="O27" s="82">
        <f t="shared" si="4"/>
        <v>0</v>
      </c>
      <c r="P27" s="76">
        <f>分析係数表!C30</f>
        <v>1</v>
      </c>
      <c r="Q27" s="82">
        <f t="shared" si="5"/>
        <v>0</v>
      </c>
      <c r="R27" s="83">
        <v>2.899049881186647E-2</v>
      </c>
      <c r="S27" s="84">
        <f t="shared" si="6"/>
        <v>0.27236316167564906</v>
      </c>
      <c r="T27" s="85">
        <f>分析係数表!F30</f>
        <v>0.44112823876680879</v>
      </c>
      <c r="U27" s="86">
        <f t="shared" si="7"/>
        <v>0.12014708181493866</v>
      </c>
      <c r="V27" s="87">
        <f>分析係数表!D30</f>
        <v>0.17563135454247294</v>
      </c>
      <c r="W27" s="88">
        <f t="shared" si="8"/>
        <v>0</v>
      </c>
      <c r="X27" s="76">
        <f>分析係数表!E30</f>
        <v>0.11282387668087898</v>
      </c>
      <c r="Y27" s="89">
        <f t="shared" si="9"/>
        <v>0</v>
      </c>
    </row>
    <row r="28" spans="1:25" x14ac:dyDescent="0.2">
      <c r="A28" s="6" t="s">
        <v>16</v>
      </c>
      <c r="B28" s="5" t="s">
        <v>193</v>
      </c>
      <c r="C28" s="90"/>
      <c r="D28" s="76">
        <f>投入係数表!V28</f>
        <v>5.0864699898270603E-3</v>
      </c>
      <c r="E28" s="77">
        <f t="shared" si="0"/>
        <v>0.50864699898270604</v>
      </c>
      <c r="F28" s="76">
        <f>分析係数表!C31</f>
        <v>9.852216748768472E-2</v>
      </c>
      <c r="G28" s="77">
        <f t="shared" si="1"/>
        <v>5.0113004825882365E-2</v>
      </c>
      <c r="H28" s="77">
        <v>7.7889351183887817E-2</v>
      </c>
      <c r="I28" s="77">
        <f t="shared" si="2"/>
        <v>7.7889351183887817E-2</v>
      </c>
      <c r="J28" s="76">
        <f>分析係数表!G31</f>
        <v>7.0742358078602616E-2</v>
      </c>
      <c r="K28" s="78">
        <f t="shared" si="3"/>
        <v>5.5100763719606229E-3</v>
      </c>
      <c r="L28" s="79"/>
      <c r="M28" s="80"/>
      <c r="N28" s="81">
        <f>分析係数表!H31</f>
        <v>2.298998967188369E-2</v>
      </c>
      <c r="O28" s="82">
        <f t="shared" si="4"/>
        <v>0.29271086962277665</v>
      </c>
      <c r="P28" s="76">
        <f>分析係数表!C31</f>
        <v>9.852216748768472E-2</v>
      </c>
      <c r="Q28" s="82">
        <f t="shared" si="5"/>
        <v>2.8838509322441048E-2</v>
      </c>
      <c r="R28" s="83">
        <v>3.712493642464048E-2</v>
      </c>
      <c r="S28" s="84">
        <f t="shared" si="6"/>
        <v>0.1150142876085283</v>
      </c>
      <c r="T28" s="85">
        <f>分析係数表!F31</f>
        <v>0.34585152838427946</v>
      </c>
      <c r="U28" s="86">
        <f t="shared" si="7"/>
        <v>3.9777867155438608E-2</v>
      </c>
      <c r="V28" s="87">
        <f>分析係数表!D31</f>
        <v>0</v>
      </c>
      <c r="W28" s="88">
        <f t="shared" si="8"/>
        <v>0</v>
      </c>
      <c r="X28" s="76">
        <f>分析係数表!E31</f>
        <v>0</v>
      </c>
      <c r="Y28" s="89">
        <f t="shared" si="9"/>
        <v>0</v>
      </c>
    </row>
    <row r="29" spans="1:25" x14ac:dyDescent="0.2">
      <c r="A29" s="6" t="s">
        <v>17</v>
      </c>
      <c r="B29" s="5" t="s">
        <v>273</v>
      </c>
      <c r="C29" s="90"/>
      <c r="D29" s="76">
        <f>投入係数表!V29</f>
        <v>0</v>
      </c>
      <c r="E29" s="77">
        <f t="shared" si="0"/>
        <v>0</v>
      </c>
      <c r="F29" s="76">
        <f>分析係数表!C32</f>
        <v>1</v>
      </c>
      <c r="G29" s="77">
        <f t="shared" si="1"/>
        <v>0</v>
      </c>
      <c r="H29" s="77">
        <v>1.6730659094813197E-2</v>
      </c>
      <c r="I29" s="77">
        <f t="shared" si="2"/>
        <v>1.6730659094813197E-2</v>
      </c>
      <c r="J29" s="76">
        <f>分析係数表!G32</f>
        <v>0.13984348417829193</v>
      </c>
      <c r="K29" s="78">
        <f t="shared" si="3"/>
        <v>2.3396736604179053E-3</v>
      </c>
      <c r="L29" s="79"/>
      <c r="M29" s="80"/>
      <c r="N29" s="81">
        <f>分析係数表!H32</f>
        <v>6.6735520775403198E-3</v>
      </c>
      <c r="O29" s="82">
        <f t="shared" si="4"/>
        <v>8.4968338827864323E-2</v>
      </c>
      <c r="P29" s="76">
        <f>分析係数表!C32</f>
        <v>1</v>
      </c>
      <c r="Q29" s="82">
        <f t="shared" si="5"/>
        <v>8.4968338827864323E-2</v>
      </c>
      <c r="R29" s="83">
        <v>0.11198383106840806</v>
      </c>
      <c r="S29" s="84">
        <f t="shared" si="6"/>
        <v>0.12871449016322126</v>
      </c>
      <c r="T29" s="85">
        <f>分析係数表!F32</f>
        <v>0.48213678121810138</v>
      </c>
      <c r="U29" s="86">
        <f t="shared" si="7"/>
        <v>6.2057989983424468E-2</v>
      </c>
      <c r="V29" s="87">
        <f>分析係数表!D32</f>
        <v>1.5651582170806397E-2</v>
      </c>
      <c r="W29" s="88">
        <f t="shared" si="8"/>
        <v>0</v>
      </c>
      <c r="X29" s="76">
        <f>分析係数表!E32</f>
        <v>2.3477373256209595E-2</v>
      </c>
      <c r="Y29" s="89">
        <f t="shared" si="9"/>
        <v>0</v>
      </c>
    </row>
    <row r="30" spans="1:25" x14ac:dyDescent="0.2">
      <c r="A30" s="6" t="s">
        <v>18</v>
      </c>
      <c r="B30" s="5" t="s">
        <v>274</v>
      </c>
      <c r="C30" s="90"/>
      <c r="D30" s="76">
        <f>投入係数表!V30</f>
        <v>0</v>
      </c>
      <c r="E30" s="77">
        <f t="shared" si="0"/>
        <v>0</v>
      </c>
      <c r="F30" s="76">
        <f>分析係数表!C33</f>
        <v>0.66930265995686555</v>
      </c>
      <c r="G30" s="77">
        <f t="shared" si="1"/>
        <v>0</v>
      </c>
      <c r="H30" s="77">
        <v>8.4550269850908119E-3</v>
      </c>
      <c r="I30" s="77">
        <f t="shared" si="2"/>
        <v>8.4550269850908119E-3</v>
      </c>
      <c r="J30" s="76">
        <f>分析係数表!G33</f>
        <v>0.50267952840300112</v>
      </c>
      <c r="K30" s="78">
        <f t="shared" si="3"/>
        <v>4.2501689775000977E-3</v>
      </c>
      <c r="L30" s="79"/>
      <c r="M30" s="80"/>
      <c r="N30" s="81">
        <f>分析係数表!H33</f>
        <v>9.930881067768333E-4</v>
      </c>
      <c r="O30" s="82">
        <f t="shared" si="4"/>
        <v>1.2644098039860762E-2</v>
      </c>
      <c r="P30" s="76">
        <f>分析係数表!C33</f>
        <v>0.66930265995686555</v>
      </c>
      <c r="Q30" s="82">
        <f t="shared" si="5"/>
        <v>8.4627284508341973E-3</v>
      </c>
      <c r="R30" s="83">
        <v>2.4015802524925151E-2</v>
      </c>
      <c r="S30" s="84">
        <f t="shared" si="6"/>
        <v>3.2470829510015967E-2</v>
      </c>
      <c r="T30" s="85">
        <f>分析係数表!F33</f>
        <v>0.63987138263665599</v>
      </c>
      <c r="U30" s="86">
        <f t="shared" si="7"/>
        <v>2.0777154573933046E-2</v>
      </c>
      <c r="V30" s="87">
        <f>分析係数表!D33</f>
        <v>8.1457663451232579E-2</v>
      </c>
      <c r="W30" s="88">
        <f t="shared" si="8"/>
        <v>0</v>
      </c>
      <c r="X30" s="76">
        <f>分析係数表!E33</f>
        <v>7.5026795284030015E-2</v>
      </c>
      <c r="Y30" s="89">
        <f t="shared" si="9"/>
        <v>0</v>
      </c>
    </row>
    <row r="31" spans="1:25" x14ac:dyDescent="0.2">
      <c r="A31" s="6" t="s">
        <v>19</v>
      </c>
      <c r="B31" s="5" t="s">
        <v>275</v>
      </c>
      <c r="C31" s="90"/>
      <c r="D31" s="76">
        <f>投入係数表!V31</f>
        <v>4.2726347914547304E-2</v>
      </c>
      <c r="E31" s="77">
        <f t="shared" si="0"/>
        <v>4.2726347914547302</v>
      </c>
      <c r="F31" s="76">
        <f>分析係数表!C34</f>
        <v>0.21075898495808931</v>
      </c>
      <c r="G31" s="77">
        <f t="shared" si="1"/>
        <v>0.90049617174361651</v>
      </c>
      <c r="H31" s="77">
        <v>1.0079481133190016</v>
      </c>
      <c r="I31" s="77">
        <f t="shared" si="2"/>
        <v>1.0079481133190016</v>
      </c>
      <c r="J31" s="76">
        <f>分析係数表!G34</f>
        <v>0.42506631299734748</v>
      </c>
      <c r="K31" s="78">
        <f t="shared" si="3"/>
        <v>0.42844478822114057</v>
      </c>
      <c r="L31" s="79"/>
      <c r="M31" s="80"/>
      <c r="N31" s="81">
        <f>分析係数表!H34</f>
        <v>0.16547827123222372</v>
      </c>
      <c r="O31" s="82">
        <f t="shared" si="4"/>
        <v>2.1068860563819984</v>
      </c>
      <c r="P31" s="76">
        <f>分析係数表!C34</f>
        <v>0.21075898495808931</v>
      </c>
      <c r="Q31" s="82">
        <f t="shared" si="5"/>
        <v>0.44404516666542171</v>
      </c>
      <c r="R31" s="83">
        <v>0.4858370987619548</v>
      </c>
      <c r="S31" s="84">
        <f t="shared" si="6"/>
        <v>1.4937852120809563</v>
      </c>
      <c r="T31" s="85">
        <f>分析係数表!F34</f>
        <v>0.7000994694960212</v>
      </c>
      <c r="U31" s="86">
        <f t="shared" si="7"/>
        <v>1.045798234518879</v>
      </c>
      <c r="V31" s="87">
        <f>分析係数表!D34</f>
        <v>0.34449602122015915</v>
      </c>
      <c r="W31" s="88">
        <f t="shared" si="8"/>
        <v>1</v>
      </c>
      <c r="X31" s="76">
        <f>分析係数表!E34</f>
        <v>0.25008289124668437</v>
      </c>
      <c r="Y31" s="89">
        <f t="shared" si="9"/>
        <v>0</v>
      </c>
    </row>
    <row r="32" spans="1:25" x14ac:dyDescent="0.2">
      <c r="A32" s="6" t="s">
        <v>20</v>
      </c>
      <c r="B32" s="5" t="s">
        <v>37</v>
      </c>
      <c r="C32" s="90"/>
      <c r="D32" s="76">
        <f>投入係数表!V32</f>
        <v>6.1037639877924718E-3</v>
      </c>
      <c r="E32" s="77">
        <f t="shared" si="0"/>
        <v>0.61037639877924721</v>
      </c>
      <c r="F32" s="76">
        <f>分析係数表!C35</f>
        <v>0.35776763643278187</v>
      </c>
      <c r="G32" s="77">
        <f t="shared" si="1"/>
        <v>0.21837292152560439</v>
      </c>
      <c r="H32" s="77">
        <v>0.26746635115318651</v>
      </c>
      <c r="I32" s="77">
        <f t="shared" si="2"/>
        <v>0.26746635115318651</v>
      </c>
      <c r="J32" s="76">
        <f>分析係数表!G35</f>
        <v>0.31457036114570364</v>
      </c>
      <c r="K32" s="78">
        <f t="shared" si="3"/>
        <v>8.4136986676581468E-2</v>
      </c>
      <c r="L32" s="79"/>
      <c r="M32" s="80"/>
      <c r="N32" s="81">
        <f>分析係数表!H35</f>
        <v>6.2812822753634701E-2</v>
      </c>
      <c r="O32" s="82">
        <f t="shared" si="4"/>
        <v>0.79973920102119311</v>
      </c>
      <c r="P32" s="76">
        <f>分析係数表!C35</f>
        <v>0.35776763643278187</v>
      </c>
      <c r="Q32" s="82">
        <f t="shared" si="5"/>
        <v>0.28612080371199367</v>
      </c>
      <c r="R32" s="83">
        <v>0.35057369878384104</v>
      </c>
      <c r="S32" s="84">
        <f t="shared" si="6"/>
        <v>0.61804004993702755</v>
      </c>
      <c r="T32" s="85">
        <f>分析係数表!F35</f>
        <v>0.64533001245330013</v>
      </c>
      <c r="U32" s="86">
        <f t="shared" si="7"/>
        <v>0.39883979312250023</v>
      </c>
      <c r="V32" s="87">
        <f>分析係数表!D35</f>
        <v>7.6961394769613944E-2</v>
      </c>
      <c r="W32" s="88">
        <f t="shared" si="8"/>
        <v>0</v>
      </c>
      <c r="X32" s="76">
        <f>分析係数表!E35</f>
        <v>7.0734744707347447E-2</v>
      </c>
      <c r="Y32" s="89">
        <f t="shared" si="9"/>
        <v>0</v>
      </c>
    </row>
    <row r="33" spans="1:25" x14ac:dyDescent="0.2">
      <c r="A33" s="6" t="s">
        <v>21</v>
      </c>
      <c r="B33" s="5" t="s">
        <v>38</v>
      </c>
      <c r="C33" s="90"/>
      <c r="D33" s="76">
        <f>投入係数表!V33</f>
        <v>2.0345879959308239E-3</v>
      </c>
      <c r="E33" s="77">
        <f t="shared" si="0"/>
        <v>0.20345879959308238</v>
      </c>
      <c r="F33" s="76">
        <f>分析係数表!C36</f>
        <v>0.77131996474217712</v>
      </c>
      <c r="G33" s="77">
        <f t="shared" si="1"/>
        <v>0.15693183412862199</v>
      </c>
      <c r="H33" s="77">
        <v>0.2218330264347442</v>
      </c>
      <c r="I33" s="77">
        <f t="shared" si="2"/>
        <v>0.2218330264347442</v>
      </c>
      <c r="J33" s="76">
        <f>分析係数表!G36</f>
        <v>2.7850799289520427E-2</v>
      </c>
      <c r="K33" s="78">
        <f t="shared" si="3"/>
        <v>6.1782270950209404E-3</v>
      </c>
      <c r="L33" s="79"/>
      <c r="M33" s="80"/>
      <c r="N33" s="81">
        <f>分析係数表!H36</f>
        <v>0.1566397870819099</v>
      </c>
      <c r="O33" s="82">
        <f t="shared" si="4"/>
        <v>1.9943535838272377</v>
      </c>
      <c r="P33" s="76">
        <f>分析係数表!C36</f>
        <v>0.77131996474217712</v>
      </c>
      <c r="Q33" s="82">
        <f t="shared" si="5"/>
        <v>1.5382847359610596</v>
      </c>
      <c r="R33" s="83">
        <v>1.6006975113213977</v>
      </c>
      <c r="S33" s="84">
        <f t="shared" si="6"/>
        <v>1.8225305377561418</v>
      </c>
      <c r="T33" s="85">
        <f>分析係数表!F36</f>
        <v>0.87289520426287748</v>
      </c>
      <c r="U33" s="86">
        <f t="shared" si="7"/>
        <v>1.5908781660299793</v>
      </c>
      <c r="V33" s="87">
        <f>分析係数表!D36</f>
        <v>1.1793960923623446E-2</v>
      </c>
      <c r="W33" s="88">
        <f t="shared" si="8"/>
        <v>0</v>
      </c>
      <c r="X33" s="76">
        <f>分析係数表!E36</f>
        <v>4.760213143872114E-3</v>
      </c>
      <c r="Y33" s="89">
        <f t="shared" si="9"/>
        <v>0</v>
      </c>
    </row>
    <row r="34" spans="1:25" x14ac:dyDescent="0.2">
      <c r="A34" s="6" t="s">
        <v>22</v>
      </c>
      <c r="B34" s="5" t="s">
        <v>378</v>
      </c>
      <c r="C34" s="90"/>
      <c r="D34" s="76">
        <f>投入係数表!V34</f>
        <v>2.1363173957273652E-2</v>
      </c>
      <c r="E34" s="77">
        <f t="shared" si="0"/>
        <v>2.1363173957273651</v>
      </c>
      <c r="F34" s="76">
        <f>分析係数表!C37</f>
        <v>0.44031007751937989</v>
      </c>
      <c r="G34" s="77">
        <f t="shared" si="1"/>
        <v>0.94064207811871592</v>
      </c>
      <c r="H34" s="77">
        <v>1.0774327848339988</v>
      </c>
      <c r="I34" s="77">
        <f t="shared" si="2"/>
        <v>1.0774327848339988</v>
      </c>
      <c r="J34" s="76">
        <f>分析係数表!G37</f>
        <v>0.46875589956579194</v>
      </c>
      <c r="K34" s="78">
        <f t="shared" si="3"/>
        <v>0.5050529742765375</v>
      </c>
      <c r="L34" s="79"/>
      <c r="M34" s="80"/>
      <c r="N34" s="81">
        <f>分析係数表!H37</f>
        <v>4.9515373003892908E-2</v>
      </c>
      <c r="O34" s="82">
        <f t="shared" si="4"/>
        <v>0.63043472826745761</v>
      </c>
      <c r="P34" s="76">
        <f>分析係数表!C37</f>
        <v>0.44031007751937989</v>
      </c>
      <c r="Q34" s="82">
        <f t="shared" si="5"/>
        <v>0.27758676407435345</v>
      </c>
      <c r="R34" s="83">
        <v>0.32786679059464885</v>
      </c>
      <c r="S34" s="84">
        <f t="shared" si="6"/>
        <v>1.4052995754286477</v>
      </c>
      <c r="T34" s="85">
        <f>分析係数表!F37</f>
        <v>0.71172361714177834</v>
      </c>
      <c r="U34" s="86">
        <f t="shared" si="7"/>
        <v>1.0001848969918825</v>
      </c>
      <c r="V34" s="87">
        <f>分析係数表!D37</f>
        <v>0.12846894468567113</v>
      </c>
      <c r="W34" s="88">
        <f t="shared" si="8"/>
        <v>0</v>
      </c>
      <c r="X34" s="76">
        <f>分析係数表!E37</f>
        <v>0.12044553520860865</v>
      </c>
      <c r="Y34" s="89">
        <f t="shared" si="9"/>
        <v>0</v>
      </c>
    </row>
    <row r="35" spans="1:25" x14ac:dyDescent="0.2">
      <c r="A35" s="6" t="s">
        <v>23</v>
      </c>
      <c r="B35" s="5" t="s">
        <v>194</v>
      </c>
      <c r="C35" s="90"/>
      <c r="D35" s="76">
        <f>投入係数表!V35</f>
        <v>1.8311291963377416E-2</v>
      </c>
      <c r="E35" s="77">
        <f t="shared" si="0"/>
        <v>1.8311291963377416</v>
      </c>
      <c r="F35" s="76">
        <f>分析係数表!C38</f>
        <v>1.9523553644993696E-2</v>
      </c>
      <c r="G35" s="77">
        <f t="shared" si="1"/>
        <v>3.5750149095614095E-2</v>
      </c>
      <c r="H35" s="77">
        <v>3.9203104986073378E-2</v>
      </c>
      <c r="I35" s="77">
        <f t="shared" si="2"/>
        <v>3.9203104986073378E-2</v>
      </c>
      <c r="J35" s="76">
        <f>分析係数表!G38</f>
        <v>0.33554817275747506</v>
      </c>
      <c r="K35" s="78">
        <f t="shared" si="3"/>
        <v>1.3154530244496383E-2</v>
      </c>
      <c r="L35" s="79"/>
      <c r="M35" s="80"/>
      <c r="N35" s="81">
        <f>分析係数表!H38</f>
        <v>4.4649241280686425E-2</v>
      </c>
      <c r="O35" s="82">
        <f t="shared" si="4"/>
        <v>0.56847864787213986</v>
      </c>
      <c r="P35" s="76">
        <f>分析係数表!C38</f>
        <v>1.9523553644993696E-2</v>
      </c>
      <c r="Q35" s="82">
        <f t="shared" si="5"/>
        <v>1.1098723377765204E-2</v>
      </c>
      <c r="R35" s="83">
        <v>1.3467980406303101E-2</v>
      </c>
      <c r="S35" s="84">
        <f t="shared" si="6"/>
        <v>5.2671085392376478E-2</v>
      </c>
      <c r="T35" s="85">
        <f>分析係数表!F38</f>
        <v>0.54485049833887045</v>
      </c>
      <c r="U35" s="86">
        <f t="shared" si="7"/>
        <v>2.8697867124085525E-2</v>
      </c>
      <c r="V35" s="87">
        <f>分析係数表!D38</f>
        <v>0.16279069767441862</v>
      </c>
      <c r="W35" s="88">
        <f t="shared" si="8"/>
        <v>0</v>
      </c>
      <c r="X35" s="76">
        <f>分析係数表!E38</f>
        <v>0.12624584717607973</v>
      </c>
      <c r="Y35" s="89">
        <f t="shared" si="9"/>
        <v>0</v>
      </c>
    </row>
    <row r="36" spans="1:25" x14ac:dyDescent="0.2">
      <c r="A36" s="6" t="s">
        <v>24</v>
      </c>
      <c r="B36" s="5" t="s">
        <v>39</v>
      </c>
      <c r="C36" s="90"/>
      <c r="D36" s="76">
        <f>投入係数表!V36</f>
        <v>0</v>
      </c>
      <c r="E36" s="77">
        <f t="shared" si="0"/>
        <v>0</v>
      </c>
      <c r="F36" s="76">
        <f>分析係数表!C39</f>
        <v>1</v>
      </c>
      <c r="G36" s="77">
        <f t="shared" si="1"/>
        <v>0</v>
      </c>
      <c r="H36" s="77">
        <v>2.588912862863341E-2</v>
      </c>
      <c r="I36" s="77">
        <f t="shared" si="2"/>
        <v>2.588912862863341E-2</v>
      </c>
      <c r="J36" s="76">
        <f>分析係数表!G39</f>
        <v>0.34952522092321203</v>
      </c>
      <c r="K36" s="78">
        <f t="shared" si="3"/>
        <v>9.0489034034325466E-3</v>
      </c>
      <c r="L36" s="79"/>
      <c r="M36" s="80"/>
      <c r="N36" s="81">
        <f>分析係数表!H39</f>
        <v>3.9524906649717967E-3</v>
      </c>
      <c r="O36" s="82">
        <f t="shared" si="4"/>
        <v>5.0323510198645838E-2</v>
      </c>
      <c r="P36" s="76">
        <f>分析係数表!C39</f>
        <v>1</v>
      </c>
      <c r="Q36" s="82">
        <f t="shared" si="5"/>
        <v>5.0323510198645838E-2</v>
      </c>
      <c r="R36" s="83">
        <v>8.1952543152681828E-2</v>
      </c>
      <c r="S36" s="84">
        <f t="shared" si="6"/>
        <v>0.10784167178131523</v>
      </c>
      <c r="T36" s="85">
        <f>分析係数表!F39</f>
        <v>0.70020308469180526</v>
      </c>
      <c r="U36" s="86">
        <f t="shared" si="7"/>
        <v>7.5511071239598132E-2</v>
      </c>
      <c r="V36" s="87">
        <f>分析係数表!D39</f>
        <v>4.7038805642461164E-2</v>
      </c>
      <c r="W36" s="88">
        <f t="shared" si="8"/>
        <v>0</v>
      </c>
      <c r="X36" s="76">
        <f>分析係数表!E39</f>
        <v>5.9608101432570393E-2</v>
      </c>
      <c r="Y36" s="89">
        <f t="shared" si="9"/>
        <v>0</v>
      </c>
    </row>
    <row r="37" spans="1:25" x14ac:dyDescent="0.2">
      <c r="A37" s="6" t="s">
        <v>25</v>
      </c>
      <c r="B37" s="5" t="s">
        <v>40</v>
      </c>
      <c r="C37" s="90"/>
      <c r="D37" s="76">
        <f>投入係数表!V37</f>
        <v>2.0345879959308239E-3</v>
      </c>
      <c r="E37" s="77">
        <f t="shared" si="0"/>
        <v>0.20345879959308238</v>
      </c>
      <c r="F37" s="76">
        <f>分析係数表!C40</f>
        <v>0.85909267157813107</v>
      </c>
      <c r="G37" s="77">
        <f t="shared" si="1"/>
        <v>0.17478996369850072</v>
      </c>
      <c r="H37" s="77">
        <v>0.17901883534675408</v>
      </c>
      <c r="I37" s="77">
        <f t="shared" si="2"/>
        <v>0.17901883534675408</v>
      </c>
      <c r="J37" s="76">
        <f>分析係数表!G40</f>
        <v>0.47745782431646305</v>
      </c>
      <c r="K37" s="78">
        <f t="shared" si="3"/>
        <v>8.5473943636328334E-2</v>
      </c>
      <c r="L37" s="79"/>
      <c r="M37" s="80"/>
      <c r="N37" s="81">
        <f>分析係数表!H40</f>
        <v>3.4410502899817272E-2</v>
      </c>
      <c r="O37" s="82">
        <f t="shared" si="4"/>
        <v>0.43811799708117538</v>
      </c>
      <c r="P37" s="76">
        <f>分析係数表!C40</f>
        <v>0.85909267157813107</v>
      </c>
      <c r="Q37" s="82">
        <f t="shared" si="5"/>
        <v>0.37638396057892681</v>
      </c>
      <c r="R37" s="83">
        <v>0.37682521972116928</v>
      </c>
      <c r="S37" s="84">
        <f t="shared" si="6"/>
        <v>0.55584405506792334</v>
      </c>
      <c r="T37" s="85">
        <f>分析係数表!F40</f>
        <v>0.67379290285049442</v>
      </c>
      <c r="U37" s="86">
        <f t="shared" si="7"/>
        <v>0.37452377939640613</v>
      </c>
      <c r="V37" s="87">
        <f>分析係数表!D40</f>
        <v>6.7699243746364171E-2</v>
      </c>
      <c r="W37" s="88">
        <f t="shared" si="8"/>
        <v>0</v>
      </c>
      <c r="X37" s="76">
        <f>分析係数表!E40</f>
        <v>4.3048283885980219E-2</v>
      </c>
      <c r="Y37" s="89">
        <f t="shared" si="9"/>
        <v>0</v>
      </c>
    </row>
    <row r="38" spans="1:25" x14ac:dyDescent="0.2">
      <c r="A38" s="6" t="s">
        <v>26</v>
      </c>
      <c r="B38" s="5" t="s">
        <v>277</v>
      </c>
      <c r="C38" s="90"/>
      <c r="D38" s="76">
        <f>投入係数表!V38</f>
        <v>0</v>
      </c>
      <c r="E38" s="77">
        <f t="shared" si="0"/>
        <v>0</v>
      </c>
      <c r="F38" s="76">
        <f>分析係数表!C41</f>
        <v>0.79270887240526711</v>
      </c>
      <c r="G38" s="77">
        <f t="shared" si="1"/>
        <v>0</v>
      </c>
      <c r="H38" s="77">
        <v>2.5019715214844589E-3</v>
      </c>
      <c r="I38" s="77">
        <f t="shared" si="2"/>
        <v>2.5019715214844589E-3</v>
      </c>
      <c r="J38" s="76">
        <f>分析係数表!G41</f>
        <v>0.44018033035308379</v>
      </c>
      <c r="K38" s="78">
        <f t="shared" si="3"/>
        <v>1.1013186508610367E-3</v>
      </c>
      <c r="L38" s="79"/>
      <c r="M38" s="80"/>
      <c r="N38" s="81">
        <f>分析係数表!H41</f>
        <v>5.5652657503773732E-2</v>
      </c>
      <c r="O38" s="82">
        <f t="shared" si="4"/>
        <v>0.70857525415379707</v>
      </c>
      <c r="P38" s="76">
        <f>分析係数表!C41</f>
        <v>0.79270887240526711</v>
      </c>
      <c r="Q38" s="82">
        <f t="shared" si="5"/>
        <v>0.56169389073453202</v>
      </c>
      <c r="R38" s="83">
        <v>0.57214239767727071</v>
      </c>
      <c r="S38" s="84">
        <f t="shared" si="6"/>
        <v>0.57464436919875517</v>
      </c>
      <c r="T38" s="85">
        <f>分析係数表!F41</f>
        <v>0.54542354902257917</v>
      </c>
      <c r="U38" s="86">
        <f t="shared" si="7"/>
        <v>0.31342457127422635</v>
      </c>
      <c r="V38" s="87">
        <f>分析係数表!D41</f>
        <v>0.13115623579330202</v>
      </c>
      <c r="W38" s="88">
        <f t="shared" si="8"/>
        <v>0</v>
      </c>
      <c r="X38" s="76">
        <f>分析係数表!E41</f>
        <v>0.12384452189725716</v>
      </c>
      <c r="Y38" s="89">
        <f t="shared" si="9"/>
        <v>0</v>
      </c>
    </row>
    <row r="39" spans="1:25" x14ac:dyDescent="0.2">
      <c r="A39" s="6" t="s">
        <v>51</v>
      </c>
      <c r="B39" s="5" t="s">
        <v>368</v>
      </c>
      <c r="C39" s="90"/>
      <c r="D39" s="76">
        <f>投入係数表!V39</f>
        <v>0</v>
      </c>
      <c r="E39" s="77">
        <f>$C$24*D39</f>
        <v>0</v>
      </c>
      <c r="F39" s="76">
        <f>分析係数表!C42</f>
        <v>1</v>
      </c>
      <c r="G39" s="77">
        <f>E39*F39</f>
        <v>0</v>
      </c>
      <c r="H39" s="77">
        <v>1.0590846330625975E-2</v>
      </c>
      <c r="I39" s="77">
        <f>C39+H39</f>
        <v>1.0590846330625975E-2</v>
      </c>
      <c r="J39" s="76">
        <f>分析係数表!G42</f>
        <v>0.4853870458135861</v>
      </c>
      <c r="K39" s="78">
        <f t="shared" si="3"/>
        <v>5.1406596130882005E-3</v>
      </c>
      <c r="L39" s="79"/>
      <c r="M39" s="80"/>
      <c r="N39" s="81">
        <f>分析係数表!H42</f>
        <v>1.2671804242472393E-2</v>
      </c>
      <c r="O39" s="82">
        <f t="shared" si="4"/>
        <v>0.16133869098862333</v>
      </c>
      <c r="P39" s="76">
        <f>分析係数表!C42</f>
        <v>1</v>
      </c>
      <c r="Q39" s="82">
        <f>O39*P39</f>
        <v>0.16133869098862333</v>
      </c>
      <c r="R39" s="83">
        <v>0.16920686392457521</v>
      </c>
      <c r="S39" s="84">
        <f>I39+R39</f>
        <v>0.17979771025520119</v>
      </c>
      <c r="T39" s="85">
        <f>分析係数表!F42</f>
        <v>0.55766192733017372</v>
      </c>
      <c r="U39" s="86">
        <f>S39*T39</f>
        <v>0.10026633763046763</v>
      </c>
      <c r="V39" s="87">
        <f>分析係数表!D42</f>
        <v>5.075039494470774E-2</v>
      </c>
      <c r="W39" s="88">
        <f>ROUND(S39*V39,0)</f>
        <v>0</v>
      </c>
      <c r="X39" s="76">
        <f>分析係数表!E42</f>
        <v>4.4826224328593997E-2</v>
      </c>
      <c r="Y39" s="89">
        <f>ROUND(S39*X39,0)</f>
        <v>0</v>
      </c>
    </row>
    <row r="40" spans="1:25" x14ac:dyDescent="0.2">
      <c r="A40" s="6" t="s">
        <v>195</v>
      </c>
      <c r="B40" s="5" t="s">
        <v>41</v>
      </c>
      <c r="C40" s="90"/>
      <c r="D40" s="76">
        <f>投入係数表!V40</f>
        <v>3.4587995930824011E-2</v>
      </c>
      <c r="E40" s="77">
        <f>$C$24*D40</f>
        <v>3.4587995930824009</v>
      </c>
      <c r="F40" s="76">
        <f>分析係数表!C43</f>
        <v>0.28901851382196297</v>
      </c>
      <c r="G40" s="77">
        <f>E40*F40</f>
        <v>0.9996571180006858</v>
      </c>
      <c r="H40" s="77">
        <v>1.1898343640395714</v>
      </c>
      <c r="I40" s="77">
        <f>C40+H40</f>
        <v>1.1898343640395714</v>
      </c>
      <c r="J40" s="76">
        <f>分析係数表!G43</f>
        <v>0.30652070442646356</v>
      </c>
      <c r="K40" s="78">
        <f t="shared" si="3"/>
        <v>0.36470886741622272</v>
      </c>
      <c r="L40" s="79"/>
      <c r="M40" s="80"/>
      <c r="N40" s="81">
        <f>分析係数表!H43</f>
        <v>3.521490426630651E-2</v>
      </c>
      <c r="O40" s="82">
        <f t="shared" si="4"/>
        <v>0.44835971649346262</v>
      </c>
      <c r="P40" s="76">
        <f>分析係数表!C43</f>
        <v>0.28901851382196297</v>
      </c>
      <c r="Q40" s="82">
        <f>O40*P40</f>
        <v>0.12958425891857722</v>
      </c>
      <c r="R40" s="83">
        <v>0.2182740164966914</v>
      </c>
      <c r="S40" s="84">
        <f>I40+R40</f>
        <v>1.4081083805362629</v>
      </c>
      <c r="T40" s="85">
        <f>分析係数表!F43</f>
        <v>0.54989687450420432</v>
      </c>
      <c r="U40" s="86">
        <f>S40*T40</f>
        <v>0.77431439742006769</v>
      </c>
      <c r="V40" s="87">
        <f>分析係数表!D43</f>
        <v>0.17436141519911152</v>
      </c>
      <c r="W40" s="88">
        <f>ROUND(S40*V40,0)</f>
        <v>0</v>
      </c>
      <c r="X40" s="76">
        <f>分析係数表!E43</f>
        <v>0.14136125654450263</v>
      </c>
      <c r="Y40" s="89">
        <f>ROUND(S40*X40,0)</f>
        <v>0</v>
      </c>
    </row>
    <row r="41" spans="1:25" x14ac:dyDescent="0.2">
      <c r="A41" s="6" t="s">
        <v>341</v>
      </c>
      <c r="B41" s="5" t="s">
        <v>42</v>
      </c>
      <c r="C41" s="90"/>
      <c r="D41" s="76">
        <f>投入係数表!V41</f>
        <v>0</v>
      </c>
      <c r="E41" s="77">
        <f>$C$24*D41</f>
        <v>0</v>
      </c>
      <c r="F41" s="76">
        <f>分析係数表!C44</f>
        <v>0.45048931238732937</v>
      </c>
      <c r="G41" s="77">
        <f>E41*F41</f>
        <v>0</v>
      </c>
      <c r="H41" s="77">
        <v>1.7675640611169825E-3</v>
      </c>
      <c r="I41" s="77">
        <f>C41+H41</f>
        <v>1.7675640611169825E-3</v>
      </c>
      <c r="J41" s="76">
        <f>分析係数表!G44</f>
        <v>0.26609555771438664</v>
      </c>
      <c r="K41" s="78">
        <f t="shared" si="3"/>
        <v>4.7034094463882964E-4</v>
      </c>
      <c r="L41" s="79"/>
      <c r="M41" s="80"/>
      <c r="N41" s="81">
        <f>分析係数表!H44</f>
        <v>0.11519822038611266</v>
      </c>
      <c r="O41" s="82">
        <f t="shared" si="4"/>
        <v>1.4667153726238484</v>
      </c>
      <c r="P41" s="76">
        <f>分析係数表!C44</f>
        <v>0.45048931238732937</v>
      </c>
      <c r="Q41" s="82">
        <f>O41*P41</f>
        <v>0.66073959968124307</v>
      </c>
      <c r="R41" s="83">
        <v>0.67058419506282896</v>
      </c>
      <c r="S41" s="84">
        <f>I41+R41</f>
        <v>0.67235175912394596</v>
      </c>
      <c r="T41" s="85">
        <f>分析係数表!F44</f>
        <v>0.50295857988165682</v>
      </c>
      <c r="U41" s="86">
        <f>S41*T41</f>
        <v>0.33816508594991368</v>
      </c>
      <c r="V41" s="87">
        <f>分析係数表!D44</f>
        <v>0.24172039212222909</v>
      </c>
      <c r="W41" s="88">
        <f>ROUND(S41*V41,0)</f>
        <v>0</v>
      </c>
      <c r="X41" s="76">
        <f>分析係数表!E44</f>
        <v>0.1850216373752539</v>
      </c>
      <c r="Y41" s="89">
        <f>ROUND(S41*X41,0)</f>
        <v>0</v>
      </c>
    </row>
    <row r="42" spans="1:25" x14ac:dyDescent="0.2">
      <c r="A42" s="6" t="s">
        <v>342</v>
      </c>
      <c r="B42" s="5" t="s">
        <v>279</v>
      </c>
      <c r="C42" s="90"/>
      <c r="D42" s="76">
        <f>投入係数表!V42</f>
        <v>4.0691759918616479E-3</v>
      </c>
      <c r="E42" s="77">
        <f>$C$24*D42</f>
        <v>0.40691759918616477</v>
      </c>
      <c r="F42" s="76">
        <f>分析係数表!C45</f>
        <v>1</v>
      </c>
      <c r="G42" s="77">
        <f>E42*F42</f>
        <v>0.40691759918616477</v>
      </c>
      <c r="H42" s="77">
        <v>0.43624877126813666</v>
      </c>
      <c r="I42" s="77">
        <f>C42+H42</f>
        <v>0.43624877126813666</v>
      </c>
      <c r="J42" s="76">
        <f>分析係数表!G45</f>
        <v>0</v>
      </c>
      <c r="K42" s="78">
        <f t="shared" si="3"/>
        <v>0</v>
      </c>
      <c r="L42" s="79"/>
      <c r="M42" s="80"/>
      <c r="N42" s="81">
        <f>分析係数表!H45</f>
        <v>0</v>
      </c>
      <c r="O42" s="82">
        <f t="shared" si="4"/>
        <v>0</v>
      </c>
      <c r="P42" s="76">
        <f>分析係数表!C45</f>
        <v>1</v>
      </c>
      <c r="Q42" s="82">
        <f>O42*P42</f>
        <v>0</v>
      </c>
      <c r="R42" s="83">
        <v>2.0919552431815959E-2</v>
      </c>
      <c r="S42" s="84">
        <f>I42+R42</f>
        <v>0.45716832369995264</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投入係数表!V43</f>
        <v>2.0345879959308239E-3</v>
      </c>
      <c r="E43" s="77">
        <f>$C$24*D43</f>
        <v>0.20345879959308238</v>
      </c>
      <c r="F43" s="76">
        <f>分析係数表!C46</f>
        <v>0.50943835935679327</v>
      </c>
      <c r="G43" s="77">
        <f>E43*F43</f>
        <v>0.10364971706140248</v>
      </c>
      <c r="H43" s="77">
        <v>0.13635355967628801</v>
      </c>
      <c r="I43" s="77">
        <f>C43+H43</f>
        <v>0.13635355967628801</v>
      </c>
      <c r="J43" s="76">
        <f>分析係数表!G46</f>
        <v>9.5846645367412137E-3</v>
      </c>
      <c r="K43" s="78">
        <f t="shared" si="3"/>
        <v>1.3069031278877445E-3</v>
      </c>
      <c r="L43" s="79"/>
      <c r="M43" s="80"/>
      <c r="N43" s="81">
        <f>分析係数表!H46</f>
        <v>2.3069436720425836E-2</v>
      </c>
      <c r="O43" s="82">
        <f t="shared" si="4"/>
        <v>0.29372239746596546</v>
      </c>
      <c r="P43" s="76">
        <f>分析係数表!C46</f>
        <v>0.50943835935679327</v>
      </c>
      <c r="Q43" s="82">
        <f>O43*P43</f>
        <v>0.14963345627140537</v>
      </c>
      <c r="R43" s="83">
        <v>0.166584642313204</v>
      </c>
      <c r="S43" s="84">
        <f>I43+R43</f>
        <v>0.30293820198949201</v>
      </c>
      <c r="T43" s="85">
        <f>分析係数表!F46</f>
        <v>0.31355545413053398</v>
      </c>
      <c r="U43" s="86">
        <f>S43*T43</f>
        <v>9.4987925498302594E-2</v>
      </c>
      <c r="V43" s="87">
        <f>分析係数表!D46</f>
        <v>1.3692377909630307E-3</v>
      </c>
      <c r="W43" s="88">
        <f>ROUND(S43*V43,0)</f>
        <v>0</v>
      </c>
      <c r="X43" s="76">
        <f>分析係数表!E46</f>
        <v>4.5641259698767688E-3</v>
      </c>
      <c r="Y43" s="89">
        <f>ROUND(S43*X43,0)</f>
        <v>0</v>
      </c>
    </row>
    <row r="44" spans="1:25" x14ac:dyDescent="0.2">
      <c r="A44" s="3">
        <v>37</v>
      </c>
      <c r="B44" s="14" t="s">
        <v>151</v>
      </c>
      <c r="C44" s="197">
        <f>SUM(C5:C43)</f>
        <v>100</v>
      </c>
      <c r="D44" s="92">
        <f>投入係数表!V44</f>
        <v>0.66327568667344861</v>
      </c>
      <c r="E44" s="91">
        <f>SUM(E5:E43)</f>
        <v>66.327568667344835</v>
      </c>
      <c r="F44" s="92">
        <f>分析係数表!C47</f>
        <v>0.37485381830581077</v>
      </c>
      <c r="G44" s="91">
        <f>SUM(G5:G43)</f>
        <v>11.165060039686479</v>
      </c>
      <c r="H44" s="91">
        <f>SUM(H5:H43)</f>
        <v>12.985680005417077</v>
      </c>
      <c r="I44" s="91">
        <f>SUM(I5:I43)</f>
        <v>112.98568000541708</v>
      </c>
      <c r="J44" s="92">
        <f>分析係数表!G47</f>
        <v>0.21549218320370808</v>
      </c>
      <c r="K44" s="93">
        <f>SUM(K5:K43)</f>
        <v>20.295591331909975</v>
      </c>
      <c r="L44" s="94">
        <f>最終需要_まとめ!$L$33</f>
        <v>0.62733333333333341</v>
      </c>
      <c r="M44" s="91">
        <f>K44*L44</f>
        <v>12.732100962218192</v>
      </c>
      <c r="N44" s="95">
        <f>分析係数表!H47</f>
        <v>1</v>
      </c>
      <c r="O44" s="96">
        <f>SUM(O5:O43)</f>
        <v>12.732100962218192</v>
      </c>
      <c r="P44" s="92">
        <f>分析係数表!C47</f>
        <v>0.37485381830581077</v>
      </c>
      <c r="Q44" s="96">
        <f>SUM(Q5:Q43)</f>
        <v>5.3442105891604879</v>
      </c>
      <c r="R44" s="91">
        <f>SUM(R7:R43)</f>
        <v>5.940831411888511</v>
      </c>
      <c r="S44" s="97">
        <f>SUM(S5:S43)</f>
        <v>118.98445896097404</v>
      </c>
      <c r="T44" s="98">
        <f>分析係数表!F47</f>
        <v>0.42538298373792127</v>
      </c>
      <c r="U44" s="99">
        <f>SUM(U5:U43)</f>
        <v>41.548919376833354</v>
      </c>
      <c r="V44" s="100">
        <f>分析係数表!D47</f>
        <v>7.0015974022573133E-2</v>
      </c>
      <c r="W44" s="101">
        <f>SUM(W5:W43)</f>
        <v>2</v>
      </c>
      <c r="X44" s="92">
        <f>分析係数表!E47</f>
        <v>5.9583104197763637E-2</v>
      </c>
      <c r="Y44" s="102">
        <f>SUM(Y5:Y43)</f>
        <v>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207</v>
      </c>
      <c r="S2" s="3" t="s">
        <v>153</v>
      </c>
      <c r="U2" s="64" t="s">
        <v>210</v>
      </c>
      <c r="W2" s="3" t="s">
        <v>130</v>
      </c>
      <c r="Y2" s="3" t="s">
        <v>154</v>
      </c>
    </row>
    <row r="3" spans="1:25" ht="44" x14ac:dyDescent="0.2">
      <c r="B3" s="65"/>
      <c r="C3" s="66" t="s">
        <v>228</v>
      </c>
      <c r="D3" s="66" t="s">
        <v>237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投入係数表!W5</f>
        <v>0</v>
      </c>
      <c r="E5" s="77">
        <f t="shared" ref="E5:E38" si="0">$C$25*D5</f>
        <v>0</v>
      </c>
      <c r="F5" s="76">
        <f>分析係数表!C8</f>
        <v>0.22093957036739609</v>
      </c>
      <c r="G5" s="77">
        <f t="shared" ref="G5:G38" si="1">E5*F5</f>
        <v>0</v>
      </c>
      <c r="H5" s="77">
        <f t="array" ref="H5:H43">MMULT(逆行列係数!C5:AO43,'21'!G5:G43)</f>
        <v>5.1422409174290589E-4</v>
      </c>
      <c r="I5" s="77">
        <f t="shared" ref="I5:I38" si="2">C5+H5</f>
        <v>5.1422409174290589E-4</v>
      </c>
      <c r="J5" s="76">
        <f>分析係数表!G8</f>
        <v>0.11961513229827248</v>
      </c>
      <c r="K5" s="78">
        <f t="shared" ref="K5:K38" si="3">I5*J5</f>
        <v>6.1508982764786686E-5</v>
      </c>
      <c r="L5" s="79" t="s">
        <v>184</v>
      </c>
      <c r="M5" s="80" t="s">
        <v>184</v>
      </c>
      <c r="N5" s="81">
        <f>分析係数表!H8</f>
        <v>1.166878525462779E-2</v>
      </c>
      <c r="O5" s="82">
        <f t="shared" ref="O5:O43" si="4">$M$44*N5</f>
        <v>0.11694103069216008</v>
      </c>
      <c r="P5" s="76">
        <f>分析係数表!C8</f>
        <v>0.22093957036739609</v>
      </c>
      <c r="Q5" s="82">
        <f t="shared" ref="Q5:Q38" si="5">O5*P5</f>
        <v>2.5836901079446327E-2</v>
      </c>
      <c r="R5" s="83">
        <f t="array" ref="R5:R43">MMULT(逆行列係数!C5:AO43,'21'!Q5:Q43)</f>
        <v>4.3854732925550546E-2</v>
      </c>
      <c r="S5" s="84">
        <f t="shared" ref="S5:S38" si="6">I5+R5</f>
        <v>4.4368957017293452E-2</v>
      </c>
      <c r="T5" s="85">
        <f>分析係数表!F8</f>
        <v>0.45156352503826808</v>
      </c>
      <c r="U5" s="86">
        <f t="shared" ref="U5:U38" si="7">S5*T5</f>
        <v>2.0035402633000431E-2</v>
      </c>
      <c r="V5" s="87">
        <f>分析係数表!D8</f>
        <v>0.17734528755740214</v>
      </c>
      <c r="W5" s="167">
        <f t="shared" ref="W5:W38" si="8">ROUND(S5*V5,0)</f>
        <v>0</v>
      </c>
      <c r="X5" s="76">
        <f>分析係数表!E8</f>
        <v>0.14038924119833807</v>
      </c>
      <c r="Y5" s="166">
        <f t="shared" ref="Y5:Y38" si="9">ROUND(S5*X5,0)</f>
        <v>0</v>
      </c>
    </row>
    <row r="6" spans="1:25" x14ac:dyDescent="0.2">
      <c r="A6" s="6" t="s">
        <v>220</v>
      </c>
      <c r="B6" s="5" t="s">
        <v>266</v>
      </c>
      <c r="C6" s="90"/>
      <c r="D6" s="76">
        <f>投入係数表!W6</f>
        <v>0</v>
      </c>
      <c r="E6" s="77">
        <f t="shared" si="0"/>
        <v>0</v>
      </c>
      <c r="F6" s="76">
        <f>分析係数表!C9</f>
        <v>0.23618090452261309</v>
      </c>
      <c r="G6" s="77">
        <f t="shared" si="1"/>
        <v>0</v>
      </c>
      <c r="H6" s="77">
        <v>1.7467452201420987E-4</v>
      </c>
      <c r="I6" s="77">
        <f t="shared" si="2"/>
        <v>1.7467452201420987E-4</v>
      </c>
      <c r="J6" s="76">
        <f>分析係数表!G9</f>
        <v>0.23529411764705882</v>
      </c>
      <c r="K6" s="78">
        <f t="shared" si="3"/>
        <v>4.1099887532755264E-5</v>
      </c>
      <c r="L6" s="79"/>
      <c r="M6" s="80"/>
      <c r="N6" s="81">
        <f>分析係数表!H9</f>
        <v>6.2564550726940495E-4</v>
      </c>
      <c r="O6" s="82">
        <f t="shared" si="4"/>
        <v>6.2700297307285834E-3</v>
      </c>
      <c r="P6" s="76">
        <f>分析係数表!C9</f>
        <v>0.23618090452261309</v>
      </c>
      <c r="Q6" s="82">
        <f t="shared" si="5"/>
        <v>1.4808612931871529E-3</v>
      </c>
      <c r="R6" s="83">
        <v>1.7569637462632732E-3</v>
      </c>
      <c r="S6" s="84">
        <f t="shared" si="6"/>
        <v>1.9316382682774832E-3</v>
      </c>
      <c r="T6" s="85">
        <f>分析係数表!F9</f>
        <v>0.68627450980392157</v>
      </c>
      <c r="U6" s="86">
        <f t="shared" si="7"/>
        <v>1.3256341056806257E-3</v>
      </c>
      <c r="V6" s="87">
        <f>分析係数表!D9</f>
        <v>1.9607843137254902E-2</v>
      </c>
      <c r="W6" s="167">
        <f t="shared" si="8"/>
        <v>0</v>
      </c>
      <c r="X6" s="76">
        <f>分析係数表!E9</f>
        <v>0</v>
      </c>
      <c r="Y6" s="166">
        <f t="shared" si="9"/>
        <v>0</v>
      </c>
    </row>
    <row r="7" spans="1:25" x14ac:dyDescent="0.2">
      <c r="A7" s="6" t="s">
        <v>221</v>
      </c>
      <c r="B7" s="5" t="s">
        <v>267</v>
      </c>
      <c r="C7" s="90"/>
      <c r="D7" s="76">
        <f>投入係数表!W7</f>
        <v>0</v>
      </c>
      <c r="E7" s="77">
        <f t="shared" si="0"/>
        <v>0</v>
      </c>
      <c r="F7" s="76">
        <f>分析係数表!C10</f>
        <v>0</v>
      </c>
      <c r="G7" s="77">
        <f t="shared" si="1"/>
        <v>0</v>
      </c>
      <c r="H7" s="77">
        <v>0</v>
      </c>
      <c r="I7" s="77">
        <f t="shared" si="2"/>
        <v>0</v>
      </c>
      <c r="J7" s="76">
        <f>分析係数表!G10</f>
        <v>0</v>
      </c>
      <c r="K7" s="78">
        <f t="shared" si="3"/>
        <v>0</v>
      </c>
      <c r="L7" s="79"/>
      <c r="M7" s="80"/>
      <c r="N7" s="81">
        <f>分析係数表!H10</f>
        <v>1.1817748470644316E-3</v>
      </c>
      <c r="O7" s="82">
        <f t="shared" si="4"/>
        <v>1.1843389491376213E-2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投入係数表!W8</f>
        <v>9.3075204765450485E-5</v>
      </c>
      <c r="E8" s="77">
        <f t="shared" si="0"/>
        <v>9.3075204765450479E-3</v>
      </c>
      <c r="F8" s="76">
        <f>分析係数表!C11</f>
        <v>2.6120660599932566E-2</v>
      </c>
      <c r="G8" s="77">
        <f t="shared" si="1"/>
        <v>2.431185833947558E-4</v>
      </c>
      <c r="H8" s="77">
        <v>6.9001853862563321E-3</v>
      </c>
      <c r="I8" s="77">
        <f t="shared" si="2"/>
        <v>6.9001853862563321E-3</v>
      </c>
      <c r="J8" s="76">
        <f>分析係数表!G11</f>
        <v>0.34361233480176212</v>
      </c>
      <c r="K8" s="78">
        <f t="shared" si="3"/>
        <v>2.3709888111365369E-3</v>
      </c>
      <c r="L8" s="79"/>
      <c r="M8" s="80"/>
      <c r="N8" s="81">
        <f>分析係数表!H11</f>
        <v>-1.9861762135536665E-5</v>
      </c>
      <c r="O8" s="82">
        <f t="shared" si="4"/>
        <v>-1.9904856288027248E-4</v>
      </c>
      <c r="P8" s="76">
        <f>分析係数表!C11</f>
        <v>2.6120660599932566E-2</v>
      </c>
      <c r="Q8" s="82">
        <f t="shared" si="5"/>
        <v>-5.1992799538999335E-6</v>
      </c>
      <c r="R8" s="83">
        <v>6.120673330874851E-4</v>
      </c>
      <c r="S8" s="84">
        <f t="shared" si="6"/>
        <v>7.5122527193438177E-3</v>
      </c>
      <c r="T8" s="85">
        <f>分析係数表!F11</f>
        <v>0.56828193832599116</v>
      </c>
      <c r="U8" s="86">
        <f t="shared" si="7"/>
        <v>4.2690775365434031E-3</v>
      </c>
      <c r="V8" s="87">
        <f>分析係数表!D11</f>
        <v>2.2026431718061675E-2</v>
      </c>
      <c r="W8" s="167">
        <f t="shared" si="8"/>
        <v>0</v>
      </c>
      <c r="X8" s="76">
        <f>分析係数表!E11</f>
        <v>0</v>
      </c>
      <c r="Y8" s="166">
        <f t="shared" si="9"/>
        <v>0</v>
      </c>
    </row>
    <row r="9" spans="1:25" x14ac:dyDescent="0.2">
      <c r="A9" s="6" t="s">
        <v>223</v>
      </c>
      <c r="B9" s="5" t="s">
        <v>191</v>
      </c>
      <c r="C9" s="90"/>
      <c r="D9" s="76">
        <f>投入係数表!W9</f>
        <v>0</v>
      </c>
      <c r="E9" s="77">
        <f t="shared" si="0"/>
        <v>0</v>
      </c>
      <c r="F9" s="76">
        <f>分析係数表!C12</f>
        <v>0.27511259056197379</v>
      </c>
      <c r="G9" s="77">
        <f t="shared" si="1"/>
        <v>0</v>
      </c>
      <c r="H9" s="77">
        <v>6.2309746323292443E-4</v>
      </c>
      <c r="I9" s="77">
        <f t="shared" si="2"/>
        <v>6.2309746323292443E-4</v>
      </c>
      <c r="J9" s="76">
        <f>分析係数表!G12</f>
        <v>0.14467046825309793</v>
      </c>
      <c r="K9" s="78">
        <f t="shared" si="3"/>
        <v>9.0143801773224643E-5</v>
      </c>
      <c r="L9" s="79"/>
      <c r="M9" s="80"/>
      <c r="N9" s="81">
        <f>分析係数表!H12</f>
        <v>9.3787240804004135E-2</v>
      </c>
      <c r="O9" s="82">
        <f t="shared" si="4"/>
        <v>0.93990731392064664</v>
      </c>
      <c r="P9" s="76">
        <f>分析係数表!C12</f>
        <v>0.27511259056197379</v>
      </c>
      <c r="Q9" s="82">
        <f t="shared" si="5"/>
        <v>0.25858033602085545</v>
      </c>
      <c r="R9" s="83">
        <v>0.30069680069230265</v>
      </c>
      <c r="S9" s="84">
        <f t="shared" si="6"/>
        <v>0.30131989815553556</v>
      </c>
      <c r="T9" s="85">
        <f>分析係数表!F12</f>
        <v>0.28514639763131922</v>
      </c>
      <c r="U9" s="86">
        <f t="shared" si="7"/>
        <v>8.5920283493686953E-2</v>
      </c>
      <c r="V9" s="87">
        <f>分析係数表!D12</f>
        <v>6.6646562123039807E-2</v>
      </c>
      <c r="W9" s="167">
        <f t="shared" si="8"/>
        <v>0</v>
      </c>
      <c r="X9" s="76">
        <f>分析係数表!E12</f>
        <v>5.9847571005592716E-2</v>
      </c>
      <c r="Y9" s="166">
        <f t="shared" si="9"/>
        <v>0</v>
      </c>
    </row>
    <row r="10" spans="1:25" x14ac:dyDescent="0.2">
      <c r="A10" s="6" t="s">
        <v>224</v>
      </c>
      <c r="B10" s="5" t="s">
        <v>28</v>
      </c>
      <c r="C10" s="90"/>
      <c r="D10" s="76">
        <f>投入係数表!W10</f>
        <v>1.7684288905435591E-3</v>
      </c>
      <c r="E10" s="77">
        <f t="shared" si="0"/>
        <v>0.17684288905435591</v>
      </c>
      <c r="F10" s="76">
        <f>分析係数表!C13</f>
        <v>0</v>
      </c>
      <c r="G10" s="77">
        <f t="shared" si="1"/>
        <v>0</v>
      </c>
      <c r="H10" s="77">
        <v>0</v>
      </c>
      <c r="I10" s="77">
        <f t="shared" si="2"/>
        <v>0</v>
      </c>
      <c r="J10" s="76">
        <f>分析係数表!G13</f>
        <v>0.2449874686716792</v>
      </c>
      <c r="K10" s="78">
        <f t="shared" si="3"/>
        <v>0</v>
      </c>
      <c r="L10" s="79"/>
      <c r="M10" s="80"/>
      <c r="N10" s="81">
        <f>分析係数表!H13</f>
        <v>1.4727496623500437E-2</v>
      </c>
      <c r="O10" s="82">
        <f t="shared" si="4"/>
        <v>0.14759450937572205</v>
      </c>
      <c r="P10" s="76">
        <f>分析係数表!C13</f>
        <v>0</v>
      </c>
      <c r="Q10" s="82">
        <f t="shared" si="5"/>
        <v>0</v>
      </c>
      <c r="R10" s="83">
        <v>0</v>
      </c>
      <c r="S10" s="84">
        <f t="shared" si="6"/>
        <v>0</v>
      </c>
      <c r="T10" s="85">
        <f>分析係数表!F13</f>
        <v>0.38345864661654133</v>
      </c>
      <c r="U10" s="86">
        <f t="shared" si="7"/>
        <v>0</v>
      </c>
      <c r="V10" s="87">
        <f>分析係数表!D13</f>
        <v>8.834586466165413E-2</v>
      </c>
      <c r="W10" s="167">
        <f t="shared" si="8"/>
        <v>0</v>
      </c>
      <c r="X10" s="76">
        <f>分析係数表!E13</f>
        <v>8.6048454469507096E-2</v>
      </c>
      <c r="Y10" s="166">
        <f t="shared" si="9"/>
        <v>0</v>
      </c>
    </row>
    <row r="11" spans="1:25" x14ac:dyDescent="0.2">
      <c r="A11" s="6" t="s">
        <v>225</v>
      </c>
      <c r="B11" s="5" t="s">
        <v>268</v>
      </c>
      <c r="C11" s="90"/>
      <c r="D11" s="76">
        <f>投入係数表!W11</f>
        <v>1.3961280714817573E-3</v>
      </c>
      <c r="E11" s="77">
        <f t="shared" si="0"/>
        <v>0.13961280714817573</v>
      </c>
      <c r="F11" s="76">
        <f>分析係数表!C14</f>
        <v>0.21228966346153844</v>
      </c>
      <c r="G11" s="77">
        <f t="shared" si="1"/>
        <v>2.9638355844406893E-2</v>
      </c>
      <c r="H11" s="77">
        <v>8.1957327333427393E-2</v>
      </c>
      <c r="I11" s="77">
        <f t="shared" si="2"/>
        <v>8.1957327333427393E-2</v>
      </c>
      <c r="J11" s="76">
        <f>分析係数表!G14</f>
        <v>0.17214191852825231</v>
      </c>
      <c r="K11" s="78">
        <f t="shared" si="3"/>
        <v>1.4108291564624164E-2</v>
      </c>
      <c r="L11" s="79"/>
      <c r="M11" s="80"/>
      <c r="N11" s="81">
        <f>分析係数表!H14</f>
        <v>1.2214983713355048E-3</v>
      </c>
      <c r="O11" s="82">
        <f t="shared" si="4"/>
        <v>1.2241486617136756E-2</v>
      </c>
      <c r="P11" s="76">
        <f>分析係数表!C14</f>
        <v>0.21228966346153844</v>
      </c>
      <c r="Q11" s="82">
        <f t="shared" si="5"/>
        <v>2.5987410742208884E-3</v>
      </c>
      <c r="R11" s="83">
        <v>1.5049877378817697E-2</v>
      </c>
      <c r="S11" s="84">
        <f t="shared" si="6"/>
        <v>9.7007204712245096E-2</v>
      </c>
      <c r="T11" s="85">
        <f>分析係数表!F14</f>
        <v>0.30737068450603272</v>
      </c>
      <c r="U11" s="86">
        <f t="shared" si="7"/>
        <v>2.9817170914419617E-2</v>
      </c>
      <c r="V11" s="87">
        <f>分析係数表!D14</f>
        <v>6.4508421932863463E-2</v>
      </c>
      <c r="W11" s="167">
        <f t="shared" si="8"/>
        <v>0</v>
      </c>
      <c r="X11" s="76">
        <f>分析係数表!E14</f>
        <v>5.0053757018277384E-2</v>
      </c>
      <c r="Y11" s="166">
        <f t="shared" si="9"/>
        <v>0</v>
      </c>
    </row>
    <row r="12" spans="1:25" x14ac:dyDescent="0.2">
      <c r="A12" s="6" t="s">
        <v>226</v>
      </c>
      <c r="B12" s="5" t="s">
        <v>29</v>
      </c>
      <c r="C12" s="90"/>
      <c r="D12" s="76">
        <f>投入係数表!W12</f>
        <v>1.0145197319434102E-2</v>
      </c>
      <c r="E12" s="77">
        <f t="shared" si="0"/>
        <v>1.0145197319434103</v>
      </c>
      <c r="F12" s="76">
        <f>分析係数表!C15</f>
        <v>0</v>
      </c>
      <c r="G12" s="77">
        <f t="shared" si="1"/>
        <v>0</v>
      </c>
      <c r="H12" s="77">
        <v>0</v>
      </c>
      <c r="I12" s="77">
        <f t="shared" si="2"/>
        <v>0</v>
      </c>
      <c r="J12" s="76">
        <f>分析係数表!G15</f>
        <v>9.5616368472834598E-2</v>
      </c>
      <c r="K12" s="78">
        <f t="shared" si="3"/>
        <v>0</v>
      </c>
      <c r="L12" s="79"/>
      <c r="M12" s="80"/>
      <c r="N12" s="81">
        <f>分析係数表!H15</f>
        <v>8.620004766822913E-3</v>
      </c>
      <c r="O12" s="82">
        <f t="shared" si="4"/>
        <v>8.6387076290038264E-2</v>
      </c>
      <c r="P12" s="76">
        <f>分析係数表!C15</f>
        <v>0</v>
      </c>
      <c r="Q12" s="82">
        <f t="shared" si="5"/>
        <v>0</v>
      </c>
      <c r="R12" s="83">
        <v>0</v>
      </c>
      <c r="S12" s="84">
        <f t="shared" si="6"/>
        <v>0</v>
      </c>
      <c r="T12" s="85">
        <f>分析係数表!F15</f>
        <v>0.30379331705717305</v>
      </c>
      <c r="U12" s="86">
        <f t="shared" si="7"/>
        <v>0</v>
      </c>
      <c r="V12" s="87">
        <f>分析係数表!D15</f>
        <v>2.2264329701563241E-2</v>
      </c>
      <c r="W12" s="167">
        <f t="shared" si="8"/>
        <v>0</v>
      </c>
      <c r="X12" s="76">
        <f>分析係数表!E15</f>
        <v>2.0187297307145722E-2</v>
      </c>
      <c r="Y12" s="166">
        <f t="shared" si="9"/>
        <v>0</v>
      </c>
    </row>
    <row r="13" spans="1:25" x14ac:dyDescent="0.2">
      <c r="A13" s="6" t="s">
        <v>227</v>
      </c>
      <c r="B13" s="5" t="s">
        <v>30</v>
      </c>
      <c r="C13" s="90"/>
      <c r="D13" s="76">
        <f>投入係数表!W13</f>
        <v>1.9545793000744602E-3</v>
      </c>
      <c r="E13" s="77">
        <f t="shared" si="0"/>
        <v>0.19545793000744602</v>
      </c>
      <c r="F13" s="76">
        <f>分析係数表!C16</f>
        <v>0.11454569784557744</v>
      </c>
      <c r="G13" s="77">
        <f t="shared" si="1"/>
        <v>2.2388864992154936E-2</v>
      </c>
      <c r="H13" s="77">
        <v>3.9953047607729095E-2</v>
      </c>
      <c r="I13" s="77">
        <f t="shared" si="2"/>
        <v>3.9953047607729095E-2</v>
      </c>
      <c r="J13" s="76">
        <f>分析係数表!G16</f>
        <v>3.3333333333333333E-2</v>
      </c>
      <c r="K13" s="78">
        <f t="shared" si="3"/>
        <v>1.3317682535909697E-3</v>
      </c>
      <c r="L13" s="79"/>
      <c r="M13" s="80"/>
      <c r="N13" s="81">
        <f>分析係数表!H16</f>
        <v>1.7428696273933425E-2</v>
      </c>
      <c r="O13" s="82">
        <f t="shared" si="4"/>
        <v>0.17466511392743911</v>
      </c>
      <c r="P13" s="76">
        <f>分析係数表!C16</f>
        <v>0.11454569784557744</v>
      </c>
      <c r="Q13" s="82">
        <f t="shared" si="5"/>
        <v>2.00071373640958E-2</v>
      </c>
      <c r="R13" s="83">
        <v>2.3330608237100158E-2</v>
      </c>
      <c r="S13" s="84">
        <f t="shared" si="6"/>
        <v>6.3283655844829256E-2</v>
      </c>
      <c r="T13" s="85">
        <f>分析係数表!F16</f>
        <v>0.28835978835978837</v>
      </c>
      <c r="U13" s="86">
        <f t="shared" si="7"/>
        <v>1.8248461606048649E-2</v>
      </c>
      <c r="V13" s="87">
        <f>分析係数表!D16</f>
        <v>1.4814814814814815E-2</v>
      </c>
      <c r="W13" s="167">
        <f t="shared" si="8"/>
        <v>0</v>
      </c>
      <c r="X13" s="76">
        <f>分析係数表!E16</f>
        <v>1.4814814814814815E-2</v>
      </c>
      <c r="Y13" s="166">
        <f t="shared" si="9"/>
        <v>0</v>
      </c>
    </row>
    <row r="14" spans="1:25" x14ac:dyDescent="0.2">
      <c r="A14" s="6" t="s">
        <v>2</v>
      </c>
      <c r="B14" s="5" t="s">
        <v>365</v>
      </c>
      <c r="C14" s="90"/>
      <c r="D14" s="76">
        <f>投入係数表!W14</f>
        <v>3.8067758749069251E-2</v>
      </c>
      <c r="E14" s="77">
        <f t="shared" si="0"/>
        <v>3.8067758749069252</v>
      </c>
      <c r="F14" s="76">
        <f>分析係数表!C17</f>
        <v>0.30978058757902571</v>
      </c>
      <c r="G14" s="77">
        <f t="shared" si="1"/>
        <v>1.179265267310327</v>
      </c>
      <c r="H14" s="77">
        <v>1.4327683877577877</v>
      </c>
      <c r="I14" s="77">
        <f t="shared" si="2"/>
        <v>1.4327683877577877</v>
      </c>
      <c r="J14" s="76">
        <f>分析係数表!G17</f>
        <v>0.21244620534189493</v>
      </c>
      <c r="K14" s="78">
        <f t="shared" si="3"/>
        <v>0.30438620711296671</v>
      </c>
      <c r="L14" s="79"/>
      <c r="M14" s="80"/>
      <c r="N14" s="81">
        <f>分析係数表!H17</f>
        <v>3.0984348931437197E-3</v>
      </c>
      <c r="O14" s="82">
        <f t="shared" si="4"/>
        <v>3.1051575809322506E-2</v>
      </c>
      <c r="P14" s="76">
        <f>分析係数表!C17</f>
        <v>0.30978058757902571</v>
      </c>
      <c r="Q14" s="82">
        <f t="shared" si="5"/>
        <v>9.6191753994665872E-3</v>
      </c>
      <c r="R14" s="83">
        <v>2.1674003826411773E-2</v>
      </c>
      <c r="S14" s="84">
        <f t="shared" si="6"/>
        <v>1.4544423915841995</v>
      </c>
      <c r="T14" s="85">
        <f>分析係数表!F17</f>
        <v>0.32338274472300022</v>
      </c>
      <c r="U14" s="86">
        <f t="shared" si="7"/>
        <v>0.47034157263198312</v>
      </c>
      <c r="V14" s="87">
        <f>分析係数表!D17</f>
        <v>4.5631532208484184E-2</v>
      </c>
      <c r="W14" s="167">
        <f t="shared" si="8"/>
        <v>0</v>
      </c>
      <c r="X14" s="76">
        <f>分析係数表!E17</f>
        <v>4.7134367101577979E-2</v>
      </c>
      <c r="Y14" s="166">
        <f t="shared" si="9"/>
        <v>0</v>
      </c>
    </row>
    <row r="15" spans="1:25" x14ac:dyDescent="0.2">
      <c r="A15" s="6" t="s">
        <v>3</v>
      </c>
      <c r="B15" s="5" t="s">
        <v>31</v>
      </c>
      <c r="C15" s="90"/>
      <c r="D15" s="76">
        <f>投入係数表!W15</f>
        <v>5.8637379002233802E-3</v>
      </c>
      <c r="E15" s="77">
        <f t="shared" si="0"/>
        <v>0.58637379002233803</v>
      </c>
      <c r="F15" s="76">
        <f>分析係数表!C18</f>
        <v>0.59688826025459685</v>
      </c>
      <c r="G15" s="77">
        <f t="shared" si="1"/>
        <v>0.34999963138532764</v>
      </c>
      <c r="H15" s="77">
        <v>0.4323406341011129</v>
      </c>
      <c r="I15" s="77">
        <f t="shared" si="2"/>
        <v>0.4323406341011129</v>
      </c>
      <c r="J15" s="76">
        <f>分析係数表!G18</f>
        <v>0.21580586555930445</v>
      </c>
      <c r="K15" s="78">
        <f t="shared" si="3"/>
        <v>9.3301644758649202E-2</v>
      </c>
      <c r="L15" s="79"/>
      <c r="M15" s="80"/>
      <c r="N15" s="81">
        <f>分析係数表!H18</f>
        <v>4.5682052911734329E-4</v>
      </c>
      <c r="O15" s="82">
        <f t="shared" si="4"/>
        <v>4.5781169462462672E-3</v>
      </c>
      <c r="P15" s="76">
        <f>分析係数表!C18</f>
        <v>0.59688826025459685</v>
      </c>
      <c r="Q15" s="82">
        <f t="shared" si="5"/>
        <v>2.7326242592870223E-3</v>
      </c>
      <c r="R15" s="83">
        <v>6.8172951327326254E-3</v>
      </c>
      <c r="S15" s="84">
        <f t="shared" si="6"/>
        <v>0.4391579292338455</v>
      </c>
      <c r="T15" s="85">
        <f>分析係数表!F18</f>
        <v>0.45964183752919802</v>
      </c>
      <c r="U15" s="86">
        <f t="shared" si="7"/>
        <v>0.20185535755856227</v>
      </c>
      <c r="V15" s="87">
        <f>分析係数表!D18</f>
        <v>3.9968855437321565E-2</v>
      </c>
      <c r="W15" s="167">
        <f t="shared" si="8"/>
        <v>0</v>
      </c>
      <c r="X15" s="76">
        <f>分析係数表!E18</f>
        <v>3.7243706202958735E-2</v>
      </c>
      <c r="Y15" s="166">
        <f t="shared" si="9"/>
        <v>0</v>
      </c>
    </row>
    <row r="16" spans="1:25" x14ac:dyDescent="0.2">
      <c r="A16" s="6" t="s">
        <v>4</v>
      </c>
      <c r="B16" s="5" t="s">
        <v>32</v>
      </c>
      <c r="C16" s="90"/>
      <c r="D16" s="76">
        <f>投入係数表!W16</f>
        <v>5.5007446016381238E-2</v>
      </c>
      <c r="E16" s="77">
        <f t="shared" si="0"/>
        <v>5.5007446016381234</v>
      </c>
      <c r="F16" s="76">
        <f>分析係数表!C19</f>
        <v>0.34200435729847489</v>
      </c>
      <c r="G16" s="77">
        <f t="shared" si="1"/>
        <v>1.8812786221463016</v>
      </c>
      <c r="H16" s="77">
        <v>2.6303781797905565</v>
      </c>
      <c r="I16" s="77">
        <f t="shared" si="2"/>
        <v>2.6303781797905565</v>
      </c>
      <c r="J16" s="76">
        <f>分析係数表!G19</f>
        <v>5.7658279746234518E-2</v>
      </c>
      <c r="K16" s="78">
        <f t="shared" si="3"/>
        <v>0.15166308092875508</v>
      </c>
      <c r="L16" s="79"/>
      <c r="M16" s="80"/>
      <c r="N16" s="81">
        <f>分析係数表!H19</f>
        <v>-1.1917057281321999E-4</v>
      </c>
      <c r="O16" s="82">
        <f t="shared" si="4"/>
        <v>-1.1942913772816349E-3</v>
      </c>
      <c r="P16" s="76">
        <f>分析係数表!C19</f>
        <v>0.34200435729847489</v>
      </c>
      <c r="Q16" s="82">
        <f t="shared" si="5"/>
        <v>-4.0845285491431595E-4</v>
      </c>
      <c r="R16" s="83">
        <v>3.7868705718539838E-3</v>
      </c>
      <c r="S16" s="84">
        <f t="shared" si="6"/>
        <v>2.6341650503624106</v>
      </c>
      <c r="T16" s="85">
        <f>分析係数表!F19</f>
        <v>0.2400702026958986</v>
      </c>
      <c r="U16" s="86">
        <f t="shared" si="7"/>
        <v>0.63238453757495583</v>
      </c>
      <c r="V16" s="87">
        <f>分析係数表!D19</f>
        <v>1.0314617409693151E-2</v>
      </c>
      <c r="W16" s="167">
        <f t="shared" si="8"/>
        <v>0</v>
      </c>
      <c r="X16" s="76">
        <f>分析係数表!E19</f>
        <v>1.1666882453641765E-2</v>
      </c>
      <c r="Y16" s="166">
        <f t="shared" si="9"/>
        <v>0</v>
      </c>
    </row>
    <row r="17" spans="1:25" x14ac:dyDescent="0.2">
      <c r="A17" s="6" t="s">
        <v>5</v>
      </c>
      <c r="B17" s="5" t="s">
        <v>33</v>
      </c>
      <c r="C17" s="90"/>
      <c r="D17" s="76">
        <f>投入係数表!W17</f>
        <v>2.4758004467609829E-2</v>
      </c>
      <c r="E17" s="77">
        <f t="shared" si="0"/>
        <v>2.4758004467609829</v>
      </c>
      <c r="F17" s="76">
        <f>分析係数表!C20</f>
        <v>3.3677120606188216E-2</v>
      </c>
      <c r="G17" s="77">
        <f t="shared" si="1"/>
        <v>8.3377830242424289E-2</v>
      </c>
      <c r="H17" s="77">
        <v>9.8781431972535541E-2</v>
      </c>
      <c r="I17" s="77">
        <f t="shared" si="2"/>
        <v>9.8781431972535541E-2</v>
      </c>
      <c r="J17" s="76">
        <f>分析係数表!G20</f>
        <v>0.10088272383354351</v>
      </c>
      <c r="K17" s="78">
        <f t="shared" si="3"/>
        <v>9.9653399215672671E-3</v>
      </c>
      <c r="L17" s="79"/>
      <c r="M17" s="80"/>
      <c r="N17" s="81">
        <f>分析係数表!H20</f>
        <v>5.7599110193056326E-4</v>
      </c>
      <c r="O17" s="82">
        <f t="shared" si="4"/>
        <v>5.7724083235279012E-3</v>
      </c>
      <c r="P17" s="76">
        <f>分析係数表!C20</f>
        <v>3.3677120606188216E-2</v>
      </c>
      <c r="Q17" s="82">
        <f t="shared" si="5"/>
        <v>1.9439809129961384E-4</v>
      </c>
      <c r="R17" s="83">
        <v>5.0356730370922813E-4</v>
      </c>
      <c r="S17" s="84">
        <f t="shared" si="6"/>
        <v>9.9284999276244776E-2</v>
      </c>
      <c r="T17" s="85">
        <f>分析係数表!F20</f>
        <v>0.2244640605296343</v>
      </c>
      <c r="U17" s="86">
        <f t="shared" si="7"/>
        <v>2.2285914087227705E-2</v>
      </c>
      <c r="V17" s="87">
        <f>分析係数表!D20</f>
        <v>9.8360655737704916E-2</v>
      </c>
      <c r="W17" s="167">
        <f t="shared" si="8"/>
        <v>0</v>
      </c>
      <c r="X17" s="76">
        <f>分析係数表!E20</f>
        <v>9.8360655737704916E-2</v>
      </c>
      <c r="Y17" s="166">
        <f t="shared" si="9"/>
        <v>0</v>
      </c>
    </row>
    <row r="18" spans="1:25" x14ac:dyDescent="0.2">
      <c r="A18" s="6" t="s">
        <v>6</v>
      </c>
      <c r="B18" s="5" t="s">
        <v>34</v>
      </c>
      <c r="C18" s="90"/>
      <c r="D18" s="76">
        <f>投入係数表!W18</f>
        <v>1.0331347728965004E-2</v>
      </c>
      <c r="E18" s="77">
        <f t="shared" si="0"/>
        <v>1.0331347728965004</v>
      </c>
      <c r="F18" s="76">
        <f>分析係数表!C21</f>
        <v>0.74792925901052154</v>
      </c>
      <c r="G18" s="77">
        <f t="shared" si="1"/>
        <v>0.77271172515048292</v>
      </c>
      <c r="H18" s="77">
        <v>0.95025178888565653</v>
      </c>
      <c r="I18" s="77">
        <f t="shared" si="2"/>
        <v>0.95025178888565653</v>
      </c>
      <c r="J18" s="76">
        <f>分析係数表!G21</f>
        <v>0.28510603787356553</v>
      </c>
      <c r="K18" s="78">
        <f t="shared" si="3"/>
        <v>0.27092252251145738</v>
      </c>
      <c r="L18" s="79"/>
      <c r="M18" s="80"/>
      <c r="N18" s="81">
        <f>分析係数表!H21</f>
        <v>9.6329546357352828E-4</v>
      </c>
      <c r="O18" s="82">
        <f t="shared" si="4"/>
        <v>9.6538552996932158E-3</v>
      </c>
      <c r="P18" s="76">
        <f>分析係数表!C21</f>
        <v>0.74792925901052154</v>
      </c>
      <c r="Q18" s="82">
        <f t="shared" si="5"/>
        <v>7.220400840894343E-3</v>
      </c>
      <c r="R18" s="83">
        <v>1.7013785110537138E-2</v>
      </c>
      <c r="S18" s="84">
        <f t="shared" si="6"/>
        <v>0.96726557399619373</v>
      </c>
      <c r="T18" s="85">
        <f>分析係数表!F21</f>
        <v>0.42581403836016385</v>
      </c>
      <c r="U18" s="86">
        <f t="shared" si="7"/>
        <v>0.41187526023008114</v>
      </c>
      <c r="V18" s="87">
        <f>分析係数表!D21</f>
        <v>6.5082518957057703E-2</v>
      </c>
      <c r="W18" s="167">
        <f t="shared" si="8"/>
        <v>0</v>
      </c>
      <c r="X18" s="76">
        <f>分析係数表!E21</f>
        <v>5.1052268764445886E-2</v>
      </c>
      <c r="Y18" s="166">
        <f t="shared" si="9"/>
        <v>0</v>
      </c>
    </row>
    <row r="19" spans="1:25" x14ac:dyDescent="0.2">
      <c r="A19" s="6" t="s">
        <v>7</v>
      </c>
      <c r="B19" s="5" t="s">
        <v>269</v>
      </c>
      <c r="C19" s="90"/>
      <c r="D19" s="76">
        <f>投入係数表!W19</f>
        <v>8.0975428145941917E-3</v>
      </c>
      <c r="E19" s="77">
        <f t="shared" si="0"/>
        <v>0.80975428145941919</v>
      </c>
      <c r="F19" s="76">
        <f>分析係数表!C22</f>
        <v>0.14808652246256238</v>
      </c>
      <c r="G19" s="77">
        <f t="shared" si="1"/>
        <v>0.11991369559049633</v>
      </c>
      <c r="H19" s="77">
        <v>0.13933915239647535</v>
      </c>
      <c r="I19" s="77">
        <f t="shared" si="2"/>
        <v>0.13933915239647535</v>
      </c>
      <c r="J19" s="76">
        <f>分析係数表!G22</f>
        <v>0.1945937983354202</v>
      </c>
      <c r="K19" s="78">
        <f t="shared" si="3"/>
        <v>2.7114534921668106E-2</v>
      </c>
      <c r="L19" s="79"/>
      <c r="M19" s="80"/>
      <c r="N19" s="81">
        <f>分析係数表!H22</f>
        <v>4.9654405338841663E-5</v>
      </c>
      <c r="O19" s="82">
        <f t="shared" si="4"/>
        <v>4.9762140720068123E-4</v>
      </c>
      <c r="P19" s="76">
        <f>分析係数表!C22</f>
        <v>0.14808652246256238</v>
      </c>
      <c r="Q19" s="82">
        <f t="shared" si="5"/>
        <v>7.3691023695275583E-5</v>
      </c>
      <c r="R19" s="83">
        <v>8.9396307500224129E-4</v>
      </c>
      <c r="S19" s="84">
        <f t="shared" si="6"/>
        <v>0.1402331154714776</v>
      </c>
      <c r="T19" s="85">
        <f>分析係数表!F22</f>
        <v>0.41290417618030495</v>
      </c>
      <c r="U19" s="86">
        <f t="shared" si="7"/>
        <v>5.7902839016948031E-2</v>
      </c>
      <c r="V19" s="87">
        <f>分析係数表!D22</f>
        <v>2.3495617588568902E-2</v>
      </c>
      <c r="W19" s="167">
        <f t="shared" si="8"/>
        <v>0</v>
      </c>
      <c r="X19" s="76">
        <f>分析係数表!E22</f>
        <v>1.8855417249760625E-2</v>
      </c>
      <c r="Y19" s="166">
        <f t="shared" si="9"/>
        <v>0</v>
      </c>
    </row>
    <row r="20" spans="1:25" x14ac:dyDescent="0.2">
      <c r="A20" s="6" t="s">
        <v>8</v>
      </c>
      <c r="B20" s="5" t="s">
        <v>270</v>
      </c>
      <c r="C20" s="90"/>
      <c r="D20" s="76">
        <f>投入係数表!W20</f>
        <v>9.3075204765450488E-4</v>
      </c>
      <c r="E20" s="77">
        <f t="shared" si="0"/>
        <v>9.3075204765450489E-2</v>
      </c>
      <c r="F20" s="76">
        <f>分析係数表!C23</f>
        <v>0</v>
      </c>
      <c r="G20" s="77">
        <f t="shared" si="1"/>
        <v>0</v>
      </c>
      <c r="H20" s="77">
        <v>0</v>
      </c>
      <c r="I20" s="77">
        <f t="shared" si="2"/>
        <v>0</v>
      </c>
      <c r="J20" s="76">
        <f>分析係数表!G23</f>
        <v>0.21540656205420827</v>
      </c>
      <c r="K20" s="78">
        <f t="shared" si="3"/>
        <v>0</v>
      </c>
      <c r="L20" s="79"/>
      <c r="M20" s="80"/>
      <c r="N20" s="81">
        <f>分析係数表!H23</f>
        <v>2.9792643203304998E-5</v>
      </c>
      <c r="O20" s="82">
        <f t="shared" si="4"/>
        <v>2.9857284432040871E-4</v>
      </c>
      <c r="P20" s="76">
        <f>分析係数表!C23</f>
        <v>0</v>
      </c>
      <c r="Q20" s="82">
        <f t="shared" si="5"/>
        <v>0</v>
      </c>
      <c r="R20" s="83">
        <v>0</v>
      </c>
      <c r="S20" s="84">
        <f t="shared" si="6"/>
        <v>0</v>
      </c>
      <c r="T20" s="85">
        <f>分析係数表!F23</f>
        <v>0.44079885877318115</v>
      </c>
      <c r="U20" s="86">
        <f t="shared" si="7"/>
        <v>0</v>
      </c>
      <c r="V20" s="87">
        <f>分析係数表!D23</f>
        <v>9.4151212553495012E-2</v>
      </c>
      <c r="W20" s="167">
        <f t="shared" si="8"/>
        <v>0</v>
      </c>
      <c r="X20" s="76">
        <f>分析係数表!E23</f>
        <v>8.7375178316690436E-2</v>
      </c>
      <c r="Y20" s="166">
        <f t="shared" si="9"/>
        <v>0</v>
      </c>
    </row>
    <row r="21" spans="1:25" x14ac:dyDescent="0.2">
      <c r="A21" s="6" t="s">
        <v>9</v>
      </c>
      <c r="B21" s="5" t="s">
        <v>271</v>
      </c>
      <c r="C21" s="90"/>
      <c r="D21" s="76">
        <f>投入係数表!W21</f>
        <v>3.7230081906180194E-4</v>
      </c>
      <c r="E21" s="77">
        <f t="shared" si="0"/>
        <v>3.7230081906180192E-2</v>
      </c>
      <c r="F21" s="76">
        <f>分析係数表!C24</f>
        <v>0.12890403180011356</v>
      </c>
      <c r="G21" s="77">
        <f t="shared" si="1"/>
        <v>4.799107661955084E-3</v>
      </c>
      <c r="H21" s="77">
        <v>6.9444630583094602E-3</v>
      </c>
      <c r="I21" s="77">
        <f t="shared" si="2"/>
        <v>6.9444630583094602E-3</v>
      </c>
      <c r="J21" s="76">
        <f>分析係数表!G24</f>
        <v>0.20533333333333334</v>
      </c>
      <c r="K21" s="78">
        <f t="shared" si="3"/>
        <v>1.425929747972876E-3</v>
      </c>
      <c r="L21" s="79"/>
      <c r="M21" s="80"/>
      <c r="N21" s="81">
        <f>分析係数表!H24</f>
        <v>3.4758083737189161E-4</v>
      </c>
      <c r="O21" s="82">
        <f t="shared" si="4"/>
        <v>3.483349850404768E-3</v>
      </c>
      <c r="P21" s="76">
        <f>分析係数表!C24</f>
        <v>0.12890403180011356</v>
      </c>
      <c r="Q21" s="82">
        <f t="shared" si="5"/>
        <v>4.4901783988749702E-4</v>
      </c>
      <c r="R21" s="83">
        <v>1.7627233224772813E-3</v>
      </c>
      <c r="S21" s="84">
        <f t="shared" si="6"/>
        <v>8.7071863807867411E-3</v>
      </c>
      <c r="T21" s="85">
        <f>分析係数表!F24</f>
        <v>0.39200000000000002</v>
      </c>
      <c r="U21" s="86">
        <f t="shared" si="7"/>
        <v>3.4132170612684028E-3</v>
      </c>
      <c r="V21" s="87">
        <f>分析係数表!D24</f>
        <v>0</v>
      </c>
      <c r="W21" s="167">
        <f t="shared" si="8"/>
        <v>0</v>
      </c>
      <c r="X21" s="76">
        <f>分析係数表!E24</f>
        <v>0</v>
      </c>
      <c r="Y21" s="166">
        <f t="shared" si="9"/>
        <v>0</v>
      </c>
    </row>
    <row r="22" spans="1:25" x14ac:dyDescent="0.2">
      <c r="A22" s="6" t="s">
        <v>10</v>
      </c>
      <c r="B22" s="5" t="s">
        <v>272</v>
      </c>
      <c r="C22" s="90"/>
      <c r="D22" s="76">
        <f>投入係数表!W22</f>
        <v>1.1169024571854059E-2</v>
      </c>
      <c r="E22" s="77">
        <f t="shared" si="0"/>
        <v>1.1169024571854058</v>
      </c>
      <c r="F22" s="76">
        <f>分析係数表!C25</f>
        <v>4.4947860481841073E-2</v>
      </c>
      <c r="G22" s="77">
        <f t="shared" si="1"/>
        <v>5.0202375817395097E-2</v>
      </c>
      <c r="H22" s="77">
        <v>6.799634863105633E-2</v>
      </c>
      <c r="I22" s="77">
        <f t="shared" si="2"/>
        <v>6.799634863105633E-2</v>
      </c>
      <c r="J22" s="76">
        <f>分析係数表!G25</f>
        <v>0.19696010132995567</v>
      </c>
      <c r="K22" s="78">
        <f t="shared" si="3"/>
        <v>1.3392567716439848E-2</v>
      </c>
      <c r="L22" s="79"/>
      <c r="M22" s="80"/>
      <c r="N22" s="81">
        <f>分析係数表!H25</f>
        <v>5.2633669659172167E-4</v>
      </c>
      <c r="O22" s="82">
        <f t="shared" si="4"/>
        <v>5.2747869163272208E-3</v>
      </c>
      <c r="P22" s="76">
        <f>分析係数表!C25</f>
        <v>4.4947860481841073E-2</v>
      </c>
      <c r="Q22" s="82">
        <f t="shared" si="5"/>
        <v>2.3709038638651661E-4</v>
      </c>
      <c r="R22" s="83">
        <v>1.1356852697867166E-3</v>
      </c>
      <c r="S22" s="84">
        <f t="shared" si="6"/>
        <v>6.9132033900843048E-2</v>
      </c>
      <c r="T22" s="85">
        <f>分析係数表!F25</f>
        <v>0.35085497150094996</v>
      </c>
      <c r="U22" s="86">
        <f t="shared" si="7"/>
        <v>2.4255317784082995E-2</v>
      </c>
      <c r="V22" s="87">
        <f>分析係数表!D25</f>
        <v>8.9930335655478144E-2</v>
      </c>
      <c r="W22" s="167">
        <f t="shared" si="8"/>
        <v>0</v>
      </c>
      <c r="X22" s="76">
        <f>分析係数表!E25</f>
        <v>8.7397086763774542E-2</v>
      </c>
      <c r="Y22" s="166">
        <f t="shared" si="9"/>
        <v>0</v>
      </c>
    </row>
    <row r="23" spans="1:25" x14ac:dyDescent="0.2">
      <c r="A23" s="6" t="s">
        <v>11</v>
      </c>
      <c r="B23" s="5" t="s">
        <v>35</v>
      </c>
      <c r="C23" s="90"/>
      <c r="D23" s="76">
        <f>投入係数表!W23</f>
        <v>3.2855547282204023E-2</v>
      </c>
      <c r="E23" s="77">
        <f t="shared" si="0"/>
        <v>3.2855547282204025</v>
      </c>
      <c r="F23" s="76">
        <f>分析係数表!C26</f>
        <v>0.39424703891708968</v>
      </c>
      <c r="G23" s="77">
        <f t="shared" si="1"/>
        <v>1.2953202228009371</v>
      </c>
      <c r="H23" s="77">
        <v>1.4812272216876208</v>
      </c>
      <c r="I23" s="77">
        <f t="shared" si="2"/>
        <v>1.4812272216876208</v>
      </c>
      <c r="J23" s="76">
        <f>分析係数表!G26</f>
        <v>0.19628618241398144</v>
      </c>
      <c r="K23" s="78">
        <f t="shared" si="3"/>
        <v>0.29074443663273125</v>
      </c>
      <c r="L23" s="79"/>
      <c r="M23" s="80"/>
      <c r="N23" s="81">
        <f>分析係数表!H26</f>
        <v>1.0973623579884007E-2</v>
      </c>
      <c r="O23" s="82">
        <f t="shared" si="4"/>
        <v>0.10997433099135054</v>
      </c>
      <c r="P23" s="76">
        <f>分析係数表!C26</f>
        <v>0.39424703891708968</v>
      </c>
      <c r="Q23" s="82">
        <f t="shared" si="5"/>
        <v>4.335705435022788E-2</v>
      </c>
      <c r="R23" s="83">
        <v>4.7653730779963675E-2</v>
      </c>
      <c r="S23" s="84">
        <f t="shared" si="6"/>
        <v>1.5288809524675844</v>
      </c>
      <c r="T23" s="85">
        <f>分析係数表!F26</f>
        <v>0.33478973238667392</v>
      </c>
      <c r="U23" s="86">
        <f t="shared" si="7"/>
        <v>0.51185364492770569</v>
      </c>
      <c r="V23" s="87">
        <f>分析係数表!D26</f>
        <v>1.0267613326051339E-2</v>
      </c>
      <c r="W23" s="167">
        <f t="shared" si="8"/>
        <v>0</v>
      </c>
      <c r="X23" s="76">
        <f>分析係数表!E26</f>
        <v>1.0158383397050792E-2</v>
      </c>
      <c r="Y23" s="166">
        <f t="shared" si="9"/>
        <v>0</v>
      </c>
    </row>
    <row r="24" spans="1:25" x14ac:dyDescent="0.2">
      <c r="A24" s="6" t="s">
        <v>12</v>
      </c>
      <c r="B24" s="5" t="s">
        <v>366</v>
      </c>
      <c r="C24" s="90"/>
      <c r="D24" s="76">
        <f>投入係数表!W24</f>
        <v>6.4221891288160837E-3</v>
      </c>
      <c r="E24" s="77">
        <f t="shared" si="0"/>
        <v>0.64221891288160837</v>
      </c>
      <c r="F24" s="76">
        <f>分析係数表!C27</f>
        <v>0.12701612903225812</v>
      </c>
      <c r="G24" s="77">
        <f t="shared" si="1"/>
        <v>8.15721603055269E-2</v>
      </c>
      <c r="H24" s="77">
        <v>8.8937276764258416E-2</v>
      </c>
      <c r="I24" s="77">
        <f t="shared" si="2"/>
        <v>8.8937276764258416E-2</v>
      </c>
      <c r="J24" s="76">
        <f>分析係数表!G27</f>
        <v>0.16988809766022381</v>
      </c>
      <c r="K24" s="78">
        <f t="shared" si="3"/>
        <v>1.5109384760560687E-2</v>
      </c>
      <c r="L24" s="79"/>
      <c r="M24" s="80"/>
      <c r="N24" s="81">
        <f>分析係数表!H27</f>
        <v>1.137085882259474E-2</v>
      </c>
      <c r="O24" s="82">
        <f t="shared" si="4"/>
        <v>0.11395530224895599</v>
      </c>
      <c r="P24" s="76">
        <f>分析係数表!C27</f>
        <v>0.12701612903225812</v>
      </c>
      <c r="Q24" s="82">
        <f t="shared" si="5"/>
        <v>1.4474161374363368E-2</v>
      </c>
      <c r="R24" s="83">
        <v>1.4651127070192191E-2</v>
      </c>
      <c r="S24" s="84">
        <f t="shared" si="6"/>
        <v>0.1035884038344506</v>
      </c>
      <c r="T24" s="85">
        <f>分析係数表!F27</f>
        <v>0.32044760935910477</v>
      </c>
      <c r="U24" s="86">
        <f t="shared" si="7"/>
        <v>3.3194656366075215E-2</v>
      </c>
      <c r="V24" s="87">
        <f>分析係数表!D27</f>
        <v>1.0172939979654121E-2</v>
      </c>
      <c r="W24" s="167">
        <f t="shared" si="8"/>
        <v>0</v>
      </c>
      <c r="X24" s="76">
        <f>分析係数表!E27</f>
        <v>5.0864699898270603E-3</v>
      </c>
      <c r="Y24" s="166">
        <f t="shared" si="9"/>
        <v>0</v>
      </c>
    </row>
    <row r="25" spans="1:25" x14ac:dyDescent="0.2">
      <c r="A25" s="6" t="s">
        <v>13</v>
      </c>
      <c r="B25" s="5" t="s">
        <v>192</v>
      </c>
      <c r="C25" s="75">
        <f>最終需要_まとめ!C26</f>
        <v>100</v>
      </c>
      <c r="D25" s="76">
        <f>投入係数表!W25</f>
        <v>0.46695830230826507</v>
      </c>
      <c r="E25" s="77">
        <f t="shared" si="0"/>
        <v>46.695830230826509</v>
      </c>
      <c r="F25" s="76">
        <f>分析係数表!C28</f>
        <v>0.16379672406551871</v>
      </c>
      <c r="G25" s="77">
        <f t="shared" si="1"/>
        <v>7.648624019328996</v>
      </c>
      <c r="H25" s="77">
        <v>8.2926900146317486</v>
      </c>
      <c r="I25" s="77">
        <f t="shared" si="2"/>
        <v>108.29269001463175</v>
      </c>
      <c r="J25" s="76">
        <f>分析係数表!G28</f>
        <v>0.12481384959046909</v>
      </c>
      <c r="K25" s="78">
        <f t="shared" si="3"/>
        <v>13.51642752323354</v>
      </c>
      <c r="L25" s="79"/>
      <c r="M25" s="80"/>
      <c r="N25" s="81">
        <f>分析係数表!H28</f>
        <v>2.2086279494716771E-2</v>
      </c>
      <c r="O25" s="82">
        <f t="shared" si="4"/>
        <v>0.22134200192286299</v>
      </c>
      <c r="P25" s="76">
        <f>分析係数表!C28</f>
        <v>0.16379672406551871</v>
      </c>
      <c r="Q25" s="82">
        <f t="shared" si="5"/>
        <v>3.6255094813068697E-2</v>
      </c>
      <c r="R25" s="83">
        <v>4.1415403987555069E-2</v>
      </c>
      <c r="S25" s="84">
        <f t="shared" si="6"/>
        <v>108.3341054186193</v>
      </c>
      <c r="T25" s="85">
        <f>分析係数表!F28</f>
        <v>0.21360759493670886</v>
      </c>
      <c r="U25" s="86">
        <f t="shared" si="7"/>
        <v>23.140987708091149</v>
      </c>
      <c r="V25" s="87">
        <f>分析係数表!D28</f>
        <v>6.6548771407297092E-2</v>
      </c>
      <c r="W25" s="167">
        <f t="shared" si="8"/>
        <v>7</v>
      </c>
      <c r="X25" s="76">
        <f>分析係数表!E28</f>
        <v>6.78518242740134E-2</v>
      </c>
      <c r="Y25" s="166">
        <f t="shared" si="9"/>
        <v>7</v>
      </c>
    </row>
    <row r="26" spans="1:25" x14ac:dyDescent="0.2">
      <c r="A26" s="6" t="s">
        <v>14</v>
      </c>
      <c r="B26" s="5" t="s">
        <v>50</v>
      </c>
      <c r="C26" s="90"/>
      <c r="D26" s="76">
        <f>投入係数表!W26</f>
        <v>1.4892032762472078E-3</v>
      </c>
      <c r="E26" s="77">
        <f t="shared" si="0"/>
        <v>0.14892032762472077</v>
      </c>
      <c r="F26" s="76">
        <f>分析係数表!C29</f>
        <v>0.28548895899053628</v>
      </c>
      <c r="G26" s="77">
        <f t="shared" si="1"/>
        <v>4.2515109306111132E-2</v>
      </c>
      <c r="H26" s="77">
        <v>6.7871543562306028E-2</v>
      </c>
      <c r="I26" s="77">
        <f t="shared" si="2"/>
        <v>6.7871543562306028E-2</v>
      </c>
      <c r="J26" s="76">
        <f>分析係数表!G29</f>
        <v>0.26160092807424595</v>
      </c>
      <c r="K26" s="78">
        <f t="shared" si="3"/>
        <v>1.7755258785730869E-2</v>
      </c>
      <c r="L26" s="79"/>
      <c r="M26" s="80"/>
      <c r="N26" s="81">
        <f>分析係数表!H29</f>
        <v>1.047707952649559E-2</v>
      </c>
      <c r="O26" s="82">
        <f t="shared" si="4"/>
        <v>0.10499811691934373</v>
      </c>
      <c r="P26" s="76">
        <f>分析係数表!C29</f>
        <v>0.28548895899053628</v>
      </c>
      <c r="Q26" s="82">
        <f t="shared" si="5"/>
        <v>2.9975803095270055E-2</v>
      </c>
      <c r="R26" s="83">
        <v>4.122272905023238E-2</v>
      </c>
      <c r="S26" s="84">
        <f t="shared" si="6"/>
        <v>0.1090942726125384</v>
      </c>
      <c r="T26" s="85">
        <f>分析係数表!F29</f>
        <v>0.47177107501933491</v>
      </c>
      <c r="U26" s="86">
        <f t="shared" si="7"/>
        <v>5.146752226886963E-2</v>
      </c>
      <c r="V26" s="87">
        <f>分析係数表!D29</f>
        <v>7.4825986078886311E-2</v>
      </c>
      <c r="W26" s="167">
        <f t="shared" si="8"/>
        <v>0</v>
      </c>
      <c r="X26" s="76">
        <f>分析係数表!E29</f>
        <v>4.7370456303170917E-2</v>
      </c>
      <c r="Y26" s="166">
        <f t="shared" si="9"/>
        <v>0</v>
      </c>
    </row>
    <row r="27" spans="1:25" x14ac:dyDescent="0.2">
      <c r="A27" s="6" t="s">
        <v>15</v>
      </c>
      <c r="B27" s="5" t="s">
        <v>36</v>
      </c>
      <c r="C27" s="90"/>
      <c r="D27" s="76">
        <f>投入係数表!W27</f>
        <v>6.5152643335815344E-4</v>
      </c>
      <c r="E27" s="77">
        <f t="shared" si="0"/>
        <v>6.5152643335815344E-2</v>
      </c>
      <c r="F27" s="76">
        <f>分析係数表!C30</f>
        <v>1</v>
      </c>
      <c r="G27" s="77">
        <f t="shared" si="1"/>
        <v>6.5152643335815344E-2</v>
      </c>
      <c r="H27" s="77">
        <v>0.10837662465354136</v>
      </c>
      <c r="I27" s="77">
        <f t="shared" si="2"/>
        <v>0.10837662465354136</v>
      </c>
      <c r="J27" s="76">
        <f>分析係数表!G30</f>
        <v>0.34486716956379143</v>
      </c>
      <c r="K27" s="78">
        <f t="shared" si="3"/>
        <v>3.7375539791144226E-2</v>
      </c>
      <c r="L27" s="79"/>
      <c r="M27" s="80"/>
      <c r="N27" s="81">
        <f>分析係数表!H30</f>
        <v>0</v>
      </c>
      <c r="O27" s="82">
        <f t="shared" si="4"/>
        <v>0</v>
      </c>
      <c r="P27" s="76">
        <f>分析係数表!C30</f>
        <v>1</v>
      </c>
      <c r="Q27" s="82">
        <f t="shared" si="5"/>
        <v>0</v>
      </c>
      <c r="R27" s="83">
        <v>2.2819014482063502E-2</v>
      </c>
      <c r="S27" s="84">
        <f t="shared" si="6"/>
        <v>0.13119563913560486</v>
      </c>
      <c r="T27" s="85">
        <f>分析係数表!F30</f>
        <v>0.44112823876680879</v>
      </c>
      <c r="U27" s="86">
        <f t="shared" si="7"/>
        <v>5.7874101225775187E-2</v>
      </c>
      <c r="V27" s="87">
        <f>分析係数表!D30</f>
        <v>0.17563135454247294</v>
      </c>
      <c r="W27" s="167">
        <f t="shared" si="8"/>
        <v>0</v>
      </c>
      <c r="X27" s="76">
        <f>分析係数表!E30</f>
        <v>0.11282387668087898</v>
      </c>
      <c r="Y27" s="166">
        <f t="shared" si="9"/>
        <v>0</v>
      </c>
    </row>
    <row r="28" spans="1:25" x14ac:dyDescent="0.2">
      <c r="A28" s="6" t="s">
        <v>16</v>
      </c>
      <c r="B28" s="5" t="s">
        <v>193</v>
      </c>
      <c r="C28" s="90"/>
      <c r="D28" s="76">
        <f>投入係数表!W28</f>
        <v>1.2565152643335815E-2</v>
      </c>
      <c r="E28" s="77">
        <f t="shared" si="0"/>
        <v>1.2565152643335815</v>
      </c>
      <c r="F28" s="76">
        <f>分析係数表!C31</f>
        <v>9.852216748768472E-2</v>
      </c>
      <c r="G28" s="77">
        <f t="shared" si="1"/>
        <v>0.12379460732350556</v>
      </c>
      <c r="H28" s="77">
        <v>0.16390888244962515</v>
      </c>
      <c r="I28" s="77">
        <f t="shared" si="2"/>
        <v>0.16390888244962515</v>
      </c>
      <c r="J28" s="76">
        <f>分析係数表!G31</f>
        <v>7.0742358078602616E-2</v>
      </c>
      <c r="K28" s="78">
        <f t="shared" si="3"/>
        <v>1.1595300854514967E-2</v>
      </c>
      <c r="L28" s="79"/>
      <c r="M28" s="80"/>
      <c r="N28" s="81">
        <f>分析係数表!H31</f>
        <v>2.298998967188369E-2</v>
      </c>
      <c r="O28" s="82">
        <f t="shared" si="4"/>
        <v>0.23039871153391539</v>
      </c>
      <c r="P28" s="76">
        <f>分析係数表!C31</f>
        <v>9.852216748768472E-2</v>
      </c>
      <c r="Q28" s="82">
        <f t="shared" si="5"/>
        <v>2.2699380446691168E-2</v>
      </c>
      <c r="R28" s="83">
        <v>2.9221796679565853E-2</v>
      </c>
      <c r="S28" s="84">
        <f t="shared" si="6"/>
        <v>0.19313067912919099</v>
      </c>
      <c r="T28" s="85">
        <f>分析係数表!F31</f>
        <v>0.34585152838427946</v>
      </c>
      <c r="U28" s="86">
        <f t="shared" si="7"/>
        <v>6.6794540554724571E-2</v>
      </c>
      <c r="V28" s="87">
        <f>分析係数表!D31</f>
        <v>0</v>
      </c>
      <c r="W28" s="167">
        <f t="shared" si="8"/>
        <v>0</v>
      </c>
      <c r="X28" s="76">
        <f>分析係数表!E31</f>
        <v>0</v>
      </c>
      <c r="Y28" s="166">
        <f t="shared" si="9"/>
        <v>0</v>
      </c>
    </row>
    <row r="29" spans="1:25" x14ac:dyDescent="0.2">
      <c r="A29" s="6" t="s">
        <v>17</v>
      </c>
      <c r="B29" s="5" t="s">
        <v>273</v>
      </c>
      <c r="C29" s="90"/>
      <c r="D29" s="76">
        <f>投入係数表!W29</f>
        <v>3.7230081906180194E-4</v>
      </c>
      <c r="E29" s="77">
        <f t="shared" si="0"/>
        <v>3.7230081906180192E-2</v>
      </c>
      <c r="F29" s="76">
        <f>分析係数表!C32</f>
        <v>1</v>
      </c>
      <c r="G29" s="77">
        <f t="shared" si="1"/>
        <v>3.7230081906180192E-2</v>
      </c>
      <c r="H29" s="77">
        <v>5.7347425007126425E-2</v>
      </c>
      <c r="I29" s="77">
        <f t="shared" si="2"/>
        <v>5.7347425007126425E-2</v>
      </c>
      <c r="J29" s="76">
        <f>分析係数表!G32</f>
        <v>0.13984348417829193</v>
      </c>
      <c r="K29" s="78">
        <f t="shared" si="3"/>
        <v>8.0196637216498664E-3</v>
      </c>
      <c r="L29" s="79"/>
      <c r="M29" s="80"/>
      <c r="N29" s="81">
        <f>分析係数表!H32</f>
        <v>6.6735520775403198E-3</v>
      </c>
      <c r="O29" s="82">
        <f t="shared" si="4"/>
        <v>6.6880317127771552E-2</v>
      </c>
      <c r="P29" s="76">
        <f>分析係数表!C32</f>
        <v>1</v>
      </c>
      <c r="Q29" s="82">
        <f t="shared" si="5"/>
        <v>6.6880317127771552E-2</v>
      </c>
      <c r="R29" s="83">
        <v>8.8144763547876204E-2</v>
      </c>
      <c r="S29" s="84">
        <f t="shared" si="6"/>
        <v>0.14549218855500262</v>
      </c>
      <c r="T29" s="85">
        <f>分析係数表!F32</f>
        <v>0.48213678121810138</v>
      </c>
      <c r="U29" s="86">
        <f t="shared" si="7"/>
        <v>7.0147135482286058E-2</v>
      </c>
      <c r="V29" s="87">
        <f>分析係数表!D32</f>
        <v>1.5651582170806397E-2</v>
      </c>
      <c r="W29" s="167">
        <f t="shared" si="8"/>
        <v>0</v>
      </c>
      <c r="X29" s="76">
        <f>分析係数表!E32</f>
        <v>2.3477373256209595E-2</v>
      </c>
      <c r="Y29" s="166">
        <f t="shared" si="9"/>
        <v>0</v>
      </c>
    </row>
    <row r="30" spans="1:25" x14ac:dyDescent="0.2">
      <c r="A30" s="6" t="s">
        <v>18</v>
      </c>
      <c r="B30" s="5" t="s">
        <v>274</v>
      </c>
      <c r="C30" s="90"/>
      <c r="D30" s="76">
        <f>投入係数表!W30</f>
        <v>3.7230081906180194E-4</v>
      </c>
      <c r="E30" s="77">
        <f t="shared" si="0"/>
        <v>3.7230081906180192E-2</v>
      </c>
      <c r="F30" s="76">
        <f>分析係数表!C33</f>
        <v>0.66930265995686555</v>
      </c>
      <c r="G30" s="77">
        <f t="shared" si="1"/>
        <v>2.4918192850218374E-2</v>
      </c>
      <c r="H30" s="77">
        <v>3.4574779231501665E-2</v>
      </c>
      <c r="I30" s="77">
        <f t="shared" si="2"/>
        <v>3.4574779231501665E-2</v>
      </c>
      <c r="J30" s="76">
        <f>分析係数表!G33</f>
        <v>0.50267952840300112</v>
      </c>
      <c r="K30" s="78">
        <f t="shared" si="3"/>
        <v>1.7380033718729135E-2</v>
      </c>
      <c r="L30" s="79"/>
      <c r="M30" s="80"/>
      <c r="N30" s="81">
        <f>分析係数表!H33</f>
        <v>9.930881067768333E-4</v>
      </c>
      <c r="O30" s="82">
        <f t="shared" si="4"/>
        <v>9.952428144013625E-3</v>
      </c>
      <c r="P30" s="76">
        <f>分析係数表!C33</f>
        <v>0.66930265995686555</v>
      </c>
      <c r="Q30" s="82">
        <f t="shared" si="5"/>
        <v>6.66118662981789E-3</v>
      </c>
      <c r="R30" s="83">
        <v>1.8903329300092218E-2</v>
      </c>
      <c r="S30" s="84">
        <f t="shared" si="6"/>
        <v>5.3478108531593883E-2</v>
      </c>
      <c r="T30" s="85">
        <f>分析係数表!F33</f>
        <v>0.63987138263665599</v>
      </c>
      <c r="U30" s="86">
        <f t="shared" si="7"/>
        <v>3.4219111246904126E-2</v>
      </c>
      <c r="V30" s="87">
        <f>分析係数表!D33</f>
        <v>8.1457663451232579E-2</v>
      </c>
      <c r="W30" s="167">
        <f t="shared" si="8"/>
        <v>0</v>
      </c>
      <c r="X30" s="76">
        <f>分析係数表!E33</f>
        <v>7.5026795284030015E-2</v>
      </c>
      <c r="Y30" s="166">
        <f t="shared" si="9"/>
        <v>0</v>
      </c>
    </row>
    <row r="31" spans="1:25" x14ac:dyDescent="0.2">
      <c r="A31" s="6" t="s">
        <v>19</v>
      </c>
      <c r="B31" s="5" t="s">
        <v>275</v>
      </c>
      <c r="C31" s="90"/>
      <c r="D31" s="76">
        <f>投入係数表!W31</f>
        <v>4.0208488458674606E-2</v>
      </c>
      <c r="E31" s="77">
        <f t="shared" si="0"/>
        <v>4.0208488458674605</v>
      </c>
      <c r="F31" s="76">
        <f>分析係数表!C34</f>
        <v>0.21075898495808931</v>
      </c>
      <c r="G31" s="77">
        <f t="shared" si="1"/>
        <v>0.84743002142493085</v>
      </c>
      <c r="H31" s="77">
        <v>1.0018630888154783</v>
      </c>
      <c r="I31" s="77">
        <f t="shared" si="2"/>
        <v>1.0018630888154783</v>
      </c>
      <c r="J31" s="76">
        <f>分析係数表!G34</f>
        <v>0.42506631299734748</v>
      </c>
      <c r="K31" s="78">
        <f t="shared" si="3"/>
        <v>0.42585824929092941</v>
      </c>
      <c r="L31" s="79"/>
      <c r="M31" s="80"/>
      <c r="N31" s="81">
        <f>分析係数表!H34</f>
        <v>0.16547827123222372</v>
      </c>
      <c r="O31" s="82">
        <f t="shared" si="4"/>
        <v>1.65837310163699</v>
      </c>
      <c r="P31" s="76">
        <f>分析係数表!C34</f>
        <v>0.21075898495808931</v>
      </c>
      <c r="Q31" s="82">
        <f t="shared" si="5"/>
        <v>0.34951703158281028</v>
      </c>
      <c r="R31" s="83">
        <v>0.38241231599764247</v>
      </c>
      <c r="S31" s="84">
        <f t="shared" si="6"/>
        <v>1.3842754048131207</v>
      </c>
      <c r="T31" s="85">
        <f>分析係数表!F34</f>
        <v>0.7000994694960212</v>
      </c>
      <c r="U31" s="86">
        <f t="shared" si="7"/>
        <v>0.96913047654605577</v>
      </c>
      <c r="V31" s="87">
        <f>分析係数表!D34</f>
        <v>0.34449602122015915</v>
      </c>
      <c r="W31" s="167">
        <f t="shared" si="8"/>
        <v>0</v>
      </c>
      <c r="X31" s="76">
        <f>分析係数表!E34</f>
        <v>0.25008289124668437</v>
      </c>
      <c r="Y31" s="166">
        <f t="shared" si="9"/>
        <v>0</v>
      </c>
    </row>
    <row r="32" spans="1:25" x14ac:dyDescent="0.2">
      <c r="A32" s="6" t="s">
        <v>20</v>
      </c>
      <c r="B32" s="5" t="s">
        <v>37</v>
      </c>
      <c r="C32" s="90"/>
      <c r="D32" s="76">
        <f>投入係数表!W32</f>
        <v>3.8160833953834699E-3</v>
      </c>
      <c r="E32" s="77">
        <f t="shared" si="0"/>
        <v>0.381608339538347</v>
      </c>
      <c r="F32" s="76">
        <f>分析係数表!C35</f>
        <v>0.35776763643278187</v>
      </c>
      <c r="G32" s="77">
        <f t="shared" si="1"/>
        <v>0.13652711367967291</v>
      </c>
      <c r="H32" s="77">
        <v>0.1845465414530485</v>
      </c>
      <c r="I32" s="77">
        <f t="shared" si="2"/>
        <v>0.1845465414530485</v>
      </c>
      <c r="J32" s="76">
        <f>分析係数表!G35</f>
        <v>0.31457036114570364</v>
      </c>
      <c r="K32" s="78">
        <f t="shared" si="3"/>
        <v>5.8052872193076033E-2</v>
      </c>
      <c r="L32" s="79"/>
      <c r="M32" s="80"/>
      <c r="N32" s="81">
        <f>分析係数表!H35</f>
        <v>6.2812822753634701E-2</v>
      </c>
      <c r="O32" s="82">
        <f t="shared" si="4"/>
        <v>0.62949108010886168</v>
      </c>
      <c r="P32" s="76">
        <f>分析係数表!C35</f>
        <v>0.35776763643278187</v>
      </c>
      <c r="Q32" s="82">
        <f t="shared" si="5"/>
        <v>0.22521153588606638</v>
      </c>
      <c r="R32" s="83">
        <v>0.27594372768448383</v>
      </c>
      <c r="S32" s="84">
        <f t="shared" si="6"/>
        <v>0.46049026913753233</v>
      </c>
      <c r="T32" s="85">
        <f>分析係数表!F35</f>
        <v>0.64533001245330013</v>
      </c>
      <c r="U32" s="86">
        <f t="shared" si="7"/>
        <v>0.29716819111714726</v>
      </c>
      <c r="V32" s="87">
        <f>分析係数表!D35</f>
        <v>7.6961394769613944E-2</v>
      </c>
      <c r="W32" s="167">
        <f t="shared" si="8"/>
        <v>0</v>
      </c>
      <c r="X32" s="76">
        <f>分析係数表!E35</f>
        <v>7.0734744707347447E-2</v>
      </c>
      <c r="Y32" s="166">
        <f t="shared" si="9"/>
        <v>0</v>
      </c>
    </row>
    <row r="33" spans="1:25" x14ac:dyDescent="0.2">
      <c r="A33" s="6" t="s">
        <v>21</v>
      </c>
      <c r="B33" s="5" t="s">
        <v>38</v>
      </c>
      <c r="C33" s="90"/>
      <c r="D33" s="76">
        <f>投入係数表!W33</f>
        <v>3.7230081906180194E-4</v>
      </c>
      <c r="E33" s="77">
        <f t="shared" si="0"/>
        <v>3.7230081906180192E-2</v>
      </c>
      <c r="F33" s="76">
        <f>分析係数表!C36</f>
        <v>0.77131996474217712</v>
      </c>
      <c r="G33" s="77">
        <f t="shared" si="1"/>
        <v>2.8716305463223273E-2</v>
      </c>
      <c r="H33" s="77">
        <v>8.3972701159494137E-2</v>
      </c>
      <c r="I33" s="77">
        <f t="shared" si="2"/>
        <v>8.3972701159494137E-2</v>
      </c>
      <c r="J33" s="76">
        <f>分析係数表!G36</f>
        <v>2.7850799289520427E-2</v>
      </c>
      <c r="K33" s="78">
        <f t="shared" si="3"/>
        <v>2.3387068457919507E-3</v>
      </c>
      <c r="L33" s="79"/>
      <c r="M33" s="80"/>
      <c r="N33" s="81">
        <f>分析係数表!H36</f>
        <v>0.1566397870819099</v>
      </c>
      <c r="O33" s="82">
        <f t="shared" si="4"/>
        <v>1.5697964911552689</v>
      </c>
      <c r="P33" s="76">
        <f>分析係数表!C36</f>
        <v>0.77131996474217712</v>
      </c>
      <c r="Q33" s="82">
        <f t="shared" si="5"/>
        <v>1.2108153742102754</v>
      </c>
      <c r="R33" s="83">
        <v>1.2599417460625026</v>
      </c>
      <c r="S33" s="84">
        <f t="shared" si="6"/>
        <v>1.3439144472219968</v>
      </c>
      <c r="T33" s="85">
        <f>分析係数表!F36</f>
        <v>0.87289520426287748</v>
      </c>
      <c r="U33" s="86">
        <f t="shared" si="7"/>
        <v>1.1730964759196769</v>
      </c>
      <c r="V33" s="87">
        <f>分析係数表!D36</f>
        <v>1.1793960923623446E-2</v>
      </c>
      <c r="W33" s="167">
        <f t="shared" si="8"/>
        <v>0</v>
      </c>
      <c r="X33" s="76">
        <f>分析係数表!E36</f>
        <v>4.760213143872114E-3</v>
      </c>
      <c r="Y33" s="166">
        <f t="shared" si="9"/>
        <v>0</v>
      </c>
    </row>
    <row r="34" spans="1:25" x14ac:dyDescent="0.2">
      <c r="A34" s="6" t="s">
        <v>22</v>
      </c>
      <c r="B34" s="5" t="s">
        <v>378</v>
      </c>
      <c r="C34" s="90"/>
      <c r="D34" s="76">
        <f>投入係数表!W34</f>
        <v>1.4612807148175725E-2</v>
      </c>
      <c r="E34" s="77">
        <f t="shared" si="0"/>
        <v>1.4612807148175726</v>
      </c>
      <c r="F34" s="76">
        <f>分析係数表!C37</f>
        <v>0.44031007751937989</v>
      </c>
      <c r="G34" s="77">
        <f t="shared" si="1"/>
        <v>0.64341662481890027</v>
      </c>
      <c r="H34" s="77">
        <v>0.81074292073904775</v>
      </c>
      <c r="I34" s="77">
        <f t="shared" si="2"/>
        <v>0.81074292073904775</v>
      </c>
      <c r="J34" s="76">
        <f>分析係数表!G37</f>
        <v>0.46875589956579194</v>
      </c>
      <c r="K34" s="78">
        <f t="shared" si="3"/>
        <v>0.38004052712762987</v>
      </c>
      <c r="L34" s="79"/>
      <c r="M34" s="80"/>
      <c r="N34" s="81">
        <f>分析係数表!H37</f>
        <v>4.9515373003892908E-2</v>
      </c>
      <c r="O34" s="82">
        <f t="shared" si="4"/>
        <v>0.49622806726051932</v>
      </c>
      <c r="P34" s="76">
        <f>分析係数表!C37</f>
        <v>0.44031007751937989</v>
      </c>
      <c r="Q34" s="82">
        <f t="shared" si="5"/>
        <v>0.21849421876277134</v>
      </c>
      <c r="R34" s="83">
        <v>0.25807065588345746</v>
      </c>
      <c r="S34" s="84">
        <f t="shared" si="6"/>
        <v>1.0688135766225053</v>
      </c>
      <c r="T34" s="85">
        <f>分析係数表!F37</f>
        <v>0.71172361714177834</v>
      </c>
      <c r="U34" s="86">
        <f t="shared" si="7"/>
        <v>0.76069986480401075</v>
      </c>
      <c r="V34" s="87">
        <f>分析係数表!D37</f>
        <v>0.12846894468567113</v>
      </c>
      <c r="W34" s="167">
        <f t="shared" si="8"/>
        <v>0</v>
      </c>
      <c r="X34" s="76">
        <f>分析係数表!E37</f>
        <v>0.12044553520860865</v>
      </c>
      <c r="Y34" s="166">
        <f t="shared" si="9"/>
        <v>0</v>
      </c>
    </row>
    <row r="35" spans="1:25" x14ac:dyDescent="0.2">
      <c r="A35" s="6" t="s">
        <v>23</v>
      </c>
      <c r="B35" s="5" t="s">
        <v>194</v>
      </c>
      <c r="C35" s="90"/>
      <c r="D35" s="76">
        <f>投入係数表!W35</f>
        <v>2.0476545048399106E-3</v>
      </c>
      <c r="E35" s="77">
        <f t="shared" si="0"/>
        <v>0.20476545048399106</v>
      </c>
      <c r="F35" s="76">
        <f>分析係数表!C38</f>
        <v>1.9523553644993696E-2</v>
      </c>
      <c r="G35" s="77">
        <f t="shared" si="1"/>
        <v>3.9977492571654999E-3</v>
      </c>
      <c r="H35" s="77">
        <v>7.0965046696006553E-3</v>
      </c>
      <c r="I35" s="77">
        <f t="shared" si="2"/>
        <v>7.0965046696006553E-3</v>
      </c>
      <c r="J35" s="76">
        <f>分析係数表!G38</f>
        <v>0.33554817275747506</v>
      </c>
      <c r="K35" s="78">
        <f t="shared" si="3"/>
        <v>2.3812191748493893E-3</v>
      </c>
      <c r="L35" s="79"/>
      <c r="M35" s="80"/>
      <c r="N35" s="81">
        <f>分析係数表!H38</f>
        <v>4.4649241280686425E-2</v>
      </c>
      <c r="O35" s="82">
        <f t="shared" si="4"/>
        <v>0.44746116935485253</v>
      </c>
      <c r="P35" s="76">
        <f>分析係数表!C38</f>
        <v>1.9523553644993696E-2</v>
      </c>
      <c r="Q35" s="82">
        <f t="shared" si="5"/>
        <v>8.7360321439510728E-3</v>
      </c>
      <c r="R35" s="83">
        <v>1.0600922803362814E-2</v>
      </c>
      <c r="S35" s="84">
        <f t="shared" si="6"/>
        <v>1.7697427472963469E-2</v>
      </c>
      <c r="T35" s="85">
        <f>分析係数表!F38</f>
        <v>0.54485049833887045</v>
      </c>
      <c r="U35" s="86">
        <f t="shared" si="7"/>
        <v>9.6424521779601632E-3</v>
      </c>
      <c r="V35" s="87">
        <f>分析係数表!D38</f>
        <v>0.16279069767441862</v>
      </c>
      <c r="W35" s="167">
        <f t="shared" si="8"/>
        <v>0</v>
      </c>
      <c r="X35" s="76">
        <f>分析係数表!E38</f>
        <v>0.12624584717607973</v>
      </c>
      <c r="Y35" s="166">
        <f t="shared" si="9"/>
        <v>0</v>
      </c>
    </row>
    <row r="36" spans="1:25" x14ac:dyDescent="0.2">
      <c r="A36" s="6" t="s">
        <v>24</v>
      </c>
      <c r="B36" s="5" t="s">
        <v>39</v>
      </c>
      <c r="C36" s="90"/>
      <c r="D36" s="76">
        <f>投入係数表!W36</f>
        <v>0</v>
      </c>
      <c r="E36" s="77">
        <f t="shared" si="0"/>
        <v>0</v>
      </c>
      <c r="F36" s="76">
        <f>分析係数表!C39</f>
        <v>1</v>
      </c>
      <c r="G36" s="77">
        <f t="shared" si="1"/>
        <v>0</v>
      </c>
      <c r="H36" s="77">
        <v>2.6978020985621198E-2</v>
      </c>
      <c r="I36" s="77">
        <f t="shared" si="2"/>
        <v>2.6978020985621198E-2</v>
      </c>
      <c r="J36" s="76">
        <f>分析係数表!G39</f>
        <v>0.34952522092321203</v>
      </c>
      <c r="K36" s="78">
        <f t="shared" si="3"/>
        <v>9.4294987450703003E-3</v>
      </c>
      <c r="L36" s="79"/>
      <c r="M36" s="80"/>
      <c r="N36" s="81">
        <f>分析係数表!H39</f>
        <v>3.9524906649717967E-3</v>
      </c>
      <c r="O36" s="82">
        <f t="shared" si="4"/>
        <v>3.9610664013174229E-2</v>
      </c>
      <c r="P36" s="76">
        <f>分析係数表!C39</f>
        <v>1</v>
      </c>
      <c r="Q36" s="82">
        <f t="shared" si="5"/>
        <v>3.9610664013174229E-2</v>
      </c>
      <c r="R36" s="83">
        <v>6.4506522677613115E-2</v>
      </c>
      <c r="S36" s="84">
        <f t="shared" si="6"/>
        <v>9.1484543663234316E-2</v>
      </c>
      <c r="T36" s="85">
        <f>分析係数表!F39</f>
        <v>0.70020308469180526</v>
      </c>
      <c r="U36" s="86">
        <f t="shared" si="7"/>
        <v>6.4057759674618811E-2</v>
      </c>
      <c r="V36" s="87">
        <f>分析係数表!D39</f>
        <v>4.7038805642461164E-2</v>
      </c>
      <c r="W36" s="167">
        <f t="shared" si="8"/>
        <v>0</v>
      </c>
      <c r="X36" s="76">
        <f>分析係数表!E39</f>
        <v>5.9608101432570393E-2</v>
      </c>
      <c r="Y36" s="166">
        <f t="shared" si="9"/>
        <v>0</v>
      </c>
    </row>
    <row r="37" spans="1:25" x14ac:dyDescent="0.2">
      <c r="A37" s="6" t="s">
        <v>25</v>
      </c>
      <c r="B37" s="5" t="s">
        <v>40</v>
      </c>
      <c r="C37" s="90"/>
      <c r="D37" s="76">
        <f>投入係数表!W37</f>
        <v>9.3075204765450485E-5</v>
      </c>
      <c r="E37" s="77">
        <f t="shared" si="0"/>
        <v>9.3075204765450479E-3</v>
      </c>
      <c r="F37" s="76">
        <f>分析係数表!C40</f>
        <v>0.85909267157813107</v>
      </c>
      <c r="G37" s="77">
        <f t="shared" si="1"/>
        <v>7.9960226319632441E-3</v>
      </c>
      <c r="H37" s="77">
        <v>1.1014608047150782E-2</v>
      </c>
      <c r="I37" s="77">
        <f t="shared" si="2"/>
        <v>1.1014608047150782E-2</v>
      </c>
      <c r="J37" s="76">
        <f>分析係数表!G40</f>
        <v>0.47745782431646305</v>
      </c>
      <c r="K37" s="78">
        <f t="shared" si="3"/>
        <v>5.2590107938912181E-3</v>
      </c>
      <c r="L37" s="79"/>
      <c r="M37" s="80"/>
      <c r="N37" s="81">
        <f>分析係数表!H40</f>
        <v>3.4410502899817272E-2</v>
      </c>
      <c r="O37" s="82">
        <f t="shared" si="4"/>
        <v>0.34485163519007206</v>
      </c>
      <c r="P37" s="76">
        <f>分析係数表!C40</f>
        <v>0.85909267157813107</v>
      </c>
      <c r="Q37" s="82">
        <f t="shared" si="5"/>
        <v>0.29625951257352606</v>
      </c>
      <c r="R37" s="83">
        <v>0.29660683666831023</v>
      </c>
      <c r="S37" s="84">
        <f t="shared" si="6"/>
        <v>0.30762144471546099</v>
      </c>
      <c r="T37" s="85">
        <f>分析係数表!F40</f>
        <v>0.67379290285049442</v>
      </c>
      <c r="U37" s="86">
        <f t="shared" si="7"/>
        <v>0.20727314621389334</v>
      </c>
      <c r="V37" s="87">
        <f>分析係数表!D40</f>
        <v>6.7699243746364171E-2</v>
      </c>
      <c r="W37" s="167">
        <f t="shared" si="8"/>
        <v>0</v>
      </c>
      <c r="X37" s="76">
        <f>分析係数表!E40</f>
        <v>4.3048283885980219E-2</v>
      </c>
      <c r="Y37" s="166">
        <f t="shared" si="9"/>
        <v>0</v>
      </c>
    </row>
    <row r="38" spans="1:25" x14ac:dyDescent="0.2">
      <c r="A38" s="6" t="s">
        <v>26</v>
      </c>
      <c r="B38" s="5" t="s">
        <v>277</v>
      </c>
      <c r="C38" s="90"/>
      <c r="D38" s="76">
        <f>投入係数表!W38</f>
        <v>0</v>
      </c>
      <c r="E38" s="77">
        <f t="shared" si="0"/>
        <v>0</v>
      </c>
      <c r="F38" s="76">
        <f>分析係数表!C41</f>
        <v>0.79270887240526711</v>
      </c>
      <c r="G38" s="77">
        <f t="shared" si="1"/>
        <v>0</v>
      </c>
      <c r="H38" s="77">
        <v>1.9533900684197167E-3</v>
      </c>
      <c r="I38" s="77">
        <f t="shared" si="2"/>
        <v>1.9533900684197167E-3</v>
      </c>
      <c r="J38" s="76">
        <f>分析係数表!G41</f>
        <v>0.44018033035308379</v>
      </c>
      <c r="K38" s="78">
        <f t="shared" si="3"/>
        <v>8.598438856254238E-4</v>
      </c>
      <c r="L38" s="79"/>
      <c r="M38" s="80"/>
      <c r="N38" s="81">
        <f>分析係数表!H41</f>
        <v>5.5652657503773732E-2</v>
      </c>
      <c r="O38" s="82">
        <f t="shared" si="4"/>
        <v>0.55773407319052348</v>
      </c>
      <c r="P38" s="76">
        <f>分析係数表!C41</f>
        <v>0.79270887240526711</v>
      </c>
      <c r="Q38" s="82">
        <f t="shared" si="5"/>
        <v>0.44212074826085657</v>
      </c>
      <c r="R38" s="83">
        <v>0.4503449817516133</v>
      </c>
      <c r="S38" s="84">
        <f t="shared" si="6"/>
        <v>0.45229837182003302</v>
      </c>
      <c r="T38" s="85">
        <f>分析係数表!F41</f>
        <v>0.54542354902257917</v>
      </c>
      <c r="U38" s="86">
        <f t="shared" si="7"/>
        <v>0.24669418317521652</v>
      </c>
      <c r="V38" s="87">
        <f>分析係数表!D41</f>
        <v>0.13115623579330202</v>
      </c>
      <c r="W38" s="167">
        <f t="shared" si="8"/>
        <v>0</v>
      </c>
      <c r="X38" s="76">
        <f>分析係数表!E41</f>
        <v>0.12384452189725716</v>
      </c>
      <c r="Y38" s="166">
        <f t="shared" si="9"/>
        <v>0</v>
      </c>
    </row>
    <row r="39" spans="1:25" x14ac:dyDescent="0.2">
      <c r="A39" s="6" t="s">
        <v>51</v>
      </c>
      <c r="B39" s="5" t="s">
        <v>368</v>
      </c>
      <c r="C39" s="90"/>
      <c r="D39" s="76">
        <f>投入係数表!W39</f>
        <v>1.8615040953090097E-4</v>
      </c>
      <c r="E39" s="77">
        <f>$C$25*D39</f>
        <v>1.8615040953090096E-2</v>
      </c>
      <c r="F39" s="76">
        <f>分析係数表!C42</f>
        <v>1</v>
      </c>
      <c r="G39" s="77">
        <f>E39*F39</f>
        <v>1.8615040953090096E-2</v>
      </c>
      <c r="H39" s="77">
        <v>2.8885336946364078E-2</v>
      </c>
      <c r="I39" s="77">
        <f>C39+H39</f>
        <v>2.8885336946364078E-2</v>
      </c>
      <c r="J39" s="76">
        <f>分析係数表!G42</f>
        <v>0.4853870458135861</v>
      </c>
      <c r="K39" s="78">
        <f>I39*J39</f>
        <v>1.4020568367725693E-2</v>
      </c>
      <c r="L39" s="79"/>
      <c r="M39" s="80"/>
      <c r="N39" s="81">
        <f>分析係数表!H42</f>
        <v>1.2671804242472393E-2</v>
      </c>
      <c r="O39" s="82">
        <f t="shared" si="4"/>
        <v>0.12699298311761384</v>
      </c>
      <c r="P39" s="76">
        <f>分析係数表!C42</f>
        <v>1</v>
      </c>
      <c r="Q39" s="82">
        <f>O39*P39</f>
        <v>0.12699298311761384</v>
      </c>
      <c r="R39" s="83">
        <v>0.13318618294277082</v>
      </c>
      <c r="S39" s="84">
        <f>I39+R39</f>
        <v>0.1620715198891349</v>
      </c>
      <c r="T39" s="85">
        <f>分析係数表!F42</f>
        <v>0.55766192733017372</v>
      </c>
      <c r="U39" s="86">
        <f>S39*T39</f>
        <v>9.0381116146705548E-2</v>
      </c>
      <c r="V39" s="87">
        <f>分析係数表!D42</f>
        <v>5.075039494470774E-2</v>
      </c>
      <c r="W39" s="167">
        <f>ROUND(S39*V39,0)</f>
        <v>0</v>
      </c>
      <c r="X39" s="76">
        <f>分析係数表!E42</f>
        <v>4.4826224328593997E-2</v>
      </c>
      <c r="Y39" s="166">
        <f>ROUND(S39*X39,0)</f>
        <v>0</v>
      </c>
    </row>
    <row r="40" spans="1:25" x14ac:dyDescent="0.2">
      <c r="A40" s="6" t="s">
        <v>195</v>
      </c>
      <c r="B40" s="5" t="s">
        <v>41</v>
      </c>
      <c r="C40" s="90"/>
      <c r="D40" s="76">
        <f>投入係数表!W40</f>
        <v>2.3361876396128071E-2</v>
      </c>
      <c r="E40" s="77">
        <f>$C$25*D40</f>
        <v>2.336187639612807</v>
      </c>
      <c r="F40" s="76">
        <f>分析係数表!C43</f>
        <v>0.28901851382196297</v>
      </c>
      <c r="G40" s="77">
        <f>E40*F40</f>
        <v>0.6752014796101331</v>
      </c>
      <c r="H40" s="77">
        <v>0.87858937953250937</v>
      </c>
      <c r="I40" s="77">
        <f>C40+H40</f>
        <v>0.87858937953250937</v>
      </c>
      <c r="J40" s="76">
        <f>分析係数表!G43</f>
        <v>0.30652070442646356</v>
      </c>
      <c r="K40" s="78">
        <f>I40*J40</f>
        <v>0.2693058355159143</v>
      </c>
      <c r="L40" s="79"/>
      <c r="M40" s="80"/>
      <c r="N40" s="81">
        <f>分析係数表!H43</f>
        <v>3.521490426630651E-2</v>
      </c>
      <c r="O40" s="82">
        <f t="shared" si="4"/>
        <v>0.35291310198672315</v>
      </c>
      <c r="P40" s="76">
        <f>分析係数表!C43</f>
        <v>0.28901851382196297</v>
      </c>
      <c r="Q40" s="82">
        <f>O40*P40</f>
        <v>0.10199842024450158</v>
      </c>
      <c r="R40" s="83">
        <v>0.17180794217508993</v>
      </c>
      <c r="S40" s="84">
        <f>I40+R40</f>
        <v>1.0503973217075993</v>
      </c>
      <c r="T40" s="85">
        <f>分析係数表!F43</f>
        <v>0.54989687450420432</v>
      </c>
      <c r="U40" s="86">
        <f>S40*T40</f>
        <v>0.57761020419459608</v>
      </c>
      <c r="V40" s="87">
        <f>分析係数表!D43</f>
        <v>0.17436141519911152</v>
      </c>
      <c r="W40" s="167">
        <f>ROUND(S40*V40,0)</f>
        <v>0</v>
      </c>
      <c r="X40" s="76">
        <f>分析係数表!E43</f>
        <v>0.14136125654450263</v>
      </c>
      <c r="Y40" s="166">
        <f>ROUND(S40*X40,0)</f>
        <v>0</v>
      </c>
    </row>
    <row r="41" spans="1:25" x14ac:dyDescent="0.2">
      <c r="A41" s="6" t="s">
        <v>341</v>
      </c>
      <c r="B41" s="5" t="s">
        <v>42</v>
      </c>
      <c r="C41" s="90"/>
      <c r="D41" s="76">
        <f>投入係数表!W41</f>
        <v>9.3075204765450485E-5</v>
      </c>
      <c r="E41" s="77">
        <f>$C$25*D41</f>
        <v>9.3075204765450479E-3</v>
      </c>
      <c r="F41" s="76">
        <f>分析係数表!C44</f>
        <v>0.45048931238732937</v>
      </c>
      <c r="G41" s="77">
        <f>E41*F41</f>
        <v>4.1929384995097671E-3</v>
      </c>
      <c r="H41" s="77">
        <v>5.952811357635166E-3</v>
      </c>
      <c r="I41" s="77">
        <f>C41+H41</f>
        <v>5.952811357635166E-3</v>
      </c>
      <c r="J41" s="76">
        <f>分析係数表!G44</f>
        <v>0.26609555771438664</v>
      </c>
      <c r="K41" s="78">
        <f>I41*J41</f>
        <v>1.5840166581784646E-3</v>
      </c>
      <c r="L41" s="79"/>
      <c r="M41" s="80"/>
      <c r="N41" s="81">
        <f>分析係数表!H44</f>
        <v>0.11519822038611266</v>
      </c>
      <c r="O41" s="82">
        <f t="shared" si="4"/>
        <v>1.1544816647055804</v>
      </c>
      <c r="P41" s="76">
        <f>分析係数表!C44</f>
        <v>0.45048931238732937</v>
      </c>
      <c r="Q41" s="82">
        <f>O41*P41</f>
        <v>0.52008165129699624</v>
      </c>
      <c r="R41" s="83">
        <v>0.52783053364773769</v>
      </c>
      <c r="S41" s="84">
        <f>I41+R41</f>
        <v>0.53378334500537283</v>
      </c>
      <c r="T41" s="85">
        <f>分析係数表!F44</f>
        <v>0.50295857988165682</v>
      </c>
      <c r="U41" s="86">
        <f>S41*T41</f>
        <v>0.26847091316838279</v>
      </c>
      <c r="V41" s="87">
        <f>分析係数表!D44</f>
        <v>0.24172039212222909</v>
      </c>
      <c r="W41" s="167">
        <f>ROUND(S41*V41,0)</f>
        <v>0</v>
      </c>
      <c r="X41" s="76">
        <f>分析係数表!E44</f>
        <v>0.1850216373752539</v>
      </c>
      <c r="Y41" s="166">
        <f>ROUND(S41*X41,0)</f>
        <v>0</v>
      </c>
    </row>
    <row r="42" spans="1:25" x14ac:dyDescent="0.2">
      <c r="A42" s="6" t="s">
        <v>342</v>
      </c>
      <c r="B42" s="5" t="s">
        <v>279</v>
      </c>
      <c r="C42" s="90"/>
      <c r="D42" s="76">
        <f>投入係数表!W42</f>
        <v>1.5822784810126582E-3</v>
      </c>
      <c r="E42" s="77">
        <f>$C$25*D42</f>
        <v>0.15822784810126583</v>
      </c>
      <c r="F42" s="76">
        <f>分析係数表!C45</f>
        <v>1</v>
      </c>
      <c r="G42" s="77">
        <f>E42*F42</f>
        <v>0.15822784810126583</v>
      </c>
      <c r="H42" s="77">
        <v>0.19246958791328159</v>
      </c>
      <c r="I42" s="77">
        <f>C42+H42</f>
        <v>0.19246958791328159</v>
      </c>
      <c r="J42" s="76">
        <f>分析係数表!G45</f>
        <v>0</v>
      </c>
      <c r="K42" s="78">
        <f>I42*J42</f>
        <v>0</v>
      </c>
      <c r="L42" s="79"/>
      <c r="M42" s="80"/>
      <c r="N42" s="81">
        <f>分析係数表!H45</f>
        <v>0</v>
      </c>
      <c r="O42" s="82">
        <f t="shared" si="4"/>
        <v>0</v>
      </c>
      <c r="P42" s="76">
        <f>分析係数表!C45</f>
        <v>1</v>
      </c>
      <c r="Q42" s="82">
        <f>O42*P42</f>
        <v>0</v>
      </c>
      <c r="R42" s="83">
        <v>1.6466207532258789E-2</v>
      </c>
      <c r="S42" s="84">
        <f>I42+R42</f>
        <v>0.20893579544554036</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投入係数表!W43</f>
        <v>2.0476545048399106E-3</v>
      </c>
      <c r="E43" s="77">
        <f>$C$25*D43</f>
        <v>0.20476545048399106</v>
      </c>
      <c r="F43" s="76">
        <f>分析係数表!C46</f>
        <v>0.50943835935679327</v>
      </c>
      <c r="G43" s="77">
        <f>E43*F43</f>
        <v>0.1043153751475191</v>
      </c>
      <c r="H43" s="77">
        <v>0.14208856725840399</v>
      </c>
      <c r="I43" s="77">
        <f>C43+H43</f>
        <v>0.14208856725840399</v>
      </c>
      <c r="J43" s="76">
        <f>分析係数表!G46</f>
        <v>9.5846645367412137E-3</v>
      </c>
      <c r="K43" s="78">
        <f>I43*J43</f>
        <v>1.3618712516779935E-3</v>
      </c>
      <c r="L43" s="79"/>
      <c r="M43" s="80"/>
      <c r="N43" s="81">
        <f>分析係数表!H46</f>
        <v>2.3069436720425836E-2</v>
      </c>
      <c r="O43" s="82">
        <f t="shared" si="4"/>
        <v>0.23119490578543647</v>
      </c>
      <c r="P43" s="76">
        <f>分析係数表!C46</f>
        <v>0.50943835935679327</v>
      </c>
      <c r="Q43" s="82">
        <f>O43*P43</f>
        <v>0.11777955349498115</v>
      </c>
      <c r="R43" s="83">
        <v>0.13112217868698459</v>
      </c>
      <c r="S43" s="84">
        <f>I43+R43</f>
        <v>0.27321074594538858</v>
      </c>
      <c r="T43" s="85">
        <f>分析係数表!F46</f>
        <v>0.31355545413053398</v>
      </c>
      <c r="U43" s="86">
        <f>S43*T43</f>
        <v>8.5666719518248266E-2</v>
      </c>
      <c r="V43" s="87">
        <f>分析係数表!D46</f>
        <v>1.3692377909630307E-3</v>
      </c>
      <c r="W43" s="167">
        <f>ROUND(S43*V43,0)</f>
        <v>0</v>
      </c>
      <c r="X43" s="76">
        <f>分析係数表!E46</f>
        <v>4.5641259698767688E-3</v>
      </c>
      <c r="Y43" s="166">
        <f>ROUND(S43*X43,0)</f>
        <v>0</v>
      </c>
    </row>
    <row r="44" spans="1:25" x14ac:dyDescent="0.2">
      <c r="A44" s="192">
        <v>40</v>
      </c>
      <c r="B44" s="14" t="s">
        <v>151</v>
      </c>
      <c r="C44" s="197">
        <f>SUM(C5:C43)</f>
        <v>100</v>
      </c>
      <c r="D44" s="92">
        <f>投入係数表!W44</f>
        <v>0.78006329113924056</v>
      </c>
      <c r="E44" s="91">
        <f>SUM(E5:E43)</f>
        <v>78.006329113924025</v>
      </c>
      <c r="F44" s="92">
        <f>分析係数表!C47</f>
        <v>0.37485381830581077</v>
      </c>
      <c r="G44" s="91">
        <f>SUM(G5:G43)</f>
        <v>16.44158215146933</v>
      </c>
      <c r="H44" s="91">
        <f>SUM(H5:H43)</f>
        <v>19.560010169931676</v>
      </c>
      <c r="I44" s="91">
        <f>SUM(I5:I43)</f>
        <v>119.56001016993166</v>
      </c>
      <c r="J44" s="92">
        <f>分析係数表!G47</f>
        <v>0.21549218320370808</v>
      </c>
      <c r="K44" s="93">
        <f>SUM(K5:K43)</f>
        <v>15.975074990269857</v>
      </c>
      <c r="L44" s="94">
        <f>最終需要_まとめ!$L$33</f>
        <v>0.62733333333333341</v>
      </c>
      <c r="M44" s="91">
        <f>K44*L44</f>
        <v>10.021697043895959</v>
      </c>
      <c r="N44" s="95">
        <f>分析係数表!H47</f>
        <v>1</v>
      </c>
      <c r="O44" s="96">
        <f>SUM(O5:O43)</f>
        <v>10.021697043895959</v>
      </c>
      <c r="P44" s="92">
        <f>分析係数表!C47</f>
        <v>0.37485381830581077</v>
      </c>
      <c r="Q44" s="96">
        <f>SUM(Q5:Q43)</f>
        <v>4.2065374459625886</v>
      </c>
      <c r="R44" s="91">
        <f>SUM(R5:R43)</f>
        <v>4.7217615933370007</v>
      </c>
      <c r="S44" s="97">
        <f>SUM(S5:S43)</f>
        <v>124.28177176326869</v>
      </c>
      <c r="T44" s="98">
        <f>分析係数表!F47</f>
        <v>0.42538298373792127</v>
      </c>
      <c r="U44" s="99">
        <f>SUM(U5:U43)</f>
        <v>30.700359969054489</v>
      </c>
      <c r="V44" s="100">
        <f>分析係数表!D47</f>
        <v>7.0015974022573133E-2</v>
      </c>
      <c r="W44" s="164">
        <f>SUM(W5:W43)</f>
        <v>7</v>
      </c>
      <c r="X44" s="92">
        <f>分析係数表!E47</f>
        <v>5.9583104197763637E-2</v>
      </c>
      <c r="Y44" s="165">
        <f>SUM(Y5:Y43)</f>
        <v>7</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295</v>
      </c>
      <c r="S2" s="3" t="s">
        <v>153</v>
      </c>
      <c r="U2" s="64" t="s">
        <v>210</v>
      </c>
      <c r="W2" s="3" t="s">
        <v>130</v>
      </c>
      <c r="Y2" s="3" t="s">
        <v>154</v>
      </c>
    </row>
    <row r="3" spans="1:25" ht="44" x14ac:dyDescent="0.2">
      <c r="B3" s="65"/>
      <c r="C3" s="66" t="s">
        <v>228</v>
      </c>
      <c r="D3" s="66" t="s">
        <v>235</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投入係数表!X5</f>
        <v>1.1600928074245939E-3</v>
      </c>
      <c r="E5" s="77">
        <f t="shared" ref="E5:E38" si="0">$C$26*D5</f>
        <v>0.11600928074245939</v>
      </c>
      <c r="F5" s="76">
        <f>分析係数表!C8</f>
        <v>0.22093957036739609</v>
      </c>
      <c r="G5" s="77">
        <f t="shared" ref="G5:G38" si="1">E5*F5</f>
        <v>2.5631040645869616E-2</v>
      </c>
      <c r="H5" s="77">
        <f t="array" ref="H5:H43">MMULT(逆行列係数!C5:AO43,'22'!G5:G43)</f>
        <v>3.0147661024746305E-2</v>
      </c>
      <c r="I5" s="77">
        <f t="shared" ref="I5:I38" si="2">C5+H5</f>
        <v>3.0147661024746305E-2</v>
      </c>
      <c r="J5" s="76">
        <f>分析係数表!G8</f>
        <v>0.11961513229827248</v>
      </c>
      <c r="K5" s="78">
        <f t="shared" ref="K5:K38" si="3">I5*J5</f>
        <v>3.6061164619585022E-3</v>
      </c>
      <c r="L5" s="79" t="s">
        <v>184</v>
      </c>
      <c r="M5" s="80" t="s">
        <v>184</v>
      </c>
      <c r="N5" s="81">
        <f>分析係数表!H8</f>
        <v>1.166878525462779E-2</v>
      </c>
      <c r="O5" s="82">
        <f t="shared" ref="O5:O43" si="4">$M$44*N5</f>
        <v>0.22225736078767441</v>
      </c>
      <c r="P5" s="76">
        <f>分析係数表!C8</f>
        <v>0.22093957036739609</v>
      </c>
      <c r="Q5" s="82">
        <f t="shared" ref="Q5:Q38" si="5">O5*P5</f>
        <v>4.9105445803420134E-2</v>
      </c>
      <c r="R5" s="83">
        <f t="array" ref="R5:R43">MMULT(逆行列係数!C5:AO43,'22'!Q5:Q43)</f>
        <v>8.3350019581575688E-2</v>
      </c>
      <c r="S5" s="84">
        <f t="shared" ref="S5:S38" si="6">I5+R5</f>
        <v>0.113497680606322</v>
      </c>
      <c r="T5" s="85">
        <f>分析係数表!F8</f>
        <v>0.45156352503826808</v>
      </c>
      <c r="U5" s="86">
        <f t="shared" ref="U5:U38" si="7">S5*T5</f>
        <v>5.1251412738258235E-2</v>
      </c>
      <c r="V5" s="87">
        <f>分析係数表!D8</f>
        <v>0.17734528755740214</v>
      </c>
      <c r="W5" s="88">
        <f t="shared" ref="W5:W38" si="8">ROUND(S5*V5,0)</f>
        <v>0</v>
      </c>
      <c r="X5" s="76">
        <f>分析係数表!E8</f>
        <v>0.14038924119833807</v>
      </c>
      <c r="Y5" s="89">
        <f t="shared" ref="Y5:Y38" si="9">ROUND(S5*X5,0)</f>
        <v>0</v>
      </c>
    </row>
    <row r="6" spans="1:25" x14ac:dyDescent="0.2">
      <c r="A6" s="6" t="s">
        <v>220</v>
      </c>
      <c r="B6" s="5" t="s">
        <v>266</v>
      </c>
      <c r="C6" s="90"/>
      <c r="D6" s="76">
        <f>投入係数表!X6</f>
        <v>0</v>
      </c>
      <c r="E6" s="77">
        <f t="shared" si="0"/>
        <v>0</v>
      </c>
      <c r="F6" s="76">
        <f>分析係数表!C9</f>
        <v>0.23618090452261309</v>
      </c>
      <c r="G6" s="77">
        <f t="shared" si="1"/>
        <v>0</v>
      </c>
      <c r="H6" s="77">
        <v>5.8264558328042062E-3</v>
      </c>
      <c r="I6" s="77">
        <f t="shared" si="2"/>
        <v>5.8264558328042062E-3</v>
      </c>
      <c r="J6" s="76">
        <f>分析係数表!G9</f>
        <v>0.23529411764705882</v>
      </c>
      <c r="K6" s="78">
        <f t="shared" si="3"/>
        <v>1.3709307841892249E-3</v>
      </c>
      <c r="L6" s="79"/>
      <c r="M6" s="80"/>
      <c r="N6" s="81">
        <f>分析係数表!H9</f>
        <v>6.2564550726940495E-4</v>
      </c>
      <c r="O6" s="82">
        <f t="shared" si="4"/>
        <v>1.1916777642232755E-2</v>
      </c>
      <c r="P6" s="76">
        <f>分析係数表!C9</f>
        <v>0.23618090452261309</v>
      </c>
      <c r="Q6" s="82">
        <f t="shared" si="5"/>
        <v>2.8145153225373845E-3</v>
      </c>
      <c r="R6" s="83">
        <v>3.3392738453970196E-3</v>
      </c>
      <c r="S6" s="84">
        <f t="shared" si="6"/>
        <v>9.1657296782012253E-3</v>
      </c>
      <c r="T6" s="85">
        <f>分析係数表!F9</f>
        <v>0.68627450980392157</v>
      </c>
      <c r="U6" s="86">
        <f t="shared" si="7"/>
        <v>6.2902066419028013E-3</v>
      </c>
      <c r="V6" s="87">
        <f>分析係数表!D9</f>
        <v>1.9607843137254902E-2</v>
      </c>
      <c r="W6" s="88">
        <f t="shared" si="8"/>
        <v>0</v>
      </c>
      <c r="X6" s="76">
        <f>分析係数表!E9</f>
        <v>0</v>
      </c>
      <c r="Y6" s="89">
        <f t="shared" si="9"/>
        <v>0</v>
      </c>
    </row>
    <row r="7" spans="1:25" x14ac:dyDescent="0.2">
      <c r="A7" s="6" t="s">
        <v>221</v>
      </c>
      <c r="B7" s="5" t="s">
        <v>267</v>
      </c>
      <c r="C7" s="90"/>
      <c r="D7" s="76">
        <f>投入係数表!X7</f>
        <v>2.7068832173240526E-3</v>
      </c>
      <c r="E7" s="77">
        <f t="shared" si="0"/>
        <v>0.27068832173240526</v>
      </c>
      <c r="F7" s="76">
        <f>分析係数表!C10</f>
        <v>0</v>
      </c>
      <c r="G7" s="77">
        <f t="shared" si="1"/>
        <v>0</v>
      </c>
      <c r="H7" s="77">
        <v>0</v>
      </c>
      <c r="I7" s="77">
        <f t="shared" si="2"/>
        <v>0</v>
      </c>
      <c r="J7" s="76">
        <f>分析係数表!G10</f>
        <v>0</v>
      </c>
      <c r="K7" s="78">
        <f t="shared" si="3"/>
        <v>0</v>
      </c>
      <c r="L7" s="79"/>
      <c r="M7" s="80"/>
      <c r="N7" s="81">
        <f>分析係数表!H10</f>
        <v>1.1817748470644316E-3</v>
      </c>
      <c r="O7" s="82">
        <f t="shared" si="4"/>
        <v>2.2509468879772985E-2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222</v>
      </c>
      <c r="B8" s="5" t="s">
        <v>27</v>
      </c>
      <c r="C8" s="90"/>
      <c r="D8" s="76">
        <f>投入係数表!X8</f>
        <v>1.9334880123743234E-4</v>
      </c>
      <c r="E8" s="77">
        <f t="shared" si="0"/>
        <v>1.9334880123743233E-2</v>
      </c>
      <c r="F8" s="76">
        <f>分析係数表!C11</f>
        <v>2.6120660599932566E-2</v>
      </c>
      <c r="G8" s="77">
        <f t="shared" si="1"/>
        <v>5.0503984145267911E-4</v>
      </c>
      <c r="H8" s="77">
        <v>4.183871445648189E-3</v>
      </c>
      <c r="I8" s="77">
        <f t="shared" si="2"/>
        <v>4.183871445648189E-3</v>
      </c>
      <c r="J8" s="76">
        <f>分析係数表!G11</f>
        <v>0.34361233480176212</v>
      </c>
      <c r="K8" s="78">
        <f t="shared" si="3"/>
        <v>1.4376298359495979E-3</v>
      </c>
      <c r="L8" s="79"/>
      <c r="M8" s="80"/>
      <c r="N8" s="81">
        <f>分析係数表!H11</f>
        <v>-1.9861762135536665E-5</v>
      </c>
      <c r="O8" s="82">
        <f t="shared" si="4"/>
        <v>-3.783104013407224E-4</v>
      </c>
      <c r="P8" s="76">
        <f>分析係数表!C11</f>
        <v>2.6120660599932566E-2</v>
      </c>
      <c r="Q8" s="82">
        <f t="shared" si="5"/>
        <v>-9.8817175948452845E-6</v>
      </c>
      <c r="R8" s="83">
        <v>1.1632911842078967E-3</v>
      </c>
      <c r="S8" s="84">
        <f t="shared" si="6"/>
        <v>5.3471626298560856E-3</v>
      </c>
      <c r="T8" s="85">
        <f>分析係数表!F11</f>
        <v>0.56828193832599116</v>
      </c>
      <c r="U8" s="86">
        <f t="shared" si="7"/>
        <v>3.0386959438389208E-3</v>
      </c>
      <c r="V8" s="87">
        <f>分析係数表!D11</f>
        <v>2.2026431718061675E-2</v>
      </c>
      <c r="W8" s="88">
        <f t="shared" si="8"/>
        <v>0</v>
      </c>
      <c r="X8" s="76">
        <f>分析係数表!E11</f>
        <v>0</v>
      </c>
      <c r="Y8" s="89">
        <f t="shared" si="9"/>
        <v>0</v>
      </c>
    </row>
    <row r="9" spans="1:25" x14ac:dyDescent="0.2">
      <c r="A9" s="6" t="s">
        <v>223</v>
      </c>
      <c r="B9" s="5" t="s">
        <v>191</v>
      </c>
      <c r="C9" s="90"/>
      <c r="D9" s="76">
        <f>投入係数表!X9</f>
        <v>1.5467904098994587E-3</v>
      </c>
      <c r="E9" s="77">
        <f t="shared" si="0"/>
        <v>0.15467904098994587</v>
      </c>
      <c r="F9" s="76">
        <f>分析係数表!C12</f>
        <v>0.27511259056197379</v>
      </c>
      <c r="G9" s="77">
        <f t="shared" si="1"/>
        <v>4.2554151672385736E-2</v>
      </c>
      <c r="H9" s="77">
        <v>4.9554505303292216E-2</v>
      </c>
      <c r="I9" s="77">
        <f t="shared" si="2"/>
        <v>4.9554505303292216E-2</v>
      </c>
      <c r="J9" s="76">
        <f>分析係数表!G12</f>
        <v>0.14467046825309793</v>
      </c>
      <c r="K9" s="78">
        <f t="shared" si="3"/>
        <v>7.1690734862779092E-3</v>
      </c>
      <c r="L9" s="79"/>
      <c r="M9" s="80"/>
      <c r="N9" s="81">
        <f>分析係数表!H12</f>
        <v>9.3787240804004135E-2</v>
      </c>
      <c r="O9" s="82">
        <f t="shared" si="4"/>
        <v>1.7863817151308912</v>
      </c>
      <c r="P9" s="76">
        <f>分析係数表!C12</f>
        <v>0.27511259056197379</v>
      </c>
      <c r="Q9" s="82">
        <f t="shared" si="5"/>
        <v>0.49145610138220136</v>
      </c>
      <c r="R9" s="83">
        <v>0.57150237964893424</v>
      </c>
      <c r="S9" s="84">
        <f t="shared" si="6"/>
        <v>0.62105688495222644</v>
      </c>
      <c r="T9" s="85">
        <f>分析係数表!F12</f>
        <v>0.28514639763131922</v>
      </c>
      <c r="U9" s="86">
        <f t="shared" si="7"/>
        <v>0.17709213346825603</v>
      </c>
      <c r="V9" s="87">
        <f>分析係数表!D12</f>
        <v>6.6646562123039807E-2</v>
      </c>
      <c r="W9" s="88">
        <f t="shared" si="8"/>
        <v>0</v>
      </c>
      <c r="X9" s="76">
        <f>分析係数表!E12</f>
        <v>5.9847571005592716E-2</v>
      </c>
      <c r="Y9" s="89">
        <f t="shared" si="9"/>
        <v>0</v>
      </c>
    </row>
    <row r="10" spans="1:25" x14ac:dyDescent="0.2">
      <c r="A10" s="6" t="s">
        <v>224</v>
      </c>
      <c r="B10" s="5" t="s">
        <v>28</v>
      </c>
      <c r="C10" s="90"/>
      <c r="D10" s="76">
        <f>投入係数表!X10</f>
        <v>2.7068832173240526E-3</v>
      </c>
      <c r="E10" s="77">
        <f t="shared" si="0"/>
        <v>0.27068832173240526</v>
      </c>
      <c r="F10" s="76">
        <f>分析係数表!C13</f>
        <v>0</v>
      </c>
      <c r="G10" s="77">
        <f t="shared" si="1"/>
        <v>0</v>
      </c>
      <c r="H10" s="77">
        <v>0</v>
      </c>
      <c r="I10" s="77">
        <f t="shared" si="2"/>
        <v>0</v>
      </c>
      <c r="J10" s="76">
        <f>分析係数表!G13</f>
        <v>0.2449874686716792</v>
      </c>
      <c r="K10" s="78">
        <f t="shared" si="3"/>
        <v>0</v>
      </c>
      <c r="L10" s="79"/>
      <c r="M10" s="80"/>
      <c r="N10" s="81">
        <f>分析係数表!H13</f>
        <v>1.4727496623500437E-2</v>
      </c>
      <c r="O10" s="82">
        <f t="shared" si="4"/>
        <v>0.28051716259414566</v>
      </c>
      <c r="P10" s="76">
        <f>分析係数表!C13</f>
        <v>0</v>
      </c>
      <c r="Q10" s="82">
        <f t="shared" si="5"/>
        <v>0</v>
      </c>
      <c r="R10" s="83">
        <v>0</v>
      </c>
      <c r="S10" s="84">
        <f t="shared" si="6"/>
        <v>0</v>
      </c>
      <c r="T10" s="85">
        <f>分析係数表!F13</f>
        <v>0.38345864661654133</v>
      </c>
      <c r="U10" s="86">
        <f t="shared" si="7"/>
        <v>0</v>
      </c>
      <c r="V10" s="87">
        <f>分析係数表!D13</f>
        <v>8.834586466165413E-2</v>
      </c>
      <c r="W10" s="88">
        <f t="shared" si="8"/>
        <v>0</v>
      </c>
      <c r="X10" s="76">
        <f>分析係数表!E13</f>
        <v>8.6048454469507096E-2</v>
      </c>
      <c r="Y10" s="89">
        <f t="shared" si="9"/>
        <v>0</v>
      </c>
    </row>
    <row r="11" spans="1:25" x14ac:dyDescent="0.2">
      <c r="A11" s="6" t="s">
        <v>225</v>
      </c>
      <c r="B11" s="5" t="s">
        <v>268</v>
      </c>
      <c r="C11" s="90"/>
      <c r="D11" s="76">
        <f>投入係数表!X11</f>
        <v>0.11658932714617169</v>
      </c>
      <c r="E11" s="77">
        <f t="shared" si="0"/>
        <v>11.658932714617169</v>
      </c>
      <c r="F11" s="76">
        <f>分析係数表!C14</f>
        <v>0.21228966346153844</v>
      </c>
      <c r="G11" s="77">
        <f t="shared" si="1"/>
        <v>2.4750709023067996</v>
      </c>
      <c r="H11" s="77">
        <v>2.7568120955959383</v>
      </c>
      <c r="I11" s="77">
        <f t="shared" si="2"/>
        <v>2.7568120955959383</v>
      </c>
      <c r="J11" s="76">
        <f>分析係数表!G14</f>
        <v>0.17214191852825231</v>
      </c>
      <c r="K11" s="78">
        <f t="shared" si="3"/>
        <v>0.47456292315777654</v>
      </c>
      <c r="L11" s="79"/>
      <c r="M11" s="80"/>
      <c r="N11" s="81">
        <f>分析係数表!H14</f>
        <v>1.2214983713355048E-3</v>
      </c>
      <c r="O11" s="82">
        <f t="shared" si="4"/>
        <v>2.3266089682454427E-2</v>
      </c>
      <c r="P11" s="76">
        <f>分析係数表!C14</f>
        <v>0.21228966346153844</v>
      </c>
      <c r="Q11" s="82">
        <f t="shared" si="5"/>
        <v>4.9391503487542215E-3</v>
      </c>
      <c r="R11" s="83">
        <v>2.8603698860834432E-2</v>
      </c>
      <c r="S11" s="84">
        <f t="shared" si="6"/>
        <v>2.7854157944567728</v>
      </c>
      <c r="T11" s="85">
        <f>分析係数表!F14</f>
        <v>0.30737068450603272</v>
      </c>
      <c r="U11" s="86">
        <f t="shared" si="7"/>
        <v>0.85615515937609321</v>
      </c>
      <c r="V11" s="87">
        <f>分析係数表!D14</f>
        <v>6.4508421932863463E-2</v>
      </c>
      <c r="W11" s="88">
        <f t="shared" si="8"/>
        <v>0</v>
      </c>
      <c r="X11" s="76">
        <f>分析係数表!E14</f>
        <v>5.0053757018277384E-2</v>
      </c>
      <c r="Y11" s="89">
        <f t="shared" si="9"/>
        <v>0</v>
      </c>
    </row>
    <row r="12" spans="1:25" x14ac:dyDescent="0.2">
      <c r="A12" s="6" t="s">
        <v>226</v>
      </c>
      <c r="B12" s="5" t="s">
        <v>29</v>
      </c>
      <c r="C12" s="90"/>
      <c r="D12" s="76">
        <f>投入係数表!X12</f>
        <v>3.5189481825212685E-2</v>
      </c>
      <c r="E12" s="77">
        <f t="shared" si="0"/>
        <v>3.5189481825212683</v>
      </c>
      <c r="F12" s="76">
        <f>分析係数表!C15</f>
        <v>0</v>
      </c>
      <c r="G12" s="77">
        <f t="shared" si="1"/>
        <v>0</v>
      </c>
      <c r="H12" s="77">
        <v>0</v>
      </c>
      <c r="I12" s="77">
        <f t="shared" si="2"/>
        <v>0</v>
      </c>
      <c r="J12" s="76">
        <f>分析係数表!G15</f>
        <v>9.5616368472834598E-2</v>
      </c>
      <c r="K12" s="78">
        <f t="shared" si="3"/>
        <v>0</v>
      </c>
      <c r="L12" s="79"/>
      <c r="M12" s="80"/>
      <c r="N12" s="81">
        <f>分析係数表!H15</f>
        <v>8.620004766822913E-3</v>
      </c>
      <c r="O12" s="82">
        <f t="shared" si="4"/>
        <v>0.16418671418187353</v>
      </c>
      <c r="P12" s="76">
        <f>分析係数表!C15</f>
        <v>0</v>
      </c>
      <c r="Q12" s="82">
        <f t="shared" si="5"/>
        <v>0</v>
      </c>
      <c r="R12" s="83">
        <v>0</v>
      </c>
      <c r="S12" s="84">
        <f t="shared" si="6"/>
        <v>0</v>
      </c>
      <c r="T12" s="85">
        <f>分析係数表!F15</f>
        <v>0.30379331705717305</v>
      </c>
      <c r="U12" s="86">
        <f t="shared" si="7"/>
        <v>0</v>
      </c>
      <c r="V12" s="87">
        <f>分析係数表!D15</f>
        <v>2.2264329701563241E-2</v>
      </c>
      <c r="W12" s="88">
        <f t="shared" si="8"/>
        <v>0</v>
      </c>
      <c r="X12" s="76">
        <f>分析係数表!E15</f>
        <v>2.0187297307145722E-2</v>
      </c>
      <c r="Y12" s="89">
        <f t="shared" si="9"/>
        <v>0</v>
      </c>
    </row>
    <row r="13" spans="1:25" x14ac:dyDescent="0.2">
      <c r="A13" s="6" t="s">
        <v>227</v>
      </c>
      <c r="B13" s="5" t="s">
        <v>30</v>
      </c>
      <c r="C13" s="90"/>
      <c r="D13" s="76">
        <f>投入係数表!X13</f>
        <v>1.7401392111368909E-3</v>
      </c>
      <c r="E13" s="77">
        <f t="shared" si="0"/>
        <v>0.17401392111368907</v>
      </c>
      <c r="F13" s="76">
        <f>分析係数表!C16</f>
        <v>0.11454569784557744</v>
      </c>
      <c r="G13" s="77">
        <f t="shared" si="1"/>
        <v>1.9932546028812777E-2</v>
      </c>
      <c r="H13" s="77">
        <v>4.0247943710320831E-2</v>
      </c>
      <c r="I13" s="77">
        <f t="shared" si="2"/>
        <v>4.0247943710320831E-2</v>
      </c>
      <c r="J13" s="76">
        <f>分析係数表!G16</f>
        <v>3.3333333333333333E-2</v>
      </c>
      <c r="K13" s="78">
        <f t="shared" si="3"/>
        <v>1.3415981236773609E-3</v>
      </c>
      <c r="L13" s="79"/>
      <c r="M13" s="80"/>
      <c r="N13" s="81">
        <f>分析係数表!H16</f>
        <v>1.7428696273933425E-2</v>
      </c>
      <c r="O13" s="82">
        <f t="shared" si="4"/>
        <v>0.33196737717648395</v>
      </c>
      <c r="P13" s="76">
        <f>分析係数表!C16</f>
        <v>0.11454569784557744</v>
      </c>
      <c r="Q13" s="82">
        <f t="shared" si="5"/>
        <v>3.8025434880646372E-2</v>
      </c>
      <c r="R13" s="83">
        <v>4.4342001961649322E-2</v>
      </c>
      <c r="S13" s="84">
        <f t="shared" si="6"/>
        <v>8.4589945671970146E-2</v>
      </c>
      <c r="T13" s="85">
        <f>分析係数表!F16</f>
        <v>0.28835978835978837</v>
      </c>
      <c r="U13" s="86">
        <f t="shared" si="7"/>
        <v>2.4392338831335309E-2</v>
      </c>
      <c r="V13" s="87">
        <f>分析係数表!D16</f>
        <v>1.4814814814814815E-2</v>
      </c>
      <c r="W13" s="88">
        <f t="shared" si="8"/>
        <v>0</v>
      </c>
      <c r="X13" s="76">
        <f>分析係数表!E16</f>
        <v>1.4814814814814815E-2</v>
      </c>
      <c r="Y13" s="89">
        <f t="shared" si="9"/>
        <v>0</v>
      </c>
    </row>
    <row r="14" spans="1:25" x14ac:dyDescent="0.2">
      <c r="A14" s="6" t="s">
        <v>2</v>
      </c>
      <c r="B14" s="5" t="s">
        <v>365</v>
      </c>
      <c r="C14" s="90"/>
      <c r="D14" s="76">
        <f>投入係数表!X14</f>
        <v>5.6071152358855375E-2</v>
      </c>
      <c r="E14" s="77">
        <f t="shared" si="0"/>
        <v>5.6071152358855372</v>
      </c>
      <c r="F14" s="76">
        <f>分析係数表!C17</f>
        <v>0.30978058757902571</v>
      </c>
      <c r="G14" s="77">
        <f t="shared" si="1"/>
        <v>1.7369754523959291</v>
      </c>
      <c r="H14" s="77">
        <v>1.9690175613702741</v>
      </c>
      <c r="I14" s="77">
        <f t="shared" si="2"/>
        <v>1.9690175613702741</v>
      </c>
      <c r="J14" s="76">
        <f>分析係数表!G17</f>
        <v>0.21244620534189493</v>
      </c>
      <c r="K14" s="78">
        <f t="shared" si="3"/>
        <v>0.41831030916466644</v>
      </c>
      <c r="L14" s="79"/>
      <c r="M14" s="80"/>
      <c r="N14" s="81">
        <f>分析係数表!H17</f>
        <v>3.0984348931437197E-3</v>
      </c>
      <c r="O14" s="82">
        <f t="shared" si="4"/>
        <v>5.9016422609152693E-2</v>
      </c>
      <c r="P14" s="76">
        <f>分析係数表!C17</f>
        <v>0.30978058757902571</v>
      </c>
      <c r="Q14" s="82">
        <f t="shared" si="5"/>
        <v>1.8282142072675419E-2</v>
      </c>
      <c r="R14" s="83">
        <v>4.1193470415368832E-2</v>
      </c>
      <c r="S14" s="84">
        <f t="shared" si="6"/>
        <v>2.010211031785643</v>
      </c>
      <c r="T14" s="85">
        <f>分析係数表!F17</f>
        <v>0.32338274472300022</v>
      </c>
      <c r="U14" s="86">
        <f t="shared" si="7"/>
        <v>0.65006756093129547</v>
      </c>
      <c r="V14" s="87">
        <f>分析係数表!D17</f>
        <v>4.5631532208484184E-2</v>
      </c>
      <c r="W14" s="88">
        <f t="shared" si="8"/>
        <v>0</v>
      </c>
      <c r="X14" s="76">
        <f>分析係数表!E17</f>
        <v>4.7134367101577979E-2</v>
      </c>
      <c r="Y14" s="89">
        <f t="shared" si="9"/>
        <v>0</v>
      </c>
    </row>
    <row r="15" spans="1:25" x14ac:dyDescent="0.2">
      <c r="A15" s="6" t="s">
        <v>3</v>
      </c>
      <c r="B15" s="5" t="s">
        <v>31</v>
      </c>
      <c r="C15" s="90"/>
      <c r="D15" s="76">
        <f>投入係数表!X15</f>
        <v>2.3201856148491878E-3</v>
      </c>
      <c r="E15" s="77">
        <f t="shared" si="0"/>
        <v>0.23201856148491878</v>
      </c>
      <c r="F15" s="76">
        <f>分析係数表!C18</f>
        <v>0.59688826025459685</v>
      </c>
      <c r="G15" s="77">
        <f t="shared" si="1"/>
        <v>0.13848915551150739</v>
      </c>
      <c r="H15" s="77">
        <v>0.17273147988074145</v>
      </c>
      <c r="I15" s="77">
        <f t="shared" si="2"/>
        <v>0.17273147988074145</v>
      </c>
      <c r="J15" s="76">
        <f>分析係数表!G18</f>
        <v>0.21580586555930445</v>
      </c>
      <c r="K15" s="78">
        <f t="shared" si="3"/>
        <v>3.7276466525002987E-2</v>
      </c>
      <c r="L15" s="79"/>
      <c r="M15" s="80"/>
      <c r="N15" s="81">
        <f>分析係数表!H18</f>
        <v>4.5682052911734329E-4</v>
      </c>
      <c r="O15" s="82">
        <f t="shared" si="4"/>
        <v>8.7011392308366155E-3</v>
      </c>
      <c r="P15" s="76">
        <f>分析係数表!C18</f>
        <v>0.59688826025459685</v>
      </c>
      <c r="Q15" s="82">
        <f t="shared" si="5"/>
        <v>5.1936078577270884E-3</v>
      </c>
      <c r="R15" s="83">
        <v>1.2956906698560446E-2</v>
      </c>
      <c r="S15" s="84">
        <f t="shared" si="6"/>
        <v>0.1856883865793019</v>
      </c>
      <c r="T15" s="85">
        <f>分析係数表!F18</f>
        <v>0.45964183752919802</v>
      </c>
      <c r="U15" s="86">
        <f t="shared" si="7"/>
        <v>8.5350151215142389E-2</v>
      </c>
      <c r="V15" s="87">
        <f>分析係数表!D18</f>
        <v>3.9968855437321565E-2</v>
      </c>
      <c r="W15" s="88">
        <f t="shared" si="8"/>
        <v>0</v>
      </c>
      <c r="X15" s="76">
        <f>分析係数表!E18</f>
        <v>3.7243706202958735E-2</v>
      </c>
      <c r="Y15" s="89">
        <f t="shared" si="9"/>
        <v>0</v>
      </c>
    </row>
    <row r="16" spans="1:25" x14ac:dyDescent="0.2">
      <c r="A16" s="6" t="s">
        <v>4</v>
      </c>
      <c r="B16" s="5" t="s">
        <v>32</v>
      </c>
      <c r="C16" s="90"/>
      <c r="D16" s="76">
        <f>投入係数表!X16</f>
        <v>1.9334880123743233E-3</v>
      </c>
      <c r="E16" s="77">
        <f t="shared" si="0"/>
        <v>0.19334880123743234</v>
      </c>
      <c r="F16" s="76">
        <f>分析係数表!C19</f>
        <v>0.34200435729847489</v>
      </c>
      <c r="G16" s="77">
        <f t="shared" si="1"/>
        <v>6.612613250163861E-2</v>
      </c>
      <c r="H16" s="77">
        <v>0.15705338796435023</v>
      </c>
      <c r="I16" s="77">
        <f t="shared" si="2"/>
        <v>0.15705338796435023</v>
      </c>
      <c r="J16" s="76">
        <f>分析係数表!G19</f>
        <v>5.7658279746234518E-2</v>
      </c>
      <c r="K16" s="78">
        <f t="shared" si="3"/>
        <v>9.0554281783424076E-3</v>
      </c>
      <c r="L16" s="79"/>
      <c r="M16" s="80"/>
      <c r="N16" s="81">
        <f>分析係数表!H19</f>
        <v>-1.1917057281321999E-4</v>
      </c>
      <c r="O16" s="82">
        <f t="shared" si="4"/>
        <v>-2.2698624080443345E-3</v>
      </c>
      <c r="P16" s="76">
        <f>分析係数表!C19</f>
        <v>0.34200435729847489</v>
      </c>
      <c r="Q16" s="82">
        <f t="shared" si="5"/>
        <v>-7.763028340191712E-4</v>
      </c>
      <c r="R16" s="83">
        <v>7.1973015284976811E-3</v>
      </c>
      <c r="S16" s="84">
        <f t="shared" si="6"/>
        <v>0.16425068949284791</v>
      </c>
      <c r="T16" s="85">
        <f>分析係数表!F19</f>
        <v>0.2400702026958986</v>
      </c>
      <c r="U16" s="86">
        <f t="shared" si="7"/>
        <v>3.9431696319489097E-2</v>
      </c>
      <c r="V16" s="87">
        <f>分析係数表!D19</f>
        <v>1.0314617409693151E-2</v>
      </c>
      <c r="W16" s="88">
        <f t="shared" si="8"/>
        <v>0</v>
      </c>
      <c r="X16" s="76">
        <f>分析係数表!E19</f>
        <v>1.1666882453641765E-2</v>
      </c>
      <c r="Y16" s="89">
        <f t="shared" si="9"/>
        <v>0</v>
      </c>
    </row>
    <row r="17" spans="1:25" x14ac:dyDescent="0.2">
      <c r="A17" s="6" t="s">
        <v>5</v>
      </c>
      <c r="B17" s="5" t="s">
        <v>33</v>
      </c>
      <c r="C17" s="90"/>
      <c r="D17" s="76">
        <f>投入係数表!X17</f>
        <v>7.9273008507347257E-3</v>
      </c>
      <c r="E17" s="77">
        <f t="shared" si="0"/>
        <v>0.79273008507347253</v>
      </c>
      <c r="F17" s="76">
        <f>分析係数表!C20</f>
        <v>3.3677120606188216E-2</v>
      </c>
      <c r="G17" s="77">
        <f t="shared" si="1"/>
        <v>2.6696866683173177E-2</v>
      </c>
      <c r="H17" s="77">
        <v>2.9679240094838473E-2</v>
      </c>
      <c r="I17" s="77">
        <f t="shared" si="2"/>
        <v>2.9679240094838473E-2</v>
      </c>
      <c r="J17" s="76">
        <f>分析係数表!G20</f>
        <v>0.10088272383354351</v>
      </c>
      <c r="K17" s="78">
        <f t="shared" si="3"/>
        <v>2.9941225820770212E-3</v>
      </c>
      <c r="L17" s="79"/>
      <c r="M17" s="80"/>
      <c r="N17" s="81">
        <f>分析係数表!H20</f>
        <v>5.7599110193056326E-4</v>
      </c>
      <c r="O17" s="82">
        <f t="shared" si="4"/>
        <v>1.0971001638880949E-2</v>
      </c>
      <c r="P17" s="76">
        <f>分析係数表!C20</f>
        <v>3.3677120606188216E-2</v>
      </c>
      <c r="Q17" s="82">
        <f t="shared" si="5"/>
        <v>3.6947174536328229E-4</v>
      </c>
      <c r="R17" s="83">
        <v>9.5707673550445038E-4</v>
      </c>
      <c r="S17" s="84">
        <f t="shared" si="6"/>
        <v>3.0636316830342923E-2</v>
      </c>
      <c r="T17" s="85">
        <f>分析係数表!F20</f>
        <v>0.2244640605296343</v>
      </c>
      <c r="U17" s="86">
        <f t="shared" si="7"/>
        <v>6.8767520754111477E-3</v>
      </c>
      <c r="V17" s="87">
        <f>分析係数表!D20</f>
        <v>9.8360655737704916E-2</v>
      </c>
      <c r="W17" s="88">
        <f t="shared" si="8"/>
        <v>0</v>
      </c>
      <c r="X17" s="76">
        <f>分析係数表!E20</f>
        <v>9.8360655737704916E-2</v>
      </c>
      <c r="Y17" s="89">
        <f t="shared" si="9"/>
        <v>0</v>
      </c>
    </row>
    <row r="18" spans="1:25" x14ac:dyDescent="0.2">
      <c r="A18" s="6" t="s">
        <v>6</v>
      </c>
      <c r="B18" s="5" t="s">
        <v>34</v>
      </c>
      <c r="C18" s="90"/>
      <c r="D18" s="76">
        <f>投入係数表!X18</f>
        <v>6.3805104408352666E-3</v>
      </c>
      <c r="E18" s="77">
        <f t="shared" si="0"/>
        <v>0.63805104408352664</v>
      </c>
      <c r="F18" s="76">
        <f>分析係数表!C21</f>
        <v>0.74792925901052154</v>
      </c>
      <c r="G18" s="77">
        <f t="shared" si="1"/>
        <v>0.4772170446122817</v>
      </c>
      <c r="H18" s="77">
        <v>0.57232494506055875</v>
      </c>
      <c r="I18" s="77">
        <f t="shared" si="2"/>
        <v>0.57232494506055875</v>
      </c>
      <c r="J18" s="76">
        <f>分析係数表!G21</f>
        <v>0.28510603787356553</v>
      </c>
      <c r="K18" s="78">
        <f t="shared" si="3"/>
        <v>0.16317329746242198</v>
      </c>
      <c r="L18" s="79"/>
      <c r="M18" s="80"/>
      <c r="N18" s="81">
        <f>分析係数表!H21</f>
        <v>9.6329546357352828E-4</v>
      </c>
      <c r="O18" s="82">
        <f t="shared" si="4"/>
        <v>1.8348054465025038E-2</v>
      </c>
      <c r="P18" s="76">
        <f>分析係数表!C21</f>
        <v>0.74792925901052154</v>
      </c>
      <c r="Q18" s="82">
        <f t="shared" si="5"/>
        <v>1.3723046780310869E-2</v>
      </c>
      <c r="R18" s="83">
        <v>3.2336289096262683E-2</v>
      </c>
      <c r="S18" s="84">
        <f t="shared" si="6"/>
        <v>0.60466123415682138</v>
      </c>
      <c r="T18" s="85">
        <f>分析係数表!F21</f>
        <v>0.42581403836016385</v>
      </c>
      <c r="U18" s="86">
        <f t="shared" si="7"/>
        <v>0.25747324195615673</v>
      </c>
      <c r="V18" s="87">
        <f>分析係数表!D21</f>
        <v>6.5082518957057703E-2</v>
      </c>
      <c r="W18" s="88">
        <f t="shared" si="8"/>
        <v>0</v>
      </c>
      <c r="X18" s="76">
        <f>分析係数表!E21</f>
        <v>5.1052268764445886E-2</v>
      </c>
      <c r="Y18" s="89">
        <f t="shared" si="9"/>
        <v>0</v>
      </c>
    </row>
    <row r="19" spans="1:25" x14ac:dyDescent="0.2">
      <c r="A19" s="6" t="s">
        <v>7</v>
      </c>
      <c r="B19" s="5" t="s">
        <v>269</v>
      </c>
      <c r="C19" s="90"/>
      <c r="D19" s="76">
        <f>投入係数表!X19</f>
        <v>1.9334880123743234E-4</v>
      </c>
      <c r="E19" s="77">
        <f t="shared" si="0"/>
        <v>1.9334880123743233E-2</v>
      </c>
      <c r="F19" s="76">
        <f>分析係数表!C22</f>
        <v>0.14808652246256238</v>
      </c>
      <c r="G19" s="77">
        <f t="shared" si="1"/>
        <v>2.8632351597556531E-3</v>
      </c>
      <c r="H19" s="77">
        <v>7.9031844350990633E-3</v>
      </c>
      <c r="I19" s="77">
        <f t="shared" si="2"/>
        <v>7.9031844350990633E-3</v>
      </c>
      <c r="J19" s="76">
        <f>分析係数表!G22</f>
        <v>0.1945937983354202</v>
      </c>
      <c r="K19" s="78">
        <f t="shared" si="3"/>
        <v>1.537910678171299E-3</v>
      </c>
      <c r="L19" s="79"/>
      <c r="M19" s="80"/>
      <c r="N19" s="81">
        <f>分析係数表!H22</f>
        <v>4.9654405338841663E-5</v>
      </c>
      <c r="O19" s="82">
        <f t="shared" si="4"/>
        <v>9.4577600335180598E-4</v>
      </c>
      <c r="P19" s="76">
        <f>分析係数表!C22</f>
        <v>0.14808652246256238</v>
      </c>
      <c r="Q19" s="82">
        <f t="shared" si="5"/>
        <v>1.4005667936490968E-4</v>
      </c>
      <c r="R19" s="83">
        <v>1.6990603940773414E-3</v>
      </c>
      <c r="S19" s="84">
        <f t="shared" si="6"/>
        <v>9.602244829176404E-3</v>
      </c>
      <c r="T19" s="85">
        <f>分析係数表!F22</f>
        <v>0.41290417618030495</v>
      </c>
      <c r="U19" s="86">
        <f t="shared" si="7"/>
        <v>3.9648069906726762E-3</v>
      </c>
      <c r="V19" s="87">
        <f>分析係数表!D22</f>
        <v>2.3495617588568902E-2</v>
      </c>
      <c r="W19" s="88">
        <f t="shared" si="8"/>
        <v>0</v>
      </c>
      <c r="X19" s="76">
        <f>分析係数表!E22</f>
        <v>1.8855417249760625E-2</v>
      </c>
      <c r="Y19" s="89">
        <f t="shared" si="9"/>
        <v>0</v>
      </c>
    </row>
    <row r="20" spans="1:25" x14ac:dyDescent="0.2">
      <c r="A20" s="6" t="s">
        <v>8</v>
      </c>
      <c r="B20" s="5" t="s">
        <v>270</v>
      </c>
      <c r="C20" s="90"/>
      <c r="D20" s="76">
        <f>投入係数表!X20</f>
        <v>0</v>
      </c>
      <c r="E20" s="77">
        <f t="shared" si="0"/>
        <v>0</v>
      </c>
      <c r="F20" s="76">
        <f>分析係数表!C23</f>
        <v>0</v>
      </c>
      <c r="G20" s="77">
        <f t="shared" si="1"/>
        <v>0</v>
      </c>
      <c r="H20" s="77">
        <v>0</v>
      </c>
      <c r="I20" s="77">
        <f t="shared" si="2"/>
        <v>0</v>
      </c>
      <c r="J20" s="76">
        <f>分析係数表!G23</f>
        <v>0.21540656205420827</v>
      </c>
      <c r="K20" s="78">
        <f t="shared" si="3"/>
        <v>0</v>
      </c>
      <c r="L20" s="79"/>
      <c r="M20" s="80"/>
      <c r="N20" s="81">
        <f>分析係数表!H23</f>
        <v>2.9792643203304998E-5</v>
      </c>
      <c r="O20" s="82">
        <f t="shared" si="4"/>
        <v>5.6746560201108363E-4</v>
      </c>
      <c r="P20" s="76">
        <f>分析係数表!C23</f>
        <v>0</v>
      </c>
      <c r="Q20" s="82">
        <f t="shared" si="5"/>
        <v>0</v>
      </c>
      <c r="R20" s="83">
        <v>0</v>
      </c>
      <c r="S20" s="84">
        <f t="shared" si="6"/>
        <v>0</v>
      </c>
      <c r="T20" s="85">
        <f>分析係数表!F23</f>
        <v>0.44079885877318115</v>
      </c>
      <c r="U20" s="86">
        <f t="shared" si="7"/>
        <v>0</v>
      </c>
      <c r="V20" s="87">
        <f>分析係数表!D23</f>
        <v>9.4151212553495012E-2</v>
      </c>
      <c r="W20" s="88">
        <f t="shared" si="8"/>
        <v>0</v>
      </c>
      <c r="X20" s="76">
        <f>分析係数表!E23</f>
        <v>8.7375178316690436E-2</v>
      </c>
      <c r="Y20" s="89">
        <f t="shared" si="9"/>
        <v>0</v>
      </c>
    </row>
    <row r="21" spans="1:25" x14ac:dyDescent="0.2">
      <c r="A21" s="6" t="s">
        <v>9</v>
      </c>
      <c r="B21" s="5" t="s">
        <v>271</v>
      </c>
      <c r="C21" s="90"/>
      <c r="D21" s="76">
        <f>投入係数表!X21</f>
        <v>0</v>
      </c>
      <c r="E21" s="77">
        <f t="shared" si="0"/>
        <v>0</v>
      </c>
      <c r="F21" s="76">
        <f>分析係数表!C24</f>
        <v>0.12890403180011356</v>
      </c>
      <c r="G21" s="77">
        <f t="shared" si="1"/>
        <v>0</v>
      </c>
      <c r="H21" s="77">
        <v>2.1686262634926872E-3</v>
      </c>
      <c r="I21" s="77">
        <f t="shared" si="2"/>
        <v>2.1686262634926872E-3</v>
      </c>
      <c r="J21" s="76">
        <f>分析係数表!G24</f>
        <v>0.20533333333333334</v>
      </c>
      <c r="K21" s="78">
        <f t="shared" si="3"/>
        <v>4.4529125943716511E-4</v>
      </c>
      <c r="L21" s="79"/>
      <c r="M21" s="80"/>
      <c r="N21" s="81">
        <f>分析係数表!H24</f>
        <v>3.4758083737189161E-4</v>
      </c>
      <c r="O21" s="82">
        <f t="shared" si="4"/>
        <v>6.6204320234626414E-3</v>
      </c>
      <c r="P21" s="76">
        <f>分析係数表!C24</f>
        <v>0.12890403180011356</v>
      </c>
      <c r="Q21" s="82">
        <f t="shared" si="5"/>
        <v>8.5340038008291852E-4</v>
      </c>
      <c r="R21" s="83">
        <v>3.3502204584121799E-3</v>
      </c>
      <c r="S21" s="84">
        <f t="shared" si="6"/>
        <v>5.5188467219048666E-3</v>
      </c>
      <c r="T21" s="85">
        <f>分析係数表!F24</f>
        <v>0.39200000000000002</v>
      </c>
      <c r="U21" s="86">
        <f t="shared" si="7"/>
        <v>2.1633879149867076E-3</v>
      </c>
      <c r="V21" s="87">
        <f>分析係数表!D24</f>
        <v>0</v>
      </c>
      <c r="W21" s="88">
        <f t="shared" si="8"/>
        <v>0</v>
      </c>
      <c r="X21" s="76">
        <f>分析係数表!E24</f>
        <v>0</v>
      </c>
      <c r="Y21" s="89">
        <f t="shared" si="9"/>
        <v>0</v>
      </c>
    </row>
    <row r="22" spans="1:25" x14ac:dyDescent="0.2">
      <c r="A22" s="6" t="s">
        <v>10</v>
      </c>
      <c r="B22" s="5" t="s">
        <v>272</v>
      </c>
      <c r="C22" s="90"/>
      <c r="D22" s="76">
        <f>投入係数表!X22</f>
        <v>4.2536736272235113E-3</v>
      </c>
      <c r="E22" s="77">
        <f t="shared" si="0"/>
        <v>0.42536736272235115</v>
      </c>
      <c r="F22" s="76">
        <f>分析係数表!C25</f>
        <v>4.4947860481841073E-2</v>
      </c>
      <c r="G22" s="77">
        <f t="shared" si="1"/>
        <v>1.9119352873172926E-2</v>
      </c>
      <c r="H22" s="77">
        <v>2.194976496326358E-2</v>
      </c>
      <c r="I22" s="77">
        <f t="shared" si="2"/>
        <v>2.194976496326358E-2</v>
      </c>
      <c r="J22" s="76">
        <f>分析係数表!G25</f>
        <v>0.19696010132995567</v>
      </c>
      <c r="K22" s="78">
        <f t="shared" si="3"/>
        <v>4.3232279313331051E-3</v>
      </c>
      <c r="L22" s="79"/>
      <c r="M22" s="80"/>
      <c r="N22" s="81">
        <f>分析係数表!H25</f>
        <v>5.2633669659172167E-4</v>
      </c>
      <c r="O22" s="82">
        <f t="shared" si="4"/>
        <v>1.0025225635529144E-2</v>
      </c>
      <c r="P22" s="76">
        <f>分析係数表!C25</f>
        <v>4.4947860481841073E-2</v>
      </c>
      <c r="Q22" s="82">
        <f t="shared" si="5"/>
        <v>4.5061244316474045E-4</v>
      </c>
      <c r="R22" s="83">
        <v>2.1584760220961174E-3</v>
      </c>
      <c r="S22" s="84">
        <f t="shared" si="6"/>
        <v>2.4108240985359696E-2</v>
      </c>
      <c r="T22" s="85">
        <f>分析係数表!F25</f>
        <v>0.35085497150094996</v>
      </c>
      <c r="U22" s="86">
        <f t="shared" si="7"/>
        <v>8.4584962038564103E-3</v>
      </c>
      <c r="V22" s="87">
        <f>分析係数表!D25</f>
        <v>8.9930335655478144E-2</v>
      </c>
      <c r="W22" s="88">
        <f t="shared" si="8"/>
        <v>0</v>
      </c>
      <c r="X22" s="76">
        <f>分析係数表!E25</f>
        <v>8.7397086763774542E-2</v>
      </c>
      <c r="Y22" s="89">
        <f t="shared" si="9"/>
        <v>0</v>
      </c>
    </row>
    <row r="23" spans="1:25" x14ac:dyDescent="0.2">
      <c r="A23" s="6" t="s">
        <v>11</v>
      </c>
      <c r="B23" s="5" t="s">
        <v>35</v>
      </c>
      <c r="C23" s="90"/>
      <c r="D23" s="76">
        <f>投入係数表!X23</f>
        <v>7.7339520494972935E-4</v>
      </c>
      <c r="E23" s="77">
        <f t="shared" si="0"/>
        <v>7.7339520494972933E-2</v>
      </c>
      <c r="F23" s="76">
        <f>分析係数表!C26</f>
        <v>0.39424703891708968</v>
      </c>
      <c r="G23" s="77">
        <f t="shared" si="1"/>
        <v>3.0490876946410648E-2</v>
      </c>
      <c r="H23" s="77">
        <v>4.2848628500001838E-2</v>
      </c>
      <c r="I23" s="77">
        <f t="shared" si="2"/>
        <v>4.2848628500001838E-2</v>
      </c>
      <c r="J23" s="76">
        <f>分析係数表!G26</f>
        <v>0.19628618241398144</v>
      </c>
      <c r="K23" s="78">
        <f t="shared" si="3"/>
        <v>8.4105937099402846E-3</v>
      </c>
      <c r="L23" s="79"/>
      <c r="M23" s="80"/>
      <c r="N23" s="81">
        <f>分析係数表!H26</f>
        <v>1.0973623579884007E-2</v>
      </c>
      <c r="O23" s="82">
        <f t="shared" si="4"/>
        <v>0.20901649674074912</v>
      </c>
      <c r="P23" s="76">
        <f>分析係数表!C26</f>
        <v>0.39424703891708968</v>
      </c>
      <c r="Q23" s="82">
        <f t="shared" si="5"/>
        <v>8.240413492486387E-2</v>
      </c>
      <c r="R23" s="83">
        <v>9.0570370144267567E-2</v>
      </c>
      <c r="S23" s="84">
        <f t="shared" si="6"/>
        <v>0.1334189986442694</v>
      </c>
      <c r="T23" s="85">
        <f>分析係数表!F26</f>
        <v>0.33478973238667392</v>
      </c>
      <c r="U23" s="86">
        <f t="shared" si="7"/>
        <v>4.4667310851412963E-2</v>
      </c>
      <c r="V23" s="87">
        <f>分析係数表!D26</f>
        <v>1.0267613326051339E-2</v>
      </c>
      <c r="W23" s="88">
        <f t="shared" si="8"/>
        <v>0</v>
      </c>
      <c r="X23" s="76">
        <f>分析係数表!E26</f>
        <v>1.0158383397050792E-2</v>
      </c>
      <c r="Y23" s="89">
        <f t="shared" si="9"/>
        <v>0</v>
      </c>
    </row>
    <row r="24" spans="1:25" x14ac:dyDescent="0.2">
      <c r="A24" s="6" t="s">
        <v>12</v>
      </c>
      <c r="B24" s="5" t="s">
        <v>366</v>
      </c>
      <c r="C24" s="90"/>
      <c r="D24" s="76">
        <f>投入係数表!X24</f>
        <v>0</v>
      </c>
      <c r="E24" s="77">
        <f t="shared" si="0"/>
        <v>0</v>
      </c>
      <c r="F24" s="76">
        <f>分析係数表!C27</f>
        <v>0.12701612903225812</v>
      </c>
      <c r="G24" s="77">
        <f t="shared" si="1"/>
        <v>0</v>
      </c>
      <c r="H24" s="77">
        <v>4.6959911587092875E-4</v>
      </c>
      <c r="I24" s="77">
        <f t="shared" si="2"/>
        <v>4.6959911587092875E-4</v>
      </c>
      <c r="J24" s="76">
        <f>分析係数表!G27</f>
        <v>0.16988809766022381</v>
      </c>
      <c r="K24" s="78">
        <f t="shared" si="3"/>
        <v>7.9779300458235097E-5</v>
      </c>
      <c r="L24" s="79"/>
      <c r="M24" s="80"/>
      <c r="N24" s="81">
        <f>分析係数表!H27</f>
        <v>1.137085882259474E-2</v>
      </c>
      <c r="O24" s="82">
        <f t="shared" si="4"/>
        <v>0.21658270476756356</v>
      </c>
      <c r="P24" s="76">
        <f>分析係数表!C27</f>
        <v>0.12701612903225812</v>
      </c>
      <c r="Q24" s="82">
        <f t="shared" si="5"/>
        <v>2.750949677491232E-2</v>
      </c>
      <c r="R24" s="83">
        <v>2.7845836623056876E-2</v>
      </c>
      <c r="S24" s="84">
        <f t="shared" si="6"/>
        <v>2.8315435738927804E-2</v>
      </c>
      <c r="T24" s="85">
        <f>分析係数表!F27</f>
        <v>0.32044760935910477</v>
      </c>
      <c r="U24" s="86">
        <f t="shared" si="7"/>
        <v>9.0736136905007706E-3</v>
      </c>
      <c r="V24" s="87">
        <f>分析係数表!D27</f>
        <v>1.0172939979654121E-2</v>
      </c>
      <c r="W24" s="88">
        <f t="shared" si="8"/>
        <v>0</v>
      </c>
      <c r="X24" s="76">
        <f>分析係数表!E27</f>
        <v>5.0864699898270603E-3</v>
      </c>
      <c r="Y24" s="89">
        <f t="shared" si="9"/>
        <v>0</v>
      </c>
    </row>
    <row r="25" spans="1:25" x14ac:dyDescent="0.2">
      <c r="A25" s="6" t="s">
        <v>13</v>
      </c>
      <c r="B25" s="5" t="s">
        <v>192</v>
      </c>
      <c r="C25" s="90"/>
      <c r="D25" s="76">
        <f>投入係数表!X25</f>
        <v>0</v>
      </c>
      <c r="E25" s="77">
        <f t="shared" si="0"/>
        <v>0</v>
      </c>
      <c r="F25" s="76">
        <f>分析係数表!C28</f>
        <v>0.16379672406551871</v>
      </c>
      <c r="G25" s="77">
        <f t="shared" si="1"/>
        <v>0</v>
      </c>
      <c r="H25" s="77">
        <v>1.6244612942067426E-2</v>
      </c>
      <c r="I25" s="77">
        <f t="shared" si="2"/>
        <v>1.6244612942067426E-2</v>
      </c>
      <c r="J25" s="76">
        <f>分析係数表!G28</f>
        <v>0.12481384959046909</v>
      </c>
      <c r="K25" s="78">
        <f t="shared" si="3"/>
        <v>2.0275526764065915E-3</v>
      </c>
      <c r="L25" s="79"/>
      <c r="M25" s="80"/>
      <c r="N25" s="81">
        <f>分析係数表!H28</f>
        <v>2.2086279494716771E-2</v>
      </c>
      <c r="O25" s="82">
        <f t="shared" si="4"/>
        <v>0.42068116629088331</v>
      </c>
      <c r="P25" s="76">
        <f>分析係数表!C28</f>
        <v>0.16379672406551871</v>
      </c>
      <c r="Q25" s="82">
        <f t="shared" si="5"/>
        <v>6.8906196914508402E-2</v>
      </c>
      <c r="R25" s="83">
        <v>7.8713846899986548E-2</v>
      </c>
      <c r="S25" s="84">
        <f t="shared" si="6"/>
        <v>9.4958459842053977E-2</v>
      </c>
      <c r="T25" s="85">
        <f>分析係数表!F28</f>
        <v>0.21360759493670886</v>
      </c>
      <c r="U25" s="86">
        <f t="shared" si="7"/>
        <v>2.0283848225755199E-2</v>
      </c>
      <c r="V25" s="87">
        <f>分析係数表!D28</f>
        <v>6.6548771407297092E-2</v>
      </c>
      <c r="W25" s="88">
        <f t="shared" si="8"/>
        <v>0</v>
      </c>
      <c r="X25" s="76">
        <f>分析係数表!E28</f>
        <v>6.78518242740134E-2</v>
      </c>
      <c r="Y25" s="89">
        <f t="shared" si="9"/>
        <v>0</v>
      </c>
    </row>
    <row r="26" spans="1:25" x14ac:dyDescent="0.2">
      <c r="A26" s="6" t="s">
        <v>14</v>
      </c>
      <c r="B26" s="5" t="s">
        <v>50</v>
      </c>
      <c r="C26" s="75">
        <f>最終需要_まとめ!C27</f>
        <v>100</v>
      </c>
      <c r="D26" s="76">
        <f>投入係数表!X26</f>
        <v>5.3944315545243621E-2</v>
      </c>
      <c r="E26" s="77">
        <f t="shared" si="0"/>
        <v>5.3944315545243624</v>
      </c>
      <c r="F26" s="76">
        <f>分析係数表!C29</f>
        <v>0.28548895899053628</v>
      </c>
      <c r="G26" s="77">
        <f t="shared" si="1"/>
        <v>1.5400506488468606</v>
      </c>
      <c r="H26" s="77">
        <v>1.595098979988409</v>
      </c>
      <c r="I26" s="77">
        <f t="shared" si="2"/>
        <v>101.59509897998841</v>
      </c>
      <c r="J26" s="76">
        <f>分析係数表!G29</f>
        <v>0.26160092807424595</v>
      </c>
      <c r="K26" s="78">
        <f t="shared" si="3"/>
        <v>26.577372180959845</v>
      </c>
      <c r="L26" s="79"/>
      <c r="M26" s="80"/>
      <c r="N26" s="81">
        <f>分析係数表!H29</f>
        <v>1.047707952649559E-2</v>
      </c>
      <c r="O26" s="82">
        <f t="shared" si="4"/>
        <v>0.19955873670723107</v>
      </c>
      <c r="P26" s="76">
        <f>分析係数表!C29</f>
        <v>0.28548895899053628</v>
      </c>
      <c r="Q26" s="82">
        <f t="shared" si="5"/>
        <v>5.6971816000013914E-2</v>
      </c>
      <c r="R26" s="83">
        <v>7.8347650169841382E-2</v>
      </c>
      <c r="S26" s="84">
        <f t="shared" si="6"/>
        <v>101.67344663015825</v>
      </c>
      <c r="T26" s="85">
        <f>分析係数表!F29</f>
        <v>0.47177107501933491</v>
      </c>
      <c r="U26" s="86">
        <f t="shared" si="7"/>
        <v>47.966591217630736</v>
      </c>
      <c r="V26" s="87">
        <f>分析係数表!D29</f>
        <v>7.4825986078886311E-2</v>
      </c>
      <c r="W26" s="88">
        <f t="shared" si="8"/>
        <v>8</v>
      </c>
      <c r="X26" s="76">
        <f>分析係数表!E29</f>
        <v>4.7370456303170917E-2</v>
      </c>
      <c r="Y26" s="89">
        <f t="shared" si="9"/>
        <v>5</v>
      </c>
    </row>
    <row r="27" spans="1:25" x14ac:dyDescent="0.2">
      <c r="A27" s="6" t="s">
        <v>15</v>
      </c>
      <c r="B27" s="5" t="s">
        <v>36</v>
      </c>
      <c r="C27" s="90"/>
      <c r="D27" s="76">
        <f>投入係数表!X27</f>
        <v>1.3534416086620263E-3</v>
      </c>
      <c r="E27" s="77">
        <f t="shared" si="0"/>
        <v>0.13534416086620263</v>
      </c>
      <c r="F27" s="76">
        <f>分析係数表!C30</f>
        <v>1</v>
      </c>
      <c r="G27" s="77">
        <f t="shared" si="1"/>
        <v>0.13534416086620263</v>
      </c>
      <c r="H27" s="77">
        <v>0.18516019608703282</v>
      </c>
      <c r="I27" s="77">
        <f t="shared" si="2"/>
        <v>0.18516019608703282</v>
      </c>
      <c r="J27" s="76">
        <f>分析係数表!G30</f>
        <v>0.34486716956379143</v>
      </c>
      <c r="K27" s="78">
        <f t="shared" si="3"/>
        <v>6.3855672740411623E-2</v>
      </c>
      <c r="L27" s="79"/>
      <c r="M27" s="80"/>
      <c r="N27" s="81">
        <f>分析係数表!H30</f>
        <v>0</v>
      </c>
      <c r="O27" s="82">
        <f t="shared" si="4"/>
        <v>0</v>
      </c>
      <c r="P27" s="76">
        <f>分析係数表!C30</f>
        <v>1</v>
      </c>
      <c r="Q27" s="82">
        <f t="shared" si="5"/>
        <v>0</v>
      </c>
      <c r="R27" s="83">
        <v>4.3369670205063174E-2</v>
      </c>
      <c r="S27" s="84">
        <f t="shared" si="6"/>
        <v>0.22852986629209598</v>
      </c>
      <c r="T27" s="85">
        <f>分析係数表!F30</f>
        <v>0.44112823876680879</v>
      </c>
      <c r="U27" s="86">
        <f t="shared" si="7"/>
        <v>0.10081097742304661</v>
      </c>
      <c r="V27" s="87">
        <f>分析係数表!D30</f>
        <v>0.17563135454247294</v>
      </c>
      <c r="W27" s="88">
        <f t="shared" si="8"/>
        <v>0</v>
      </c>
      <c r="X27" s="76">
        <f>分析係数表!E30</f>
        <v>0.11282387668087898</v>
      </c>
      <c r="Y27" s="89">
        <f t="shared" si="9"/>
        <v>0</v>
      </c>
    </row>
    <row r="28" spans="1:25" x14ac:dyDescent="0.2">
      <c r="A28" s="6" t="s">
        <v>16</v>
      </c>
      <c r="B28" s="5" t="s">
        <v>193</v>
      </c>
      <c r="C28" s="90"/>
      <c r="D28" s="76">
        <f>投入係数表!X28</f>
        <v>2.1655065738592421E-2</v>
      </c>
      <c r="E28" s="77">
        <f t="shared" si="0"/>
        <v>2.1655065738592421</v>
      </c>
      <c r="F28" s="76">
        <f>分析係数表!C31</f>
        <v>9.852216748768472E-2</v>
      </c>
      <c r="G28" s="77">
        <f t="shared" si="1"/>
        <v>0.21335040136544256</v>
      </c>
      <c r="H28" s="77">
        <v>0.2514341252179354</v>
      </c>
      <c r="I28" s="77">
        <f t="shared" si="2"/>
        <v>0.2514341252179354</v>
      </c>
      <c r="J28" s="76">
        <f>分析係数表!G31</f>
        <v>7.0742358078602616E-2</v>
      </c>
      <c r="K28" s="78">
        <f t="shared" si="3"/>
        <v>1.7787042919347393E-2</v>
      </c>
      <c r="L28" s="79"/>
      <c r="M28" s="80"/>
      <c r="N28" s="81">
        <f>分析係数表!H31</f>
        <v>2.298998967188369E-2</v>
      </c>
      <c r="O28" s="82">
        <f t="shared" si="4"/>
        <v>0.4378942895518862</v>
      </c>
      <c r="P28" s="76">
        <f>分析係数表!C31</f>
        <v>9.852216748768472E-2</v>
      </c>
      <c r="Q28" s="82">
        <f t="shared" si="5"/>
        <v>4.3142294537131642E-2</v>
      </c>
      <c r="R28" s="83">
        <v>5.5538756320451639E-2</v>
      </c>
      <c r="S28" s="84">
        <f t="shared" si="6"/>
        <v>0.30697288153838703</v>
      </c>
      <c r="T28" s="85">
        <f>分析係数表!F31</f>
        <v>0.34585152838427946</v>
      </c>
      <c r="U28" s="86">
        <f t="shared" si="7"/>
        <v>0.10616704025257752</v>
      </c>
      <c r="V28" s="87">
        <f>分析係数表!D31</f>
        <v>0</v>
      </c>
      <c r="W28" s="88">
        <f t="shared" si="8"/>
        <v>0</v>
      </c>
      <c r="X28" s="76">
        <f>分析係数表!E31</f>
        <v>0</v>
      </c>
      <c r="Y28" s="89">
        <f t="shared" si="9"/>
        <v>0</v>
      </c>
    </row>
    <row r="29" spans="1:25" x14ac:dyDescent="0.2">
      <c r="A29" s="6" t="s">
        <v>17</v>
      </c>
      <c r="B29" s="5" t="s">
        <v>273</v>
      </c>
      <c r="C29" s="90"/>
      <c r="D29" s="76">
        <f>投入係数表!X29</f>
        <v>5.8004640371229696E-4</v>
      </c>
      <c r="E29" s="77">
        <f t="shared" si="0"/>
        <v>5.8004640371229696E-2</v>
      </c>
      <c r="F29" s="76">
        <f>分析係数表!C32</f>
        <v>1</v>
      </c>
      <c r="G29" s="77">
        <f t="shared" si="1"/>
        <v>5.8004640371229696E-2</v>
      </c>
      <c r="H29" s="77">
        <v>8.6372137974289886E-2</v>
      </c>
      <c r="I29" s="77">
        <f t="shared" si="2"/>
        <v>8.6372137974289886E-2</v>
      </c>
      <c r="J29" s="76">
        <f>分析係数表!G32</f>
        <v>0.13984348417829193</v>
      </c>
      <c r="K29" s="78">
        <f t="shared" si="3"/>
        <v>1.2078580710252855E-2</v>
      </c>
      <c r="L29" s="79"/>
      <c r="M29" s="80"/>
      <c r="N29" s="81">
        <f>分析係数表!H32</f>
        <v>6.6735520775403198E-3</v>
      </c>
      <c r="O29" s="82">
        <f t="shared" si="4"/>
        <v>0.12711229485048273</v>
      </c>
      <c r="P29" s="76">
        <f>分析係数表!C32</f>
        <v>1</v>
      </c>
      <c r="Q29" s="82">
        <f t="shared" si="5"/>
        <v>0.12711229485048273</v>
      </c>
      <c r="R29" s="83">
        <v>0.16752736312865399</v>
      </c>
      <c r="S29" s="84">
        <f t="shared" si="6"/>
        <v>0.2538995011029439</v>
      </c>
      <c r="T29" s="85">
        <f>分析係数表!F32</f>
        <v>0.48213678121810138</v>
      </c>
      <c r="U29" s="86">
        <f t="shared" si="7"/>
        <v>0.12241428821465515</v>
      </c>
      <c r="V29" s="87">
        <f>分析係数表!D32</f>
        <v>1.5651582170806397E-2</v>
      </c>
      <c r="W29" s="88">
        <f t="shared" si="8"/>
        <v>0</v>
      </c>
      <c r="X29" s="76">
        <f>分析係数表!E32</f>
        <v>2.3477373256209595E-2</v>
      </c>
      <c r="Y29" s="89">
        <f t="shared" si="9"/>
        <v>0</v>
      </c>
    </row>
    <row r="30" spans="1:25" x14ac:dyDescent="0.2">
      <c r="A30" s="6" t="s">
        <v>18</v>
      </c>
      <c r="B30" s="5" t="s">
        <v>274</v>
      </c>
      <c r="C30" s="90"/>
      <c r="D30" s="76">
        <f>投入係数表!X30</f>
        <v>3.8669760247486468E-4</v>
      </c>
      <c r="E30" s="77">
        <f t="shared" si="0"/>
        <v>3.8669760247486466E-2</v>
      </c>
      <c r="F30" s="76">
        <f>分析係数表!C33</f>
        <v>0.66930265995686555</v>
      </c>
      <c r="G30" s="77">
        <f t="shared" si="1"/>
        <v>2.588177339353695E-2</v>
      </c>
      <c r="H30" s="77">
        <v>4.0916483974909143E-2</v>
      </c>
      <c r="I30" s="77">
        <f t="shared" si="2"/>
        <v>4.0916483974909143E-2</v>
      </c>
      <c r="J30" s="76">
        <f>分析係数表!G33</f>
        <v>0.50267952840300112</v>
      </c>
      <c r="K30" s="78">
        <f t="shared" si="3"/>
        <v>2.0567878868416281E-2</v>
      </c>
      <c r="L30" s="79"/>
      <c r="M30" s="80"/>
      <c r="N30" s="81">
        <f>分析係数表!H33</f>
        <v>9.930881067768333E-4</v>
      </c>
      <c r="O30" s="82">
        <f t="shared" si="4"/>
        <v>1.8915520067036121E-2</v>
      </c>
      <c r="P30" s="76">
        <f>分析係数表!C33</f>
        <v>0.66930265995686555</v>
      </c>
      <c r="Q30" s="82">
        <f t="shared" si="5"/>
        <v>1.2660207895334744E-2</v>
      </c>
      <c r="R30" s="83">
        <v>3.5927544468106719E-2</v>
      </c>
      <c r="S30" s="84">
        <f t="shared" si="6"/>
        <v>7.6844028443015855E-2</v>
      </c>
      <c r="T30" s="85">
        <f>分析係数表!F33</f>
        <v>0.63987138263665599</v>
      </c>
      <c r="U30" s="86">
        <f t="shared" si="7"/>
        <v>4.9170294727203072E-2</v>
      </c>
      <c r="V30" s="87">
        <f>分析係数表!D33</f>
        <v>8.1457663451232579E-2</v>
      </c>
      <c r="W30" s="88">
        <f t="shared" si="8"/>
        <v>0</v>
      </c>
      <c r="X30" s="76">
        <f>分析係数表!E33</f>
        <v>7.5026795284030015E-2</v>
      </c>
      <c r="Y30" s="89">
        <f t="shared" si="9"/>
        <v>0</v>
      </c>
    </row>
    <row r="31" spans="1:25" x14ac:dyDescent="0.2">
      <c r="A31" s="6" t="s">
        <v>19</v>
      </c>
      <c r="B31" s="5" t="s">
        <v>275</v>
      </c>
      <c r="C31" s="90"/>
      <c r="D31" s="76">
        <f>投入係数表!X31</f>
        <v>7.4632637277648878E-2</v>
      </c>
      <c r="E31" s="77">
        <f t="shared" si="0"/>
        <v>7.4632637277648879</v>
      </c>
      <c r="F31" s="76">
        <f>分析係数表!C34</f>
        <v>0.21075898495808931</v>
      </c>
      <c r="G31" s="77">
        <f t="shared" si="1"/>
        <v>1.5729498877382535</v>
      </c>
      <c r="H31" s="77">
        <v>1.71343749633318</v>
      </c>
      <c r="I31" s="77">
        <f t="shared" si="2"/>
        <v>1.71343749633318</v>
      </c>
      <c r="J31" s="76">
        <f>分析係数表!G34</f>
        <v>0.42506631299734748</v>
      </c>
      <c r="K31" s="78">
        <f t="shared" si="3"/>
        <v>0.72832455911775096</v>
      </c>
      <c r="L31" s="79"/>
      <c r="M31" s="80"/>
      <c r="N31" s="81">
        <f>分析係数表!H34</f>
        <v>0.16547827123222372</v>
      </c>
      <c r="O31" s="82">
        <f t="shared" si="4"/>
        <v>3.1518931087702287</v>
      </c>
      <c r="P31" s="76">
        <f>分析係数表!C34</f>
        <v>0.21075898495808931</v>
      </c>
      <c r="Q31" s="82">
        <f t="shared" si="5"/>
        <v>0.66428979230080998</v>
      </c>
      <c r="R31" s="83">
        <v>0.72681035546949657</v>
      </c>
      <c r="S31" s="84">
        <f t="shared" si="6"/>
        <v>2.4402478518026767</v>
      </c>
      <c r="T31" s="85">
        <f>分析係数表!F34</f>
        <v>0.7000994694960212</v>
      </c>
      <c r="U31" s="86">
        <f t="shared" si="7"/>
        <v>1.7084162264858593</v>
      </c>
      <c r="V31" s="87">
        <f>分析係数表!D34</f>
        <v>0.34449602122015915</v>
      </c>
      <c r="W31" s="88">
        <f t="shared" si="8"/>
        <v>1</v>
      </c>
      <c r="X31" s="76">
        <f>分析係数表!E34</f>
        <v>0.25008289124668437</v>
      </c>
      <c r="Y31" s="89">
        <f t="shared" si="9"/>
        <v>1</v>
      </c>
    </row>
    <row r="32" spans="1:25" x14ac:dyDescent="0.2">
      <c r="A32" s="6" t="s">
        <v>20</v>
      </c>
      <c r="B32" s="5" t="s">
        <v>37</v>
      </c>
      <c r="C32" s="90"/>
      <c r="D32" s="76">
        <f>投入係数表!X32</f>
        <v>1.237432327919567E-2</v>
      </c>
      <c r="E32" s="77">
        <f t="shared" si="0"/>
        <v>1.2374323279195669</v>
      </c>
      <c r="F32" s="76">
        <f>分析係数表!C35</f>
        <v>0.35776763643278187</v>
      </c>
      <c r="G32" s="77">
        <f t="shared" si="1"/>
        <v>0.44271323920529854</v>
      </c>
      <c r="H32" s="77">
        <v>0.51050957064564451</v>
      </c>
      <c r="I32" s="77">
        <f t="shared" si="2"/>
        <v>0.51050957064564451</v>
      </c>
      <c r="J32" s="76">
        <f>分析係数表!G35</f>
        <v>0.31457036114570364</v>
      </c>
      <c r="K32" s="78">
        <f t="shared" si="3"/>
        <v>0.16059118000633849</v>
      </c>
      <c r="L32" s="79"/>
      <c r="M32" s="80"/>
      <c r="N32" s="81">
        <f>分析係数表!H35</f>
        <v>6.2812822753634701E-2</v>
      </c>
      <c r="O32" s="82">
        <f t="shared" si="4"/>
        <v>1.1964066442400345</v>
      </c>
      <c r="P32" s="76">
        <f>分析係数表!C35</f>
        <v>0.35776763643278187</v>
      </c>
      <c r="Q32" s="82">
        <f t="shared" si="5"/>
        <v>0.42803557732223324</v>
      </c>
      <c r="R32" s="83">
        <v>0.52445685041476064</v>
      </c>
      <c r="S32" s="84">
        <f t="shared" si="6"/>
        <v>1.034966421060405</v>
      </c>
      <c r="T32" s="85">
        <f>分析係数表!F35</f>
        <v>0.64533001245330013</v>
      </c>
      <c r="U32" s="86">
        <f t="shared" si="7"/>
        <v>0.66789489339165864</v>
      </c>
      <c r="V32" s="87">
        <f>分析係数表!D35</f>
        <v>7.6961394769613944E-2</v>
      </c>
      <c r="W32" s="88">
        <f t="shared" si="8"/>
        <v>0</v>
      </c>
      <c r="X32" s="76">
        <f>分析係数表!E35</f>
        <v>7.0734744707347447E-2</v>
      </c>
      <c r="Y32" s="89">
        <f t="shared" si="9"/>
        <v>0</v>
      </c>
    </row>
    <row r="33" spans="1:25" x14ac:dyDescent="0.2">
      <c r="A33" s="6" t="s">
        <v>21</v>
      </c>
      <c r="B33" s="5" t="s">
        <v>38</v>
      </c>
      <c r="C33" s="90"/>
      <c r="D33" s="76">
        <f>投入係数表!X33</f>
        <v>1.9334880123743233E-3</v>
      </c>
      <c r="E33" s="77">
        <f t="shared" si="0"/>
        <v>0.19334880123743234</v>
      </c>
      <c r="F33" s="76">
        <f>分析係数表!C36</f>
        <v>0.77131996474217712</v>
      </c>
      <c r="G33" s="77">
        <f t="shared" si="1"/>
        <v>0.14913379055339851</v>
      </c>
      <c r="H33" s="77">
        <v>0.25319510673220963</v>
      </c>
      <c r="I33" s="77">
        <f t="shared" si="2"/>
        <v>0.25319510673220963</v>
      </c>
      <c r="J33" s="76">
        <f>分析係数表!G36</f>
        <v>2.7850799289520427E-2</v>
      </c>
      <c r="K33" s="78">
        <f t="shared" si="3"/>
        <v>7.0516860986874728E-3</v>
      </c>
      <c r="L33" s="79"/>
      <c r="M33" s="80"/>
      <c r="N33" s="81">
        <f>分析係数表!H36</f>
        <v>0.1566397870819099</v>
      </c>
      <c r="O33" s="82">
        <f t="shared" si="4"/>
        <v>2.9835449801736069</v>
      </c>
      <c r="P33" s="76">
        <f>分析係数表!C36</f>
        <v>0.77131996474217712</v>
      </c>
      <c r="Q33" s="82">
        <f t="shared" si="5"/>
        <v>2.301267808914206</v>
      </c>
      <c r="R33" s="83">
        <v>2.3946370710826983</v>
      </c>
      <c r="S33" s="84">
        <f t="shared" si="6"/>
        <v>2.6478321778149079</v>
      </c>
      <c r="T33" s="85">
        <f>分析係数表!F36</f>
        <v>0.87289520426287748</v>
      </c>
      <c r="U33" s="86">
        <f t="shared" si="7"/>
        <v>2.3112800097075636</v>
      </c>
      <c r="V33" s="87">
        <f>分析係数表!D36</f>
        <v>1.1793960923623446E-2</v>
      </c>
      <c r="W33" s="88">
        <f t="shared" si="8"/>
        <v>0</v>
      </c>
      <c r="X33" s="76">
        <f>分析係数表!E36</f>
        <v>4.760213143872114E-3</v>
      </c>
      <c r="Y33" s="89">
        <f t="shared" si="9"/>
        <v>0</v>
      </c>
    </row>
    <row r="34" spans="1:25" x14ac:dyDescent="0.2">
      <c r="A34" s="6" t="s">
        <v>22</v>
      </c>
      <c r="B34" s="5" t="s">
        <v>378</v>
      </c>
      <c r="C34" s="90"/>
      <c r="D34" s="76">
        <f>投入係数表!X34</f>
        <v>5.2010827532869293E-2</v>
      </c>
      <c r="E34" s="77">
        <f t="shared" si="0"/>
        <v>5.2010827532869293</v>
      </c>
      <c r="F34" s="76">
        <f>分析係数表!C37</f>
        <v>0.44031007751937989</v>
      </c>
      <c r="G34" s="77">
        <f t="shared" si="1"/>
        <v>2.2900891502844778</v>
      </c>
      <c r="H34" s="77">
        <v>2.4975455809138931</v>
      </c>
      <c r="I34" s="77">
        <f t="shared" si="2"/>
        <v>2.4975455809138931</v>
      </c>
      <c r="J34" s="76">
        <f>分析係数表!G37</f>
        <v>0.46875589956579194</v>
      </c>
      <c r="K34" s="78">
        <f t="shared" si="3"/>
        <v>1.1707392254878604</v>
      </c>
      <c r="L34" s="79"/>
      <c r="M34" s="80"/>
      <c r="N34" s="81">
        <f>分析係数表!H37</f>
        <v>4.9515373003892908E-2</v>
      </c>
      <c r="O34" s="82">
        <f t="shared" si="4"/>
        <v>0.943127830542421</v>
      </c>
      <c r="P34" s="76">
        <f>分析係数表!C37</f>
        <v>0.44031007751937989</v>
      </c>
      <c r="Q34" s="82">
        <f t="shared" si="5"/>
        <v>0.415268688176818</v>
      </c>
      <c r="R34" s="83">
        <v>0.49048740663482743</v>
      </c>
      <c r="S34" s="84">
        <f t="shared" si="6"/>
        <v>2.9880329875487206</v>
      </c>
      <c r="T34" s="85">
        <f>分析係数表!F37</f>
        <v>0.71172361714177834</v>
      </c>
      <c r="U34" s="86">
        <f t="shared" si="7"/>
        <v>2.1266536460371297</v>
      </c>
      <c r="V34" s="87">
        <f>分析係数表!D37</f>
        <v>0.12846894468567113</v>
      </c>
      <c r="W34" s="88">
        <f t="shared" si="8"/>
        <v>0</v>
      </c>
      <c r="X34" s="76">
        <f>分析係数表!E37</f>
        <v>0.12044553520860865</v>
      </c>
      <c r="Y34" s="89">
        <f t="shared" si="9"/>
        <v>0</v>
      </c>
    </row>
    <row r="35" spans="1:25" x14ac:dyDescent="0.2">
      <c r="A35" s="6" t="s">
        <v>23</v>
      </c>
      <c r="B35" s="5" t="s">
        <v>194</v>
      </c>
      <c r="C35" s="90"/>
      <c r="D35" s="76">
        <f>投入係数表!X35</f>
        <v>5.4137664346481052E-3</v>
      </c>
      <c r="E35" s="77">
        <f t="shared" si="0"/>
        <v>0.54137664346481051</v>
      </c>
      <c r="F35" s="76">
        <f>分析係数表!C38</f>
        <v>1.9523553644993696E-2</v>
      </c>
      <c r="G35" s="77">
        <f t="shared" si="1"/>
        <v>1.0569595940831854E-2</v>
      </c>
      <c r="H35" s="77">
        <v>1.4978689418651983E-2</v>
      </c>
      <c r="I35" s="77">
        <f t="shared" si="2"/>
        <v>1.4978689418651983E-2</v>
      </c>
      <c r="J35" s="76">
        <f>分析係数表!G38</f>
        <v>0.33554817275747506</v>
      </c>
      <c r="K35" s="78">
        <f t="shared" si="3"/>
        <v>5.0260718647303993E-3</v>
      </c>
      <c r="L35" s="79"/>
      <c r="M35" s="80"/>
      <c r="N35" s="81">
        <f>分析係数表!H38</f>
        <v>4.4649241280686425E-2</v>
      </c>
      <c r="O35" s="82">
        <f t="shared" si="4"/>
        <v>0.85044178221394395</v>
      </c>
      <c r="P35" s="76">
        <f>分析係数表!C38</f>
        <v>1.9523553644993696E-2</v>
      </c>
      <c r="Q35" s="82">
        <f t="shared" si="5"/>
        <v>1.6603645756997982E-2</v>
      </c>
      <c r="R35" s="83">
        <v>2.0148044790127322E-2</v>
      </c>
      <c r="S35" s="84">
        <f t="shared" si="6"/>
        <v>3.5126734208779306E-2</v>
      </c>
      <c r="T35" s="85">
        <f>分析係数表!F38</f>
        <v>0.54485049833887045</v>
      </c>
      <c r="U35" s="86">
        <f t="shared" si="7"/>
        <v>1.9138818638670452E-2</v>
      </c>
      <c r="V35" s="87">
        <f>分析係数表!D38</f>
        <v>0.16279069767441862</v>
      </c>
      <c r="W35" s="88">
        <f t="shared" si="8"/>
        <v>0</v>
      </c>
      <c r="X35" s="76">
        <f>分析係数表!E38</f>
        <v>0.12624584717607973</v>
      </c>
      <c r="Y35" s="89">
        <f t="shared" si="9"/>
        <v>0</v>
      </c>
    </row>
    <row r="36" spans="1:25" x14ac:dyDescent="0.2">
      <c r="A36" s="6" t="s">
        <v>24</v>
      </c>
      <c r="B36" s="5" t="s">
        <v>39</v>
      </c>
      <c r="C36" s="90"/>
      <c r="D36" s="76">
        <f>投入係数表!X36</f>
        <v>0</v>
      </c>
      <c r="E36" s="77">
        <f t="shared" si="0"/>
        <v>0</v>
      </c>
      <c r="F36" s="76">
        <f>分析係数表!C39</f>
        <v>1</v>
      </c>
      <c r="G36" s="77">
        <f t="shared" si="1"/>
        <v>0</v>
      </c>
      <c r="H36" s="77">
        <v>3.8366497529358917E-2</v>
      </c>
      <c r="I36" s="77">
        <f t="shared" si="2"/>
        <v>3.8366497529358917E-2</v>
      </c>
      <c r="J36" s="76">
        <f>分析係数表!G39</f>
        <v>0.34952522092321203</v>
      </c>
      <c r="K36" s="78">
        <f t="shared" si="3"/>
        <v>1.3410058524999045E-2</v>
      </c>
      <c r="L36" s="79"/>
      <c r="M36" s="80"/>
      <c r="N36" s="81">
        <f>分析係数表!H39</f>
        <v>3.9524906649717967E-3</v>
      </c>
      <c r="O36" s="82">
        <f t="shared" si="4"/>
        <v>7.5283769866803768E-2</v>
      </c>
      <c r="P36" s="76">
        <f>分析係数表!C39</f>
        <v>1</v>
      </c>
      <c r="Q36" s="82">
        <f t="shared" si="5"/>
        <v>7.5283769866803768E-2</v>
      </c>
      <c r="R36" s="83">
        <v>0.12260067658936527</v>
      </c>
      <c r="S36" s="84">
        <f t="shared" si="6"/>
        <v>0.16096717411872419</v>
      </c>
      <c r="T36" s="85">
        <f>分析係数表!F39</f>
        <v>0.70020308469180526</v>
      </c>
      <c r="U36" s="86">
        <f t="shared" si="7"/>
        <v>0.1127097118520536</v>
      </c>
      <c r="V36" s="87">
        <f>分析係数表!D39</f>
        <v>4.7038805642461164E-2</v>
      </c>
      <c r="W36" s="88">
        <f t="shared" si="8"/>
        <v>0</v>
      </c>
      <c r="X36" s="76">
        <f>分析係数表!E39</f>
        <v>5.9608101432570393E-2</v>
      </c>
      <c r="Y36" s="89">
        <f t="shared" si="9"/>
        <v>0</v>
      </c>
    </row>
    <row r="37" spans="1:25" x14ac:dyDescent="0.2">
      <c r="A37" s="6" t="s">
        <v>25</v>
      </c>
      <c r="B37" s="5" t="s">
        <v>40</v>
      </c>
      <c r="C37" s="90"/>
      <c r="D37" s="76">
        <f>投入係数表!X37</f>
        <v>0</v>
      </c>
      <c r="E37" s="77">
        <f t="shared" si="0"/>
        <v>0</v>
      </c>
      <c r="F37" s="76">
        <f>分析係数表!C40</f>
        <v>0.85909267157813107</v>
      </c>
      <c r="G37" s="77">
        <f t="shared" si="1"/>
        <v>0</v>
      </c>
      <c r="H37" s="77">
        <v>1.2684941066629779E-3</v>
      </c>
      <c r="I37" s="77">
        <f t="shared" si="2"/>
        <v>1.2684941066629779E-3</v>
      </c>
      <c r="J37" s="76">
        <f>分析係数表!G40</f>
        <v>0.47745782431646305</v>
      </c>
      <c r="K37" s="78">
        <f t="shared" si="3"/>
        <v>6.0565243632556089E-4</v>
      </c>
      <c r="L37" s="79"/>
      <c r="M37" s="80"/>
      <c r="N37" s="81">
        <f>分析係数表!H40</f>
        <v>3.4410502899817272E-2</v>
      </c>
      <c r="O37" s="82">
        <f t="shared" si="4"/>
        <v>0.6554227703228015</v>
      </c>
      <c r="P37" s="76">
        <f>分析係数表!C40</f>
        <v>0.85909267157813107</v>
      </c>
      <c r="Q37" s="82">
        <f t="shared" si="5"/>
        <v>0.5630688987697553</v>
      </c>
      <c r="R37" s="83">
        <v>0.56372902068066888</v>
      </c>
      <c r="S37" s="84">
        <f t="shared" si="6"/>
        <v>0.56499751478733184</v>
      </c>
      <c r="T37" s="85">
        <f>分析係数表!F40</f>
        <v>0.67379290285049442</v>
      </c>
      <c r="U37" s="86">
        <f t="shared" si="7"/>
        <v>0.38069131559187147</v>
      </c>
      <c r="V37" s="87">
        <f>分析係数表!D40</f>
        <v>6.7699243746364171E-2</v>
      </c>
      <c r="W37" s="88">
        <f t="shared" si="8"/>
        <v>0</v>
      </c>
      <c r="X37" s="76">
        <f>分析係数表!E40</f>
        <v>4.3048283885980219E-2</v>
      </c>
      <c r="Y37" s="89">
        <f t="shared" si="9"/>
        <v>0</v>
      </c>
    </row>
    <row r="38" spans="1:25" x14ac:dyDescent="0.2">
      <c r="A38" s="6" t="s">
        <v>26</v>
      </c>
      <c r="B38" s="5" t="s">
        <v>277</v>
      </c>
      <c r="C38" s="90"/>
      <c r="D38" s="76">
        <f>投入係数表!X38</f>
        <v>0</v>
      </c>
      <c r="E38" s="77">
        <f t="shared" si="0"/>
        <v>0</v>
      </c>
      <c r="F38" s="76">
        <f>分析係数表!C41</f>
        <v>0.79270887240526711</v>
      </c>
      <c r="G38" s="77">
        <f t="shared" si="1"/>
        <v>0</v>
      </c>
      <c r="H38" s="77">
        <v>5.6541073485848114E-3</v>
      </c>
      <c r="I38" s="77">
        <f t="shared" si="2"/>
        <v>5.6541073485848114E-3</v>
      </c>
      <c r="J38" s="76">
        <f>分析係数表!G41</f>
        <v>0.44018033035308379</v>
      </c>
      <c r="K38" s="78">
        <f t="shared" si="3"/>
        <v>2.4888268405518612E-3</v>
      </c>
      <c r="L38" s="79"/>
      <c r="M38" s="80"/>
      <c r="N38" s="81">
        <f>分析係数表!H41</f>
        <v>5.5652657503773732E-2</v>
      </c>
      <c r="O38" s="82">
        <f t="shared" si="4"/>
        <v>1.0600257445567041</v>
      </c>
      <c r="P38" s="76">
        <f>分析係数表!C41</f>
        <v>0.79270887240526711</v>
      </c>
      <c r="Q38" s="82">
        <f t="shared" si="5"/>
        <v>0.8402918126880986</v>
      </c>
      <c r="R38" s="83">
        <v>0.85592273726040746</v>
      </c>
      <c r="S38" s="84">
        <f t="shared" si="6"/>
        <v>0.86157684460899231</v>
      </c>
      <c r="T38" s="85">
        <f>分析係数表!F41</f>
        <v>0.54542354902257917</v>
      </c>
      <c r="U38" s="86">
        <f t="shared" si="7"/>
        <v>0.46992430034231181</v>
      </c>
      <c r="V38" s="87">
        <f>分析係数表!D41</f>
        <v>0.13115623579330202</v>
      </c>
      <c r="W38" s="88">
        <f t="shared" si="8"/>
        <v>0</v>
      </c>
      <c r="X38" s="76">
        <f>分析係数表!E41</f>
        <v>0.12384452189725716</v>
      </c>
      <c r="Y38" s="89">
        <f t="shared" si="9"/>
        <v>0</v>
      </c>
    </row>
    <row r="39" spans="1:25" x14ac:dyDescent="0.2">
      <c r="A39" s="6" t="s">
        <v>51</v>
      </c>
      <c r="B39" s="5" t="s">
        <v>368</v>
      </c>
      <c r="C39" s="90"/>
      <c r="D39" s="76">
        <f>投入係数表!X39</f>
        <v>5.8004640371229696E-4</v>
      </c>
      <c r="E39" s="77">
        <f>$C$26*D39</f>
        <v>5.8004640371229696E-2</v>
      </c>
      <c r="F39" s="76">
        <f>分析係数表!C42</f>
        <v>1</v>
      </c>
      <c r="G39" s="77">
        <f>E39*F39</f>
        <v>5.8004640371229696E-2</v>
      </c>
      <c r="H39" s="77">
        <v>7.2192518495590288E-2</v>
      </c>
      <c r="I39" s="77">
        <f>C39+H39</f>
        <v>7.2192518495590288E-2</v>
      </c>
      <c r="J39" s="76">
        <f>分析係数表!G42</f>
        <v>0.4853870458135861</v>
      </c>
      <c r="K39" s="78">
        <f>I39*J39</f>
        <v>3.5041313282417247E-2</v>
      </c>
      <c r="L39" s="79"/>
      <c r="M39" s="80"/>
      <c r="N39" s="81">
        <f>分析係数表!H42</f>
        <v>1.2671804242472393E-2</v>
      </c>
      <c r="O39" s="82">
        <f t="shared" si="4"/>
        <v>0.2413620360553809</v>
      </c>
      <c r="P39" s="76">
        <f>分析係数表!C42</f>
        <v>1</v>
      </c>
      <c r="Q39" s="82">
        <f>O39*P39</f>
        <v>0.2413620360553809</v>
      </c>
      <c r="R39" s="83">
        <v>0.25313279127981181</v>
      </c>
      <c r="S39" s="84">
        <f>I39+R39</f>
        <v>0.32532530977540208</v>
      </c>
      <c r="T39" s="85">
        <f>分析係数表!F42</f>
        <v>0.55766192733017372</v>
      </c>
      <c r="U39" s="86">
        <f>S39*T39</f>
        <v>0.18142153925863652</v>
      </c>
      <c r="V39" s="87">
        <f>分析係数表!D42</f>
        <v>5.075039494470774E-2</v>
      </c>
      <c r="W39" s="88">
        <f>ROUND(S39*V39,0)</f>
        <v>0</v>
      </c>
      <c r="X39" s="76">
        <f>分析係数表!E42</f>
        <v>4.4826224328593997E-2</v>
      </c>
      <c r="Y39" s="89">
        <f>ROUND(S39*X39,0)</f>
        <v>0</v>
      </c>
    </row>
    <row r="40" spans="1:25" x14ac:dyDescent="0.2">
      <c r="A40" s="6" t="s">
        <v>195</v>
      </c>
      <c r="B40" s="5" t="s">
        <v>41</v>
      </c>
      <c r="C40" s="90"/>
      <c r="D40" s="76">
        <f>投入係数表!X40</f>
        <v>3.7509667440061872E-2</v>
      </c>
      <c r="E40" s="77">
        <f>$C$26*D40</f>
        <v>3.7509667440061873</v>
      </c>
      <c r="F40" s="76">
        <f>分析係数表!C43</f>
        <v>0.28901851382196297</v>
      </c>
      <c r="G40" s="77">
        <f>E40*F40</f>
        <v>1.0840988337482758</v>
      </c>
      <c r="H40" s="77">
        <v>1.3218095903563483</v>
      </c>
      <c r="I40" s="77">
        <f>C40+H40</f>
        <v>1.3218095903563483</v>
      </c>
      <c r="J40" s="76">
        <f>分析係数表!G43</f>
        <v>0.30652070442646356</v>
      </c>
      <c r="K40" s="78">
        <f>I40*J40</f>
        <v>0.40516200675368313</v>
      </c>
      <c r="L40" s="79"/>
      <c r="M40" s="80"/>
      <c r="N40" s="81">
        <f>分析係数表!H43</f>
        <v>3.521490426630651E-2</v>
      </c>
      <c r="O40" s="82">
        <f t="shared" si="4"/>
        <v>0.67074434157710083</v>
      </c>
      <c r="P40" s="76">
        <f>分析係数表!C43</f>
        <v>0.28901851382196297</v>
      </c>
      <c r="Q40" s="82">
        <f>O40*P40</f>
        <v>0.19385753275710477</v>
      </c>
      <c r="R40" s="83">
        <v>0.32653705516516268</v>
      </c>
      <c r="S40" s="84">
        <f>I40+R40</f>
        <v>1.648346645521511</v>
      </c>
      <c r="T40" s="85">
        <f>分析係数表!F43</f>
        <v>0.54989687450420432</v>
      </c>
      <c r="U40" s="86">
        <f>S40*T40</f>
        <v>0.9064206684717685</v>
      </c>
      <c r="V40" s="87">
        <f>分析係数表!D43</f>
        <v>0.17436141519911152</v>
      </c>
      <c r="W40" s="88">
        <f>ROUND(S40*V40,0)</f>
        <v>0</v>
      </c>
      <c r="X40" s="76">
        <f>分析係数表!E43</f>
        <v>0.14136125654450263</v>
      </c>
      <c r="Y40" s="89">
        <f>ROUND(S40*X40,0)</f>
        <v>0</v>
      </c>
    </row>
    <row r="41" spans="1:25" x14ac:dyDescent="0.2">
      <c r="A41" s="6" t="s">
        <v>341</v>
      </c>
      <c r="B41" s="5" t="s">
        <v>42</v>
      </c>
      <c r="C41" s="90"/>
      <c r="D41" s="76">
        <f>投入係数表!X41</f>
        <v>1.9334880123743234E-4</v>
      </c>
      <c r="E41" s="77">
        <f>$C$26*D41</f>
        <v>1.9334880123743233E-2</v>
      </c>
      <c r="F41" s="76">
        <f>分析係数表!C44</f>
        <v>0.45048931238732937</v>
      </c>
      <c r="G41" s="77">
        <f>E41*F41</f>
        <v>8.71015685203653E-3</v>
      </c>
      <c r="H41" s="77">
        <v>1.1133042241664476E-2</v>
      </c>
      <c r="I41" s="77">
        <f>C41+H41</f>
        <v>1.1133042241664476E-2</v>
      </c>
      <c r="J41" s="76">
        <f>分析係数表!G44</f>
        <v>0.26609555771438664</v>
      </c>
      <c r="K41" s="78">
        <f>I41*J41</f>
        <v>2.962453084353534E-3</v>
      </c>
      <c r="L41" s="79"/>
      <c r="M41" s="80"/>
      <c r="N41" s="81">
        <f>分析係数表!H44</f>
        <v>0.11519822038611266</v>
      </c>
      <c r="O41" s="82">
        <f t="shared" si="4"/>
        <v>2.1942003277761901</v>
      </c>
      <c r="P41" s="76">
        <f>分析係数表!C44</f>
        <v>0.45048931238732937</v>
      </c>
      <c r="Q41" s="82">
        <f>O41*P41</f>
        <v>0.98846379689994857</v>
      </c>
      <c r="R41" s="83">
        <v>1.003191272193575</v>
      </c>
      <c r="S41" s="84">
        <f>I41+R41</f>
        <v>1.0143243144352394</v>
      </c>
      <c r="T41" s="85">
        <f>分析係数表!F44</f>
        <v>0.50295857988165682</v>
      </c>
      <c r="U41" s="86">
        <f>S41*T41</f>
        <v>0.51016311672778314</v>
      </c>
      <c r="V41" s="87">
        <f>分析係数表!D44</f>
        <v>0.24172039212222909</v>
      </c>
      <c r="W41" s="88">
        <f>ROUND(S41*V41,0)</f>
        <v>0</v>
      </c>
      <c r="X41" s="76">
        <f>分析係数表!E44</f>
        <v>0.1850216373752539</v>
      </c>
      <c r="Y41" s="89">
        <f>ROUND(S41*X41,0)</f>
        <v>0</v>
      </c>
    </row>
    <row r="42" spans="1:25" x14ac:dyDescent="0.2">
      <c r="A42" s="6" t="s">
        <v>342</v>
      </c>
      <c r="B42" s="5" t="s">
        <v>279</v>
      </c>
      <c r="C42" s="90"/>
      <c r="D42" s="76">
        <f>投入係数表!X42</f>
        <v>2.1268368136117557E-3</v>
      </c>
      <c r="E42" s="77">
        <f>$C$26*D42</f>
        <v>0.21268368136117557</v>
      </c>
      <c r="F42" s="76">
        <f>分析係数表!C45</f>
        <v>1</v>
      </c>
      <c r="G42" s="77">
        <f>E42*F42</f>
        <v>0.21268368136117557</v>
      </c>
      <c r="H42" s="77">
        <v>0.25067457533841808</v>
      </c>
      <c r="I42" s="77">
        <f>C42+H42</f>
        <v>0.25067457533841808</v>
      </c>
      <c r="J42" s="76">
        <f>分析係数表!G45</f>
        <v>0</v>
      </c>
      <c r="K42" s="78">
        <f>I42*J42</f>
        <v>0</v>
      </c>
      <c r="L42" s="79"/>
      <c r="M42" s="80"/>
      <c r="N42" s="81">
        <f>分析係数表!H45</f>
        <v>0</v>
      </c>
      <c r="O42" s="82">
        <f t="shared" si="4"/>
        <v>0</v>
      </c>
      <c r="P42" s="76">
        <f>分析係数表!C45</f>
        <v>1</v>
      </c>
      <c r="Q42" s="82">
        <f>O42*P42</f>
        <v>0</v>
      </c>
      <c r="R42" s="83">
        <v>3.1295566719742596E-2</v>
      </c>
      <c r="S42" s="84">
        <f>I42+R42</f>
        <v>0.28197014205816068</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投入係数表!X43</f>
        <v>3.0935808197989174E-3</v>
      </c>
      <c r="E43" s="77">
        <f>$C$26*D43</f>
        <v>0.30935808197989173</v>
      </c>
      <c r="F43" s="76">
        <f>分析係数表!C46</f>
        <v>0.50943835935679327</v>
      </c>
      <c r="G43" s="77">
        <f>E43*F43</f>
        <v>0.1575988737376004</v>
      </c>
      <c r="H43" s="77">
        <v>0.20206970213179179</v>
      </c>
      <c r="I43" s="77">
        <f>C43+H43</f>
        <v>0.20206970213179179</v>
      </c>
      <c r="J43" s="76">
        <f>分析係数表!G46</f>
        <v>9.5846645367412137E-3</v>
      </c>
      <c r="K43" s="78">
        <f>I43*J43</f>
        <v>1.9367703079724453E-3</v>
      </c>
      <c r="L43" s="79"/>
      <c r="M43" s="80"/>
      <c r="N43" s="81">
        <f>分析係数表!H46</f>
        <v>2.3069436720425836E-2</v>
      </c>
      <c r="O43" s="82">
        <f t="shared" si="4"/>
        <v>0.43940753115724906</v>
      </c>
      <c r="P43" s="76">
        <f>分析係数表!C46</f>
        <v>0.50943835935679327</v>
      </c>
      <c r="Q43" s="82">
        <f>O43*P43</f>
        <v>0.22385105176176798</v>
      </c>
      <c r="R43" s="83">
        <v>0.24920995824310649</v>
      </c>
      <c r="S43" s="84">
        <f>I43+R43</f>
        <v>0.45127966037489831</v>
      </c>
      <c r="T43" s="85">
        <f>分析係数表!F46</f>
        <v>0.31355545413053398</v>
      </c>
      <c r="U43" s="86">
        <f>S43*T43</f>
        <v>0.14150119884872439</v>
      </c>
      <c r="V43" s="87">
        <f>分析係数表!D46</f>
        <v>1.3692377909630307E-3</v>
      </c>
      <c r="W43" s="88">
        <f>ROUND(S43*V43,0)</f>
        <v>0</v>
      </c>
      <c r="X43" s="76">
        <f>分析係数表!E46</f>
        <v>4.5641259698767688E-3</v>
      </c>
      <c r="Y43" s="89">
        <f>ROUND(S43*X43,0)</f>
        <v>0</v>
      </c>
    </row>
    <row r="44" spans="1:25" x14ac:dyDescent="0.2">
      <c r="A44" s="192">
        <v>40</v>
      </c>
      <c r="B44" s="14" t="s">
        <v>151</v>
      </c>
      <c r="C44" s="197">
        <f>SUM(C5:C43)</f>
        <v>100</v>
      </c>
      <c r="D44" s="92">
        <f>投入係数表!X44</f>
        <v>0.50947409126063414</v>
      </c>
      <c r="E44" s="91">
        <f>SUM(E5:E43)</f>
        <v>50.947409126063427</v>
      </c>
      <c r="F44" s="92">
        <f>分析係数表!C47</f>
        <v>0.37485381830581077</v>
      </c>
      <c r="G44" s="91">
        <f>SUM(G5:G43)</f>
        <v>13.020855271815037</v>
      </c>
      <c r="H44" s="91">
        <f>SUM(H5:H43)</f>
        <v>14.930980458337885</v>
      </c>
      <c r="I44" s="91">
        <f>SUM(I5:I43)</f>
        <v>114.93098045833791</v>
      </c>
      <c r="J44" s="92">
        <f>分析係数表!G47</f>
        <v>0.21549218320370808</v>
      </c>
      <c r="K44" s="93">
        <f>SUM(K5:K43)</f>
        <v>30.362123411322031</v>
      </c>
      <c r="L44" s="94">
        <f>最終需要_まとめ!$L$33</f>
        <v>0.62733333333333341</v>
      </c>
      <c r="M44" s="91">
        <f>K44*L44</f>
        <v>19.047172086702691</v>
      </c>
      <c r="N44" s="95">
        <f>分析係数表!H47</f>
        <v>1</v>
      </c>
      <c r="O44" s="96">
        <f>SUM(O5:O43)</f>
        <v>19.047172086702695</v>
      </c>
      <c r="P44" s="92">
        <f>分析係数表!C47</f>
        <v>0.37485381830581077</v>
      </c>
      <c r="Q44" s="96">
        <f>SUM(Q5:Q43)</f>
        <v>7.9949176543118057</v>
      </c>
      <c r="R44" s="91">
        <f>SUM(R5:R43)</f>
        <v>8.9741493109145569</v>
      </c>
      <c r="S44" s="97">
        <f>SUM(S5:S43)</f>
        <v>123.90512976925244</v>
      </c>
      <c r="T44" s="98">
        <f>分析係数表!F47</f>
        <v>0.42538298373792127</v>
      </c>
      <c r="U44" s="99">
        <f>SUM(U5:U43)</f>
        <v>60.12740007697662</v>
      </c>
      <c r="V44" s="100">
        <f>分析係数表!D47</f>
        <v>7.0015974022573133E-2</v>
      </c>
      <c r="W44" s="101">
        <f>SUM(W5:W43)</f>
        <v>9</v>
      </c>
      <c r="X44" s="92">
        <f>分析係数表!E47</f>
        <v>5.9583104197763637E-2</v>
      </c>
      <c r="Y44" s="102">
        <f>SUM(Y5:Y43)</f>
        <v>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294</v>
      </c>
      <c r="S2" s="3" t="s">
        <v>153</v>
      </c>
      <c r="U2" s="64" t="s">
        <v>210</v>
      </c>
      <c r="W2" s="3" t="s">
        <v>130</v>
      </c>
      <c r="Y2" s="3" t="s">
        <v>154</v>
      </c>
    </row>
    <row r="3" spans="1:25" ht="44" x14ac:dyDescent="0.2">
      <c r="B3" s="65"/>
      <c r="C3" s="66" t="s">
        <v>228</v>
      </c>
      <c r="D3" s="66" t="s">
        <v>236</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投入係数表!Y5</f>
        <v>9.8392915710068872E-4</v>
      </c>
      <c r="E5" s="77">
        <f t="shared" ref="E5:E38" si="0">$C$27*D5</f>
        <v>9.8392915710068876E-2</v>
      </c>
      <c r="F5" s="76">
        <f>分析係数表!C8</f>
        <v>0.22093957036739609</v>
      </c>
      <c r="G5" s="77">
        <f t="shared" ref="G5:G38" si="1">E5*F5</f>
        <v>2.1738888524178036E-2</v>
      </c>
      <c r="H5" s="77">
        <f t="array" ref="H5:H43">MMULT(逆行列係数!C5:AO43,'23'!G5:G43)</f>
        <v>2.316164194278789E-2</v>
      </c>
      <c r="I5" s="77">
        <f t="shared" ref="I5:I38" si="2">C5+H5</f>
        <v>2.316164194278789E-2</v>
      </c>
      <c r="J5" s="76">
        <f>分析係数表!G8</f>
        <v>0.11961513229827248</v>
      </c>
      <c r="K5" s="78">
        <f t="shared" ref="K5:K38" si="3">I5*J5</f>
        <v>2.7704828652317902E-3</v>
      </c>
      <c r="L5" s="79" t="s">
        <v>184</v>
      </c>
      <c r="M5" s="80" t="s">
        <v>184</v>
      </c>
      <c r="N5" s="81">
        <f>分析係数表!H8</f>
        <v>1.166878525462779E-2</v>
      </c>
      <c r="O5" s="82">
        <f t="shared" ref="O5:O43" si="4">$M$44*N5</f>
        <v>0.29977284527977666</v>
      </c>
      <c r="P5" s="76">
        <f>分析係数表!C8</f>
        <v>0.22093957036739609</v>
      </c>
      <c r="Q5" s="82">
        <f t="shared" ref="Q5:Q38" si="5">O5*P5</f>
        <v>6.6231683643925759E-2</v>
      </c>
      <c r="R5" s="83">
        <f t="array" ref="R5:R43">MMULT(逆行列係数!C5:AO43,'23'!Q5:Q43)</f>
        <v>0.11241955018067365</v>
      </c>
      <c r="S5" s="84">
        <f t="shared" ref="S5:S38" si="6">I5+R5</f>
        <v>0.13558119212346154</v>
      </c>
      <c r="T5" s="85">
        <f>分析係数表!F8</f>
        <v>0.45156352503826808</v>
      </c>
      <c r="U5" s="86">
        <f t="shared" ref="U5:U38" si="7">S5*T5</f>
        <v>6.1223521044160956E-2</v>
      </c>
      <c r="V5" s="87">
        <f>分析係数表!D8</f>
        <v>0.17734528755740214</v>
      </c>
      <c r="W5" s="167">
        <f t="shared" ref="W5:W38" si="8">ROUND(S5*V5,0)</f>
        <v>0</v>
      </c>
      <c r="X5" s="76">
        <f>分析係数表!E8</f>
        <v>0.14038924119833807</v>
      </c>
      <c r="Y5" s="166">
        <f t="shared" ref="Y5:Y38" si="9">ROUND(S5*X5,0)</f>
        <v>0</v>
      </c>
    </row>
    <row r="6" spans="1:25" x14ac:dyDescent="0.2">
      <c r="A6" s="6" t="s">
        <v>220</v>
      </c>
      <c r="B6" s="5" t="s">
        <v>266</v>
      </c>
      <c r="C6" s="90"/>
      <c r="D6" s="76">
        <f>投入係数表!Y6</f>
        <v>0</v>
      </c>
      <c r="E6" s="77">
        <f t="shared" si="0"/>
        <v>0</v>
      </c>
      <c r="F6" s="76">
        <f>分析係数表!C9</f>
        <v>0.23618090452261309</v>
      </c>
      <c r="G6" s="77">
        <f t="shared" si="1"/>
        <v>0</v>
      </c>
      <c r="H6" s="77">
        <v>2.610502860096473E-3</v>
      </c>
      <c r="I6" s="77">
        <f t="shared" si="2"/>
        <v>2.610502860096473E-3</v>
      </c>
      <c r="J6" s="76">
        <f>分析係数表!G9</f>
        <v>0.23529411764705882</v>
      </c>
      <c r="K6" s="78">
        <f t="shared" si="3"/>
        <v>6.1423596708152302E-4</v>
      </c>
      <c r="L6" s="79"/>
      <c r="M6" s="80"/>
      <c r="N6" s="81">
        <f>分析係数表!H9</f>
        <v>6.2564550726940495E-4</v>
      </c>
      <c r="O6" s="82">
        <f t="shared" si="4"/>
        <v>1.607292702351143E-2</v>
      </c>
      <c r="P6" s="76">
        <f>分析係数表!C9</f>
        <v>0.23618090452261309</v>
      </c>
      <c r="Q6" s="82">
        <f t="shared" si="5"/>
        <v>3.7961184427388809E-3</v>
      </c>
      <c r="R6" s="83">
        <v>4.5038941264100496E-3</v>
      </c>
      <c r="S6" s="84">
        <f t="shared" si="6"/>
        <v>7.1143969865065226E-3</v>
      </c>
      <c r="T6" s="85">
        <f>分析係数表!F9</f>
        <v>0.68627450980392157</v>
      </c>
      <c r="U6" s="86">
        <f t="shared" si="7"/>
        <v>4.8824293044652609E-3</v>
      </c>
      <c r="V6" s="87">
        <f>分析係数表!D9</f>
        <v>1.9607843137254902E-2</v>
      </c>
      <c r="W6" s="167">
        <f t="shared" si="8"/>
        <v>0</v>
      </c>
      <c r="X6" s="76">
        <f>分析係数表!E9</f>
        <v>0</v>
      </c>
      <c r="Y6" s="166">
        <f t="shared" si="9"/>
        <v>0</v>
      </c>
    </row>
    <row r="7" spans="1:25" x14ac:dyDescent="0.2">
      <c r="A7" s="6" t="s">
        <v>221</v>
      </c>
      <c r="B7" s="5" t="s">
        <v>267</v>
      </c>
      <c r="C7" s="90"/>
      <c r="D7" s="76">
        <f>投入係数表!Y7</f>
        <v>0</v>
      </c>
      <c r="E7" s="77">
        <f t="shared" si="0"/>
        <v>0</v>
      </c>
      <c r="F7" s="76">
        <f>分析係数表!C10</f>
        <v>0</v>
      </c>
      <c r="G7" s="77">
        <f t="shared" si="1"/>
        <v>0</v>
      </c>
      <c r="H7" s="77">
        <v>0</v>
      </c>
      <c r="I7" s="77">
        <f t="shared" si="2"/>
        <v>0</v>
      </c>
      <c r="J7" s="76">
        <f>分析係数表!G10</f>
        <v>0</v>
      </c>
      <c r="K7" s="78">
        <f t="shared" si="3"/>
        <v>0</v>
      </c>
      <c r="L7" s="79"/>
      <c r="M7" s="80"/>
      <c r="N7" s="81">
        <f>分析係数表!H10</f>
        <v>1.1817748470644316E-3</v>
      </c>
      <c r="O7" s="82">
        <f t="shared" si="4"/>
        <v>3.0359973266632704E-2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投入係数表!Y8</f>
        <v>6.7235159068547061E-3</v>
      </c>
      <c r="E8" s="77">
        <f t="shared" si="0"/>
        <v>0.67235159068547057</v>
      </c>
      <c r="F8" s="76">
        <f>分析係数表!C11</f>
        <v>2.6120660599932566E-2</v>
      </c>
      <c r="G8" s="77">
        <f t="shared" si="1"/>
        <v>1.756226770411996E-2</v>
      </c>
      <c r="H8" s="77">
        <v>3.0640009210396099E-2</v>
      </c>
      <c r="I8" s="77">
        <f t="shared" si="2"/>
        <v>3.0640009210396099E-2</v>
      </c>
      <c r="J8" s="76">
        <f>分析係数表!G11</f>
        <v>0.34361233480176212</v>
      </c>
      <c r="K8" s="78">
        <f t="shared" si="3"/>
        <v>1.0528285103131699E-2</v>
      </c>
      <c r="L8" s="79"/>
      <c r="M8" s="80"/>
      <c r="N8" s="81">
        <f>分析係数表!H11</f>
        <v>-1.9861762135536665E-5</v>
      </c>
      <c r="O8" s="82">
        <f t="shared" si="4"/>
        <v>-5.1025165154004542E-4</v>
      </c>
      <c r="P8" s="76">
        <f>分析係数表!C11</f>
        <v>2.6120660599932566E-2</v>
      </c>
      <c r="Q8" s="82">
        <f t="shared" si="5"/>
        <v>-1.3328110210432586E-5</v>
      </c>
      <c r="R8" s="83">
        <v>1.5690058900322407E-3</v>
      </c>
      <c r="S8" s="84">
        <f t="shared" si="6"/>
        <v>3.220901510042834E-2</v>
      </c>
      <c r="T8" s="85">
        <f>分析係数表!F11</f>
        <v>0.56828193832599116</v>
      </c>
      <c r="U8" s="86">
        <f t="shared" si="7"/>
        <v>1.8303801532842535E-2</v>
      </c>
      <c r="V8" s="87">
        <f>分析係数表!D11</f>
        <v>2.2026431718061675E-2</v>
      </c>
      <c r="W8" s="167">
        <f t="shared" si="8"/>
        <v>0</v>
      </c>
      <c r="X8" s="76">
        <f>分析係数表!E11</f>
        <v>0</v>
      </c>
      <c r="Y8" s="166">
        <f t="shared" si="9"/>
        <v>0</v>
      </c>
    </row>
    <row r="9" spans="1:25" x14ac:dyDescent="0.2">
      <c r="A9" s="6" t="s">
        <v>223</v>
      </c>
      <c r="B9" s="5" t="s">
        <v>191</v>
      </c>
      <c r="C9" s="90"/>
      <c r="D9" s="76">
        <f>投入係数表!Y9</f>
        <v>0</v>
      </c>
      <c r="E9" s="77">
        <f t="shared" si="0"/>
        <v>0</v>
      </c>
      <c r="F9" s="76">
        <f>分析係数表!C12</f>
        <v>0.27511259056197379</v>
      </c>
      <c r="G9" s="77">
        <f t="shared" si="1"/>
        <v>0</v>
      </c>
      <c r="H9" s="77">
        <v>3.48228517318487E-3</v>
      </c>
      <c r="I9" s="77">
        <f t="shared" si="2"/>
        <v>3.48228517318487E-3</v>
      </c>
      <c r="J9" s="76">
        <f>分析係数表!G12</f>
        <v>0.14467046825309793</v>
      </c>
      <c r="K9" s="78">
        <f t="shared" si="3"/>
        <v>5.0378382659547539E-4</v>
      </c>
      <c r="L9" s="79"/>
      <c r="M9" s="80"/>
      <c r="N9" s="81">
        <f>分析係数表!H12</f>
        <v>9.3787240804004135E-2</v>
      </c>
      <c r="O9" s="82">
        <f t="shared" si="4"/>
        <v>2.4094082985720946</v>
      </c>
      <c r="P9" s="76">
        <f>分析係数表!C12</f>
        <v>0.27511259056197379</v>
      </c>
      <c r="Q9" s="82">
        <f t="shared" si="5"/>
        <v>0.66285855874168653</v>
      </c>
      <c r="R9" s="83">
        <v>0.77082213981290526</v>
      </c>
      <c r="S9" s="84">
        <f t="shared" si="6"/>
        <v>0.77430442498609009</v>
      </c>
      <c r="T9" s="85">
        <f>分析係数表!F12</f>
        <v>0.28514639763131922</v>
      </c>
      <c r="U9" s="86">
        <f t="shared" si="7"/>
        <v>0.22079011745477362</v>
      </c>
      <c r="V9" s="87">
        <f>分析係数表!D12</f>
        <v>6.6646562123039807E-2</v>
      </c>
      <c r="W9" s="167">
        <f t="shared" si="8"/>
        <v>0</v>
      </c>
      <c r="X9" s="76">
        <f>分析係数表!E12</f>
        <v>5.9847571005592716E-2</v>
      </c>
      <c r="Y9" s="166">
        <f t="shared" si="9"/>
        <v>0</v>
      </c>
    </row>
    <row r="10" spans="1:25" x14ac:dyDescent="0.2">
      <c r="A10" s="6" t="s">
        <v>224</v>
      </c>
      <c r="B10" s="5" t="s">
        <v>28</v>
      </c>
      <c r="C10" s="90"/>
      <c r="D10" s="76">
        <f>投入係数表!Y10</f>
        <v>3.2797638570022957E-3</v>
      </c>
      <c r="E10" s="77">
        <f t="shared" si="0"/>
        <v>0.32797638570022958</v>
      </c>
      <c r="F10" s="76">
        <f>分析係数表!C13</f>
        <v>0</v>
      </c>
      <c r="G10" s="77">
        <f t="shared" si="1"/>
        <v>0</v>
      </c>
      <c r="H10" s="77">
        <v>0</v>
      </c>
      <c r="I10" s="77">
        <f t="shared" si="2"/>
        <v>0</v>
      </c>
      <c r="J10" s="76">
        <f>分析係数表!G13</f>
        <v>0.2449874686716792</v>
      </c>
      <c r="K10" s="78">
        <f t="shared" si="3"/>
        <v>0</v>
      </c>
      <c r="L10" s="79"/>
      <c r="M10" s="80"/>
      <c r="N10" s="81">
        <f>分析係数表!H13</f>
        <v>1.4727496623500437E-2</v>
      </c>
      <c r="O10" s="82">
        <f t="shared" si="4"/>
        <v>0.37835159961694365</v>
      </c>
      <c r="P10" s="76">
        <f>分析係数表!C13</f>
        <v>0</v>
      </c>
      <c r="Q10" s="82">
        <f t="shared" si="5"/>
        <v>0</v>
      </c>
      <c r="R10" s="83">
        <v>0</v>
      </c>
      <c r="S10" s="84">
        <f t="shared" si="6"/>
        <v>0</v>
      </c>
      <c r="T10" s="85">
        <f>分析係数表!F13</f>
        <v>0.38345864661654133</v>
      </c>
      <c r="U10" s="86">
        <f t="shared" si="7"/>
        <v>0</v>
      </c>
      <c r="V10" s="87">
        <f>分析係数表!D13</f>
        <v>8.834586466165413E-2</v>
      </c>
      <c r="W10" s="167">
        <f t="shared" si="8"/>
        <v>0</v>
      </c>
      <c r="X10" s="76">
        <f>分析係数表!E13</f>
        <v>8.6048454469507096E-2</v>
      </c>
      <c r="Y10" s="166">
        <f t="shared" si="9"/>
        <v>0</v>
      </c>
    </row>
    <row r="11" spans="1:25" x14ac:dyDescent="0.2">
      <c r="A11" s="6" t="s">
        <v>225</v>
      </c>
      <c r="B11" s="5" t="s">
        <v>268</v>
      </c>
      <c r="C11" s="90"/>
      <c r="D11" s="76">
        <f>投入係数表!Y11</f>
        <v>5.0016398819285011E-2</v>
      </c>
      <c r="E11" s="77">
        <f t="shared" si="0"/>
        <v>5.0016398819285008</v>
      </c>
      <c r="F11" s="76">
        <f>分析係数表!C14</f>
        <v>0.21228966346153844</v>
      </c>
      <c r="G11" s="77">
        <f t="shared" si="1"/>
        <v>1.0617964472904102</v>
      </c>
      <c r="H11" s="77">
        <v>1.2352273825282662</v>
      </c>
      <c r="I11" s="77">
        <f t="shared" si="2"/>
        <v>1.2352273825282662</v>
      </c>
      <c r="J11" s="76">
        <f>分析係数表!G14</f>
        <v>0.17214191852825231</v>
      </c>
      <c r="K11" s="78">
        <f t="shared" si="3"/>
        <v>0.21263441144704714</v>
      </c>
      <c r="L11" s="79"/>
      <c r="M11" s="80"/>
      <c r="N11" s="81">
        <f>分析係数表!H14</f>
        <v>1.2214983713355048E-3</v>
      </c>
      <c r="O11" s="82">
        <f t="shared" si="4"/>
        <v>3.1380476569712788E-2</v>
      </c>
      <c r="P11" s="76">
        <f>分析係数表!C14</f>
        <v>0.21228966346153844</v>
      </c>
      <c r="Q11" s="82">
        <f t="shared" si="5"/>
        <v>6.6617508102470198E-3</v>
      </c>
      <c r="R11" s="83">
        <v>3.8579654516952958E-2</v>
      </c>
      <c r="S11" s="84">
        <f t="shared" si="6"/>
        <v>1.2738070370452192</v>
      </c>
      <c r="T11" s="85">
        <f>分析係数表!F14</f>
        <v>0.30737068450603272</v>
      </c>
      <c r="U11" s="86">
        <f t="shared" si="7"/>
        <v>0.39153094090519042</v>
      </c>
      <c r="V11" s="87">
        <f>分析係数表!D14</f>
        <v>6.4508421932863463E-2</v>
      </c>
      <c r="W11" s="167">
        <f t="shared" si="8"/>
        <v>0</v>
      </c>
      <c r="X11" s="76">
        <f>分析係数表!E14</f>
        <v>5.0053757018277384E-2</v>
      </c>
      <c r="Y11" s="166">
        <f t="shared" si="9"/>
        <v>0</v>
      </c>
    </row>
    <row r="12" spans="1:25" x14ac:dyDescent="0.2">
      <c r="A12" s="6" t="s">
        <v>226</v>
      </c>
      <c r="B12" s="5" t="s">
        <v>29</v>
      </c>
      <c r="C12" s="90"/>
      <c r="D12" s="76">
        <f>投入係数表!Y12</f>
        <v>5.9035749426041327E-3</v>
      </c>
      <c r="E12" s="77">
        <f t="shared" si="0"/>
        <v>0.59035749426041328</v>
      </c>
      <c r="F12" s="76">
        <f>分析係数表!C15</f>
        <v>0</v>
      </c>
      <c r="G12" s="77">
        <f t="shared" si="1"/>
        <v>0</v>
      </c>
      <c r="H12" s="77">
        <v>0</v>
      </c>
      <c r="I12" s="77">
        <f t="shared" si="2"/>
        <v>0</v>
      </c>
      <c r="J12" s="76">
        <f>分析係数表!G15</f>
        <v>9.5616368472834598E-2</v>
      </c>
      <c r="K12" s="78">
        <f t="shared" si="3"/>
        <v>0</v>
      </c>
      <c r="L12" s="79"/>
      <c r="M12" s="80"/>
      <c r="N12" s="81">
        <f>分析係数表!H15</f>
        <v>8.620004766822913E-3</v>
      </c>
      <c r="O12" s="82">
        <f t="shared" si="4"/>
        <v>0.2214492167683797</v>
      </c>
      <c r="P12" s="76">
        <f>分析係数表!C15</f>
        <v>0</v>
      </c>
      <c r="Q12" s="82">
        <f t="shared" si="5"/>
        <v>0</v>
      </c>
      <c r="R12" s="83">
        <v>0</v>
      </c>
      <c r="S12" s="84">
        <f t="shared" si="6"/>
        <v>0</v>
      </c>
      <c r="T12" s="85">
        <f>分析係数表!F15</f>
        <v>0.30379331705717305</v>
      </c>
      <c r="U12" s="86">
        <f t="shared" si="7"/>
        <v>0</v>
      </c>
      <c r="V12" s="87">
        <f>分析係数表!D15</f>
        <v>2.2264329701563241E-2</v>
      </c>
      <c r="W12" s="167">
        <f t="shared" si="8"/>
        <v>0</v>
      </c>
      <c r="X12" s="76">
        <f>分析係数表!E15</f>
        <v>2.0187297307145722E-2</v>
      </c>
      <c r="Y12" s="166">
        <f t="shared" si="9"/>
        <v>0</v>
      </c>
    </row>
    <row r="13" spans="1:25" x14ac:dyDescent="0.2">
      <c r="A13" s="6" t="s">
        <v>227</v>
      </c>
      <c r="B13" s="5" t="s">
        <v>30</v>
      </c>
      <c r="C13" s="90"/>
      <c r="D13" s="76">
        <f>投入係数表!Y13</f>
        <v>1.2791079042308954E-2</v>
      </c>
      <c r="E13" s="77">
        <f t="shared" si="0"/>
        <v>1.2791079042308953</v>
      </c>
      <c r="F13" s="76">
        <f>分析係数表!C16</f>
        <v>0.11454569784557744</v>
      </c>
      <c r="G13" s="77">
        <f t="shared" si="1"/>
        <v>0.14651630750992195</v>
      </c>
      <c r="H13" s="77">
        <v>0.17825198101124293</v>
      </c>
      <c r="I13" s="77">
        <f t="shared" si="2"/>
        <v>0.17825198101124293</v>
      </c>
      <c r="J13" s="76">
        <f>分析係数表!G16</f>
        <v>3.3333333333333333E-2</v>
      </c>
      <c r="K13" s="78">
        <f t="shared" si="3"/>
        <v>5.9417327003747642E-3</v>
      </c>
      <c r="L13" s="79"/>
      <c r="M13" s="80"/>
      <c r="N13" s="81">
        <f>分析係数表!H16</f>
        <v>1.7428696273933425E-2</v>
      </c>
      <c r="O13" s="82">
        <f t="shared" si="4"/>
        <v>0.44774582422638987</v>
      </c>
      <c r="P13" s="76">
        <f>分析係数表!C16</f>
        <v>0.11454569784557744</v>
      </c>
      <c r="Q13" s="82">
        <f t="shared" si="5"/>
        <v>5.1287357893455079E-2</v>
      </c>
      <c r="R13" s="83">
        <v>5.9806919538397653E-2</v>
      </c>
      <c r="S13" s="84">
        <f t="shared" si="6"/>
        <v>0.23805890054964057</v>
      </c>
      <c r="T13" s="85">
        <f>分析係数表!F16</f>
        <v>0.28835978835978837</v>
      </c>
      <c r="U13" s="86">
        <f t="shared" si="7"/>
        <v>6.8646614179658269E-2</v>
      </c>
      <c r="V13" s="87">
        <f>分析係数表!D16</f>
        <v>1.4814814814814815E-2</v>
      </c>
      <c r="W13" s="167">
        <f t="shared" si="8"/>
        <v>0</v>
      </c>
      <c r="X13" s="76">
        <f>分析係数表!E16</f>
        <v>1.4814814814814815E-2</v>
      </c>
      <c r="Y13" s="166">
        <f t="shared" si="9"/>
        <v>0</v>
      </c>
    </row>
    <row r="14" spans="1:25" x14ac:dyDescent="0.2">
      <c r="A14" s="6" t="s">
        <v>2</v>
      </c>
      <c r="B14" s="5" t="s">
        <v>365</v>
      </c>
      <c r="C14" s="90"/>
      <c r="D14" s="76">
        <f>投入係数表!Y14</f>
        <v>1.4266972777959987E-2</v>
      </c>
      <c r="E14" s="77">
        <f t="shared" si="0"/>
        <v>1.4266972777959988</v>
      </c>
      <c r="F14" s="76">
        <f>分析係数表!C17</f>
        <v>0.30978058757902571</v>
      </c>
      <c r="G14" s="77">
        <f t="shared" si="1"/>
        <v>0.44196312101304097</v>
      </c>
      <c r="H14" s="77">
        <v>0.56482217147552238</v>
      </c>
      <c r="I14" s="77">
        <f t="shared" si="2"/>
        <v>0.56482217147552238</v>
      </c>
      <c r="J14" s="76">
        <f>分析係数表!G17</f>
        <v>0.21244620534189493</v>
      </c>
      <c r="K14" s="78">
        <f t="shared" si="3"/>
        <v>0.11999432702294381</v>
      </c>
      <c r="L14" s="79"/>
      <c r="M14" s="80"/>
      <c r="N14" s="81">
        <f>分析係数表!H17</f>
        <v>3.0984348931437197E-3</v>
      </c>
      <c r="O14" s="82">
        <f t="shared" si="4"/>
        <v>7.9599257640247084E-2</v>
      </c>
      <c r="P14" s="76">
        <f>分析係数表!C17</f>
        <v>0.30978058757902571</v>
      </c>
      <c r="Q14" s="82">
        <f t="shared" si="5"/>
        <v>2.4658304802649994E-2</v>
      </c>
      <c r="R14" s="83">
        <v>5.5560291859851112E-2</v>
      </c>
      <c r="S14" s="84">
        <f t="shared" si="6"/>
        <v>0.6203824633353735</v>
      </c>
      <c r="T14" s="85">
        <f>分析係数表!F17</f>
        <v>0.32338274472300022</v>
      </c>
      <c r="U14" s="86">
        <f t="shared" si="7"/>
        <v>0.20062098377140913</v>
      </c>
      <c r="V14" s="87">
        <f>分析係数表!D17</f>
        <v>4.5631532208484184E-2</v>
      </c>
      <c r="W14" s="167">
        <f t="shared" si="8"/>
        <v>0</v>
      </c>
      <c r="X14" s="76">
        <f>分析係数表!E17</f>
        <v>4.7134367101577979E-2</v>
      </c>
      <c r="Y14" s="166">
        <f t="shared" si="9"/>
        <v>0</v>
      </c>
    </row>
    <row r="15" spans="1:25" x14ac:dyDescent="0.2">
      <c r="A15" s="6" t="s">
        <v>3</v>
      </c>
      <c r="B15" s="5" t="s">
        <v>31</v>
      </c>
      <c r="C15" s="90"/>
      <c r="D15" s="76">
        <f>投入係数表!Y15</f>
        <v>5.706789111183995E-2</v>
      </c>
      <c r="E15" s="77">
        <f t="shared" si="0"/>
        <v>5.706789111183995</v>
      </c>
      <c r="F15" s="76">
        <f>分析係数表!C18</f>
        <v>0.59688826025459685</v>
      </c>
      <c r="G15" s="77">
        <f t="shared" si="1"/>
        <v>3.4063154242144917</v>
      </c>
      <c r="H15" s="77">
        <v>3.6393026947104237</v>
      </c>
      <c r="I15" s="77">
        <f t="shared" si="2"/>
        <v>3.6393026947104237</v>
      </c>
      <c r="J15" s="76">
        <f>分析係数表!G18</f>
        <v>0.21580586555930445</v>
      </c>
      <c r="K15" s="78">
        <f t="shared" si="3"/>
        <v>0.78538286806429214</v>
      </c>
      <c r="L15" s="79"/>
      <c r="M15" s="80"/>
      <c r="N15" s="81">
        <f>分析係数表!H18</f>
        <v>4.5682052911734329E-4</v>
      </c>
      <c r="O15" s="82">
        <f t="shared" si="4"/>
        <v>1.1735787985421044E-2</v>
      </c>
      <c r="P15" s="76">
        <f>分析係数表!C18</f>
        <v>0.59688826025459685</v>
      </c>
      <c r="Q15" s="82">
        <f t="shared" si="5"/>
        <v>7.0049540733347669E-3</v>
      </c>
      <c r="R15" s="83">
        <v>1.7475816203732505E-2</v>
      </c>
      <c r="S15" s="84">
        <f t="shared" si="6"/>
        <v>3.656778510914156</v>
      </c>
      <c r="T15" s="85">
        <f>分析係数表!F18</f>
        <v>0.45964183752919802</v>
      </c>
      <c r="U15" s="86">
        <f t="shared" si="7"/>
        <v>1.6808083941938672</v>
      </c>
      <c r="V15" s="87">
        <f>分析係数表!D18</f>
        <v>3.9968855437321565E-2</v>
      </c>
      <c r="W15" s="167">
        <f t="shared" si="8"/>
        <v>0</v>
      </c>
      <c r="X15" s="76">
        <f>分析係数表!E18</f>
        <v>3.7243706202958735E-2</v>
      </c>
      <c r="Y15" s="166">
        <f t="shared" si="9"/>
        <v>0</v>
      </c>
    </row>
    <row r="16" spans="1:25" x14ac:dyDescent="0.2">
      <c r="A16" s="6" t="s">
        <v>4</v>
      </c>
      <c r="B16" s="5" t="s">
        <v>32</v>
      </c>
      <c r="C16" s="90"/>
      <c r="D16" s="76">
        <f>投入係数表!Y16</f>
        <v>2.4762217120367334E-2</v>
      </c>
      <c r="E16" s="77">
        <f t="shared" si="0"/>
        <v>2.4762217120367334</v>
      </c>
      <c r="F16" s="76">
        <f>分析係数表!C19</f>
        <v>0.34200435729847489</v>
      </c>
      <c r="G16" s="77">
        <f t="shared" si="1"/>
        <v>0.84687861515365215</v>
      </c>
      <c r="H16" s="77">
        <v>1.8808526253370428</v>
      </c>
      <c r="I16" s="77">
        <f t="shared" si="2"/>
        <v>1.8808526253370428</v>
      </c>
      <c r="J16" s="76">
        <f>分析係数表!G19</f>
        <v>5.7658279746234518E-2</v>
      </c>
      <c r="K16" s="78">
        <f t="shared" si="3"/>
        <v>0.10844672683312284</v>
      </c>
      <c r="L16" s="79"/>
      <c r="M16" s="80"/>
      <c r="N16" s="81">
        <f>分析係数表!H19</f>
        <v>-1.1917057281321999E-4</v>
      </c>
      <c r="O16" s="82">
        <f t="shared" si="4"/>
        <v>-3.0615099092402725E-3</v>
      </c>
      <c r="P16" s="76">
        <f>分析係数表!C19</f>
        <v>0.34200435729847489</v>
      </c>
      <c r="Q16" s="82">
        <f t="shared" si="5"/>
        <v>-1.0470497288726315E-3</v>
      </c>
      <c r="R16" s="83">
        <v>9.707465030125045E-3</v>
      </c>
      <c r="S16" s="84">
        <f t="shared" si="6"/>
        <v>1.8905600903671678</v>
      </c>
      <c r="T16" s="85">
        <f>分析係数表!F19</f>
        <v>0.2400702026958986</v>
      </c>
      <c r="U16" s="86">
        <f t="shared" si="7"/>
        <v>0.45386714410322232</v>
      </c>
      <c r="V16" s="87">
        <f>分析係数表!D19</f>
        <v>1.0314617409693151E-2</v>
      </c>
      <c r="W16" s="167">
        <f t="shared" si="8"/>
        <v>0</v>
      </c>
      <c r="X16" s="76">
        <f>分析係数表!E19</f>
        <v>1.1666882453641765E-2</v>
      </c>
      <c r="Y16" s="166">
        <f t="shared" si="9"/>
        <v>0</v>
      </c>
    </row>
    <row r="17" spans="1:25" x14ac:dyDescent="0.2">
      <c r="A17" s="6" t="s">
        <v>5</v>
      </c>
      <c r="B17" s="5" t="s">
        <v>33</v>
      </c>
      <c r="C17" s="90"/>
      <c r="D17" s="76">
        <f>投入係数表!Y17</f>
        <v>9.5113151853066583E-3</v>
      </c>
      <c r="E17" s="77">
        <f t="shared" si="0"/>
        <v>0.9511315185306658</v>
      </c>
      <c r="F17" s="76">
        <f>分析係数表!C20</f>
        <v>3.3677120606188216E-2</v>
      </c>
      <c r="G17" s="77">
        <f t="shared" si="1"/>
        <v>3.2031370861904176E-2</v>
      </c>
      <c r="H17" s="77">
        <v>5.4940690990910021E-2</v>
      </c>
      <c r="I17" s="77">
        <f t="shared" si="2"/>
        <v>5.4940690990910021E-2</v>
      </c>
      <c r="J17" s="76">
        <f>分析係数表!G20</f>
        <v>0.10088272383354351</v>
      </c>
      <c r="K17" s="78">
        <f t="shared" si="3"/>
        <v>5.542566556460027E-3</v>
      </c>
      <c r="L17" s="79"/>
      <c r="M17" s="80"/>
      <c r="N17" s="81">
        <f>分析係数表!H20</f>
        <v>5.7599110193056326E-4</v>
      </c>
      <c r="O17" s="82">
        <f t="shared" si="4"/>
        <v>1.4797297894661316E-2</v>
      </c>
      <c r="P17" s="76">
        <f>分析係数表!C20</f>
        <v>3.3677120606188216E-2</v>
      </c>
      <c r="Q17" s="82">
        <f t="shared" si="5"/>
        <v>4.9833038584420409E-4</v>
      </c>
      <c r="R17" s="83">
        <v>1.2908711555669659E-3</v>
      </c>
      <c r="S17" s="84">
        <f t="shared" si="6"/>
        <v>5.6231562146476989E-2</v>
      </c>
      <c r="T17" s="85">
        <f>分析係数表!F20</f>
        <v>0.2244640605296343</v>
      </c>
      <c r="U17" s="86">
        <f t="shared" si="7"/>
        <v>1.2621964769322704E-2</v>
      </c>
      <c r="V17" s="87">
        <f>分析係数表!D20</f>
        <v>9.8360655737704916E-2</v>
      </c>
      <c r="W17" s="167">
        <f t="shared" si="8"/>
        <v>0</v>
      </c>
      <c r="X17" s="76">
        <f>分析係数表!E20</f>
        <v>9.8360655737704916E-2</v>
      </c>
      <c r="Y17" s="166">
        <f t="shared" si="9"/>
        <v>0</v>
      </c>
    </row>
    <row r="18" spans="1:25" x14ac:dyDescent="0.2">
      <c r="A18" s="6" t="s">
        <v>6</v>
      </c>
      <c r="B18" s="5" t="s">
        <v>34</v>
      </c>
      <c r="C18" s="90"/>
      <c r="D18" s="76">
        <f>投入係数表!Y18</f>
        <v>0.1020006559527714</v>
      </c>
      <c r="E18" s="77">
        <f t="shared" si="0"/>
        <v>10.20006559527714</v>
      </c>
      <c r="F18" s="76">
        <f>分析係数表!C21</f>
        <v>0.74792925901052154</v>
      </c>
      <c r="G18" s="77">
        <f t="shared" si="1"/>
        <v>7.6289275025343457</v>
      </c>
      <c r="H18" s="77">
        <v>8.1611006814232034</v>
      </c>
      <c r="I18" s="77">
        <f t="shared" si="2"/>
        <v>8.1611006814232034</v>
      </c>
      <c r="J18" s="76">
        <f>分析係数表!G21</f>
        <v>0.28510603787356553</v>
      </c>
      <c r="K18" s="78">
        <f t="shared" si="3"/>
        <v>2.3267790799678254</v>
      </c>
      <c r="L18" s="79"/>
      <c r="M18" s="80"/>
      <c r="N18" s="81">
        <f>分析係数表!H21</f>
        <v>9.6329546357352828E-4</v>
      </c>
      <c r="O18" s="82">
        <f t="shared" si="4"/>
        <v>2.4747205099692204E-2</v>
      </c>
      <c r="P18" s="76">
        <f>分析係数表!C21</f>
        <v>0.74792925901052154</v>
      </c>
      <c r="Q18" s="82">
        <f t="shared" si="5"/>
        <v>1.8509158772794191E-2</v>
      </c>
      <c r="R18" s="83">
        <v>4.3614039840221344E-2</v>
      </c>
      <c r="S18" s="84">
        <f t="shared" si="6"/>
        <v>8.204714721263425</v>
      </c>
      <c r="T18" s="85">
        <f>分析係数表!F21</f>
        <v>0.42581403836016385</v>
      </c>
      <c r="U18" s="86">
        <f t="shared" si="7"/>
        <v>3.4936827090542653</v>
      </c>
      <c r="V18" s="87">
        <f>分析係数表!D21</f>
        <v>6.5082518957057703E-2</v>
      </c>
      <c r="W18" s="167">
        <f t="shared" si="8"/>
        <v>1</v>
      </c>
      <c r="X18" s="76">
        <f>分析係数表!E21</f>
        <v>5.1052268764445886E-2</v>
      </c>
      <c r="Y18" s="166">
        <f t="shared" si="9"/>
        <v>0</v>
      </c>
    </row>
    <row r="19" spans="1:25" x14ac:dyDescent="0.2">
      <c r="A19" s="6" t="s">
        <v>7</v>
      </c>
      <c r="B19" s="5" t="s">
        <v>269</v>
      </c>
      <c r="C19" s="90"/>
      <c r="D19" s="76">
        <f>投入係数表!Y19</f>
        <v>6.8875040997048217E-3</v>
      </c>
      <c r="E19" s="77">
        <f t="shared" si="0"/>
        <v>0.6887504099704822</v>
      </c>
      <c r="F19" s="76">
        <f>分析係数表!C22</f>
        <v>0.14808652246256238</v>
      </c>
      <c r="G19" s="77">
        <f t="shared" si="1"/>
        <v>0.10199465305719285</v>
      </c>
      <c r="H19" s="77">
        <v>0.11732665217424094</v>
      </c>
      <c r="I19" s="77">
        <f t="shared" si="2"/>
        <v>0.11732665217424094</v>
      </c>
      <c r="J19" s="76">
        <f>分析係数表!G22</f>
        <v>0.1945937983354202</v>
      </c>
      <c r="K19" s="78">
        <f t="shared" si="3"/>
        <v>2.2831038892564232E-2</v>
      </c>
      <c r="L19" s="79"/>
      <c r="M19" s="80"/>
      <c r="N19" s="81">
        <f>分析係数表!H22</f>
        <v>4.9654405338841663E-5</v>
      </c>
      <c r="O19" s="82">
        <f t="shared" si="4"/>
        <v>1.2756291288501134E-3</v>
      </c>
      <c r="P19" s="76">
        <f>分析係数表!C22</f>
        <v>0.14808652246256238</v>
      </c>
      <c r="Q19" s="82">
        <f t="shared" si="5"/>
        <v>1.8890348164336118E-4</v>
      </c>
      <c r="R19" s="83">
        <v>2.2916323978188309E-3</v>
      </c>
      <c r="S19" s="84">
        <f t="shared" si="6"/>
        <v>0.11961828457205978</v>
      </c>
      <c r="T19" s="85">
        <f>分析係数表!F22</f>
        <v>0.41290417618030495</v>
      </c>
      <c r="U19" s="86">
        <f t="shared" si="7"/>
        <v>4.9390889247327624E-2</v>
      </c>
      <c r="V19" s="87">
        <f>分析係数表!D22</f>
        <v>2.3495617588568902E-2</v>
      </c>
      <c r="W19" s="167">
        <f t="shared" si="8"/>
        <v>0</v>
      </c>
      <c r="X19" s="76">
        <f>分析係数表!E22</f>
        <v>1.8855417249760625E-2</v>
      </c>
      <c r="Y19" s="166">
        <f t="shared" si="9"/>
        <v>0</v>
      </c>
    </row>
    <row r="20" spans="1:25" x14ac:dyDescent="0.2">
      <c r="A20" s="6" t="s">
        <v>8</v>
      </c>
      <c r="B20" s="5" t="s">
        <v>270</v>
      </c>
      <c r="C20" s="90"/>
      <c r="D20" s="76">
        <f>投入係数表!Y20</f>
        <v>0</v>
      </c>
      <c r="E20" s="77">
        <f t="shared" si="0"/>
        <v>0</v>
      </c>
      <c r="F20" s="76">
        <f>分析係数表!C23</f>
        <v>0</v>
      </c>
      <c r="G20" s="77">
        <f t="shared" si="1"/>
        <v>0</v>
      </c>
      <c r="H20" s="77">
        <v>0</v>
      </c>
      <c r="I20" s="77">
        <f t="shared" si="2"/>
        <v>0</v>
      </c>
      <c r="J20" s="76">
        <f>分析係数表!G23</f>
        <v>0.21540656205420827</v>
      </c>
      <c r="K20" s="78">
        <f t="shared" si="3"/>
        <v>0</v>
      </c>
      <c r="L20" s="79"/>
      <c r="M20" s="80"/>
      <c r="N20" s="81">
        <f>分析係数表!H23</f>
        <v>2.9792643203304998E-5</v>
      </c>
      <c r="O20" s="82">
        <f t="shared" si="4"/>
        <v>7.6537747731006813E-4</v>
      </c>
      <c r="P20" s="76">
        <f>分析係数表!C23</f>
        <v>0</v>
      </c>
      <c r="Q20" s="82">
        <f t="shared" si="5"/>
        <v>0</v>
      </c>
      <c r="R20" s="83">
        <v>0</v>
      </c>
      <c r="S20" s="84">
        <f t="shared" si="6"/>
        <v>0</v>
      </c>
      <c r="T20" s="85">
        <f>分析係数表!F23</f>
        <v>0.44079885877318115</v>
      </c>
      <c r="U20" s="86">
        <f t="shared" si="7"/>
        <v>0</v>
      </c>
      <c r="V20" s="87">
        <f>分析係数表!D23</f>
        <v>9.4151212553495012E-2</v>
      </c>
      <c r="W20" s="167">
        <f t="shared" si="8"/>
        <v>0</v>
      </c>
      <c r="X20" s="76">
        <f>分析係数表!E23</f>
        <v>8.7375178316690436E-2</v>
      </c>
      <c r="Y20" s="166">
        <f t="shared" si="9"/>
        <v>0</v>
      </c>
    </row>
    <row r="21" spans="1:25" x14ac:dyDescent="0.2">
      <c r="A21" s="6" t="s">
        <v>9</v>
      </c>
      <c r="B21" s="5" t="s">
        <v>271</v>
      </c>
      <c r="C21" s="90"/>
      <c r="D21" s="76">
        <f>投入係数表!Y21</f>
        <v>1.6398819285011479E-4</v>
      </c>
      <c r="E21" s="77">
        <f t="shared" si="0"/>
        <v>1.6398819285011478E-2</v>
      </c>
      <c r="F21" s="76">
        <f>分析係数表!C24</f>
        <v>0.12890403180011356</v>
      </c>
      <c r="G21" s="77">
        <f t="shared" si="1"/>
        <v>2.1138739225994353E-3</v>
      </c>
      <c r="H21" s="77">
        <v>7.162465636292064E-3</v>
      </c>
      <c r="I21" s="77">
        <f t="shared" si="2"/>
        <v>7.162465636292064E-3</v>
      </c>
      <c r="J21" s="76">
        <f>分析係数表!G24</f>
        <v>0.20533333333333334</v>
      </c>
      <c r="K21" s="78">
        <f t="shared" si="3"/>
        <v>1.4706929439853038E-3</v>
      </c>
      <c r="L21" s="79"/>
      <c r="M21" s="80"/>
      <c r="N21" s="81">
        <f>分析係数表!H24</f>
        <v>3.4758083737189161E-4</v>
      </c>
      <c r="O21" s="82">
        <f t="shared" si="4"/>
        <v>8.9294039019507943E-3</v>
      </c>
      <c r="P21" s="76">
        <f>分析係数表!C24</f>
        <v>0.12890403180011356</v>
      </c>
      <c r="Q21" s="82">
        <f t="shared" si="5"/>
        <v>1.1510361645331233E-3</v>
      </c>
      <c r="R21" s="83">
        <v>4.518658529794042E-3</v>
      </c>
      <c r="S21" s="84">
        <f t="shared" si="6"/>
        <v>1.1681124166086106E-2</v>
      </c>
      <c r="T21" s="85">
        <f>分析係数表!F24</f>
        <v>0.39200000000000002</v>
      </c>
      <c r="U21" s="86">
        <f t="shared" si="7"/>
        <v>4.579000673105754E-3</v>
      </c>
      <c r="V21" s="87">
        <f>分析係数表!D24</f>
        <v>0</v>
      </c>
      <c r="W21" s="167">
        <f t="shared" si="8"/>
        <v>0</v>
      </c>
      <c r="X21" s="76">
        <f>分析係数表!E24</f>
        <v>0</v>
      </c>
      <c r="Y21" s="166">
        <f t="shared" si="9"/>
        <v>0</v>
      </c>
    </row>
    <row r="22" spans="1:25" x14ac:dyDescent="0.2">
      <c r="A22" s="6" t="s">
        <v>10</v>
      </c>
      <c r="B22" s="5" t="s">
        <v>272</v>
      </c>
      <c r="C22" s="90"/>
      <c r="D22" s="76">
        <f>投入係数表!Y22</f>
        <v>3.2797638570022957E-4</v>
      </c>
      <c r="E22" s="77">
        <f t="shared" si="0"/>
        <v>3.2797638570022956E-2</v>
      </c>
      <c r="F22" s="76">
        <f>分析係数表!C25</f>
        <v>4.4947860481841073E-2</v>
      </c>
      <c r="G22" s="77">
        <f t="shared" si="1"/>
        <v>1.4741836825792414E-3</v>
      </c>
      <c r="H22" s="77">
        <v>9.9674833338086605E-3</v>
      </c>
      <c r="I22" s="77">
        <f t="shared" si="2"/>
        <v>9.9674833338086605E-3</v>
      </c>
      <c r="J22" s="76">
        <f>分析係数表!G25</f>
        <v>0.19696010132995567</v>
      </c>
      <c r="K22" s="78">
        <f t="shared" si="3"/>
        <v>1.9631965274315983E-3</v>
      </c>
      <c r="L22" s="79"/>
      <c r="M22" s="80"/>
      <c r="N22" s="81">
        <f>分析係数表!H25</f>
        <v>5.2633669659172167E-4</v>
      </c>
      <c r="O22" s="82">
        <f t="shared" si="4"/>
        <v>1.3521668765811203E-2</v>
      </c>
      <c r="P22" s="76">
        <f>分析係数表!C25</f>
        <v>4.4947860481841073E-2</v>
      </c>
      <c r="Q22" s="82">
        <f t="shared" si="5"/>
        <v>6.0777008116735017E-4</v>
      </c>
      <c r="R22" s="83">
        <v>2.9112759024888511E-3</v>
      </c>
      <c r="S22" s="84">
        <f t="shared" si="6"/>
        <v>1.2878759236297511E-2</v>
      </c>
      <c r="T22" s="85">
        <f>分析係数表!F25</f>
        <v>0.35085497150094996</v>
      </c>
      <c r="U22" s="86">
        <f t="shared" si="7"/>
        <v>4.5185767048187596E-3</v>
      </c>
      <c r="V22" s="87">
        <f>分析係数表!D25</f>
        <v>8.9930335655478144E-2</v>
      </c>
      <c r="W22" s="167">
        <f t="shared" si="8"/>
        <v>0</v>
      </c>
      <c r="X22" s="76">
        <f>分析係数表!E25</f>
        <v>8.7397086763774542E-2</v>
      </c>
      <c r="Y22" s="166">
        <f t="shared" si="9"/>
        <v>0</v>
      </c>
    </row>
    <row r="23" spans="1:25" x14ac:dyDescent="0.2">
      <c r="A23" s="6" t="s">
        <v>11</v>
      </c>
      <c r="B23" s="5" t="s">
        <v>35</v>
      </c>
      <c r="C23" s="90"/>
      <c r="D23" s="76">
        <f>投入係数表!Y23</f>
        <v>8.5273860282059685E-3</v>
      </c>
      <c r="E23" s="77">
        <f t="shared" si="0"/>
        <v>0.85273860282059688</v>
      </c>
      <c r="F23" s="76">
        <f>分析係数表!C26</f>
        <v>0.39424703891708968</v>
      </c>
      <c r="G23" s="77">
        <f t="shared" si="1"/>
        <v>0.33618966913231652</v>
      </c>
      <c r="H23" s="77">
        <v>0.37909095518059843</v>
      </c>
      <c r="I23" s="77">
        <f t="shared" si="2"/>
        <v>0.37909095518059843</v>
      </c>
      <c r="J23" s="76">
        <f>分析係数表!G26</f>
        <v>0.19628618241398144</v>
      </c>
      <c r="K23" s="78">
        <f t="shared" si="3"/>
        <v>7.4410316380069411E-2</v>
      </c>
      <c r="L23" s="79"/>
      <c r="M23" s="80"/>
      <c r="N23" s="81">
        <f>分析係数表!H26</f>
        <v>1.0973623579884007E-2</v>
      </c>
      <c r="O23" s="82">
        <f t="shared" si="4"/>
        <v>0.28191403747587507</v>
      </c>
      <c r="P23" s="76">
        <f>分析係数表!C26</f>
        <v>0.39424703891708968</v>
      </c>
      <c r="Q23" s="82">
        <f t="shared" si="5"/>
        <v>0.1111437745040252</v>
      </c>
      <c r="R23" s="83">
        <v>0.12215810293062426</v>
      </c>
      <c r="S23" s="84">
        <f t="shared" si="6"/>
        <v>0.50124905811122267</v>
      </c>
      <c r="T23" s="85">
        <f>分析係数表!F26</f>
        <v>0.33478973238667392</v>
      </c>
      <c r="U23" s="86">
        <f t="shared" si="7"/>
        <v>0.16781303802412861</v>
      </c>
      <c r="V23" s="87">
        <f>分析係数表!D26</f>
        <v>1.0267613326051339E-2</v>
      </c>
      <c r="W23" s="167">
        <f t="shared" si="8"/>
        <v>0</v>
      </c>
      <c r="X23" s="76">
        <f>分析係数表!E26</f>
        <v>1.0158383397050792E-2</v>
      </c>
      <c r="Y23" s="166">
        <f t="shared" si="9"/>
        <v>0</v>
      </c>
    </row>
    <row r="24" spans="1:25" x14ac:dyDescent="0.2">
      <c r="A24" s="6" t="s">
        <v>12</v>
      </c>
      <c r="B24" s="5" t="s">
        <v>366</v>
      </c>
      <c r="C24" s="90"/>
      <c r="D24" s="76">
        <f>投入係数表!Y24</f>
        <v>1.6398819285011479E-3</v>
      </c>
      <c r="E24" s="77">
        <f t="shared" si="0"/>
        <v>0.16398819285011479</v>
      </c>
      <c r="F24" s="76">
        <f>分析係数表!C27</f>
        <v>0.12701612903225812</v>
      </c>
      <c r="G24" s="77">
        <f t="shared" si="1"/>
        <v>2.0829145462817007E-2</v>
      </c>
      <c r="H24" s="77">
        <v>2.1877061997770418E-2</v>
      </c>
      <c r="I24" s="77">
        <f t="shared" si="2"/>
        <v>2.1877061997770418E-2</v>
      </c>
      <c r="J24" s="76">
        <f>分析係数表!G27</f>
        <v>0.16988809766022381</v>
      </c>
      <c r="K24" s="78">
        <f t="shared" si="3"/>
        <v>3.7166524451959916E-3</v>
      </c>
      <c r="L24" s="79"/>
      <c r="M24" s="80"/>
      <c r="N24" s="81">
        <f>分析係数表!H27</f>
        <v>1.137085882259474E-2</v>
      </c>
      <c r="O24" s="82">
        <f t="shared" si="4"/>
        <v>0.29211907050667596</v>
      </c>
      <c r="P24" s="76">
        <f>分析係数表!C27</f>
        <v>0.12701612903225812</v>
      </c>
      <c r="Q24" s="82">
        <f t="shared" si="5"/>
        <v>3.7103833552259262E-2</v>
      </c>
      <c r="R24" s="83">
        <v>3.7557476810246036E-2</v>
      </c>
      <c r="S24" s="84">
        <f t="shared" si="6"/>
        <v>5.9434538808016454E-2</v>
      </c>
      <c r="T24" s="85">
        <f>分析係数表!F27</f>
        <v>0.32044760935910477</v>
      </c>
      <c r="U24" s="86">
        <f t="shared" si="7"/>
        <v>1.9045655874389809E-2</v>
      </c>
      <c r="V24" s="87">
        <f>分析係数表!D27</f>
        <v>1.0172939979654121E-2</v>
      </c>
      <c r="W24" s="167">
        <f t="shared" si="8"/>
        <v>0</v>
      </c>
      <c r="X24" s="76">
        <f>分析係数表!E27</f>
        <v>5.0864699898270603E-3</v>
      </c>
      <c r="Y24" s="166">
        <f t="shared" si="9"/>
        <v>0</v>
      </c>
    </row>
    <row r="25" spans="1:25" x14ac:dyDescent="0.2">
      <c r="A25" s="6" t="s">
        <v>13</v>
      </c>
      <c r="B25" s="5" t="s">
        <v>192</v>
      </c>
      <c r="C25" s="90"/>
      <c r="D25" s="76">
        <f>投入係数表!Y25</f>
        <v>0</v>
      </c>
      <c r="E25" s="77">
        <f t="shared" si="0"/>
        <v>0</v>
      </c>
      <c r="F25" s="76">
        <f>分析係数表!C28</f>
        <v>0.16379672406551871</v>
      </c>
      <c r="G25" s="77">
        <f t="shared" si="1"/>
        <v>0</v>
      </c>
      <c r="H25" s="77">
        <v>3.7501995821653887E-2</v>
      </c>
      <c r="I25" s="77">
        <f t="shared" si="2"/>
        <v>3.7501995821653887E-2</v>
      </c>
      <c r="J25" s="76">
        <f>分析係数表!G28</f>
        <v>0.12481384959046909</v>
      </c>
      <c r="K25" s="78">
        <f t="shared" si="3"/>
        <v>4.680768465826309E-3</v>
      </c>
      <c r="L25" s="79"/>
      <c r="M25" s="80"/>
      <c r="N25" s="81">
        <f>分析係数表!H28</f>
        <v>2.2086279494716771E-2</v>
      </c>
      <c r="O25" s="82">
        <f t="shared" si="4"/>
        <v>0.56739983651253045</v>
      </c>
      <c r="P25" s="76">
        <f>分析係数表!C28</f>
        <v>0.16379672406551871</v>
      </c>
      <c r="Q25" s="82">
        <f t="shared" si="5"/>
        <v>9.2938234456063376E-2</v>
      </c>
      <c r="R25" s="83">
        <v>0.10616644490198703</v>
      </c>
      <c r="S25" s="84">
        <f t="shared" si="6"/>
        <v>0.14366844072364091</v>
      </c>
      <c r="T25" s="85">
        <f>分析係数表!F28</f>
        <v>0.21360759493670886</v>
      </c>
      <c r="U25" s="86">
        <f t="shared" si="7"/>
        <v>3.0688670091284054E-2</v>
      </c>
      <c r="V25" s="87">
        <f>分析係数表!D28</f>
        <v>6.6548771407297092E-2</v>
      </c>
      <c r="W25" s="167">
        <f t="shared" si="8"/>
        <v>0</v>
      </c>
      <c r="X25" s="76">
        <f>分析係数表!E28</f>
        <v>6.78518242740134E-2</v>
      </c>
      <c r="Y25" s="166">
        <f t="shared" si="9"/>
        <v>0</v>
      </c>
    </row>
    <row r="26" spans="1:25" x14ac:dyDescent="0.2">
      <c r="A26" s="6" t="s">
        <v>14</v>
      </c>
      <c r="B26" s="5" t="s">
        <v>50</v>
      </c>
      <c r="C26" s="90"/>
      <c r="D26" s="76">
        <f>投入係数表!Y26</f>
        <v>3.2797638570022957E-3</v>
      </c>
      <c r="E26" s="77">
        <f t="shared" si="0"/>
        <v>0.32797638570022958</v>
      </c>
      <c r="F26" s="76">
        <f>分析係数表!C29</f>
        <v>0.28548895899053628</v>
      </c>
      <c r="G26" s="77">
        <f t="shared" si="1"/>
        <v>9.3633636927037148E-2</v>
      </c>
      <c r="H26" s="77">
        <v>0.14958222744905783</v>
      </c>
      <c r="I26" s="77">
        <f t="shared" si="2"/>
        <v>0.14958222744905783</v>
      </c>
      <c r="J26" s="76">
        <f>分析係数表!G29</f>
        <v>0.26160092807424595</v>
      </c>
      <c r="K26" s="78">
        <f t="shared" si="3"/>
        <v>3.9130849524086478E-2</v>
      </c>
      <c r="L26" s="79"/>
      <c r="M26" s="80"/>
      <c r="N26" s="81">
        <f>分析係数表!H29</f>
        <v>1.047707952649559E-2</v>
      </c>
      <c r="O26" s="82">
        <f t="shared" si="4"/>
        <v>0.26915774618737393</v>
      </c>
      <c r="P26" s="76">
        <f>分析係数表!C29</f>
        <v>0.28548895899053628</v>
      </c>
      <c r="Q26" s="82">
        <f t="shared" si="5"/>
        <v>7.6841564763272363E-2</v>
      </c>
      <c r="R26" s="83">
        <v>0.10567253174051187</v>
      </c>
      <c r="S26" s="84">
        <f t="shared" si="6"/>
        <v>0.25525475918956969</v>
      </c>
      <c r="T26" s="85">
        <f>分析係数表!F29</f>
        <v>0.47177107501933491</v>
      </c>
      <c r="U26" s="86">
        <f t="shared" si="7"/>
        <v>0.12042181214666475</v>
      </c>
      <c r="V26" s="87">
        <f>分析係数表!D29</f>
        <v>7.4825986078886311E-2</v>
      </c>
      <c r="W26" s="167">
        <f t="shared" si="8"/>
        <v>0</v>
      </c>
      <c r="X26" s="76">
        <f>分析係数表!E29</f>
        <v>4.7370456303170917E-2</v>
      </c>
      <c r="Y26" s="166">
        <f t="shared" si="9"/>
        <v>0</v>
      </c>
    </row>
    <row r="27" spans="1:25" x14ac:dyDescent="0.2">
      <c r="A27" s="6" t="s">
        <v>15</v>
      </c>
      <c r="B27" s="5" t="s">
        <v>36</v>
      </c>
      <c r="C27" s="75">
        <f>最終需要_まとめ!C28</f>
        <v>100</v>
      </c>
      <c r="D27" s="76">
        <f>投入係数表!Y27</f>
        <v>6.5595277140045915E-4</v>
      </c>
      <c r="E27" s="77">
        <f t="shared" si="0"/>
        <v>6.5595277140045913E-2</v>
      </c>
      <c r="F27" s="76">
        <f>分析係数表!C30</f>
        <v>1</v>
      </c>
      <c r="G27" s="77">
        <f t="shared" si="1"/>
        <v>6.5595277140045913E-2</v>
      </c>
      <c r="H27" s="77">
        <v>0.15886825223849513</v>
      </c>
      <c r="I27" s="77">
        <f t="shared" si="2"/>
        <v>100.15886825223849</v>
      </c>
      <c r="J27" s="76">
        <f>分析係数表!G30</f>
        <v>0.34486716956379143</v>
      </c>
      <c r="K27" s="78">
        <f t="shared" si="3"/>
        <v>34.541505400862178</v>
      </c>
      <c r="L27" s="79"/>
      <c r="M27" s="80"/>
      <c r="N27" s="81">
        <f>分析係数表!H30</f>
        <v>0</v>
      </c>
      <c r="O27" s="82">
        <f t="shared" si="4"/>
        <v>0</v>
      </c>
      <c r="P27" s="76">
        <f>分析係数表!C30</f>
        <v>1</v>
      </c>
      <c r="Q27" s="82">
        <f t="shared" si="5"/>
        <v>0</v>
      </c>
      <c r="R27" s="83">
        <v>5.849547295145572E-2</v>
      </c>
      <c r="S27" s="84">
        <f t="shared" si="6"/>
        <v>100.21736372518994</v>
      </c>
      <c r="T27" s="85">
        <f>分析係数表!F30</f>
        <v>0.44112823876680879</v>
      </c>
      <c r="U27" s="86">
        <f t="shared" si="7"/>
        <v>44.208709153945712</v>
      </c>
      <c r="V27" s="87">
        <f>分析係数表!D30</f>
        <v>0.17563135454247294</v>
      </c>
      <c r="W27" s="167">
        <f t="shared" si="8"/>
        <v>18</v>
      </c>
      <c r="X27" s="76">
        <f>分析係数表!E30</f>
        <v>0.11282387668087898</v>
      </c>
      <c r="Y27" s="166">
        <f t="shared" si="9"/>
        <v>11</v>
      </c>
    </row>
    <row r="28" spans="1:25" x14ac:dyDescent="0.2">
      <c r="A28" s="6" t="s">
        <v>16</v>
      </c>
      <c r="B28" s="5" t="s">
        <v>193</v>
      </c>
      <c r="C28" s="90"/>
      <c r="D28" s="76">
        <f>投入係数表!Y28</f>
        <v>3.115775664152181E-3</v>
      </c>
      <c r="E28" s="77">
        <f t="shared" si="0"/>
        <v>0.31157756641521811</v>
      </c>
      <c r="F28" s="76">
        <f>分析係数表!C31</f>
        <v>9.852216748768472E-2</v>
      </c>
      <c r="G28" s="77">
        <f t="shared" si="1"/>
        <v>3.0697297183765328E-2</v>
      </c>
      <c r="H28" s="77">
        <v>9.8573467434900489E-2</v>
      </c>
      <c r="I28" s="77">
        <f t="shared" si="2"/>
        <v>9.8573467434900489E-2</v>
      </c>
      <c r="J28" s="76">
        <f>分析係数表!G31</f>
        <v>7.0742358078602616E-2</v>
      </c>
      <c r="K28" s="78">
        <f t="shared" si="3"/>
        <v>6.9733195303292046E-3</v>
      </c>
      <c r="L28" s="79"/>
      <c r="M28" s="80"/>
      <c r="N28" s="81">
        <f>分析係数表!H31</f>
        <v>2.298998967188369E-2</v>
      </c>
      <c r="O28" s="82">
        <f t="shared" si="4"/>
        <v>0.59061628665760257</v>
      </c>
      <c r="P28" s="76">
        <f>分析係数表!C31</f>
        <v>9.852216748768472E-2</v>
      </c>
      <c r="Q28" s="82">
        <f t="shared" si="5"/>
        <v>5.8188796715034734E-2</v>
      </c>
      <c r="R28" s="83">
        <v>7.4908704694766043E-2</v>
      </c>
      <c r="S28" s="84">
        <f t="shared" si="6"/>
        <v>0.17348217212966655</v>
      </c>
      <c r="T28" s="85">
        <f>分析係数表!F31</f>
        <v>0.34585152838427946</v>
      </c>
      <c r="U28" s="86">
        <f t="shared" si="7"/>
        <v>5.9999074378469824E-2</v>
      </c>
      <c r="V28" s="87">
        <f>分析係数表!D31</f>
        <v>0</v>
      </c>
      <c r="W28" s="167">
        <f t="shared" si="8"/>
        <v>0</v>
      </c>
      <c r="X28" s="76">
        <f>分析係数表!E31</f>
        <v>0</v>
      </c>
      <c r="Y28" s="166">
        <f t="shared" si="9"/>
        <v>0</v>
      </c>
    </row>
    <row r="29" spans="1:25" x14ac:dyDescent="0.2">
      <c r="A29" s="6" t="s">
        <v>17</v>
      </c>
      <c r="B29" s="5" t="s">
        <v>273</v>
      </c>
      <c r="C29" s="90"/>
      <c r="D29" s="76">
        <f>投入係数表!Y29</f>
        <v>8.1994096425057393E-4</v>
      </c>
      <c r="E29" s="77">
        <f t="shared" si="0"/>
        <v>8.1994096425057394E-2</v>
      </c>
      <c r="F29" s="76">
        <f>分析係数表!C32</f>
        <v>1</v>
      </c>
      <c r="G29" s="77">
        <f t="shared" si="1"/>
        <v>8.1994096425057394E-2</v>
      </c>
      <c r="H29" s="77">
        <v>0.12066662745303286</v>
      </c>
      <c r="I29" s="77">
        <f t="shared" si="2"/>
        <v>0.12066662745303286</v>
      </c>
      <c r="J29" s="76">
        <f>分析係数表!G32</f>
        <v>0.13984348417829193</v>
      </c>
      <c r="K29" s="78">
        <f t="shared" si="3"/>
        <v>1.6874441607076046E-2</v>
      </c>
      <c r="L29" s="79"/>
      <c r="M29" s="80"/>
      <c r="N29" s="81">
        <f>分析係数表!H32</f>
        <v>6.6735520775403198E-3</v>
      </c>
      <c r="O29" s="82">
        <f t="shared" si="4"/>
        <v>0.17144455491745525</v>
      </c>
      <c r="P29" s="76">
        <f>分析係数表!C32</f>
        <v>1</v>
      </c>
      <c r="Q29" s="82">
        <f t="shared" si="5"/>
        <v>0.17144455491745525</v>
      </c>
      <c r="R29" s="83">
        <v>0.22595496558276407</v>
      </c>
      <c r="S29" s="84">
        <f t="shared" si="6"/>
        <v>0.34662159303579693</v>
      </c>
      <c r="T29" s="85">
        <f>分析係数表!F32</f>
        <v>0.48213678121810138</v>
      </c>
      <c r="U29" s="86">
        <f t="shared" si="7"/>
        <v>0.16711901916696981</v>
      </c>
      <c r="V29" s="87">
        <f>分析係数表!D32</f>
        <v>1.5651582170806397E-2</v>
      </c>
      <c r="W29" s="167">
        <f t="shared" si="8"/>
        <v>0</v>
      </c>
      <c r="X29" s="76">
        <f>分析係数表!E32</f>
        <v>2.3477373256209595E-2</v>
      </c>
      <c r="Y29" s="166">
        <f t="shared" si="9"/>
        <v>0</v>
      </c>
    </row>
    <row r="30" spans="1:25" x14ac:dyDescent="0.2">
      <c r="A30" s="6" t="s">
        <v>18</v>
      </c>
      <c r="B30" s="5" t="s">
        <v>274</v>
      </c>
      <c r="C30" s="90"/>
      <c r="D30" s="76">
        <f>投入係数表!Y30</f>
        <v>1.9678583142013774E-3</v>
      </c>
      <c r="E30" s="77">
        <f t="shared" si="0"/>
        <v>0.19678583142013775</v>
      </c>
      <c r="F30" s="76">
        <f>分析係数表!C33</f>
        <v>0.66930265995686555</v>
      </c>
      <c r="G30" s="77">
        <f t="shared" si="1"/>
        <v>0.13170928041132152</v>
      </c>
      <c r="H30" s="77">
        <v>0.15487988676679279</v>
      </c>
      <c r="I30" s="77">
        <f t="shared" si="2"/>
        <v>0.15487988676679279</v>
      </c>
      <c r="J30" s="76">
        <f>分析係数表!G33</f>
        <v>0.50267952840300112</v>
      </c>
      <c r="K30" s="78">
        <f t="shared" si="3"/>
        <v>7.7854948439041616E-2</v>
      </c>
      <c r="L30" s="79"/>
      <c r="M30" s="80"/>
      <c r="N30" s="81">
        <f>分析係数表!H33</f>
        <v>9.930881067768333E-4</v>
      </c>
      <c r="O30" s="82">
        <f t="shared" si="4"/>
        <v>2.5512582577002271E-2</v>
      </c>
      <c r="P30" s="76">
        <f>分析係数表!C33</f>
        <v>0.66930265995686555</v>
      </c>
      <c r="Q30" s="82">
        <f t="shared" si="5"/>
        <v>1.7075639381156804E-2</v>
      </c>
      <c r="R30" s="83">
        <v>4.84577977123056E-2</v>
      </c>
      <c r="S30" s="84">
        <f t="shared" si="6"/>
        <v>0.20333768447909839</v>
      </c>
      <c r="T30" s="85">
        <f>分析係数表!F33</f>
        <v>0.63987138263665599</v>
      </c>
      <c r="U30" s="86">
        <f t="shared" si="7"/>
        <v>0.13010996530977678</v>
      </c>
      <c r="V30" s="87">
        <f>分析係数表!D33</f>
        <v>8.1457663451232579E-2</v>
      </c>
      <c r="W30" s="167">
        <f t="shared" si="8"/>
        <v>0</v>
      </c>
      <c r="X30" s="76">
        <f>分析係数表!E33</f>
        <v>7.5026795284030015E-2</v>
      </c>
      <c r="Y30" s="166">
        <f t="shared" si="9"/>
        <v>0</v>
      </c>
    </row>
    <row r="31" spans="1:25" x14ac:dyDescent="0.2">
      <c r="A31" s="6" t="s">
        <v>19</v>
      </c>
      <c r="B31" s="5" t="s">
        <v>275</v>
      </c>
      <c r="C31" s="90"/>
      <c r="D31" s="76">
        <f>投入係数表!Y31</f>
        <v>5.9035749426041326E-2</v>
      </c>
      <c r="E31" s="77">
        <f t="shared" si="0"/>
        <v>5.9035749426041324</v>
      </c>
      <c r="F31" s="76">
        <f>分析係数表!C34</f>
        <v>0.21075898495808931</v>
      </c>
      <c r="G31" s="77">
        <f t="shared" si="1"/>
        <v>1.2442314625272572</v>
      </c>
      <c r="H31" s="77">
        <v>1.4508169115405973</v>
      </c>
      <c r="I31" s="77">
        <f t="shared" si="2"/>
        <v>1.4508169115405973</v>
      </c>
      <c r="J31" s="76">
        <f>分析係数表!G34</f>
        <v>0.42506631299734748</v>
      </c>
      <c r="K31" s="78">
        <f t="shared" si="3"/>
        <v>0.61669339542276058</v>
      </c>
      <c r="L31" s="79"/>
      <c r="M31" s="80"/>
      <c r="N31" s="81">
        <f>分析係数表!H34</f>
        <v>0.16547827123222372</v>
      </c>
      <c r="O31" s="82">
        <f t="shared" si="4"/>
        <v>4.2511616348058885</v>
      </c>
      <c r="P31" s="76">
        <f>分析係数表!C34</f>
        <v>0.21075898495808931</v>
      </c>
      <c r="Q31" s="82">
        <f t="shared" si="5"/>
        <v>0.89597051104446057</v>
      </c>
      <c r="R31" s="83">
        <v>0.98029602918770731</v>
      </c>
      <c r="S31" s="84">
        <f t="shared" si="6"/>
        <v>2.4311129407283047</v>
      </c>
      <c r="T31" s="85">
        <f>分析係数表!F34</f>
        <v>0.7000994694960212</v>
      </c>
      <c r="U31" s="86">
        <f t="shared" si="7"/>
        <v>1.7020208800887981</v>
      </c>
      <c r="V31" s="87">
        <f>分析係数表!D34</f>
        <v>0.34449602122015915</v>
      </c>
      <c r="W31" s="167">
        <f t="shared" si="8"/>
        <v>1</v>
      </c>
      <c r="X31" s="76">
        <f>分析係数表!E34</f>
        <v>0.25008289124668437</v>
      </c>
      <c r="Y31" s="166">
        <f t="shared" si="9"/>
        <v>1</v>
      </c>
    </row>
    <row r="32" spans="1:25" x14ac:dyDescent="0.2">
      <c r="A32" s="6" t="s">
        <v>20</v>
      </c>
      <c r="B32" s="5" t="s">
        <v>37</v>
      </c>
      <c r="C32" s="90"/>
      <c r="D32" s="76">
        <f>投入係数表!Y32</f>
        <v>1.2463102656608724E-2</v>
      </c>
      <c r="E32" s="77">
        <f t="shared" si="0"/>
        <v>1.2463102656608724</v>
      </c>
      <c r="F32" s="76">
        <f>分析係数表!C35</f>
        <v>0.35776763643278187</v>
      </c>
      <c r="G32" s="77">
        <f t="shared" si="1"/>
        <v>0.44588947800740281</v>
      </c>
      <c r="H32" s="77">
        <v>0.55665706508117185</v>
      </c>
      <c r="I32" s="77">
        <f t="shared" si="2"/>
        <v>0.55665706508117185</v>
      </c>
      <c r="J32" s="76">
        <f>分析係数表!G35</f>
        <v>0.31457036114570364</v>
      </c>
      <c r="K32" s="78">
        <f t="shared" si="3"/>
        <v>0.17510781399689168</v>
      </c>
      <c r="L32" s="79"/>
      <c r="M32" s="80"/>
      <c r="N32" s="81">
        <f>分析係数表!H35</f>
        <v>6.2812822753634701E-2</v>
      </c>
      <c r="O32" s="82">
        <f t="shared" si="4"/>
        <v>1.6136708479953934</v>
      </c>
      <c r="P32" s="76">
        <f>分析係数表!C35</f>
        <v>0.35776763643278187</v>
      </c>
      <c r="Q32" s="82">
        <f t="shared" si="5"/>
        <v>0.57731920526779468</v>
      </c>
      <c r="R32" s="83">
        <v>0.70736879857713886</v>
      </c>
      <c r="S32" s="84">
        <f t="shared" si="6"/>
        <v>1.2640258636583108</v>
      </c>
      <c r="T32" s="85">
        <f>分析係数表!F35</f>
        <v>0.64533001245330013</v>
      </c>
      <c r="U32" s="86">
        <f t="shared" si="7"/>
        <v>0.81571382633591116</v>
      </c>
      <c r="V32" s="87">
        <f>分析係数表!D35</f>
        <v>7.6961394769613944E-2</v>
      </c>
      <c r="W32" s="167">
        <f t="shared" si="8"/>
        <v>0</v>
      </c>
      <c r="X32" s="76">
        <f>分析係数表!E35</f>
        <v>7.0734744707347447E-2</v>
      </c>
      <c r="Y32" s="166">
        <f t="shared" si="9"/>
        <v>0</v>
      </c>
    </row>
    <row r="33" spans="1:25" x14ac:dyDescent="0.2">
      <c r="A33" s="6" t="s">
        <v>21</v>
      </c>
      <c r="B33" s="5" t="s">
        <v>38</v>
      </c>
      <c r="C33" s="90"/>
      <c r="D33" s="76">
        <f>投入係数表!Y33</f>
        <v>3.4437520498524108E-3</v>
      </c>
      <c r="E33" s="77">
        <f t="shared" si="0"/>
        <v>0.3443752049852411</v>
      </c>
      <c r="F33" s="76">
        <f>分析係数表!C36</f>
        <v>0.77131996474217712</v>
      </c>
      <c r="G33" s="77">
        <f t="shared" si="1"/>
        <v>0.26562347096729616</v>
      </c>
      <c r="H33" s="77">
        <v>0.39233837879392947</v>
      </c>
      <c r="I33" s="77">
        <f t="shared" si="2"/>
        <v>0.39233837879392947</v>
      </c>
      <c r="J33" s="76">
        <f>分析係数表!G36</f>
        <v>2.7850799289520427E-2</v>
      </c>
      <c r="K33" s="78">
        <f t="shared" si="3"/>
        <v>1.0926937441365567E-2</v>
      </c>
      <c r="L33" s="79"/>
      <c r="M33" s="80"/>
      <c r="N33" s="81">
        <f>分析係数表!H36</f>
        <v>0.1566397870819099</v>
      </c>
      <c r="O33" s="82">
        <f t="shared" si="4"/>
        <v>4.0240996498705677</v>
      </c>
      <c r="P33" s="76">
        <f>分析係数表!C36</f>
        <v>0.77131996474217712</v>
      </c>
      <c r="Q33" s="82">
        <f t="shared" si="5"/>
        <v>3.1038684000571735</v>
      </c>
      <c r="R33" s="83">
        <v>3.2298015492798955</v>
      </c>
      <c r="S33" s="84">
        <f t="shared" si="6"/>
        <v>3.6221399280738251</v>
      </c>
      <c r="T33" s="85">
        <f>分析係数表!F36</f>
        <v>0.87289520426287748</v>
      </c>
      <c r="U33" s="86">
        <f t="shared" si="7"/>
        <v>3.1617485723847261</v>
      </c>
      <c r="V33" s="87">
        <f>分析係数表!D36</f>
        <v>1.1793960923623446E-2</v>
      </c>
      <c r="W33" s="167">
        <f t="shared" si="8"/>
        <v>0</v>
      </c>
      <c r="X33" s="76">
        <f>分析係数表!E36</f>
        <v>4.760213143872114E-3</v>
      </c>
      <c r="Y33" s="166">
        <f t="shared" si="9"/>
        <v>0</v>
      </c>
    </row>
    <row r="34" spans="1:25" x14ac:dyDescent="0.2">
      <c r="A34" s="6" t="s">
        <v>22</v>
      </c>
      <c r="B34" s="5" t="s">
        <v>378</v>
      </c>
      <c r="C34" s="90"/>
      <c r="D34" s="76">
        <f>投入係数表!Y34</f>
        <v>2.640209904886848E-2</v>
      </c>
      <c r="E34" s="77">
        <f t="shared" si="0"/>
        <v>2.6402099048868481</v>
      </c>
      <c r="F34" s="76">
        <f>分析係数表!C37</f>
        <v>0.44031007751937989</v>
      </c>
      <c r="G34" s="77">
        <f t="shared" si="1"/>
        <v>1.1625110278881627</v>
      </c>
      <c r="H34" s="77">
        <v>1.4664182334403082</v>
      </c>
      <c r="I34" s="77">
        <f t="shared" si="2"/>
        <v>1.4664182334403082</v>
      </c>
      <c r="J34" s="76">
        <f>分析係数表!G37</f>
        <v>0.46875589956579194</v>
      </c>
      <c r="K34" s="78">
        <f t="shared" si="3"/>
        <v>0.68739219815599117</v>
      </c>
      <c r="L34" s="79"/>
      <c r="M34" s="80"/>
      <c r="N34" s="81">
        <f>分析係数表!H37</f>
        <v>4.9515373003892908E-2</v>
      </c>
      <c r="O34" s="82">
        <f t="shared" si="4"/>
        <v>1.2720573672893332</v>
      </c>
      <c r="P34" s="76">
        <f>分析係数表!C37</f>
        <v>0.44031007751937989</v>
      </c>
      <c r="Q34" s="82">
        <f t="shared" si="5"/>
        <v>0.56009967800026461</v>
      </c>
      <c r="R34" s="83">
        <v>0.66155201762377369</v>
      </c>
      <c r="S34" s="84">
        <f t="shared" si="6"/>
        <v>2.1279702510640819</v>
      </c>
      <c r="T34" s="85">
        <f>分析係数表!F37</f>
        <v>0.71172361714177834</v>
      </c>
      <c r="U34" s="86">
        <f t="shared" si="7"/>
        <v>1.5145266842574265</v>
      </c>
      <c r="V34" s="87">
        <f>分析係数表!D37</f>
        <v>0.12846894468567113</v>
      </c>
      <c r="W34" s="167">
        <f t="shared" si="8"/>
        <v>0</v>
      </c>
      <c r="X34" s="76">
        <f>分析係数表!E37</f>
        <v>0.12044553520860865</v>
      </c>
      <c r="Y34" s="166">
        <f t="shared" si="9"/>
        <v>0</v>
      </c>
    </row>
    <row r="35" spans="1:25" x14ac:dyDescent="0.2">
      <c r="A35" s="6" t="s">
        <v>23</v>
      </c>
      <c r="B35" s="5" t="s">
        <v>194</v>
      </c>
      <c r="C35" s="90"/>
      <c r="D35" s="76">
        <f>投入係数表!Y35</f>
        <v>8.5273860282059685E-3</v>
      </c>
      <c r="E35" s="77">
        <f t="shared" si="0"/>
        <v>0.85273860282059688</v>
      </c>
      <c r="F35" s="76">
        <f>分析係数表!C38</f>
        <v>1.9523553644993696E-2</v>
      </c>
      <c r="G35" s="77">
        <f t="shared" si="1"/>
        <v>1.6648487857324895E-2</v>
      </c>
      <c r="H35" s="77">
        <v>2.3670467277353096E-2</v>
      </c>
      <c r="I35" s="77">
        <f t="shared" si="2"/>
        <v>2.3670467277353096E-2</v>
      </c>
      <c r="J35" s="76">
        <f>分析係数表!G38</f>
        <v>0.33554817275747506</v>
      </c>
      <c r="K35" s="78">
        <f t="shared" si="3"/>
        <v>7.9425820432314376E-3</v>
      </c>
      <c r="L35" s="79"/>
      <c r="M35" s="80"/>
      <c r="N35" s="81">
        <f>分析係数表!H38</f>
        <v>4.4649241280686425E-2</v>
      </c>
      <c r="O35" s="82">
        <f t="shared" si="4"/>
        <v>1.1470457126620222</v>
      </c>
      <c r="P35" s="76">
        <f>分析係数表!C38</f>
        <v>1.9523553644993696E-2</v>
      </c>
      <c r="Q35" s="82">
        <f t="shared" si="5"/>
        <v>2.2394408504417016E-2</v>
      </c>
      <c r="R35" s="83">
        <v>2.7174968208728018E-2</v>
      </c>
      <c r="S35" s="84">
        <f t="shared" si="6"/>
        <v>5.0845435486081114E-2</v>
      </c>
      <c r="T35" s="85">
        <f>分析係数表!F38</f>
        <v>0.54485049833887045</v>
      </c>
      <c r="U35" s="86">
        <f t="shared" si="7"/>
        <v>2.7703160862848183E-2</v>
      </c>
      <c r="V35" s="87">
        <f>分析係数表!D38</f>
        <v>0.16279069767441862</v>
      </c>
      <c r="W35" s="167">
        <f t="shared" si="8"/>
        <v>0</v>
      </c>
      <c r="X35" s="76">
        <f>分析係数表!E38</f>
        <v>0.12624584717607973</v>
      </c>
      <c r="Y35" s="166">
        <f t="shared" si="9"/>
        <v>0</v>
      </c>
    </row>
    <row r="36" spans="1:25" x14ac:dyDescent="0.2">
      <c r="A36" s="6" t="s">
        <v>24</v>
      </c>
      <c r="B36" s="5" t="s">
        <v>39</v>
      </c>
      <c r="C36" s="90"/>
      <c r="D36" s="76">
        <f>投入係数表!Y36</f>
        <v>0</v>
      </c>
      <c r="E36" s="77">
        <f t="shared" si="0"/>
        <v>0</v>
      </c>
      <c r="F36" s="76">
        <f>分析係数表!C39</f>
        <v>1</v>
      </c>
      <c r="G36" s="77">
        <f t="shared" si="1"/>
        <v>0</v>
      </c>
      <c r="H36" s="77">
        <v>0.16478074254920888</v>
      </c>
      <c r="I36" s="77">
        <f t="shared" si="2"/>
        <v>0.16478074254920888</v>
      </c>
      <c r="J36" s="76">
        <f>分析係数表!G39</f>
        <v>0.34952522092321203</v>
      </c>
      <c r="K36" s="78">
        <f t="shared" si="3"/>
        <v>5.7595025443403162E-2</v>
      </c>
      <c r="L36" s="79"/>
      <c r="M36" s="80"/>
      <c r="N36" s="81">
        <f>分析係数表!H39</f>
        <v>3.9524906649717967E-3</v>
      </c>
      <c r="O36" s="82">
        <f t="shared" si="4"/>
        <v>0.10154007865646904</v>
      </c>
      <c r="P36" s="76">
        <f>分析係数表!C39</f>
        <v>1</v>
      </c>
      <c r="Q36" s="82">
        <f t="shared" si="5"/>
        <v>0.10154007865646904</v>
      </c>
      <c r="R36" s="83">
        <v>0.16535944422344587</v>
      </c>
      <c r="S36" s="84">
        <f t="shared" si="6"/>
        <v>0.33014018677265478</v>
      </c>
      <c r="T36" s="85">
        <f>分析係数表!F39</f>
        <v>0.70020308469180526</v>
      </c>
      <c r="U36" s="86">
        <f t="shared" si="7"/>
        <v>0.23116517715894161</v>
      </c>
      <c r="V36" s="87">
        <f>分析係数表!D39</f>
        <v>4.7038805642461164E-2</v>
      </c>
      <c r="W36" s="167">
        <f t="shared" si="8"/>
        <v>0</v>
      </c>
      <c r="X36" s="76">
        <f>分析係数表!E39</f>
        <v>5.9608101432570393E-2</v>
      </c>
      <c r="Y36" s="166">
        <f t="shared" si="9"/>
        <v>0</v>
      </c>
    </row>
    <row r="37" spans="1:25" x14ac:dyDescent="0.2">
      <c r="A37" s="6" t="s">
        <v>25</v>
      </c>
      <c r="B37" s="5" t="s">
        <v>40</v>
      </c>
      <c r="C37" s="90"/>
      <c r="D37" s="76">
        <f>投入係数表!Y37</f>
        <v>1.6398819285011479E-4</v>
      </c>
      <c r="E37" s="77">
        <f t="shared" si="0"/>
        <v>1.6398819285011478E-2</v>
      </c>
      <c r="F37" s="76">
        <f>分析係数表!C40</f>
        <v>0.85909267157813107</v>
      </c>
      <c r="G37" s="77">
        <f t="shared" si="1"/>
        <v>1.4088105470287488E-2</v>
      </c>
      <c r="H37" s="77">
        <v>1.8697113856308893E-2</v>
      </c>
      <c r="I37" s="77">
        <f t="shared" si="2"/>
        <v>1.8697113856308893E-2</v>
      </c>
      <c r="J37" s="76">
        <f>分析係数表!G40</f>
        <v>0.47745782431646305</v>
      </c>
      <c r="K37" s="78">
        <f t="shared" si="3"/>
        <v>8.9270833028304384E-3</v>
      </c>
      <c r="L37" s="79"/>
      <c r="M37" s="80"/>
      <c r="N37" s="81">
        <f>分析係数表!H40</f>
        <v>3.4410502899817272E-2</v>
      </c>
      <c r="O37" s="82">
        <f t="shared" si="4"/>
        <v>0.88401098629312869</v>
      </c>
      <c r="P37" s="76">
        <f>分析係数表!C40</f>
        <v>0.85909267157813107</v>
      </c>
      <c r="Q37" s="82">
        <f t="shared" si="5"/>
        <v>0.75944735991898249</v>
      </c>
      <c r="R37" s="83">
        <v>0.76033770893943686</v>
      </c>
      <c r="S37" s="84">
        <f t="shared" si="6"/>
        <v>0.77903482279574576</v>
      </c>
      <c r="T37" s="85">
        <f>分析係数表!F40</f>
        <v>0.67379290285049442</v>
      </c>
      <c r="U37" s="86">
        <f t="shared" si="7"/>
        <v>0.5249081346731661</v>
      </c>
      <c r="V37" s="87">
        <f>分析係数表!D40</f>
        <v>6.7699243746364171E-2</v>
      </c>
      <c r="W37" s="167">
        <f t="shared" si="8"/>
        <v>0</v>
      </c>
      <c r="X37" s="76">
        <f>分析係数表!E40</f>
        <v>4.3048283885980219E-2</v>
      </c>
      <c r="Y37" s="166">
        <f t="shared" si="9"/>
        <v>0</v>
      </c>
    </row>
    <row r="38" spans="1:25" x14ac:dyDescent="0.2">
      <c r="A38" s="6" t="s">
        <v>26</v>
      </c>
      <c r="B38" s="5" t="s">
        <v>277</v>
      </c>
      <c r="C38" s="90"/>
      <c r="D38" s="76">
        <f>投入係数表!Y38</f>
        <v>0</v>
      </c>
      <c r="E38" s="77">
        <f t="shared" si="0"/>
        <v>0</v>
      </c>
      <c r="F38" s="76">
        <f>分析係数表!C41</f>
        <v>0.79270887240526711</v>
      </c>
      <c r="G38" s="77">
        <f t="shared" si="1"/>
        <v>0</v>
      </c>
      <c r="H38" s="77">
        <v>4.4497109597483641E-3</v>
      </c>
      <c r="I38" s="77">
        <f t="shared" si="2"/>
        <v>4.4497109597483641E-3</v>
      </c>
      <c r="J38" s="76">
        <f>分析係数表!G41</f>
        <v>0.44018033035308379</v>
      </c>
      <c r="K38" s="78">
        <f t="shared" si="3"/>
        <v>1.9586752402377724E-3</v>
      </c>
      <c r="L38" s="79"/>
      <c r="M38" s="80"/>
      <c r="N38" s="81">
        <f>分析係数表!H41</f>
        <v>5.5652657503773732E-2</v>
      </c>
      <c r="O38" s="82">
        <f t="shared" si="4"/>
        <v>1.4297251276152072</v>
      </c>
      <c r="P38" s="76">
        <f>分析係数表!C41</f>
        <v>0.79270887240526711</v>
      </c>
      <c r="Q38" s="82">
        <f t="shared" si="5"/>
        <v>1.1333557937613274</v>
      </c>
      <c r="R38" s="83">
        <v>1.1544382304319896</v>
      </c>
      <c r="S38" s="84">
        <f t="shared" si="6"/>
        <v>1.1588879413917379</v>
      </c>
      <c r="T38" s="85">
        <f>分析係数表!F41</f>
        <v>0.54542354902257917</v>
      </c>
      <c r="U38" s="86">
        <f t="shared" si="7"/>
        <v>0.63208477391335238</v>
      </c>
      <c r="V38" s="87">
        <f>分析係数表!D41</f>
        <v>0.13115623579330202</v>
      </c>
      <c r="W38" s="167">
        <f t="shared" si="8"/>
        <v>0</v>
      </c>
      <c r="X38" s="76">
        <f>分析係数表!E41</f>
        <v>0.12384452189725716</v>
      </c>
      <c r="Y38" s="166">
        <f t="shared" si="9"/>
        <v>0</v>
      </c>
    </row>
    <row r="39" spans="1:25" x14ac:dyDescent="0.2">
      <c r="A39" s="6" t="s">
        <v>51</v>
      </c>
      <c r="B39" s="5" t="s">
        <v>368</v>
      </c>
      <c r="C39" s="90"/>
      <c r="D39" s="76">
        <f>投入係数表!Y39</f>
        <v>6.5595277140045915E-4</v>
      </c>
      <c r="E39" s="77">
        <f>$C$27*D39</f>
        <v>6.5595277140045913E-2</v>
      </c>
      <c r="F39" s="76">
        <f>分析係数表!C42</f>
        <v>1</v>
      </c>
      <c r="G39" s="77">
        <f>E39*F39</f>
        <v>6.5595277140045913E-2</v>
      </c>
      <c r="H39" s="77">
        <v>8.9665387639816407E-2</v>
      </c>
      <c r="I39" s="77">
        <f>C39+H39</f>
        <v>8.9665387639816407E-2</v>
      </c>
      <c r="J39" s="76">
        <f>分析係数表!G42</f>
        <v>0.4853870458135861</v>
      </c>
      <c r="K39" s="78">
        <f>I39*J39</f>
        <v>4.3522417618220524E-2</v>
      </c>
      <c r="L39" s="79"/>
      <c r="M39" s="80"/>
      <c r="N39" s="81">
        <f>分析係数表!H42</f>
        <v>1.2671804242472393E-2</v>
      </c>
      <c r="O39" s="82">
        <f t="shared" si="4"/>
        <v>0.32554055368254897</v>
      </c>
      <c r="P39" s="76">
        <f>分析係数表!C42</f>
        <v>1</v>
      </c>
      <c r="Q39" s="82">
        <f>O39*P39</f>
        <v>0.32554055368254897</v>
      </c>
      <c r="R39" s="83">
        <v>0.34141653084800416</v>
      </c>
      <c r="S39" s="84">
        <f>I39+R39</f>
        <v>0.43108191848782057</v>
      </c>
      <c r="T39" s="85">
        <f>分析係数表!F42</f>
        <v>0.55766192733017372</v>
      </c>
      <c r="U39" s="86">
        <f>S39*T39</f>
        <v>0.24039797350110687</v>
      </c>
      <c r="V39" s="87">
        <f>分析係数表!D42</f>
        <v>5.075039494470774E-2</v>
      </c>
      <c r="W39" s="167">
        <f>ROUND(S39*V39,0)</f>
        <v>0</v>
      </c>
      <c r="X39" s="76">
        <f>分析係数表!E42</f>
        <v>4.4826224328593997E-2</v>
      </c>
      <c r="Y39" s="166">
        <f>ROUND(S39*X39,0)</f>
        <v>0</v>
      </c>
    </row>
    <row r="40" spans="1:25" x14ac:dyDescent="0.2">
      <c r="A40" s="6" t="s">
        <v>195</v>
      </c>
      <c r="B40" s="5" t="s">
        <v>41</v>
      </c>
      <c r="C40" s="90"/>
      <c r="D40" s="76">
        <f>投入係数表!Y40</f>
        <v>9.5605116431616927E-2</v>
      </c>
      <c r="E40" s="77">
        <f>$C$27*D40</f>
        <v>9.5605116431616928</v>
      </c>
      <c r="F40" s="76">
        <f>分析係数表!C43</f>
        <v>0.28901851382196297</v>
      </c>
      <c r="G40" s="77">
        <f>E40*F40</f>
        <v>2.7631648664841655</v>
      </c>
      <c r="H40" s="77">
        <v>3.130474157564036</v>
      </c>
      <c r="I40" s="77">
        <f>C40+H40</f>
        <v>3.130474157564036</v>
      </c>
      <c r="J40" s="76">
        <f>分析係数表!G43</f>
        <v>0.30652070442646356</v>
      </c>
      <c r="K40" s="78">
        <f>I40*J40</f>
        <v>0.95955514396536845</v>
      </c>
      <c r="L40" s="79"/>
      <c r="M40" s="80"/>
      <c r="N40" s="81">
        <f>分析係数表!H43</f>
        <v>3.521490426630651E-2</v>
      </c>
      <c r="O40" s="82">
        <f t="shared" si="4"/>
        <v>0.9046761781805005</v>
      </c>
      <c r="P40" s="76">
        <f>分析係数表!C43</f>
        <v>0.28901851382196297</v>
      </c>
      <c r="Q40" s="82">
        <f>O40*P40</f>
        <v>0.26146816450786164</v>
      </c>
      <c r="R40" s="83">
        <v>0.44042159849838675</v>
      </c>
      <c r="S40" s="84">
        <f>I40+R40</f>
        <v>3.5708957560624226</v>
      </c>
      <c r="T40" s="85">
        <f>分析係数表!F43</f>
        <v>0.54989687450420432</v>
      </c>
      <c r="U40" s="86">
        <f>S40*T40</f>
        <v>1.9636244154390539</v>
      </c>
      <c r="V40" s="87">
        <f>分析係数表!D43</f>
        <v>0.17436141519911152</v>
      </c>
      <c r="W40" s="167">
        <f>ROUND(S40*V40,0)</f>
        <v>1</v>
      </c>
      <c r="X40" s="76">
        <f>分析係数表!E43</f>
        <v>0.14136125654450263</v>
      </c>
      <c r="Y40" s="166">
        <f>ROUND(S40*X40,0)</f>
        <v>1</v>
      </c>
    </row>
    <row r="41" spans="1:25" x14ac:dyDescent="0.2">
      <c r="A41" s="6" t="s">
        <v>341</v>
      </c>
      <c r="B41" s="5" t="s">
        <v>42</v>
      </c>
      <c r="C41" s="90"/>
      <c r="D41" s="76">
        <f>投入係数表!Y41</f>
        <v>1.6398819285011479E-4</v>
      </c>
      <c r="E41" s="77">
        <f>$C$27*D41</f>
        <v>1.6398819285011478E-2</v>
      </c>
      <c r="F41" s="76">
        <f>分析係数表!C44</f>
        <v>0.45048931238732937</v>
      </c>
      <c r="G41" s="77">
        <f>E41*F41</f>
        <v>7.3874928236688968E-3</v>
      </c>
      <c r="H41" s="77">
        <v>1.0768786272741315E-2</v>
      </c>
      <c r="I41" s="77">
        <f>C41+H41</f>
        <v>1.0768786272741315E-2</v>
      </c>
      <c r="J41" s="76">
        <f>分析係数表!G44</f>
        <v>0.26609555771438664</v>
      </c>
      <c r="K41" s="78">
        <f>I41*J41</f>
        <v>2.8655261891521312E-3</v>
      </c>
      <c r="L41" s="79"/>
      <c r="M41" s="80"/>
      <c r="N41" s="81">
        <f>分析係数表!H44</f>
        <v>0.11519822038611266</v>
      </c>
      <c r="O41" s="82">
        <f t="shared" si="4"/>
        <v>2.9594595789322633</v>
      </c>
      <c r="P41" s="76">
        <f>分析係数表!C44</f>
        <v>0.45048931238732937</v>
      </c>
      <c r="Q41" s="82">
        <f>O41*P41</f>
        <v>1.3332049107512907</v>
      </c>
      <c r="R41" s="83">
        <v>1.3530688070781061</v>
      </c>
      <c r="S41" s="84">
        <f>I41+R41</f>
        <v>1.3638375933508473</v>
      </c>
      <c r="T41" s="85">
        <f>分析係数表!F44</f>
        <v>0.50295857988165682</v>
      </c>
      <c r="U41" s="86">
        <f>S41*T41</f>
        <v>0.68595381914095876</v>
      </c>
      <c r="V41" s="87">
        <f>分析係数表!D44</f>
        <v>0.24172039212222909</v>
      </c>
      <c r="W41" s="167">
        <f>ROUND(S41*V41,0)</f>
        <v>0</v>
      </c>
      <c r="X41" s="76">
        <f>分析係数表!E44</f>
        <v>0.1850216373752539</v>
      </c>
      <c r="Y41" s="166">
        <f>ROUND(S41*X41,0)</f>
        <v>0</v>
      </c>
    </row>
    <row r="42" spans="1:25" x14ac:dyDescent="0.2">
      <c r="A42" s="6" t="s">
        <v>342</v>
      </c>
      <c r="B42" s="5" t="s">
        <v>279</v>
      </c>
      <c r="C42" s="90"/>
      <c r="D42" s="76">
        <f>投入係数表!Y42</f>
        <v>1.8038701213512628E-3</v>
      </c>
      <c r="E42" s="77">
        <f>$C$27*D42</f>
        <v>0.18038701213512628</v>
      </c>
      <c r="F42" s="76">
        <f>分析係数表!C45</f>
        <v>1</v>
      </c>
      <c r="G42" s="77">
        <f>E42*F42</f>
        <v>0.18038701213512628</v>
      </c>
      <c r="H42" s="77">
        <v>0.23507073075571866</v>
      </c>
      <c r="I42" s="77">
        <f>C42+H42</f>
        <v>0.23507073075571866</v>
      </c>
      <c r="J42" s="76">
        <f>分析係数表!G45</f>
        <v>0</v>
      </c>
      <c r="K42" s="78">
        <f>I42*J42</f>
        <v>0</v>
      </c>
      <c r="L42" s="79"/>
      <c r="M42" s="80"/>
      <c r="N42" s="81">
        <f>分析係数表!H45</f>
        <v>0</v>
      </c>
      <c r="O42" s="82">
        <f t="shared" si="4"/>
        <v>0</v>
      </c>
      <c r="P42" s="76">
        <f>分析係数表!C45</f>
        <v>1</v>
      </c>
      <c r="Q42" s="82">
        <f>O42*P42</f>
        <v>0</v>
      </c>
      <c r="R42" s="83">
        <v>4.2210350410768455E-2</v>
      </c>
      <c r="S42" s="84">
        <f>I42+R42</f>
        <v>0.27728108116648709</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投入係数表!Y43</f>
        <v>1.5578878320760905E-2</v>
      </c>
      <c r="E43" s="77">
        <f>$C$27*D43</f>
        <v>1.5578878320760905</v>
      </c>
      <c r="F43" s="76">
        <f>分析係数表!C46</f>
        <v>0.50943835935679327</v>
      </c>
      <c r="G43" s="77">
        <f>E43*F43</f>
        <v>0.79364782123475497</v>
      </c>
      <c r="H43" s="77">
        <v>0.86787165126278043</v>
      </c>
      <c r="I43" s="77">
        <f>C43+H43</f>
        <v>0.86787165126278043</v>
      </c>
      <c r="J43" s="76">
        <f>分析係数表!G46</f>
        <v>9.5846645367412137E-3</v>
      </c>
      <c r="K43" s="78">
        <f>I43*J43</f>
        <v>8.3182586383014102E-3</v>
      </c>
      <c r="L43" s="79"/>
      <c r="M43" s="80"/>
      <c r="N43" s="81">
        <f>分析係数表!H46</f>
        <v>2.3069436720425836E-2</v>
      </c>
      <c r="O43" s="82">
        <f t="shared" si="4"/>
        <v>0.59265729326376271</v>
      </c>
      <c r="P43" s="76">
        <f>分析係数表!C46</f>
        <v>0.50943835935679327</v>
      </c>
      <c r="Q43" s="82">
        <f>O43*P43</f>
        <v>0.30192235914112914</v>
      </c>
      <c r="R43" s="83">
        <v>0.33612555278184203</v>
      </c>
      <c r="S43" s="84">
        <f>I43+R43</f>
        <v>1.2039972040446225</v>
      </c>
      <c r="T43" s="85">
        <f>分析係数表!F46</f>
        <v>0.31355545413053398</v>
      </c>
      <c r="U43" s="86">
        <f>S43*T43</f>
        <v>0.37751989008610481</v>
      </c>
      <c r="V43" s="87">
        <f>分析係数表!D46</f>
        <v>1.3692377909630307E-3</v>
      </c>
      <c r="W43" s="167">
        <f>ROUND(S43*V43,0)</f>
        <v>0</v>
      </c>
      <c r="X43" s="76">
        <f>分析係数表!E46</f>
        <v>4.5641259698767688E-3</v>
      </c>
      <c r="Y43" s="166">
        <f>ROUND(S43*X43,0)</f>
        <v>0</v>
      </c>
    </row>
    <row r="44" spans="1:25" x14ac:dyDescent="0.2">
      <c r="A44" s="192">
        <v>40</v>
      </c>
      <c r="B44" s="14" t="s">
        <v>151</v>
      </c>
      <c r="C44" s="197">
        <f>SUM(C5:C43)</f>
        <v>100</v>
      </c>
      <c r="D44" s="92">
        <f>投入係数表!Y44</f>
        <v>0.53853722531977699</v>
      </c>
      <c r="E44" s="91">
        <f>SUM(E5:E43)</f>
        <v>53.853722531977688</v>
      </c>
      <c r="F44" s="92">
        <f>分析係数表!C47</f>
        <v>0.37485381830581077</v>
      </c>
      <c r="G44" s="91">
        <f>SUM(G5:G43)</f>
        <v>21.429135560686284</v>
      </c>
      <c r="H44" s="91">
        <f>SUM(H5:H43)</f>
        <v>25.441569079143431</v>
      </c>
      <c r="I44" s="91">
        <f>SUM(I5:I43)</f>
        <v>125.44156907914342</v>
      </c>
      <c r="J44" s="92">
        <f>分析係数表!G47</f>
        <v>0.21549218320370808</v>
      </c>
      <c r="K44" s="93">
        <f>SUM(K5:K43)</f>
        <v>40.951355183429655</v>
      </c>
      <c r="L44" s="94">
        <f>最終需要_まとめ!$L$33</f>
        <v>0.62733333333333341</v>
      </c>
      <c r="M44" s="91">
        <f>K44*L44</f>
        <v>25.690150151738205</v>
      </c>
      <c r="N44" s="95">
        <f>分析係数表!H47</f>
        <v>1</v>
      </c>
      <c r="O44" s="96">
        <f>SUM(O5:O43)</f>
        <v>25.690150151738205</v>
      </c>
      <c r="P44" s="92">
        <f>分析係数表!C47</f>
        <v>0.37485381830581077</v>
      </c>
      <c r="Q44" s="96">
        <f>SUM(Q5:Q43)</f>
        <v>10.783261371037925</v>
      </c>
      <c r="R44" s="91">
        <f>SUM(R5:R43)</f>
        <v>12.104014298398855</v>
      </c>
      <c r="S44" s="97">
        <f>SUM(S5:S43)</f>
        <v>137.54558337754221</v>
      </c>
      <c r="T44" s="98">
        <f>分析係数表!F47</f>
        <v>0.42538298373792127</v>
      </c>
      <c r="U44" s="99">
        <f>SUM(U5:U43)</f>
        <v>63.446740783718212</v>
      </c>
      <c r="V44" s="100">
        <f>分析係数表!D47</f>
        <v>7.0015974022573133E-2</v>
      </c>
      <c r="W44" s="164">
        <f>SUM(W5:W43)</f>
        <v>21</v>
      </c>
      <c r="X44" s="92">
        <f>分析係数表!E47</f>
        <v>5.9583104197763637E-2</v>
      </c>
      <c r="Y44" s="165">
        <f>SUM(Y5:Y43)</f>
        <v>13</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
        <v>488</v>
      </c>
      <c r="H1" s="401"/>
      <c r="I1" s="401"/>
    </row>
    <row r="2" spans="1:25" x14ac:dyDescent="0.2">
      <c r="B2" s="3" t="s">
        <v>293</v>
      </c>
      <c r="S2" s="3" t="s">
        <v>153</v>
      </c>
      <c r="U2" s="64" t="s">
        <v>210</v>
      </c>
      <c r="W2" s="3" t="s">
        <v>130</v>
      </c>
      <c r="Y2" s="3" t="s">
        <v>154</v>
      </c>
    </row>
    <row r="3" spans="1:25" ht="44" x14ac:dyDescent="0.2">
      <c r="B3" s="65"/>
      <c r="C3" s="66" t="s">
        <v>228</v>
      </c>
      <c r="D3" s="66" t="s">
        <v>315</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投入係数表!Z5</f>
        <v>0</v>
      </c>
      <c r="E5" s="77">
        <f t="shared" ref="E5:E38" si="0">$C$28*D5</f>
        <v>0</v>
      </c>
      <c r="F5" s="76">
        <f>分析係数表!C8</f>
        <v>0.22093957036739609</v>
      </c>
      <c r="G5" s="77">
        <f t="shared" ref="G5:G38" si="1">E5*F5</f>
        <v>0</v>
      </c>
      <c r="H5" s="77">
        <f t="array" ref="H5:H43">MMULT(逆行列係数!C5:AO43,'24'!G5:G43)</f>
        <v>4.5239161611340342E-4</v>
      </c>
      <c r="I5" s="77">
        <f t="shared" ref="I5:I38" si="2">C5+H5</f>
        <v>4.5239161611340342E-4</v>
      </c>
      <c r="J5" s="76">
        <f>分析係数表!G8</f>
        <v>0.11961513229827248</v>
      </c>
      <c r="K5" s="78">
        <f t="shared" ref="K5:K38" si="3">I5*J5</f>
        <v>5.4112883012034043E-5</v>
      </c>
      <c r="L5" s="79" t="s">
        <v>184</v>
      </c>
      <c r="M5" s="80" t="s">
        <v>184</v>
      </c>
      <c r="N5" s="81">
        <f>分析係数表!H8</f>
        <v>1.166878525462779E-2</v>
      </c>
      <c r="O5" s="82">
        <f t="shared" ref="O5:O43" si="4">$M$44*N5</f>
        <v>7.6079583745832083E-2</v>
      </c>
      <c r="P5" s="76">
        <f>分析係数表!C8</f>
        <v>0.22093957036739609</v>
      </c>
      <c r="Q5" s="82">
        <f t="shared" ref="Q5:Q38" si="5">O5*P5</f>
        <v>1.680899054653447E-2</v>
      </c>
      <c r="R5" s="83">
        <f t="array" ref="R5:R43">MMULT(逆行列係数!C5:AO43,'24'!Q5:Q43)</f>
        <v>2.8531045147391566E-2</v>
      </c>
      <c r="S5" s="84">
        <f t="shared" ref="S5:S38" si="6">I5+R5</f>
        <v>2.8983436763504969E-2</v>
      </c>
      <c r="T5" s="85">
        <f>分析係数表!F8</f>
        <v>0.45156352503826808</v>
      </c>
      <c r="U5" s="86">
        <f t="shared" ref="U5:U38" si="7">S5*T5</f>
        <v>1.3087862872652036E-2</v>
      </c>
      <c r="V5" s="87">
        <f>分析係数表!D8</f>
        <v>0.17734528755740214</v>
      </c>
      <c r="W5" s="167">
        <f t="shared" ref="W5:W38" si="8">ROUND(S5*V5,0)</f>
        <v>0</v>
      </c>
      <c r="X5" s="76">
        <f>分析係数表!E8</f>
        <v>0.14038924119833807</v>
      </c>
      <c r="Y5" s="166">
        <f t="shared" ref="Y5:Y38" si="9">ROUND(S5*X5,0)</f>
        <v>0</v>
      </c>
    </row>
    <row r="6" spans="1:25" x14ac:dyDescent="0.2">
      <c r="A6" s="6" t="s">
        <v>220</v>
      </c>
      <c r="B6" s="5" t="s">
        <v>266</v>
      </c>
      <c r="C6" s="90"/>
      <c r="D6" s="76">
        <f>投入係数表!Z6</f>
        <v>0</v>
      </c>
      <c r="E6" s="77">
        <f t="shared" si="0"/>
        <v>0</v>
      </c>
      <c r="F6" s="76">
        <f>分析係数表!C9</f>
        <v>0.23618090452261309</v>
      </c>
      <c r="G6" s="77">
        <f t="shared" si="1"/>
        <v>0</v>
      </c>
      <c r="H6" s="77">
        <v>2.5015176992980486E-4</v>
      </c>
      <c r="I6" s="77">
        <f t="shared" si="2"/>
        <v>2.5015176992980486E-4</v>
      </c>
      <c r="J6" s="76">
        <f>分析係数表!G9</f>
        <v>0.23529411764705882</v>
      </c>
      <c r="K6" s="78">
        <f t="shared" si="3"/>
        <v>5.8859239983483498E-5</v>
      </c>
      <c r="L6" s="79"/>
      <c r="M6" s="80"/>
      <c r="N6" s="81">
        <f>分析係数表!H9</f>
        <v>6.2564550726940495E-4</v>
      </c>
      <c r="O6" s="82">
        <f t="shared" si="4"/>
        <v>4.0791606604148262E-3</v>
      </c>
      <c r="P6" s="76">
        <f>分析係数表!C9</f>
        <v>0.23618090452261309</v>
      </c>
      <c r="Q6" s="82">
        <f t="shared" si="5"/>
        <v>9.634198544698334E-4</v>
      </c>
      <c r="R6" s="83">
        <v>1.1430467961591946E-3</v>
      </c>
      <c r="S6" s="84">
        <f t="shared" si="6"/>
        <v>1.3931985660889995E-3</v>
      </c>
      <c r="T6" s="85">
        <f>分析係数表!F9</f>
        <v>0.68627450980392157</v>
      </c>
      <c r="U6" s="86">
        <f t="shared" si="7"/>
        <v>9.5611666300225457E-4</v>
      </c>
      <c r="V6" s="87">
        <f>分析係数表!D9</f>
        <v>1.9607843137254902E-2</v>
      </c>
      <c r="W6" s="167">
        <f t="shared" si="8"/>
        <v>0</v>
      </c>
      <c r="X6" s="76">
        <f>分析係数表!E9</f>
        <v>0</v>
      </c>
      <c r="Y6" s="166">
        <f t="shared" si="9"/>
        <v>0</v>
      </c>
    </row>
    <row r="7" spans="1:25" x14ac:dyDescent="0.2">
      <c r="A7" s="6" t="s">
        <v>221</v>
      </c>
      <c r="B7" s="5" t="s">
        <v>267</v>
      </c>
      <c r="C7" s="90"/>
      <c r="D7" s="76">
        <f>投入係数表!Z7</f>
        <v>0</v>
      </c>
      <c r="E7" s="77">
        <f t="shared" si="0"/>
        <v>0</v>
      </c>
      <c r="F7" s="76">
        <f>分析係数表!C10</f>
        <v>0</v>
      </c>
      <c r="G7" s="77">
        <f t="shared" si="1"/>
        <v>0</v>
      </c>
      <c r="H7" s="77">
        <v>0</v>
      </c>
      <c r="I7" s="77">
        <f t="shared" si="2"/>
        <v>0</v>
      </c>
      <c r="J7" s="76">
        <f>分析係数表!G10</f>
        <v>0</v>
      </c>
      <c r="K7" s="78">
        <f t="shared" si="3"/>
        <v>0</v>
      </c>
      <c r="L7" s="79"/>
      <c r="M7" s="80"/>
      <c r="N7" s="81">
        <f>分析係数表!H10</f>
        <v>1.1817748470644316E-3</v>
      </c>
      <c r="O7" s="82">
        <f t="shared" si="4"/>
        <v>7.7050812474502278E-3</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投入係数表!Z8</f>
        <v>0.29868995633187773</v>
      </c>
      <c r="E8" s="77">
        <f t="shared" si="0"/>
        <v>29.868995633187772</v>
      </c>
      <c r="F8" s="76">
        <f>分析係数表!C11</f>
        <v>2.6120660599932566E-2</v>
      </c>
      <c r="G8" s="77">
        <f t="shared" si="1"/>
        <v>0.78019789739536571</v>
      </c>
      <c r="H8" s="77">
        <v>0.79917280803032331</v>
      </c>
      <c r="I8" s="77">
        <f t="shared" si="2"/>
        <v>0.79917280803032331</v>
      </c>
      <c r="J8" s="76">
        <f>分析係数表!G11</f>
        <v>0.34361233480176212</v>
      </c>
      <c r="K8" s="78">
        <f t="shared" si="3"/>
        <v>0.27460563447737985</v>
      </c>
      <c r="L8" s="79"/>
      <c r="M8" s="80"/>
      <c r="N8" s="81">
        <f>分析係数表!H11</f>
        <v>-1.9861762135536665E-5</v>
      </c>
      <c r="O8" s="82">
        <f t="shared" si="4"/>
        <v>-1.2949716382269292E-4</v>
      </c>
      <c r="P8" s="76">
        <f>分析係数表!C11</f>
        <v>2.6120660599932566E-2</v>
      </c>
      <c r="Q8" s="82">
        <f t="shared" si="5"/>
        <v>-3.3825514648664276E-6</v>
      </c>
      <c r="R8" s="83">
        <v>3.9819922614072931E-4</v>
      </c>
      <c r="S8" s="84">
        <f t="shared" si="6"/>
        <v>0.79957100725646402</v>
      </c>
      <c r="T8" s="85">
        <f>分析係数表!F11</f>
        <v>0.56828193832599116</v>
      </c>
      <c r="U8" s="86">
        <f t="shared" si="7"/>
        <v>0.45438176183296852</v>
      </c>
      <c r="V8" s="87">
        <f>分析係数表!D11</f>
        <v>2.2026431718061675E-2</v>
      </c>
      <c r="W8" s="167">
        <f t="shared" si="8"/>
        <v>0</v>
      </c>
      <c r="X8" s="76">
        <f>分析係数表!E11</f>
        <v>0</v>
      </c>
      <c r="Y8" s="166">
        <f t="shared" si="9"/>
        <v>0</v>
      </c>
    </row>
    <row r="9" spans="1:25" x14ac:dyDescent="0.2">
      <c r="A9" s="6" t="s">
        <v>223</v>
      </c>
      <c r="B9" s="5" t="s">
        <v>191</v>
      </c>
      <c r="C9" s="90"/>
      <c r="D9" s="76">
        <f>投入係数表!Z9</f>
        <v>0</v>
      </c>
      <c r="E9" s="77">
        <f t="shared" si="0"/>
        <v>0</v>
      </c>
      <c r="F9" s="76">
        <f>分析係数表!C12</f>
        <v>0.27511259056197379</v>
      </c>
      <c r="G9" s="77">
        <f t="shared" si="1"/>
        <v>0</v>
      </c>
      <c r="H9" s="77">
        <v>5.0905887963304528E-4</v>
      </c>
      <c r="I9" s="77">
        <f t="shared" si="2"/>
        <v>5.0905887963304528E-4</v>
      </c>
      <c r="J9" s="76">
        <f>分析係数表!G12</f>
        <v>0.14467046825309793</v>
      </c>
      <c r="K9" s="78">
        <f t="shared" si="3"/>
        <v>7.364578648491008E-5</v>
      </c>
      <c r="L9" s="79"/>
      <c r="M9" s="80"/>
      <c r="N9" s="81">
        <f>分析係数表!H12</f>
        <v>9.3787240804004135E-2</v>
      </c>
      <c r="O9" s="82">
        <f t="shared" si="4"/>
        <v>0.61148560757075587</v>
      </c>
      <c r="P9" s="76">
        <f>分析係数表!C12</f>
        <v>0.27511259056197379</v>
      </c>
      <c r="Q9" s="82">
        <f t="shared" si="5"/>
        <v>0.16822738959015315</v>
      </c>
      <c r="R9" s="83">
        <v>0.19562755086874323</v>
      </c>
      <c r="S9" s="84">
        <f t="shared" si="6"/>
        <v>0.19613660974837627</v>
      </c>
      <c r="T9" s="85">
        <f>分析係数表!F12</f>
        <v>0.28514639763131922</v>
      </c>
      <c r="U9" s="86">
        <f t="shared" si="7"/>
        <v>5.5927647713369381E-2</v>
      </c>
      <c r="V9" s="87">
        <f>分析係数表!D12</f>
        <v>6.6646562123039807E-2</v>
      </c>
      <c r="W9" s="167">
        <f t="shared" si="8"/>
        <v>0</v>
      </c>
      <c r="X9" s="76">
        <f>分析係数表!E12</f>
        <v>5.9847571005592716E-2</v>
      </c>
      <c r="Y9" s="166">
        <f t="shared" si="9"/>
        <v>0</v>
      </c>
    </row>
    <row r="10" spans="1:25" x14ac:dyDescent="0.2">
      <c r="A10" s="6" t="s">
        <v>224</v>
      </c>
      <c r="B10" s="5" t="s">
        <v>28</v>
      </c>
      <c r="C10" s="90"/>
      <c r="D10" s="76">
        <f>投入係数表!Z10</f>
        <v>0</v>
      </c>
      <c r="E10" s="77">
        <f t="shared" si="0"/>
        <v>0</v>
      </c>
      <c r="F10" s="76">
        <f>分析係数表!C13</f>
        <v>0</v>
      </c>
      <c r="G10" s="77">
        <f t="shared" si="1"/>
        <v>0</v>
      </c>
      <c r="H10" s="77">
        <v>0</v>
      </c>
      <c r="I10" s="77">
        <f t="shared" si="2"/>
        <v>0</v>
      </c>
      <c r="J10" s="76">
        <f>分析係数表!G13</f>
        <v>0.2449874686716792</v>
      </c>
      <c r="K10" s="78">
        <f t="shared" si="3"/>
        <v>0</v>
      </c>
      <c r="L10" s="79"/>
      <c r="M10" s="80"/>
      <c r="N10" s="81">
        <f>分析係数表!H13</f>
        <v>1.4727496623500437E-2</v>
      </c>
      <c r="O10" s="82">
        <f t="shared" si="4"/>
        <v>9.6022146974526781E-2</v>
      </c>
      <c r="P10" s="76">
        <f>分析係数表!C13</f>
        <v>0</v>
      </c>
      <c r="Q10" s="82">
        <f t="shared" si="5"/>
        <v>0</v>
      </c>
      <c r="R10" s="83">
        <v>0</v>
      </c>
      <c r="S10" s="84">
        <f t="shared" si="6"/>
        <v>0</v>
      </c>
      <c r="T10" s="85">
        <f>分析係数表!F13</f>
        <v>0.38345864661654133</v>
      </c>
      <c r="U10" s="86">
        <f t="shared" si="7"/>
        <v>0</v>
      </c>
      <c r="V10" s="87">
        <f>分析係数表!D13</f>
        <v>8.834586466165413E-2</v>
      </c>
      <c r="W10" s="167">
        <f t="shared" si="8"/>
        <v>0</v>
      </c>
      <c r="X10" s="76">
        <f>分析係数表!E13</f>
        <v>8.6048454469507096E-2</v>
      </c>
      <c r="Y10" s="166">
        <f t="shared" si="9"/>
        <v>0</v>
      </c>
    </row>
    <row r="11" spans="1:25" x14ac:dyDescent="0.2">
      <c r="A11" s="6" t="s">
        <v>225</v>
      </c>
      <c r="B11" s="5" t="s">
        <v>268</v>
      </c>
      <c r="C11" s="90"/>
      <c r="D11" s="76">
        <f>投入係数表!Z11</f>
        <v>3.4934497816593887E-3</v>
      </c>
      <c r="E11" s="77">
        <f t="shared" si="0"/>
        <v>0.34934497816593885</v>
      </c>
      <c r="F11" s="76">
        <f>分析係数表!C14</f>
        <v>0.21228966346153844</v>
      </c>
      <c r="G11" s="77">
        <f t="shared" si="1"/>
        <v>7.4162327846825651E-2</v>
      </c>
      <c r="H11" s="77">
        <v>0.11831241567142892</v>
      </c>
      <c r="I11" s="77">
        <f t="shared" si="2"/>
        <v>0.11831241567142892</v>
      </c>
      <c r="J11" s="76">
        <f>分析係数表!G14</f>
        <v>0.17214191852825231</v>
      </c>
      <c r="K11" s="78">
        <f t="shared" si="3"/>
        <v>2.0366526219391837E-2</v>
      </c>
      <c r="L11" s="79"/>
      <c r="M11" s="80"/>
      <c r="N11" s="81">
        <f>分析係数表!H14</f>
        <v>1.2214983713355048E-3</v>
      </c>
      <c r="O11" s="82">
        <f t="shared" si="4"/>
        <v>7.9640755750956128E-3</v>
      </c>
      <c r="P11" s="76">
        <f>分析係数表!C14</f>
        <v>0.21228966346153844</v>
      </c>
      <c r="Q11" s="82">
        <f t="shared" si="5"/>
        <v>1.6906909236193057E-3</v>
      </c>
      <c r="R11" s="83">
        <v>9.7911605501440711E-3</v>
      </c>
      <c r="S11" s="84">
        <f t="shared" si="6"/>
        <v>0.12810357622157298</v>
      </c>
      <c r="T11" s="85">
        <f>分析係数表!F14</f>
        <v>0.30737068450603272</v>
      </c>
      <c r="U11" s="86">
        <f t="shared" si="7"/>
        <v>3.9375283910895627E-2</v>
      </c>
      <c r="V11" s="87">
        <f>分析係数表!D14</f>
        <v>6.4508421932863463E-2</v>
      </c>
      <c r="W11" s="167">
        <f t="shared" si="8"/>
        <v>0</v>
      </c>
      <c r="X11" s="76">
        <f>分析係数表!E14</f>
        <v>5.0053757018277384E-2</v>
      </c>
      <c r="Y11" s="166">
        <f t="shared" si="9"/>
        <v>0</v>
      </c>
    </row>
    <row r="12" spans="1:25" x14ac:dyDescent="0.2">
      <c r="A12" s="6" t="s">
        <v>226</v>
      </c>
      <c r="B12" s="5" t="s">
        <v>29</v>
      </c>
      <c r="C12" s="90"/>
      <c r="D12" s="76">
        <f>投入係数表!Z12</f>
        <v>0</v>
      </c>
      <c r="E12" s="77">
        <f t="shared" si="0"/>
        <v>0</v>
      </c>
      <c r="F12" s="76">
        <f>分析係数表!C15</f>
        <v>0</v>
      </c>
      <c r="G12" s="77">
        <f t="shared" si="1"/>
        <v>0</v>
      </c>
      <c r="H12" s="77">
        <v>0</v>
      </c>
      <c r="I12" s="77">
        <f t="shared" si="2"/>
        <v>0</v>
      </c>
      <c r="J12" s="76">
        <f>分析係数表!G15</f>
        <v>9.5616368472834598E-2</v>
      </c>
      <c r="K12" s="78">
        <f t="shared" si="3"/>
        <v>0</v>
      </c>
      <c r="L12" s="79"/>
      <c r="M12" s="80"/>
      <c r="N12" s="81">
        <f>分析係数表!H15</f>
        <v>8.620004766822913E-3</v>
      </c>
      <c r="O12" s="82">
        <f t="shared" si="4"/>
        <v>5.6201769099048719E-2</v>
      </c>
      <c r="P12" s="76">
        <f>分析係数表!C15</f>
        <v>0</v>
      </c>
      <c r="Q12" s="82">
        <f t="shared" si="5"/>
        <v>0</v>
      </c>
      <c r="R12" s="83">
        <v>0</v>
      </c>
      <c r="S12" s="84">
        <f t="shared" si="6"/>
        <v>0</v>
      </c>
      <c r="T12" s="85">
        <f>分析係数表!F15</f>
        <v>0.30379331705717305</v>
      </c>
      <c r="U12" s="86">
        <f t="shared" si="7"/>
        <v>0</v>
      </c>
      <c r="V12" s="87">
        <f>分析係数表!D15</f>
        <v>2.2264329701563241E-2</v>
      </c>
      <c r="W12" s="167">
        <f t="shared" si="8"/>
        <v>0</v>
      </c>
      <c r="X12" s="76">
        <f>分析係数表!E15</f>
        <v>2.0187297307145722E-2</v>
      </c>
      <c r="Y12" s="166">
        <f t="shared" si="9"/>
        <v>0</v>
      </c>
    </row>
    <row r="13" spans="1:25" x14ac:dyDescent="0.2">
      <c r="A13" s="6" t="s">
        <v>227</v>
      </c>
      <c r="B13" s="5" t="s">
        <v>30</v>
      </c>
      <c r="C13" s="90"/>
      <c r="D13" s="76">
        <f>投入係数表!Z13</f>
        <v>5.6768558951965066E-2</v>
      </c>
      <c r="E13" s="77">
        <f t="shared" si="0"/>
        <v>5.6768558951965069</v>
      </c>
      <c r="F13" s="76">
        <f>分析係数表!C16</f>
        <v>0.11454569784557744</v>
      </c>
      <c r="G13" s="77">
        <f t="shared" si="1"/>
        <v>0.65025942008406412</v>
      </c>
      <c r="H13" s="77">
        <v>0.67811820635397613</v>
      </c>
      <c r="I13" s="77">
        <f t="shared" si="2"/>
        <v>0.67811820635397613</v>
      </c>
      <c r="J13" s="76">
        <f>分析係数表!G16</f>
        <v>3.3333333333333333E-2</v>
      </c>
      <c r="K13" s="78">
        <f t="shared" si="3"/>
        <v>2.2603940211799203E-2</v>
      </c>
      <c r="L13" s="79"/>
      <c r="M13" s="80"/>
      <c r="N13" s="81">
        <f>分析係数表!H16</f>
        <v>1.7428696273933425E-2</v>
      </c>
      <c r="O13" s="82">
        <f t="shared" si="4"/>
        <v>0.11363376125441303</v>
      </c>
      <c r="P13" s="76">
        <f>分析係数表!C16</f>
        <v>0.11454569784557744</v>
      </c>
      <c r="Q13" s="82">
        <f t="shared" si="5"/>
        <v>1.3016258481704481E-2</v>
      </c>
      <c r="R13" s="83">
        <v>1.5178444663175517E-2</v>
      </c>
      <c r="S13" s="84">
        <f t="shared" si="6"/>
        <v>0.69329665101715165</v>
      </c>
      <c r="T13" s="85">
        <f>分析係数表!F16</f>
        <v>0.28835978835978837</v>
      </c>
      <c r="U13" s="86">
        <f t="shared" si="7"/>
        <v>0.1999188755578559</v>
      </c>
      <c r="V13" s="87">
        <f>分析係数表!D16</f>
        <v>1.4814814814814815E-2</v>
      </c>
      <c r="W13" s="167">
        <f t="shared" si="8"/>
        <v>0</v>
      </c>
      <c r="X13" s="76">
        <f>分析係数表!E16</f>
        <v>1.4814814814814815E-2</v>
      </c>
      <c r="Y13" s="166">
        <f t="shared" si="9"/>
        <v>0</v>
      </c>
    </row>
    <row r="14" spans="1:25" x14ac:dyDescent="0.2">
      <c r="A14" s="6" t="s">
        <v>2</v>
      </c>
      <c r="B14" s="5" t="s">
        <v>365</v>
      </c>
      <c r="C14" s="90"/>
      <c r="D14" s="76">
        <f>投入係数表!Z14</f>
        <v>0</v>
      </c>
      <c r="E14" s="77">
        <f t="shared" si="0"/>
        <v>0</v>
      </c>
      <c r="F14" s="76">
        <f>分析係数表!C17</f>
        <v>0.30978058757902571</v>
      </c>
      <c r="G14" s="77">
        <f t="shared" si="1"/>
        <v>0</v>
      </c>
      <c r="H14" s="77">
        <v>4.1739493989455985E-2</v>
      </c>
      <c r="I14" s="77">
        <f t="shared" si="2"/>
        <v>4.1739493989455985E-2</v>
      </c>
      <c r="J14" s="76">
        <f>分析係数表!G17</f>
        <v>0.21244620534189493</v>
      </c>
      <c r="K14" s="78">
        <f t="shared" si="3"/>
        <v>8.8673971109507546E-3</v>
      </c>
      <c r="L14" s="79"/>
      <c r="M14" s="80"/>
      <c r="N14" s="81">
        <f>分析係数表!H17</f>
        <v>3.0984348931437197E-3</v>
      </c>
      <c r="O14" s="82">
        <f t="shared" si="4"/>
        <v>2.0201557556340094E-2</v>
      </c>
      <c r="P14" s="76">
        <f>分析係数表!C17</f>
        <v>0.30978058757902571</v>
      </c>
      <c r="Q14" s="82">
        <f t="shared" si="5"/>
        <v>6.2580503698145412E-3</v>
      </c>
      <c r="R14" s="83">
        <v>1.4100689719075025E-2</v>
      </c>
      <c r="S14" s="84">
        <f t="shared" si="6"/>
        <v>5.5840183708531013E-2</v>
      </c>
      <c r="T14" s="85">
        <f>分析係数表!F17</f>
        <v>0.32338274472300022</v>
      </c>
      <c r="U14" s="86">
        <f t="shared" si="7"/>
        <v>1.805775187350132E-2</v>
      </c>
      <c r="V14" s="87">
        <f>分析係数表!D17</f>
        <v>4.5631532208484184E-2</v>
      </c>
      <c r="W14" s="167">
        <f t="shared" si="8"/>
        <v>0</v>
      </c>
      <c r="X14" s="76">
        <f>分析係数表!E17</f>
        <v>4.7134367101577979E-2</v>
      </c>
      <c r="Y14" s="166">
        <f t="shared" si="9"/>
        <v>0</v>
      </c>
    </row>
    <row r="15" spans="1:25" x14ac:dyDescent="0.2">
      <c r="A15" s="6" t="s">
        <v>3</v>
      </c>
      <c r="B15" s="5" t="s">
        <v>31</v>
      </c>
      <c r="C15" s="90"/>
      <c r="D15" s="76">
        <f>投入係数表!Z15</f>
        <v>0</v>
      </c>
      <c r="E15" s="77">
        <f t="shared" si="0"/>
        <v>0</v>
      </c>
      <c r="F15" s="76">
        <f>分析係数表!C18</f>
        <v>0.59688826025459685</v>
      </c>
      <c r="G15" s="77">
        <f t="shared" si="1"/>
        <v>0</v>
      </c>
      <c r="H15" s="77">
        <v>5.4452404186657505E-2</v>
      </c>
      <c r="I15" s="77">
        <f t="shared" si="2"/>
        <v>5.4452404186657505E-2</v>
      </c>
      <c r="J15" s="76">
        <f>分析係数表!G18</f>
        <v>0.21580586555930445</v>
      </c>
      <c r="K15" s="78">
        <f t="shared" si="3"/>
        <v>1.1751148217286716E-2</v>
      </c>
      <c r="L15" s="79"/>
      <c r="M15" s="80"/>
      <c r="N15" s="81">
        <f>分析係数表!H18</f>
        <v>4.5682052911734329E-4</v>
      </c>
      <c r="O15" s="82">
        <f t="shared" si="4"/>
        <v>2.9784347679219368E-3</v>
      </c>
      <c r="P15" s="76">
        <f>分析係数表!C18</f>
        <v>0.59688826025459685</v>
      </c>
      <c r="Q15" s="82">
        <f t="shared" si="5"/>
        <v>1.7777927469067288E-3</v>
      </c>
      <c r="R15" s="83">
        <v>4.435200997467836E-3</v>
      </c>
      <c r="S15" s="84">
        <f t="shared" si="6"/>
        <v>5.8887605184125343E-2</v>
      </c>
      <c r="T15" s="85">
        <f>分析係数表!F18</f>
        <v>0.45964183752919802</v>
      </c>
      <c r="U15" s="86">
        <f t="shared" si="7"/>
        <v>2.70672070545253E-2</v>
      </c>
      <c r="V15" s="87">
        <f>分析係数表!D18</f>
        <v>3.9968855437321565E-2</v>
      </c>
      <c r="W15" s="167">
        <f t="shared" si="8"/>
        <v>0</v>
      </c>
      <c r="X15" s="76">
        <f>分析係数表!E18</f>
        <v>3.7243706202958735E-2</v>
      </c>
      <c r="Y15" s="166">
        <f t="shared" si="9"/>
        <v>0</v>
      </c>
    </row>
    <row r="16" spans="1:25" x14ac:dyDescent="0.2">
      <c r="A16" s="6" t="s">
        <v>4</v>
      </c>
      <c r="B16" s="5" t="s">
        <v>32</v>
      </c>
      <c r="C16" s="90"/>
      <c r="D16" s="76">
        <f>投入係数表!Z16</f>
        <v>0</v>
      </c>
      <c r="E16" s="77">
        <f t="shared" si="0"/>
        <v>0</v>
      </c>
      <c r="F16" s="76">
        <f>分析係数表!C19</f>
        <v>0.34200435729847489</v>
      </c>
      <c r="G16" s="77">
        <f t="shared" si="1"/>
        <v>0</v>
      </c>
      <c r="H16" s="77">
        <v>3.2512208805510937E-2</v>
      </c>
      <c r="I16" s="77">
        <f t="shared" si="2"/>
        <v>3.2512208805510937E-2</v>
      </c>
      <c r="J16" s="76">
        <f>分析係数表!G19</f>
        <v>5.7658279746234518E-2</v>
      </c>
      <c r="K16" s="78">
        <f t="shared" si="3"/>
        <v>1.8745980304761389E-3</v>
      </c>
      <c r="L16" s="79"/>
      <c r="M16" s="80"/>
      <c r="N16" s="81">
        <f>分析係数表!H19</f>
        <v>-1.1917057281321999E-4</v>
      </c>
      <c r="O16" s="82">
        <f t="shared" si="4"/>
        <v>-7.7698298293615744E-4</v>
      </c>
      <c r="P16" s="76">
        <f>分析係数表!C19</f>
        <v>0.34200435729847489</v>
      </c>
      <c r="Q16" s="82">
        <f t="shared" si="5"/>
        <v>-2.6573156571093242E-4</v>
      </c>
      <c r="R16" s="83">
        <v>2.4636651062569016E-3</v>
      </c>
      <c r="S16" s="84">
        <f t="shared" si="6"/>
        <v>3.4975873911767839E-2</v>
      </c>
      <c r="T16" s="85">
        <f>分析係数表!F19</f>
        <v>0.2400702026958986</v>
      </c>
      <c r="U16" s="86">
        <f t="shared" si="7"/>
        <v>8.3966651394642971E-3</v>
      </c>
      <c r="V16" s="87">
        <f>分析係数表!D19</f>
        <v>1.0314617409693151E-2</v>
      </c>
      <c r="W16" s="167">
        <f t="shared" si="8"/>
        <v>0</v>
      </c>
      <c r="X16" s="76">
        <f>分析係数表!E19</f>
        <v>1.1666882453641765E-2</v>
      </c>
      <c r="Y16" s="166">
        <f t="shared" si="9"/>
        <v>0</v>
      </c>
    </row>
    <row r="17" spans="1:25" x14ac:dyDescent="0.2">
      <c r="A17" s="6" t="s">
        <v>5</v>
      </c>
      <c r="B17" s="5" t="s">
        <v>33</v>
      </c>
      <c r="C17" s="90"/>
      <c r="D17" s="76">
        <f>投入係数表!Z17</f>
        <v>0</v>
      </c>
      <c r="E17" s="77">
        <f t="shared" si="0"/>
        <v>0</v>
      </c>
      <c r="F17" s="76">
        <f>分析係数表!C20</f>
        <v>3.3677120606188216E-2</v>
      </c>
      <c r="G17" s="77">
        <f t="shared" si="1"/>
        <v>0</v>
      </c>
      <c r="H17" s="77">
        <v>1.0758787602573891E-3</v>
      </c>
      <c r="I17" s="77">
        <f t="shared" si="2"/>
        <v>1.0758787602573891E-3</v>
      </c>
      <c r="J17" s="76">
        <f>分析係数表!G20</f>
        <v>0.10088272383354351</v>
      </c>
      <c r="K17" s="78">
        <f t="shared" si="3"/>
        <v>1.0853757984942135E-4</v>
      </c>
      <c r="L17" s="79"/>
      <c r="M17" s="80"/>
      <c r="N17" s="81">
        <f>分析係数表!H20</f>
        <v>5.7599110193056326E-4</v>
      </c>
      <c r="O17" s="82">
        <f t="shared" si="4"/>
        <v>3.7554177508580941E-3</v>
      </c>
      <c r="P17" s="76">
        <f>分析係数表!C20</f>
        <v>3.3677120606188216E-2</v>
      </c>
      <c r="Q17" s="82">
        <f t="shared" si="5"/>
        <v>1.2647165652226813E-4</v>
      </c>
      <c r="R17" s="83">
        <v>3.2761119538154981E-4</v>
      </c>
      <c r="S17" s="84">
        <f t="shared" si="6"/>
        <v>1.403489955638939E-3</v>
      </c>
      <c r="T17" s="85">
        <f>分析係数表!F20</f>
        <v>0.2244640605296343</v>
      </c>
      <c r="U17" s="86">
        <f t="shared" si="7"/>
        <v>3.1503305435527255E-4</v>
      </c>
      <c r="V17" s="87">
        <f>分析係数表!D20</f>
        <v>9.8360655737704916E-2</v>
      </c>
      <c r="W17" s="167">
        <f t="shared" si="8"/>
        <v>0</v>
      </c>
      <c r="X17" s="76">
        <f>分析係数表!E20</f>
        <v>9.8360655737704916E-2</v>
      </c>
      <c r="Y17" s="166">
        <f t="shared" si="9"/>
        <v>0</v>
      </c>
    </row>
    <row r="18" spans="1:25" x14ac:dyDescent="0.2">
      <c r="A18" s="6" t="s">
        <v>6</v>
      </c>
      <c r="B18" s="5" t="s">
        <v>34</v>
      </c>
      <c r="C18" s="90"/>
      <c r="D18" s="76">
        <f>投入係数表!Z18</f>
        <v>0</v>
      </c>
      <c r="E18" s="77">
        <f t="shared" si="0"/>
        <v>0</v>
      </c>
      <c r="F18" s="76">
        <f>分析係数表!C21</f>
        <v>0.74792925901052154</v>
      </c>
      <c r="G18" s="77">
        <f t="shared" si="1"/>
        <v>0</v>
      </c>
      <c r="H18" s="77">
        <v>0.14107163152881244</v>
      </c>
      <c r="I18" s="77">
        <f t="shared" si="2"/>
        <v>0.14107163152881244</v>
      </c>
      <c r="J18" s="76">
        <f>分析係数表!G21</f>
        <v>0.28510603787356553</v>
      </c>
      <c r="K18" s="78">
        <f t="shared" si="3"/>
        <v>4.0220373921539279E-2</v>
      </c>
      <c r="L18" s="79"/>
      <c r="M18" s="80"/>
      <c r="N18" s="81">
        <f>分析係数表!H21</f>
        <v>9.6329546357352828E-4</v>
      </c>
      <c r="O18" s="82">
        <f t="shared" si="4"/>
        <v>6.2806124454006058E-3</v>
      </c>
      <c r="P18" s="76">
        <f>分析係数表!C21</f>
        <v>0.74792925901052154</v>
      </c>
      <c r="Q18" s="82">
        <f t="shared" si="5"/>
        <v>4.6974538124207347E-3</v>
      </c>
      <c r="R18" s="83">
        <v>1.106884112008669E-2</v>
      </c>
      <c r="S18" s="84">
        <f t="shared" si="6"/>
        <v>0.15214047264889913</v>
      </c>
      <c r="T18" s="85">
        <f>分析係数表!F21</f>
        <v>0.42581403836016385</v>
      </c>
      <c r="U18" s="86">
        <f t="shared" si="7"/>
        <v>6.478354905665179E-2</v>
      </c>
      <c r="V18" s="87">
        <f>分析係数表!D21</f>
        <v>6.5082518957057703E-2</v>
      </c>
      <c r="W18" s="167">
        <f t="shared" si="8"/>
        <v>0</v>
      </c>
      <c r="X18" s="76">
        <f>分析係数表!E21</f>
        <v>5.1052268764445886E-2</v>
      </c>
      <c r="Y18" s="166">
        <f t="shared" si="9"/>
        <v>0</v>
      </c>
    </row>
    <row r="19" spans="1:25" x14ac:dyDescent="0.2">
      <c r="A19" s="6" t="s">
        <v>7</v>
      </c>
      <c r="B19" s="5" t="s">
        <v>269</v>
      </c>
      <c r="C19" s="90"/>
      <c r="D19" s="76">
        <f>投入係数表!Z19</f>
        <v>0</v>
      </c>
      <c r="E19" s="77">
        <f t="shared" si="0"/>
        <v>0</v>
      </c>
      <c r="F19" s="76">
        <f>分析係数表!C22</f>
        <v>0.14808652246256238</v>
      </c>
      <c r="G19" s="77">
        <f t="shared" si="1"/>
        <v>0</v>
      </c>
      <c r="H19" s="77">
        <v>8.4424027114651801E-3</v>
      </c>
      <c r="I19" s="77">
        <f t="shared" si="2"/>
        <v>8.4424027114651801E-3</v>
      </c>
      <c r="J19" s="76">
        <f>分析係数表!G22</f>
        <v>0.1945937983354202</v>
      </c>
      <c r="K19" s="78">
        <f t="shared" si="3"/>
        <v>1.6428392107012599E-3</v>
      </c>
      <c r="L19" s="79"/>
      <c r="M19" s="80"/>
      <c r="N19" s="81">
        <f>分析係数表!H22</f>
        <v>4.9654405338841663E-5</v>
      </c>
      <c r="O19" s="82">
        <f t="shared" si="4"/>
        <v>3.2374290955673225E-4</v>
      </c>
      <c r="P19" s="76">
        <f>分析係数表!C22</f>
        <v>0.14808652246256238</v>
      </c>
      <c r="Q19" s="82">
        <f t="shared" si="5"/>
        <v>4.794196164816833E-5</v>
      </c>
      <c r="R19" s="83">
        <v>5.8159517004217963E-4</v>
      </c>
      <c r="S19" s="84">
        <f t="shared" si="6"/>
        <v>9.023997881507359E-3</v>
      </c>
      <c r="T19" s="85">
        <f>分析係数表!F22</f>
        <v>0.41290417618030495</v>
      </c>
      <c r="U19" s="86">
        <f t="shared" si="7"/>
        <v>3.7260464111166132E-3</v>
      </c>
      <c r="V19" s="87">
        <f>分析係数表!D22</f>
        <v>2.3495617588568902E-2</v>
      </c>
      <c r="W19" s="167">
        <f t="shared" si="8"/>
        <v>0</v>
      </c>
      <c r="X19" s="76">
        <f>分析係数表!E22</f>
        <v>1.8855417249760625E-2</v>
      </c>
      <c r="Y19" s="166">
        <f t="shared" si="9"/>
        <v>0</v>
      </c>
    </row>
    <row r="20" spans="1:25" x14ac:dyDescent="0.2">
      <c r="A20" s="6" t="s">
        <v>8</v>
      </c>
      <c r="B20" s="5" t="s">
        <v>270</v>
      </c>
      <c r="C20" s="90"/>
      <c r="D20" s="76">
        <f>投入係数表!Z20</f>
        <v>0</v>
      </c>
      <c r="E20" s="77">
        <f t="shared" si="0"/>
        <v>0</v>
      </c>
      <c r="F20" s="76">
        <f>分析係数表!C23</f>
        <v>0</v>
      </c>
      <c r="G20" s="77">
        <f t="shared" si="1"/>
        <v>0</v>
      </c>
      <c r="H20" s="77">
        <v>0</v>
      </c>
      <c r="I20" s="77">
        <f t="shared" si="2"/>
        <v>0</v>
      </c>
      <c r="J20" s="76">
        <f>分析係数表!G23</f>
        <v>0.21540656205420827</v>
      </c>
      <c r="K20" s="78">
        <f t="shared" si="3"/>
        <v>0</v>
      </c>
      <c r="L20" s="79"/>
      <c r="M20" s="80"/>
      <c r="N20" s="81">
        <f>分析係数表!H23</f>
        <v>2.9792643203304998E-5</v>
      </c>
      <c r="O20" s="82">
        <f t="shared" si="4"/>
        <v>1.9424574573403936E-4</v>
      </c>
      <c r="P20" s="76">
        <f>分析係数表!C23</f>
        <v>0</v>
      </c>
      <c r="Q20" s="82">
        <f t="shared" si="5"/>
        <v>0</v>
      </c>
      <c r="R20" s="83">
        <v>0</v>
      </c>
      <c r="S20" s="84">
        <f t="shared" si="6"/>
        <v>0</v>
      </c>
      <c r="T20" s="85">
        <f>分析係数表!F23</f>
        <v>0.44079885877318115</v>
      </c>
      <c r="U20" s="86">
        <f t="shared" si="7"/>
        <v>0</v>
      </c>
      <c r="V20" s="87">
        <f>分析係数表!D23</f>
        <v>9.4151212553495012E-2</v>
      </c>
      <c r="W20" s="167">
        <f t="shared" si="8"/>
        <v>0</v>
      </c>
      <c r="X20" s="76">
        <f>分析係数表!E23</f>
        <v>8.7375178316690436E-2</v>
      </c>
      <c r="Y20" s="166">
        <f t="shared" si="9"/>
        <v>0</v>
      </c>
    </row>
    <row r="21" spans="1:25" x14ac:dyDescent="0.2">
      <c r="A21" s="6" t="s">
        <v>9</v>
      </c>
      <c r="B21" s="5" t="s">
        <v>271</v>
      </c>
      <c r="C21" s="90"/>
      <c r="D21" s="76">
        <f>投入係数表!Z21</f>
        <v>0</v>
      </c>
      <c r="E21" s="77">
        <f t="shared" si="0"/>
        <v>0</v>
      </c>
      <c r="F21" s="76">
        <f>分析係数表!C24</f>
        <v>0.12890403180011356</v>
      </c>
      <c r="G21" s="77">
        <f t="shared" si="1"/>
        <v>0</v>
      </c>
      <c r="H21" s="77">
        <v>3.0293867381120903E-3</v>
      </c>
      <c r="I21" s="77">
        <f t="shared" si="2"/>
        <v>3.0293867381120903E-3</v>
      </c>
      <c r="J21" s="76">
        <f>分析係数表!G24</f>
        <v>0.20533333333333334</v>
      </c>
      <c r="K21" s="78">
        <f t="shared" si="3"/>
        <v>6.2203407689234919E-4</v>
      </c>
      <c r="L21" s="79"/>
      <c r="M21" s="80"/>
      <c r="N21" s="81">
        <f>分析係数表!H24</f>
        <v>3.4758083737189161E-4</v>
      </c>
      <c r="O21" s="82">
        <f t="shared" si="4"/>
        <v>2.2662003668971254E-3</v>
      </c>
      <c r="P21" s="76">
        <f>分析係数表!C24</f>
        <v>0.12890403180011356</v>
      </c>
      <c r="Q21" s="82">
        <f t="shared" si="5"/>
        <v>2.9212236415993606E-4</v>
      </c>
      <c r="R21" s="83">
        <v>1.1467938655865847E-3</v>
      </c>
      <c r="S21" s="84">
        <f t="shared" si="6"/>
        <v>4.1761806036986751E-3</v>
      </c>
      <c r="T21" s="85">
        <f>分析係数表!F24</f>
        <v>0.39200000000000002</v>
      </c>
      <c r="U21" s="86">
        <f t="shared" si="7"/>
        <v>1.6370627966498807E-3</v>
      </c>
      <c r="V21" s="87">
        <f>分析係数表!D24</f>
        <v>0</v>
      </c>
      <c r="W21" s="167">
        <f t="shared" si="8"/>
        <v>0</v>
      </c>
      <c r="X21" s="76">
        <f>分析係数表!E24</f>
        <v>0</v>
      </c>
      <c r="Y21" s="166">
        <f t="shared" si="9"/>
        <v>0</v>
      </c>
    </row>
    <row r="22" spans="1:25" x14ac:dyDescent="0.2">
      <c r="A22" s="6" t="s">
        <v>10</v>
      </c>
      <c r="B22" s="5" t="s">
        <v>272</v>
      </c>
      <c r="C22" s="90"/>
      <c r="D22" s="76">
        <f>投入係数表!Z22</f>
        <v>0</v>
      </c>
      <c r="E22" s="77">
        <f t="shared" si="0"/>
        <v>0</v>
      </c>
      <c r="F22" s="76">
        <f>分析係数表!C25</f>
        <v>4.4947860481841073E-2</v>
      </c>
      <c r="G22" s="77">
        <f t="shared" si="1"/>
        <v>0</v>
      </c>
      <c r="H22" s="77">
        <v>3.1464185123408098E-3</v>
      </c>
      <c r="I22" s="77">
        <f t="shared" si="2"/>
        <v>3.1464185123408098E-3</v>
      </c>
      <c r="J22" s="76">
        <f>分析係数表!G25</f>
        <v>0.19696010132995567</v>
      </c>
      <c r="K22" s="78">
        <f t="shared" si="3"/>
        <v>6.1971890901709424E-4</v>
      </c>
      <c r="L22" s="79"/>
      <c r="M22" s="80"/>
      <c r="N22" s="81">
        <f>分析係数表!H25</f>
        <v>5.2633669659172167E-4</v>
      </c>
      <c r="O22" s="82">
        <f t="shared" si="4"/>
        <v>3.4316748413013624E-3</v>
      </c>
      <c r="P22" s="76">
        <f>分析係数表!C25</f>
        <v>4.4947860481841073E-2</v>
      </c>
      <c r="Q22" s="82">
        <f t="shared" si="5"/>
        <v>1.5424644198585774E-4</v>
      </c>
      <c r="R22" s="83">
        <v>7.3885497742101722E-4</v>
      </c>
      <c r="S22" s="84">
        <f t="shared" si="6"/>
        <v>3.8852734897618269E-3</v>
      </c>
      <c r="T22" s="85">
        <f>分析係数表!F25</f>
        <v>0.35085497150094996</v>
      </c>
      <c r="U22" s="86">
        <f t="shared" si="7"/>
        <v>1.3631675195237823E-3</v>
      </c>
      <c r="V22" s="87">
        <f>分析係数表!D25</f>
        <v>8.9930335655478144E-2</v>
      </c>
      <c r="W22" s="167">
        <f t="shared" si="8"/>
        <v>0</v>
      </c>
      <c r="X22" s="76">
        <f>分析係数表!E25</f>
        <v>8.7397086763774542E-2</v>
      </c>
      <c r="Y22" s="166">
        <f t="shared" si="9"/>
        <v>0</v>
      </c>
    </row>
    <row r="23" spans="1:25" x14ac:dyDescent="0.2">
      <c r="A23" s="6" t="s">
        <v>11</v>
      </c>
      <c r="B23" s="5" t="s">
        <v>35</v>
      </c>
      <c r="C23" s="90"/>
      <c r="D23" s="76">
        <f>投入係数表!Z23</f>
        <v>0</v>
      </c>
      <c r="E23" s="77">
        <f t="shared" si="0"/>
        <v>0</v>
      </c>
      <c r="F23" s="76">
        <f>分析係数表!C26</f>
        <v>0.39424703891708968</v>
      </c>
      <c r="G23" s="77">
        <f t="shared" si="1"/>
        <v>0</v>
      </c>
      <c r="H23" s="77">
        <v>1.9892474200062224E-2</v>
      </c>
      <c r="I23" s="77">
        <f t="shared" si="2"/>
        <v>1.9892474200062224E-2</v>
      </c>
      <c r="J23" s="76">
        <f>分析係数表!G26</f>
        <v>0.19628618241398144</v>
      </c>
      <c r="K23" s="78">
        <f t="shared" si="3"/>
        <v>3.9046178194988334E-3</v>
      </c>
      <c r="L23" s="79"/>
      <c r="M23" s="80"/>
      <c r="N23" s="81">
        <f>分析係数表!H26</f>
        <v>1.0973623579884007E-2</v>
      </c>
      <c r="O23" s="82">
        <f t="shared" si="4"/>
        <v>7.1547183012037829E-2</v>
      </c>
      <c r="P23" s="76">
        <f>分析係数表!C26</f>
        <v>0.39424703891708968</v>
      </c>
      <c r="Q23" s="82">
        <f t="shared" si="5"/>
        <v>2.8207265045355017E-2</v>
      </c>
      <c r="R23" s="83">
        <v>3.100260003026158E-2</v>
      </c>
      <c r="S23" s="84">
        <f t="shared" si="6"/>
        <v>5.08950742303238E-2</v>
      </c>
      <c r="T23" s="85">
        <f>分析係数表!F26</f>
        <v>0.33478973238667392</v>
      </c>
      <c r="U23" s="86">
        <f t="shared" si="7"/>
        <v>1.7039148281370008E-2</v>
      </c>
      <c r="V23" s="87">
        <f>分析係数表!D26</f>
        <v>1.0267613326051339E-2</v>
      </c>
      <c r="W23" s="167">
        <f t="shared" si="8"/>
        <v>0</v>
      </c>
      <c r="X23" s="76">
        <f>分析係数表!E26</f>
        <v>1.0158383397050792E-2</v>
      </c>
      <c r="Y23" s="166">
        <f t="shared" si="9"/>
        <v>0</v>
      </c>
    </row>
    <row r="24" spans="1:25" x14ac:dyDescent="0.2">
      <c r="A24" s="6" t="s">
        <v>12</v>
      </c>
      <c r="B24" s="5" t="s">
        <v>366</v>
      </c>
      <c r="C24" s="90"/>
      <c r="D24" s="76">
        <f>投入係数表!Z24</f>
        <v>0</v>
      </c>
      <c r="E24" s="77">
        <f t="shared" si="0"/>
        <v>0</v>
      </c>
      <c r="F24" s="76">
        <f>分析係数表!C27</f>
        <v>0.12701612903225812</v>
      </c>
      <c r="G24" s="77">
        <f t="shared" si="1"/>
        <v>0</v>
      </c>
      <c r="H24" s="77">
        <v>8.8395247200928129E-4</v>
      </c>
      <c r="I24" s="77">
        <f t="shared" si="2"/>
        <v>8.8395247200928129E-4</v>
      </c>
      <c r="J24" s="76">
        <f>分析係数表!G27</f>
        <v>0.16988809766022381</v>
      </c>
      <c r="K24" s="78">
        <f t="shared" si="3"/>
        <v>1.5017300389170903E-4</v>
      </c>
      <c r="L24" s="79"/>
      <c r="M24" s="80"/>
      <c r="N24" s="81">
        <f>分析係数表!H27</f>
        <v>1.137085882259474E-2</v>
      </c>
      <c r="O24" s="82">
        <f t="shared" si="4"/>
        <v>7.4137126288491687E-2</v>
      </c>
      <c r="P24" s="76">
        <f>分析係数表!C27</f>
        <v>0.12701612903225812</v>
      </c>
      <c r="Q24" s="82">
        <f t="shared" si="5"/>
        <v>9.4166107987398752E-3</v>
      </c>
      <c r="R24" s="83">
        <v>9.5317412742988786E-3</v>
      </c>
      <c r="S24" s="84">
        <f t="shared" si="6"/>
        <v>1.041569374630816E-2</v>
      </c>
      <c r="T24" s="85">
        <f>分析係数表!F27</f>
        <v>0.32044760935910477</v>
      </c>
      <c r="U24" s="86">
        <f t="shared" si="7"/>
        <v>3.3376841608210276E-3</v>
      </c>
      <c r="V24" s="87">
        <f>分析係数表!D27</f>
        <v>1.0172939979654121E-2</v>
      </c>
      <c r="W24" s="167">
        <f t="shared" si="8"/>
        <v>0</v>
      </c>
      <c r="X24" s="76">
        <f>分析係数表!E27</f>
        <v>5.0864699898270603E-3</v>
      </c>
      <c r="Y24" s="166">
        <f t="shared" si="9"/>
        <v>0</v>
      </c>
    </row>
    <row r="25" spans="1:25" x14ac:dyDescent="0.2">
      <c r="A25" s="6" t="s">
        <v>13</v>
      </c>
      <c r="B25" s="5" t="s">
        <v>192</v>
      </c>
      <c r="C25" s="90"/>
      <c r="D25" s="76">
        <f>投入係数表!Z25</f>
        <v>0</v>
      </c>
      <c r="E25" s="77">
        <f t="shared" si="0"/>
        <v>0</v>
      </c>
      <c r="F25" s="76">
        <f>分析係数表!C28</f>
        <v>0.16379672406551871</v>
      </c>
      <c r="G25" s="77">
        <f t="shared" si="1"/>
        <v>0</v>
      </c>
      <c r="H25" s="77">
        <v>2.6610719296867823E-2</v>
      </c>
      <c r="I25" s="77">
        <f t="shared" si="2"/>
        <v>2.6610719296867823E-2</v>
      </c>
      <c r="J25" s="76">
        <f>分析係数表!G28</f>
        <v>0.12481384959046909</v>
      </c>
      <c r="K25" s="78">
        <f t="shared" si="3"/>
        <v>3.3213863158134539E-3</v>
      </c>
      <c r="L25" s="79"/>
      <c r="M25" s="80"/>
      <c r="N25" s="81">
        <f>分析係数表!H28</f>
        <v>2.2086279494716771E-2</v>
      </c>
      <c r="O25" s="82">
        <f t="shared" si="4"/>
        <v>0.1440008461708345</v>
      </c>
      <c r="P25" s="76">
        <f>分析係数表!C28</f>
        <v>0.16379672406551871</v>
      </c>
      <c r="Q25" s="82">
        <f t="shared" si="5"/>
        <v>2.3586866865445383E-2</v>
      </c>
      <c r="R25" s="83">
        <v>2.6944064691315415E-2</v>
      </c>
      <c r="S25" s="84">
        <f t="shared" si="6"/>
        <v>5.3554783988183238E-2</v>
      </c>
      <c r="T25" s="85">
        <f>分析係数表!F28</f>
        <v>0.21360759493670886</v>
      </c>
      <c r="U25" s="86">
        <f t="shared" si="7"/>
        <v>1.1439708605070787E-2</v>
      </c>
      <c r="V25" s="87">
        <f>分析係数表!D28</f>
        <v>6.6548771407297092E-2</v>
      </c>
      <c r="W25" s="167">
        <f t="shared" si="8"/>
        <v>0</v>
      </c>
      <c r="X25" s="76">
        <f>分析係数表!E28</f>
        <v>6.78518242740134E-2</v>
      </c>
      <c r="Y25" s="166">
        <f t="shared" si="9"/>
        <v>0</v>
      </c>
    </row>
    <row r="26" spans="1:25" x14ac:dyDescent="0.2">
      <c r="A26" s="6" t="s">
        <v>14</v>
      </c>
      <c r="B26" s="5" t="s">
        <v>50</v>
      </c>
      <c r="C26" s="90"/>
      <c r="D26" s="76">
        <f>投入係数表!Z26</f>
        <v>9.6069868995633193E-3</v>
      </c>
      <c r="E26" s="77">
        <f t="shared" si="0"/>
        <v>0.9606986899563319</v>
      </c>
      <c r="F26" s="76">
        <f>分析係数表!C29</f>
        <v>0.28548895899053628</v>
      </c>
      <c r="G26" s="77">
        <f t="shared" si="1"/>
        <v>0.27426886889920515</v>
      </c>
      <c r="H26" s="77">
        <v>0.29713024344391248</v>
      </c>
      <c r="I26" s="77">
        <f t="shared" si="2"/>
        <v>0.29713024344391248</v>
      </c>
      <c r="J26" s="76">
        <f>分析係数表!G29</f>
        <v>0.26160092807424595</v>
      </c>
      <c r="K26" s="78">
        <f t="shared" si="3"/>
        <v>7.7729547443854144E-2</v>
      </c>
      <c r="L26" s="79"/>
      <c r="M26" s="80"/>
      <c r="N26" s="81">
        <f>分析係数表!H29</f>
        <v>1.047707952649559E-2</v>
      </c>
      <c r="O26" s="82">
        <f t="shared" si="4"/>
        <v>6.8309753916470498E-2</v>
      </c>
      <c r="P26" s="76">
        <f>分析係数表!C29</f>
        <v>0.28548895899053628</v>
      </c>
      <c r="Q26" s="82">
        <f t="shared" si="5"/>
        <v>1.9501680534512872E-2</v>
      </c>
      <c r="R26" s="83">
        <v>2.6818714085604128E-2</v>
      </c>
      <c r="S26" s="84">
        <f t="shared" si="6"/>
        <v>0.32394895752951658</v>
      </c>
      <c r="T26" s="85">
        <f>分析係数表!F29</f>
        <v>0.47177107501933491</v>
      </c>
      <c r="U26" s="86">
        <f t="shared" si="7"/>
        <v>0.15282974794509291</v>
      </c>
      <c r="V26" s="87">
        <f>分析係数表!D29</f>
        <v>7.4825986078886311E-2</v>
      </c>
      <c r="W26" s="167">
        <f t="shared" si="8"/>
        <v>0</v>
      </c>
      <c r="X26" s="76">
        <f>分析係数表!E29</f>
        <v>4.7370456303170917E-2</v>
      </c>
      <c r="Y26" s="166">
        <f t="shared" si="9"/>
        <v>0</v>
      </c>
    </row>
    <row r="27" spans="1:25" x14ac:dyDescent="0.2">
      <c r="A27" s="6" t="s">
        <v>15</v>
      </c>
      <c r="B27" s="5" t="s">
        <v>36</v>
      </c>
      <c r="C27" s="90"/>
      <c r="D27" s="76">
        <f>投入係数表!Z27</f>
        <v>1.3100436681222707E-2</v>
      </c>
      <c r="E27" s="77">
        <f t="shared" si="0"/>
        <v>1.3100436681222707</v>
      </c>
      <c r="F27" s="76">
        <f>分析係数表!C30</f>
        <v>1</v>
      </c>
      <c r="G27" s="77">
        <f t="shared" si="1"/>
        <v>1.3100436681222707</v>
      </c>
      <c r="H27" s="77">
        <v>1.3502546955844044</v>
      </c>
      <c r="I27" s="77">
        <f t="shared" si="2"/>
        <v>1.3502546955844044</v>
      </c>
      <c r="J27" s="76">
        <f>分析係数表!G30</f>
        <v>0.34486716956379143</v>
      </c>
      <c r="K27" s="78">
        <f t="shared" si="3"/>
        <v>0.46565851505641237</v>
      </c>
      <c r="L27" s="79"/>
      <c r="M27" s="80"/>
      <c r="N27" s="81">
        <f>分析係数表!H30</f>
        <v>0</v>
      </c>
      <c r="O27" s="82">
        <f t="shared" si="4"/>
        <v>0</v>
      </c>
      <c r="P27" s="76">
        <f>分析係数表!C30</f>
        <v>1</v>
      </c>
      <c r="Q27" s="82">
        <f t="shared" si="5"/>
        <v>0</v>
      </c>
      <c r="R27" s="83">
        <v>1.484561161304946E-2</v>
      </c>
      <c r="S27" s="84">
        <f t="shared" si="6"/>
        <v>1.3651003071974539</v>
      </c>
      <c r="T27" s="85">
        <f>分析係数表!F30</f>
        <v>0.44112823876680879</v>
      </c>
      <c r="U27" s="86">
        <f t="shared" si="7"/>
        <v>0.60218429425404252</v>
      </c>
      <c r="V27" s="87">
        <f>分析係数表!D30</f>
        <v>0.17563135454247294</v>
      </c>
      <c r="W27" s="167">
        <f t="shared" si="8"/>
        <v>0</v>
      </c>
      <c r="X27" s="76">
        <f>分析係数表!E30</f>
        <v>0.11282387668087898</v>
      </c>
      <c r="Y27" s="166">
        <f t="shared" si="9"/>
        <v>0</v>
      </c>
    </row>
    <row r="28" spans="1:25" x14ac:dyDescent="0.2">
      <c r="A28" s="6" t="s">
        <v>16</v>
      </c>
      <c r="B28" s="5" t="s">
        <v>193</v>
      </c>
      <c r="C28" s="75">
        <f>最終需要_まとめ!C29</f>
        <v>100</v>
      </c>
      <c r="D28" s="76">
        <f>投入係数表!Z28</f>
        <v>0.10305676855895196</v>
      </c>
      <c r="E28" s="77">
        <f t="shared" si="0"/>
        <v>10.305676855895197</v>
      </c>
      <c r="F28" s="76">
        <f>分析係数表!C31</f>
        <v>9.852216748768472E-2</v>
      </c>
      <c r="G28" s="77">
        <f t="shared" si="1"/>
        <v>1.0153376212704626</v>
      </c>
      <c r="H28" s="77">
        <v>1.044330456621978</v>
      </c>
      <c r="I28" s="77">
        <f t="shared" si="2"/>
        <v>101.04433045662198</v>
      </c>
      <c r="J28" s="76">
        <f>分析係数表!G31</f>
        <v>7.0742358078602616E-2</v>
      </c>
      <c r="K28" s="78">
        <f t="shared" si="3"/>
        <v>7.1481142069750039</v>
      </c>
      <c r="L28" s="79"/>
      <c r="M28" s="80"/>
      <c r="N28" s="81">
        <f>分析係数表!H31</f>
        <v>2.298998967188369E-2</v>
      </c>
      <c r="O28" s="82">
        <f t="shared" si="4"/>
        <v>0.14989296712476705</v>
      </c>
      <c r="P28" s="76">
        <f>分析係数表!C31</f>
        <v>9.852216748768472E-2</v>
      </c>
      <c r="Q28" s="82">
        <f t="shared" si="5"/>
        <v>1.4767780012292318E-2</v>
      </c>
      <c r="R28" s="83">
        <v>1.9011138473194193E-2</v>
      </c>
      <c r="S28" s="84">
        <f t="shared" si="6"/>
        <v>101.06334159509517</v>
      </c>
      <c r="T28" s="85">
        <f>分析係数表!F31</f>
        <v>0.34585152838427946</v>
      </c>
      <c r="U28" s="86">
        <f t="shared" si="7"/>
        <v>34.952911154286184</v>
      </c>
      <c r="V28" s="87">
        <f>分析係数表!D31</f>
        <v>0</v>
      </c>
      <c r="W28" s="167">
        <f t="shared" si="8"/>
        <v>0</v>
      </c>
      <c r="X28" s="76">
        <f>分析係数表!E31</f>
        <v>0</v>
      </c>
      <c r="Y28" s="166">
        <f t="shared" si="9"/>
        <v>0</v>
      </c>
    </row>
    <row r="29" spans="1:25" x14ac:dyDescent="0.2">
      <c r="A29" s="6" t="s">
        <v>17</v>
      </c>
      <c r="B29" s="5" t="s">
        <v>273</v>
      </c>
      <c r="C29" s="90"/>
      <c r="D29" s="76">
        <f>投入係数表!Z29</f>
        <v>8.7336244541484718E-4</v>
      </c>
      <c r="E29" s="77">
        <f t="shared" si="0"/>
        <v>8.7336244541484712E-2</v>
      </c>
      <c r="F29" s="76">
        <f>分析係数表!C32</f>
        <v>1</v>
      </c>
      <c r="G29" s="77">
        <f t="shared" si="1"/>
        <v>8.7336244541484712E-2</v>
      </c>
      <c r="H29" s="77">
        <v>0.11852079188245562</v>
      </c>
      <c r="I29" s="77">
        <f t="shared" si="2"/>
        <v>0.11852079188245562</v>
      </c>
      <c r="J29" s="76">
        <f>分析係数表!G32</f>
        <v>0.13984348417829193</v>
      </c>
      <c r="K29" s="78">
        <f t="shared" si="3"/>
        <v>1.6574360484412812E-2</v>
      </c>
      <c r="L29" s="79"/>
      <c r="M29" s="80"/>
      <c r="N29" s="81">
        <f>分析係数表!H32</f>
        <v>6.6735520775403198E-3</v>
      </c>
      <c r="O29" s="82">
        <f t="shared" si="4"/>
        <v>4.3511047044424815E-2</v>
      </c>
      <c r="P29" s="76">
        <f>分析係数表!C32</f>
        <v>1</v>
      </c>
      <c r="Q29" s="82">
        <f t="shared" si="5"/>
        <v>4.3511047044424815E-2</v>
      </c>
      <c r="R29" s="83">
        <v>5.734528659791259E-2</v>
      </c>
      <c r="S29" s="84">
        <f t="shared" si="6"/>
        <v>0.17586607848036823</v>
      </c>
      <c r="T29" s="85">
        <f>分析係数表!F32</f>
        <v>0.48213678121810138</v>
      </c>
      <c r="U29" s="86">
        <f t="shared" si="7"/>
        <v>8.479150500397474E-2</v>
      </c>
      <c r="V29" s="87">
        <f>分析係数表!D32</f>
        <v>1.5651582170806397E-2</v>
      </c>
      <c r="W29" s="167">
        <f t="shared" si="8"/>
        <v>0</v>
      </c>
      <c r="X29" s="76">
        <f>分析係数表!E32</f>
        <v>2.3477373256209595E-2</v>
      </c>
      <c r="Y29" s="166">
        <f t="shared" si="9"/>
        <v>0</v>
      </c>
    </row>
    <row r="30" spans="1:25" x14ac:dyDescent="0.2">
      <c r="A30" s="6" t="s">
        <v>18</v>
      </c>
      <c r="B30" s="5" t="s">
        <v>274</v>
      </c>
      <c r="C30" s="90"/>
      <c r="D30" s="76">
        <f>投入係数表!Z30</f>
        <v>1.222707423580786E-2</v>
      </c>
      <c r="E30" s="77">
        <f t="shared" si="0"/>
        <v>1.222707423580786</v>
      </c>
      <c r="F30" s="76">
        <f>分析係数表!C33</f>
        <v>0.66930265995686555</v>
      </c>
      <c r="G30" s="77">
        <f t="shared" si="1"/>
        <v>0.818361330951626</v>
      </c>
      <c r="H30" s="77">
        <v>0.83909770005174233</v>
      </c>
      <c r="I30" s="77">
        <f t="shared" si="2"/>
        <v>0.83909770005174233</v>
      </c>
      <c r="J30" s="76">
        <f>分析係数表!G33</f>
        <v>0.50267952840300112</v>
      </c>
      <c r="K30" s="78">
        <f t="shared" si="3"/>
        <v>0.42179723614605275</v>
      </c>
      <c r="L30" s="79"/>
      <c r="M30" s="80"/>
      <c r="N30" s="81">
        <f>分析係数表!H33</f>
        <v>9.930881067768333E-4</v>
      </c>
      <c r="O30" s="82">
        <f t="shared" si="4"/>
        <v>6.4748581911346454E-3</v>
      </c>
      <c r="P30" s="76">
        <f>分析係数表!C33</f>
        <v>0.66930265995686555</v>
      </c>
      <c r="Q30" s="82">
        <f t="shared" si="5"/>
        <v>4.3336398101699175E-3</v>
      </c>
      <c r="R30" s="83">
        <v>1.2298142200809454E-2</v>
      </c>
      <c r="S30" s="84">
        <f t="shared" si="6"/>
        <v>0.85139584225255183</v>
      </c>
      <c r="T30" s="85">
        <f>分析係数表!F33</f>
        <v>0.63987138263665599</v>
      </c>
      <c r="U30" s="86">
        <f t="shared" si="7"/>
        <v>0.54478383475324055</v>
      </c>
      <c r="V30" s="87">
        <f>分析係数表!D33</f>
        <v>8.1457663451232579E-2</v>
      </c>
      <c r="W30" s="167">
        <f t="shared" si="8"/>
        <v>0</v>
      </c>
      <c r="X30" s="76">
        <f>分析係数表!E33</f>
        <v>7.5026795284030015E-2</v>
      </c>
      <c r="Y30" s="166">
        <f t="shared" si="9"/>
        <v>0</v>
      </c>
    </row>
    <row r="31" spans="1:25" x14ac:dyDescent="0.2">
      <c r="A31" s="6" t="s">
        <v>19</v>
      </c>
      <c r="B31" s="5" t="s">
        <v>275</v>
      </c>
      <c r="C31" s="90"/>
      <c r="D31" s="76">
        <f>投入係数表!Z31</f>
        <v>1.7467248908296942E-2</v>
      </c>
      <c r="E31" s="77">
        <f t="shared" si="0"/>
        <v>1.7467248908296942</v>
      </c>
      <c r="F31" s="76">
        <f>分析係数表!C34</f>
        <v>0.21075898495808931</v>
      </c>
      <c r="G31" s="77">
        <f t="shared" si="1"/>
        <v>0.36813796499229573</v>
      </c>
      <c r="H31" s="77">
        <v>0.43366241440921977</v>
      </c>
      <c r="I31" s="77">
        <f t="shared" si="2"/>
        <v>0.43366241440921977</v>
      </c>
      <c r="J31" s="76">
        <f>分析係数表!G34</f>
        <v>0.42506631299734748</v>
      </c>
      <c r="K31" s="78">
        <f t="shared" si="3"/>
        <v>0.18433528357845483</v>
      </c>
      <c r="L31" s="79"/>
      <c r="M31" s="80"/>
      <c r="N31" s="81">
        <f>分析係数表!H34</f>
        <v>0.16547827123222372</v>
      </c>
      <c r="O31" s="82">
        <f t="shared" si="4"/>
        <v>1.0789056203887659</v>
      </c>
      <c r="P31" s="76">
        <f>分析係数表!C34</f>
        <v>0.21075898495808931</v>
      </c>
      <c r="Q31" s="82">
        <f t="shared" si="5"/>
        <v>0.22738905341871393</v>
      </c>
      <c r="R31" s="83">
        <v>0.24879009230701726</v>
      </c>
      <c r="S31" s="84">
        <f t="shared" si="6"/>
        <v>0.68245250671623703</v>
      </c>
      <c r="T31" s="85">
        <f>分析係数表!F34</f>
        <v>0.7000994694960212</v>
      </c>
      <c r="U31" s="86">
        <f t="shared" si="7"/>
        <v>0.47778463790826736</v>
      </c>
      <c r="V31" s="87">
        <f>分析係数表!D34</f>
        <v>0.34449602122015915</v>
      </c>
      <c r="W31" s="167">
        <f t="shared" si="8"/>
        <v>0</v>
      </c>
      <c r="X31" s="76">
        <f>分析係数表!E34</f>
        <v>0.25008289124668437</v>
      </c>
      <c r="Y31" s="166">
        <f t="shared" si="9"/>
        <v>0</v>
      </c>
    </row>
    <row r="32" spans="1:25" x14ac:dyDescent="0.2">
      <c r="A32" s="6" t="s">
        <v>20</v>
      </c>
      <c r="B32" s="5" t="s">
        <v>37</v>
      </c>
      <c r="C32" s="90"/>
      <c r="D32" s="76">
        <f>投入係数表!Z32</f>
        <v>1.9213973799126639E-2</v>
      </c>
      <c r="E32" s="77">
        <f t="shared" si="0"/>
        <v>1.9213973799126638</v>
      </c>
      <c r="F32" s="76">
        <f>分析係数表!C35</f>
        <v>0.35776763643278187</v>
      </c>
      <c r="G32" s="77">
        <f t="shared" si="1"/>
        <v>0.68741379925949353</v>
      </c>
      <c r="H32" s="77">
        <v>0.76672650136279097</v>
      </c>
      <c r="I32" s="77">
        <f t="shared" si="2"/>
        <v>0.76672650136279097</v>
      </c>
      <c r="J32" s="76">
        <f>分析係数表!G35</f>
        <v>0.31457036114570364</v>
      </c>
      <c r="K32" s="78">
        <f t="shared" si="3"/>
        <v>0.24118943243367499</v>
      </c>
      <c r="L32" s="79"/>
      <c r="M32" s="80"/>
      <c r="N32" s="81">
        <f>分析係数表!H35</f>
        <v>6.2812822753634701E-2</v>
      </c>
      <c r="O32" s="82">
        <f t="shared" si="4"/>
        <v>0.40953478058926629</v>
      </c>
      <c r="P32" s="76">
        <f>分析係数表!C35</f>
        <v>0.35776763643278187</v>
      </c>
      <c r="Q32" s="82">
        <f t="shared" si="5"/>
        <v>0.1465182904884397</v>
      </c>
      <c r="R32" s="83">
        <v>0.1795236780046289</v>
      </c>
      <c r="S32" s="84">
        <f t="shared" si="6"/>
        <v>0.94625017936741984</v>
      </c>
      <c r="T32" s="85">
        <f>分析係数表!F35</f>
        <v>0.64533001245330013</v>
      </c>
      <c r="U32" s="86">
        <f t="shared" si="7"/>
        <v>0.61064364003511451</v>
      </c>
      <c r="V32" s="87">
        <f>分析係数表!D35</f>
        <v>7.6961394769613944E-2</v>
      </c>
      <c r="W32" s="167">
        <f t="shared" si="8"/>
        <v>0</v>
      </c>
      <c r="X32" s="76">
        <f>分析係数表!E35</f>
        <v>7.0734744707347447E-2</v>
      </c>
      <c r="Y32" s="166">
        <f t="shared" si="9"/>
        <v>0</v>
      </c>
    </row>
    <row r="33" spans="1:25" x14ac:dyDescent="0.2">
      <c r="A33" s="6" t="s">
        <v>21</v>
      </c>
      <c r="B33" s="5" t="s">
        <v>38</v>
      </c>
      <c r="C33" s="90"/>
      <c r="D33" s="76">
        <f>投入係数表!Z33</f>
        <v>2.6200873362445414E-3</v>
      </c>
      <c r="E33" s="77">
        <f t="shared" si="0"/>
        <v>0.26200873362445415</v>
      </c>
      <c r="F33" s="76">
        <f>分析係数表!C36</f>
        <v>0.77131996474217712</v>
      </c>
      <c r="G33" s="77">
        <f t="shared" si="1"/>
        <v>0.20209256718135646</v>
      </c>
      <c r="H33" s="77">
        <v>0.27060224287964868</v>
      </c>
      <c r="I33" s="77">
        <f t="shared" si="2"/>
        <v>0.27060224287964868</v>
      </c>
      <c r="J33" s="76">
        <f>分析係数表!G36</f>
        <v>2.7850799289520427E-2</v>
      </c>
      <c r="K33" s="78">
        <f t="shared" si="3"/>
        <v>7.5364887537351533E-3</v>
      </c>
      <c r="L33" s="79"/>
      <c r="M33" s="80"/>
      <c r="N33" s="81">
        <f>分析係数表!H36</f>
        <v>0.1566397870819099</v>
      </c>
      <c r="O33" s="82">
        <f t="shared" si="4"/>
        <v>1.0212793824876676</v>
      </c>
      <c r="P33" s="76">
        <f>分析係数表!C36</f>
        <v>0.77131996474217712</v>
      </c>
      <c r="Q33" s="82">
        <f t="shared" si="5"/>
        <v>0.78773317729230019</v>
      </c>
      <c r="R33" s="83">
        <v>0.81969384925951783</v>
      </c>
      <c r="S33" s="84">
        <f t="shared" si="6"/>
        <v>1.0902960921391665</v>
      </c>
      <c r="T33" s="85">
        <f>分析係数表!F36</f>
        <v>0.87289520426287748</v>
      </c>
      <c r="U33" s="86">
        <f t="shared" si="7"/>
        <v>0.9517142300548348</v>
      </c>
      <c r="V33" s="87">
        <f>分析係数表!D36</f>
        <v>1.1793960923623446E-2</v>
      </c>
      <c r="W33" s="167">
        <f t="shared" si="8"/>
        <v>0</v>
      </c>
      <c r="X33" s="76">
        <f>分析係数表!E36</f>
        <v>4.760213143872114E-3</v>
      </c>
      <c r="Y33" s="166">
        <f t="shared" si="9"/>
        <v>0</v>
      </c>
    </row>
    <row r="34" spans="1:25" x14ac:dyDescent="0.2">
      <c r="A34" s="6" t="s">
        <v>22</v>
      </c>
      <c r="B34" s="5" t="s">
        <v>378</v>
      </c>
      <c r="C34" s="90"/>
      <c r="D34" s="76">
        <f>投入係数表!Z34</f>
        <v>3.2314410480349345E-2</v>
      </c>
      <c r="E34" s="77">
        <f t="shared" si="0"/>
        <v>3.2314410480349345</v>
      </c>
      <c r="F34" s="76">
        <f>分析係数表!C37</f>
        <v>0.44031007751937989</v>
      </c>
      <c r="G34" s="77">
        <f t="shared" si="1"/>
        <v>1.4228360583595683</v>
      </c>
      <c r="H34" s="77">
        <v>1.5603039349799275</v>
      </c>
      <c r="I34" s="77">
        <f t="shared" si="2"/>
        <v>1.5603039349799275</v>
      </c>
      <c r="J34" s="76">
        <f>分析係数表!G37</f>
        <v>0.46875589956579194</v>
      </c>
      <c r="K34" s="78">
        <f t="shared" si="3"/>
        <v>0.73140167463756089</v>
      </c>
      <c r="L34" s="79"/>
      <c r="M34" s="80"/>
      <c r="N34" s="81">
        <f>分析係数表!H37</f>
        <v>4.9515373003892908E-2</v>
      </c>
      <c r="O34" s="82">
        <f t="shared" si="4"/>
        <v>0.32283642940997342</v>
      </c>
      <c r="P34" s="76">
        <f>分析係数表!C37</f>
        <v>0.44031007751937989</v>
      </c>
      <c r="Q34" s="82">
        <f t="shared" si="5"/>
        <v>0.14214813325958522</v>
      </c>
      <c r="R34" s="83">
        <v>0.16789580150283046</v>
      </c>
      <c r="S34" s="84">
        <f t="shared" si="6"/>
        <v>1.7281997364827579</v>
      </c>
      <c r="T34" s="85">
        <f>分析係数表!F37</f>
        <v>0.71172361714177834</v>
      </c>
      <c r="U34" s="86">
        <f t="shared" si="7"/>
        <v>1.2300005675929766</v>
      </c>
      <c r="V34" s="87">
        <f>分析係数表!D37</f>
        <v>0.12846894468567113</v>
      </c>
      <c r="W34" s="167">
        <f t="shared" si="8"/>
        <v>0</v>
      </c>
      <c r="X34" s="76">
        <f>分析係数表!E37</f>
        <v>0.12044553520860865</v>
      </c>
      <c r="Y34" s="166">
        <f t="shared" si="9"/>
        <v>0</v>
      </c>
    </row>
    <row r="35" spans="1:25" x14ac:dyDescent="0.2">
      <c r="A35" s="6" t="s">
        <v>23</v>
      </c>
      <c r="B35" s="5" t="s">
        <v>194</v>
      </c>
      <c r="C35" s="90"/>
      <c r="D35" s="76">
        <f>投入係数表!Z35</f>
        <v>5.2401746724890829E-3</v>
      </c>
      <c r="E35" s="77">
        <f t="shared" si="0"/>
        <v>0.5240174672489083</v>
      </c>
      <c r="F35" s="76">
        <f>分析係数表!C38</f>
        <v>1.9523553644993696E-2</v>
      </c>
      <c r="G35" s="77">
        <f t="shared" si="1"/>
        <v>1.0230683132747789E-2</v>
      </c>
      <c r="H35" s="77">
        <v>1.4108063387944538E-2</v>
      </c>
      <c r="I35" s="77">
        <f t="shared" si="2"/>
        <v>1.4108063387944538E-2</v>
      </c>
      <c r="J35" s="76">
        <f>分析係数表!G38</f>
        <v>0.33554817275747506</v>
      </c>
      <c r="K35" s="78">
        <f t="shared" si="3"/>
        <v>4.7339348909714229E-3</v>
      </c>
      <c r="L35" s="79"/>
      <c r="M35" s="80"/>
      <c r="N35" s="81">
        <f>分析係数表!H38</f>
        <v>4.4649241280686425E-2</v>
      </c>
      <c r="O35" s="82">
        <f t="shared" si="4"/>
        <v>0.29110962427341364</v>
      </c>
      <c r="P35" s="76">
        <f>分析係数表!C38</f>
        <v>1.9523553644993696E-2</v>
      </c>
      <c r="Q35" s="82">
        <f t="shared" si="5"/>
        <v>5.6834943660759498E-3</v>
      </c>
      <c r="R35" s="83">
        <v>6.896756334606278E-3</v>
      </c>
      <c r="S35" s="84">
        <f t="shared" si="6"/>
        <v>2.1004819722550815E-2</v>
      </c>
      <c r="T35" s="85">
        <f>分析係数表!F38</f>
        <v>0.54485049833887045</v>
      </c>
      <c r="U35" s="86">
        <f t="shared" si="7"/>
        <v>1.1444486493349946E-2</v>
      </c>
      <c r="V35" s="87">
        <f>分析係数表!D38</f>
        <v>0.16279069767441862</v>
      </c>
      <c r="W35" s="167">
        <f t="shared" si="8"/>
        <v>0</v>
      </c>
      <c r="X35" s="76">
        <f>分析係数表!E38</f>
        <v>0.12624584717607973</v>
      </c>
      <c r="Y35" s="166">
        <f t="shared" si="9"/>
        <v>0</v>
      </c>
    </row>
    <row r="36" spans="1:25" x14ac:dyDescent="0.2">
      <c r="A36" s="6" t="s">
        <v>24</v>
      </c>
      <c r="B36" s="5" t="s">
        <v>39</v>
      </c>
      <c r="C36" s="90"/>
      <c r="D36" s="76">
        <f>投入係数表!Z36</f>
        <v>0</v>
      </c>
      <c r="E36" s="77">
        <f t="shared" si="0"/>
        <v>0</v>
      </c>
      <c r="F36" s="76">
        <f>分析係数表!C39</f>
        <v>1</v>
      </c>
      <c r="G36" s="77">
        <f t="shared" si="1"/>
        <v>0</v>
      </c>
      <c r="H36" s="77">
        <v>3.5519350624686322E-2</v>
      </c>
      <c r="I36" s="77">
        <f t="shared" si="2"/>
        <v>3.5519350624686322E-2</v>
      </c>
      <c r="J36" s="76">
        <f>分析係数表!G39</f>
        <v>0.34952522092321203</v>
      </c>
      <c r="K36" s="78">
        <f t="shared" si="3"/>
        <v>1.2414908874142516E-2</v>
      </c>
      <c r="L36" s="79"/>
      <c r="M36" s="80"/>
      <c r="N36" s="81">
        <f>分析係数表!H39</f>
        <v>3.9524906649717967E-3</v>
      </c>
      <c r="O36" s="82">
        <f t="shared" si="4"/>
        <v>2.5769935600715891E-2</v>
      </c>
      <c r="P36" s="76">
        <f>分析係数表!C39</f>
        <v>1</v>
      </c>
      <c r="Q36" s="82">
        <f t="shared" si="5"/>
        <v>2.5769935600715891E-2</v>
      </c>
      <c r="R36" s="83">
        <v>4.1966702064760386E-2</v>
      </c>
      <c r="S36" s="84">
        <f t="shared" si="6"/>
        <v>7.7486052689446708E-2</v>
      </c>
      <c r="T36" s="85">
        <f>分析係数表!F39</f>
        <v>0.70020308469180526</v>
      </c>
      <c r="U36" s="86">
        <f t="shared" si="7"/>
        <v>5.4255973113742341E-2</v>
      </c>
      <c r="V36" s="87">
        <f>分析係数表!D39</f>
        <v>4.7038805642461164E-2</v>
      </c>
      <c r="W36" s="167">
        <f t="shared" si="8"/>
        <v>0</v>
      </c>
      <c r="X36" s="76">
        <f>分析係数表!E39</f>
        <v>5.9608101432570393E-2</v>
      </c>
      <c r="Y36" s="166">
        <f t="shared" si="9"/>
        <v>0</v>
      </c>
    </row>
    <row r="37" spans="1:25" x14ac:dyDescent="0.2">
      <c r="A37" s="6" t="s">
        <v>25</v>
      </c>
      <c r="B37" s="5" t="s">
        <v>40</v>
      </c>
      <c r="C37" s="90"/>
      <c r="D37" s="76">
        <f>投入係数表!Z37</f>
        <v>0</v>
      </c>
      <c r="E37" s="77">
        <f t="shared" si="0"/>
        <v>0</v>
      </c>
      <c r="F37" s="76">
        <f>分析係数表!C40</f>
        <v>0.85909267157813107</v>
      </c>
      <c r="G37" s="77">
        <f t="shared" si="1"/>
        <v>0</v>
      </c>
      <c r="H37" s="77">
        <v>1.0371081640625065E-3</v>
      </c>
      <c r="I37" s="77">
        <f t="shared" si="2"/>
        <v>1.0371081640625065E-3</v>
      </c>
      <c r="J37" s="76">
        <f>分析係数表!G40</f>
        <v>0.47745782431646305</v>
      </c>
      <c r="K37" s="78">
        <f t="shared" si="3"/>
        <v>4.9517540759412581E-4</v>
      </c>
      <c r="L37" s="79"/>
      <c r="M37" s="80"/>
      <c r="N37" s="81">
        <f>分析係数表!H40</f>
        <v>3.4410502899817272E-2</v>
      </c>
      <c r="O37" s="82">
        <f t="shared" si="4"/>
        <v>0.22435383632281544</v>
      </c>
      <c r="P37" s="76">
        <f>分析係数表!C40</f>
        <v>0.85909267157813107</v>
      </c>
      <c r="Q37" s="82">
        <f t="shared" si="5"/>
        <v>0.19274073662537025</v>
      </c>
      <c r="R37" s="83">
        <v>0.19296669899631635</v>
      </c>
      <c r="S37" s="84">
        <f t="shared" si="6"/>
        <v>0.19400380716037885</v>
      </c>
      <c r="T37" s="85">
        <f>分析係数表!F40</f>
        <v>0.67379290285049442</v>
      </c>
      <c r="U37" s="86">
        <f t="shared" si="7"/>
        <v>0.13071838839063921</v>
      </c>
      <c r="V37" s="87">
        <f>分析係数表!D40</f>
        <v>6.7699243746364171E-2</v>
      </c>
      <c r="W37" s="167">
        <f t="shared" si="8"/>
        <v>0</v>
      </c>
      <c r="X37" s="76">
        <f>分析係数表!E40</f>
        <v>4.3048283885980219E-2</v>
      </c>
      <c r="Y37" s="166">
        <f t="shared" si="9"/>
        <v>0</v>
      </c>
    </row>
    <row r="38" spans="1:25" x14ac:dyDescent="0.2">
      <c r="A38" s="6" t="s">
        <v>26</v>
      </c>
      <c r="B38" s="5" t="s">
        <v>277</v>
      </c>
      <c r="C38" s="90"/>
      <c r="D38" s="76">
        <f>投入係数表!Z38</f>
        <v>0</v>
      </c>
      <c r="E38" s="77">
        <f t="shared" si="0"/>
        <v>0</v>
      </c>
      <c r="F38" s="76">
        <f>分析係数表!C41</f>
        <v>0.79270887240526711</v>
      </c>
      <c r="G38" s="77">
        <f t="shared" si="1"/>
        <v>0</v>
      </c>
      <c r="H38" s="77">
        <v>3.633576955018755E-3</v>
      </c>
      <c r="I38" s="77">
        <f t="shared" si="2"/>
        <v>3.633576955018755E-3</v>
      </c>
      <c r="J38" s="76">
        <f>分析係数表!G41</f>
        <v>0.44018033035308379</v>
      </c>
      <c r="K38" s="78">
        <f t="shared" si="3"/>
        <v>1.5994291044235079E-3</v>
      </c>
      <c r="L38" s="79"/>
      <c r="M38" s="80"/>
      <c r="N38" s="81">
        <f>分析係数表!H41</f>
        <v>5.5652657503773732E-2</v>
      </c>
      <c r="O38" s="82">
        <f t="shared" si="4"/>
        <v>0.36285105303118548</v>
      </c>
      <c r="P38" s="76">
        <f>分析係数表!C41</f>
        <v>0.79270887240526711</v>
      </c>
      <c r="Q38" s="82">
        <f t="shared" si="5"/>
        <v>0.28763524909941479</v>
      </c>
      <c r="R38" s="83">
        <v>0.29298577711256713</v>
      </c>
      <c r="S38" s="84">
        <f t="shared" si="6"/>
        <v>0.29661935406758588</v>
      </c>
      <c r="T38" s="85">
        <f>分析係数表!F41</f>
        <v>0.54542354902257917</v>
      </c>
      <c r="U38" s="86">
        <f t="shared" si="7"/>
        <v>0.16178318080432769</v>
      </c>
      <c r="V38" s="87">
        <f>分析係数表!D41</f>
        <v>0.13115623579330202</v>
      </c>
      <c r="W38" s="167">
        <f t="shared" si="8"/>
        <v>0</v>
      </c>
      <c r="X38" s="76">
        <f>分析係数表!E41</f>
        <v>0.12384452189725716</v>
      </c>
      <c r="Y38" s="166">
        <f t="shared" si="9"/>
        <v>0</v>
      </c>
    </row>
    <row r="39" spans="1:25" x14ac:dyDescent="0.2">
      <c r="A39" s="6" t="s">
        <v>51</v>
      </c>
      <c r="B39" s="5" t="s">
        <v>368</v>
      </c>
      <c r="C39" s="90"/>
      <c r="D39" s="76">
        <f>投入係数表!Z39</f>
        <v>0</v>
      </c>
      <c r="E39" s="77">
        <f>$C$28*D39</f>
        <v>0</v>
      </c>
      <c r="F39" s="76">
        <f>分析係数表!C42</f>
        <v>1</v>
      </c>
      <c r="G39" s="77">
        <f>E39*F39</f>
        <v>0</v>
      </c>
      <c r="H39" s="77">
        <v>1.3648069114549593E-2</v>
      </c>
      <c r="I39" s="77">
        <f>C39+H39</f>
        <v>1.3648069114549593E-2</v>
      </c>
      <c r="J39" s="76">
        <f>分析係数表!G42</f>
        <v>0.4853870458135861</v>
      </c>
      <c r="K39" s="78">
        <f>I39*J39</f>
        <v>6.6245959485708725E-3</v>
      </c>
      <c r="L39" s="79"/>
      <c r="M39" s="80"/>
      <c r="N39" s="81">
        <f>分析係数表!H42</f>
        <v>1.2671804242472393E-2</v>
      </c>
      <c r="O39" s="82">
        <f t="shared" si="4"/>
        <v>8.2619190518878075E-2</v>
      </c>
      <c r="P39" s="76">
        <f>分析係数表!C42</f>
        <v>1</v>
      </c>
      <c r="Q39" s="82">
        <f>O39*P39</f>
        <v>8.2619190518878075E-2</v>
      </c>
      <c r="R39" s="83">
        <v>8.6648367121511624E-2</v>
      </c>
      <c r="S39" s="84">
        <f>I39+R39</f>
        <v>0.10029643623606121</v>
      </c>
      <c r="T39" s="85">
        <f>分析係数表!F42</f>
        <v>0.55766192733017372</v>
      </c>
      <c r="U39" s="86">
        <f>S39*T39</f>
        <v>5.593150393574977E-2</v>
      </c>
      <c r="V39" s="87">
        <f>分析係数表!D42</f>
        <v>5.075039494470774E-2</v>
      </c>
      <c r="W39" s="167">
        <f>ROUND(S39*V39,0)</f>
        <v>0</v>
      </c>
      <c r="X39" s="76">
        <f>分析係数表!E42</f>
        <v>4.4826224328593997E-2</v>
      </c>
      <c r="Y39" s="166">
        <f>ROUND(S39*X39,0)</f>
        <v>0</v>
      </c>
    </row>
    <row r="40" spans="1:25" x14ac:dyDescent="0.2">
      <c r="A40" s="6" t="s">
        <v>195</v>
      </c>
      <c r="B40" s="5" t="s">
        <v>41</v>
      </c>
      <c r="C40" s="90"/>
      <c r="D40" s="76">
        <f>投入係数表!Z40</f>
        <v>6.8122270742358076E-2</v>
      </c>
      <c r="E40" s="77">
        <f>$C$28*D40</f>
        <v>6.8122270742358078</v>
      </c>
      <c r="F40" s="76">
        <f>分析係数表!C43</f>
        <v>0.28901851382196297</v>
      </c>
      <c r="G40" s="77">
        <f>E40*F40</f>
        <v>1.9688597448133722</v>
      </c>
      <c r="H40" s="77">
        <v>2.2177372260338823</v>
      </c>
      <c r="I40" s="77">
        <f>C40+H40</f>
        <v>2.2177372260338823</v>
      </c>
      <c r="J40" s="76">
        <f>分析係数表!G43</f>
        <v>0.30652070442646356</v>
      </c>
      <c r="K40" s="78">
        <f>I40*J40</f>
        <v>0.67978237675669684</v>
      </c>
      <c r="L40" s="79"/>
      <c r="M40" s="80"/>
      <c r="N40" s="81">
        <f>分析係数表!H43</f>
        <v>3.521490426630651E-2</v>
      </c>
      <c r="O40" s="82">
        <f t="shared" si="4"/>
        <v>0.22959847145763454</v>
      </c>
      <c r="P40" s="76">
        <f>分析係数表!C43</f>
        <v>0.28901851382196297</v>
      </c>
      <c r="Q40" s="82">
        <f>O40*P40</f>
        <v>6.6358208996479914E-2</v>
      </c>
      <c r="R40" s="83">
        <v>0.11177494030574793</v>
      </c>
      <c r="S40" s="84">
        <f>I40+R40</f>
        <v>2.3295121663396303</v>
      </c>
      <c r="T40" s="85">
        <f>分析係数表!F43</f>
        <v>0.54989687450420432</v>
      </c>
      <c r="U40" s="86">
        <f>S40*T40</f>
        <v>1.280991459389681</v>
      </c>
      <c r="V40" s="87">
        <f>分析係数表!D43</f>
        <v>0.17436141519911152</v>
      </c>
      <c r="W40" s="167">
        <f>ROUND(S40*V40,0)</f>
        <v>0</v>
      </c>
      <c r="X40" s="76">
        <f>分析係数表!E43</f>
        <v>0.14136125654450263</v>
      </c>
      <c r="Y40" s="166">
        <f>ROUND(S40*X40,0)</f>
        <v>0</v>
      </c>
    </row>
    <row r="41" spans="1:25" x14ac:dyDescent="0.2">
      <c r="A41" s="6" t="s">
        <v>341</v>
      </c>
      <c r="B41" s="5" t="s">
        <v>42</v>
      </c>
      <c r="C41" s="90"/>
      <c r="D41" s="76">
        <f>投入係数表!Z41</f>
        <v>0</v>
      </c>
      <c r="E41" s="77">
        <f>$C$28*D41</f>
        <v>0</v>
      </c>
      <c r="F41" s="76">
        <f>分析係数表!C44</f>
        <v>0.45048931238732937</v>
      </c>
      <c r="G41" s="77">
        <f>E41*F41</f>
        <v>0</v>
      </c>
      <c r="H41" s="77">
        <v>1.6932066437315004E-3</v>
      </c>
      <c r="I41" s="77">
        <f>C41+H41</f>
        <v>1.6932066437315004E-3</v>
      </c>
      <c r="J41" s="76">
        <f>分析係数表!G44</f>
        <v>0.26609555771438664</v>
      </c>
      <c r="K41" s="78">
        <f>I41*J41</f>
        <v>4.5055476618943837E-4</v>
      </c>
      <c r="L41" s="79"/>
      <c r="M41" s="80"/>
      <c r="N41" s="81">
        <f>分析係数表!H44</f>
        <v>0.11519822038611266</v>
      </c>
      <c r="O41" s="82">
        <f t="shared" si="4"/>
        <v>0.75108355017161887</v>
      </c>
      <c r="P41" s="76">
        <f>分析係数表!C44</f>
        <v>0.45048931238732937</v>
      </c>
      <c r="Q41" s="82">
        <f>O41*P41</f>
        <v>0.33835511206224678</v>
      </c>
      <c r="R41" s="83">
        <v>0.34339638577302617</v>
      </c>
      <c r="S41" s="84">
        <f>I41+R41</f>
        <v>0.34508959241675768</v>
      </c>
      <c r="T41" s="85">
        <f>分析係数表!F44</f>
        <v>0.50295857988165682</v>
      </c>
      <c r="U41" s="86">
        <f>S41*T41</f>
        <v>0.17356577133387222</v>
      </c>
      <c r="V41" s="87">
        <f>分析係数表!D44</f>
        <v>0.24172039212222909</v>
      </c>
      <c r="W41" s="167">
        <f>ROUND(S41*V41,0)</f>
        <v>0</v>
      </c>
      <c r="X41" s="76">
        <f>分析係数表!E44</f>
        <v>0.1850216373752539</v>
      </c>
      <c r="Y41" s="166">
        <f>ROUND(S41*X41,0)</f>
        <v>0</v>
      </c>
    </row>
    <row r="42" spans="1:25" x14ac:dyDescent="0.2">
      <c r="A42" s="6" t="s">
        <v>342</v>
      </c>
      <c r="B42" s="5" t="s">
        <v>279</v>
      </c>
      <c r="C42" s="90"/>
      <c r="D42" s="76">
        <f>投入係数表!Z42</f>
        <v>0</v>
      </c>
      <c r="E42" s="77">
        <f>$C$28*D42</f>
        <v>0</v>
      </c>
      <c r="F42" s="76">
        <f>分析係数表!C45</f>
        <v>1</v>
      </c>
      <c r="G42" s="77">
        <f>E42*F42</f>
        <v>0</v>
      </c>
      <c r="H42" s="77">
        <v>3.0729021479350957E-2</v>
      </c>
      <c r="I42" s="77">
        <f>C42+H42</f>
        <v>3.0729021479350957E-2</v>
      </c>
      <c r="J42" s="76">
        <f>分析係数表!G45</f>
        <v>0</v>
      </c>
      <c r="K42" s="78">
        <f>I42*J42</f>
        <v>0</v>
      </c>
      <c r="L42" s="79"/>
      <c r="M42" s="80"/>
      <c r="N42" s="81">
        <f>分析係数表!H45</f>
        <v>0</v>
      </c>
      <c r="O42" s="82">
        <f t="shared" si="4"/>
        <v>0</v>
      </c>
      <c r="P42" s="76">
        <f>分析係数表!C45</f>
        <v>1</v>
      </c>
      <c r="Q42" s="82">
        <f>O42*P42</f>
        <v>0</v>
      </c>
      <c r="R42" s="83">
        <v>1.0712597687158227E-2</v>
      </c>
      <c r="S42" s="84">
        <f>I42+R42</f>
        <v>4.144161916650918E-2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投入係数表!Z43</f>
        <v>2.6200873362445414E-3</v>
      </c>
      <c r="E43" s="77">
        <f>$C$28*D43</f>
        <v>0.26200873362445415</v>
      </c>
      <c r="F43" s="76">
        <f>分析係数表!C46</f>
        <v>0.50943835935679327</v>
      </c>
      <c r="G43" s="77">
        <f>E43*F43</f>
        <v>0.133477299394793</v>
      </c>
      <c r="H43" s="77">
        <v>0.18707427216030703</v>
      </c>
      <c r="I43" s="77">
        <f>C43+H43</f>
        <v>0.18707427216030703</v>
      </c>
      <c r="J43" s="76">
        <f>分析係数表!G46</f>
        <v>9.5846645367412137E-3</v>
      </c>
      <c r="K43" s="78">
        <f>I43*J43</f>
        <v>1.793044142111569E-3</v>
      </c>
      <c r="L43" s="79"/>
      <c r="M43" s="80"/>
      <c r="N43" s="81">
        <f>分析係数表!H46</f>
        <v>2.3069436720425836E-2</v>
      </c>
      <c r="O43" s="82">
        <f t="shared" si="4"/>
        <v>0.15041095578005781</v>
      </c>
      <c r="P43" s="76">
        <f>分析係数表!C46</f>
        <v>0.50943835935679327</v>
      </c>
      <c r="Q43" s="82">
        <f>O43*P43</f>
        <v>7.6625110541879829E-2</v>
      </c>
      <c r="R43" s="83">
        <v>8.5305565679619E-2</v>
      </c>
      <c r="S43" s="84">
        <f>I43+R43</f>
        <v>0.27237983783992603</v>
      </c>
      <c r="T43" s="85">
        <f>分析係数表!F46</f>
        <v>0.31355545413053398</v>
      </c>
      <c r="U43" s="86">
        <f>S43*T43</f>
        <v>8.5406183749899209E-2</v>
      </c>
      <c r="V43" s="87">
        <f>分析係数表!D46</f>
        <v>1.3692377909630307E-3</v>
      </c>
      <c r="W43" s="167">
        <f>ROUND(S43*V43,0)</f>
        <v>0</v>
      </c>
      <c r="X43" s="76">
        <f>分析係数表!E46</f>
        <v>4.5641259698767688E-3</v>
      </c>
      <c r="Y43" s="166">
        <f>ROUND(S43*X43,0)</f>
        <v>0</v>
      </c>
    </row>
    <row r="44" spans="1:25" x14ac:dyDescent="0.2">
      <c r="A44" s="192">
        <v>40</v>
      </c>
      <c r="B44" s="14" t="s">
        <v>151</v>
      </c>
      <c r="C44" s="197">
        <f>SUM(C5:C43)</f>
        <v>100</v>
      </c>
      <c r="D44" s="92">
        <f>投入係数表!Z44</f>
        <v>0.64541484716157205</v>
      </c>
      <c r="E44" s="91">
        <f>SUM(E5:E43)</f>
        <v>64.5414847161572</v>
      </c>
      <c r="F44" s="92">
        <f>分析係数表!C47</f>
        <v>0.37485381830581077</v>
      </c>
      <c r="G44" s="91">
        <f>SUM(G5:G43)</f>
        <v>9.8030154962449298</v>
      </c>
      <c r="H44" s="91">
        <f>SUM(H5:H43)</f>
        <v>11.115480879302572</v>
      </c>
      <c r="I44" s="91">
        <f>SUM(I5:I43)</f>
        <v>111.11548087930255</v>
      </c>
      <c r="J44" s="92">
        <f>分析係数表!G47</f>
        <v>0.21549218320370808</v>
      </c>
      <c r="K44" s="93">
        <f>SUM(K5:K43)</f>
        <v>10.393076308413828</v>
      </c>
      <c r="L44" s="94">
        <f>最終需要_まとめ!$L$33</f>
        <v>0.62733333333333341</v>
      </c>
      <c r="M44" s="91">
        <f>K44*L44</f>
        <v>6.5199232041449422</v>
      </c>
      <c r="N44" s="95">
        <f>分析係数表!H47</f>
        <v>1</v>
      </c>
      <c r="O44" s="96">
        <f>SUM(O5:O43)</f>
        <v>6.5199232041449431</v>
      </c>
      <c r="P44" s="92">
        <f>分析係数表!C47</f>
        <v>0.37485381830581077</v>
      </c>
      <c r="Q44" s="96">
        <f>SUM(Q5:Q43)</f>
        <v>2.7366922970138048</v>
      </c>
      <c r="R44" s="91">
        <f>SUM(R7:R43)</f>
        <v>3.0422131185752748</v>
      </c>
      <c r="S44" s="97">
        <f>SUM(S5:S43)</f>
        <v>114.1873680898214</v>
      </c>
      <c r="T44" s="98">
        <f>分析係数表!F47</f>
        <v>0.42538298373792127</v>
      </c>
      <c r="U44" s="99">
        <f>SUM(U5:U43)</f>
        <v>42.482551131548782</v>
      </c>
      <c r="V44" s="100">
        <f>分析係数表!D47</f>
        <v>7.0015974022573133E-2</v>
      </c>
      <c r="W44" s="164">
        <f>SUM(W5:W43)</f>
        <v>0</v>
      </c>
      <c r="X44" s="92">
        <f>分析係数表!E47</f>
        <v>5.9583104197763637E-2</v>
      </c>
      <c r="Y44" s="165">
        <f>SUM(Y5:Y43)</f>
        <v>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286</v>
      </c>
      <c r="S2" s="3" t="s">
        <v>153</v>
      </c>
      <c r="U2" s="64" t="s">
        <v>210</v>
      </c>
      <c r="W2" s="3" t="s">
        <v>130</v>
      </c>
      <c r="Y2" s="3" t="s">
        <v>154</v>
      </c>
    </row>
    <row r="3" spans="1:25" ht="44" x14ac:dyDescent="0.2">
      <c r="B3" s="65"/>
      <c r="C3" s="66" t="s">
        <v>228</v>
      </c>
      <c r="D3" s="66" t="s">
        <v>316</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投入係数表!AA5</f>
        <v>0</v>
      </c>
      <c r="E5" s="77">
        <f t="shared" ref="E5:E38" si="0">$C$29*D5</f>
        <v>0</v>
      </c>
      <c r="F5" s="76">
        <f>分析係数表!C8</f>
        <v>0.22093957036739609</v>
      </c>
      <c r="G5" s="77">
        <f t="shared" ref="G5:G38" si="1">E5*F5</f>
        <v>0</v>
      </c>
      <c r="H5" s="77">
        <f t="array" ref="H5:H43">MMULT(逆行列係数!C5:AO43,'25'!G5:G43)</f>
        <v>1.9555012174651996E-3</v>
      </c>
      <c r="I5" s="77">
        <f t="shared" ref="I5:I38" si="2">C5+H5</f>
        <v>1.9555012174651996E-3</v>
      </c>
      <c r="J5" s="76">
        <f>分析係数表!G8</f>
        <v>0.11961513229827248</v>
      </c>
      <c r="K5" s="78">
        <f t="shared" ref="K5:K38" si="3">I5*J5</f>
        <v>2.3390753683653274E-4</v>
      </c>
      <c r="L5" s="79" t="s">
        <v>185</v>
      </c>
      <c r="M5" s="80" t="s">
        <v>185</v>
      </c>
      <c r="N5" s="81">
        <f>分析係数表!H8</f>
        <v>1.166878525462779E-2</v>
      </c>
      <c r="O5" s="82">
        <f t="shared" ref="O5:O43" si="4">$M$44*N5</f>
        <v>0.14906421537251238</v>
      </c>
      <c r="P5" s="76">
        <f>分析係数表!C8</f>
        <v>0.22093957036739609</v>
      </c>
      <c r="Q5" s="82">
        <f t="shared" ref="Q5:Q38" si="5">O5*P5</f>
        <v>3.2934183701555882E-2</v>
      </c>
      <c r="R5" s="83">
        <f t="array" ref="R5:R43">MMULT(逆行列係数!C5:AO43,'25'!Q5:Q43)</f>
        <v>5.590143438300086E-2</v>
      </c>
      <c r="S5" s="84">
        <f t="shared" ref="S5:S38" si="6">I5+R5</f>
        <v>5.7856935600466057E-2</v>
      </c>
      <c r="T5" s="85">
        <f>分析係数表!F8</f>
        <v>0.45156352503826808</v>
      </c>
      <c r="U5" s="86">
        <f t="shared" ref="U5:U38" si="7">S5*T5</f>
        <v>2.6126081787658517E-2</v>
      </c>
      <c r="V5" s="87">
        <f>分析係数表!D8</f>
        <v>0.17734528755740214</v>
      </c>
      <c r="W5" s="167">
        <f t="shared" ref="W5:W38" si="8">ROUND(S5*V5,0)</f>
        <v>0</v>
      </c>
      <c r="X5" s="76">
        <f>分析係数表!E8</f>
        <v>0.14038924119833807</v>
      </c>
      <c r="Y5" s="166">
        <f t="shared" ref="Y5:Y38" si="9">ROUND(S5*X5,0)</f>
        <v>0</v>
      </c>
    </row>
    <row r="6" spans="1:25" x14ac:dyDescent="0.2">
      <c r="A6" s="6" t="s">
        <v>220</v>
      </c>
      <c r="B6" s="5" t="s">
        <v>266</v>
      </c>
      <c r="C6" s="90"/>
      <c r="D6" s="76">
        <f>投入係数表!AA6</f>
        <v>0</v>
      </c>
      <c r="E6" s="77">
        <f t="shared" si="0"/>
        <v>0</v>
      </c>
      <c r="F6" s="76">
        <f>分析係数表!C9</f>
        <v>0.23618090452261309</v>
      </c>
      <c r="G6" s="77">
        <f t="shared" si="1"/>
        <v>0</v>
      </c>
      <c r="H6" s="77">
        <v>4.124421823841622E-4</v>
      </c>
      <c r="I6" s="77">
        <f t="shared" si="2"/>
        <v>4.124421823841622E-4</v>
      </c>
      <c r="J6" s="76">
        <f>分析係数表!G9</f>
        <v>0.23529411764705882</v>
      </c>
      <c r="K6" s="78">
        <f t="shared" si="3"/>
        <v>9.7045219384508745E-5</v>
      </c>
      <c r="L6" s="79"/>
      <c r="M6" s="80"/>
      <c r="N6" s="81">
        <f>分析係数表!H9</f>
        <v>6.2564550726940495E-4</v>
      </c>
      <c r="O6" s="82">
        <f t="shared" si="4"/>
        <v>7.9923792072070475E-3</v>
      </c>
      <c r="P6" s="76">
        <f>分析係数表!C9</f>
        <v>0.23618090452261309</v>
      </c>
      <c r="Q6" s="82">
        <f t="shared" si="5"/>
        <v>1.8876473504458857E-3</v>
      </c>
      <c r="R6" s="83">
        <v>2.2395939280210478E-3</v>
      </c>
      <c r="S6" s="84">
        <f t="shared" si="6"/>
        <v>2.6520361104052101E-3</v>
      </c>
      <c r="T6" s="85">
        <f>分析係数表!F9</f>
        <v>0.68627450980392157</v>
      </c>
      <c r="U6" s="86">
        <f t="shared" si="7"/>
        <v>1.8200247816506344E-3</v>
      </c>
      <c r="V6" s="87">
        <f>分析係数表!D9</f>
        <v>1.9607843137254902E-2</v>
      </c>
      <c r="W6" s="167">
        <f t="shared" si="8"/>
        <v>0</v>
      </c>
      <c r="X6" s="76">
        <f>分析係数表!E9</f>
        <v>0</v>
      </c>
      <c r="Y6" s="166">
        <f t="shared" si="9"/>
        <v>0</v>
      </c>
    </row>
    <row r="7" spans="1:25" x14ac:dyDescent="0.2">
      <c r="A7" s="6" t="s">
        <v>221</v>
      </c>
      <c r="B7" s="5" t="s">
        <v>267</v>
      </c>
      <c r="C7" s="90"/>
      <c r="D7" s="76">
        <f>投入係数表!AA7</f>
        <v>0</v>
      </c>
      <c r="E7" s="77">
        <f t="shared" si="0"/>
        <v>0</v>
      </c>
      <c r="F7" s="76">
        <f>分析係数表!C10</f>
        <v>0</v>
      </c>
      <c r="G7" s="77">
        <f t="shared" si="1"/>
        <v>0</v>
      </c>
      <c r="H7" s="77">
        <v>0</v>
      </c>
      <c r="I7" s="77">
        <f t="shared" si="2"/>
        <v>0</v>
      </c>
      <c r="J7" s="76">
        <f>分析係数表!G10</f>
        <v>0</v>
      </c>
      <c r="K7" s="78">
        <f t="shared" si="3"/>
        <v>0</v>
      </c>
      <c r="L7" s="79"/>
      <c r="M7" s="80"/>
      <c r="N7" s="81">
        <f>分析係数表!H10</f>
        <v>1.1817748470644316E-3</v>
      </c>
      <c r="O7" s="82">
        <f t="shared" si="4"/>
        <v>1.5096716280279979E-2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投入係数表!AA8</f>
        <v>0</v>
      </c>
      <c r="E8" s="77">
        <f t="shared" si="0"/>
        <v>0</v>
      </c>
      <c r="F8" s="76">
        <f>分析係数表!C11</f>
        <v>2.6120660599932566E-2</v>
      </c>
      <c r="G8" s="77">
        <f t="shared" si="1"/>
        <v>0</v>
      </c>
      <c r="H8" s="77">
        <v>7.9496360883221477E-3</v>
      </c>
      <c r="I8" s="77">
        <f t="shared" si="2"/>
        <v>7.9496360883221477E-3</v>
      </c>
      <c r="J8" s="76">
        <f>分析係数表!G11</f>
        <v>0.34361233480176212</v>
      </c>
      <c r="K8" s="78">
        <f t="shared" si="3"/>
        <v>2.7315930171327202E-3</v>
      </c>
      <c r="L8" s="79"/>
      <c r="M8" s="80"/>
      <c r="N8" s="81">
        <f>分析係数表!H11</f>
        <v>-1.9861762135536665E-5</v>
      </c>
      <c r="O8" s="82">
        <f t="shared" si="4"/>
        <v>-2.5372632403831898E-4</v>
      </c>
      <c r="P8" s="76">
        <f>分析係数表!C11</f>
        <v>2.6120660599932566E-2</v>
      </c>
      <c r="Q8" s="82">
        <f t="shared" si="5"/>
        <v>-6.6274991954734417E-6</v>
      </c>
      <c r="R8" s="83">
        <v>7.8019952639214122E-4</v>
      </c>
      <c r="S8" s="84">
        <f t="shared" si="6"/>
        <v>8.7298356147142882E-3</v>
      </c>
      <c r="T8" s="85">
        <f>分析係数表!F11</f>
        <v>0.56828193832599116</v>
      </c>
      <c r="U8" s="86">
        <f t="shared" si="7"/>
        <v>4.9610079043971066E-3</v>
      </c>
      <c r="V8" s="87">
        <f>分析係数表!D11</f>
        <v>2.2026431718061675E-2</v>
      </c>
      <c r="W8" s="167">
        <f t="shared" si="8"/>
        <v>0</v>
      </c>
      <c r="X8" s="76">
        <f>分析係数表!E11</f>
        <v>0</v>
      </c>
      <c r="Y8" s="166">
        <f t="shared" si="9"/>
        <v>0</v>
      </c>
    </row>
    <row r="9" spans="1:25" x14ac:dyDescent="0.2">
      <c r="A9" s="6" t="s">
        <v>223</v>
      </c>
      <c r="B9" s="5" t="s">
        <v>191</v>
      </c>
      <c r="C9" s="90"/>
      <c r="D9" s="76">
        <f>投入係数表!AA9</f>
        <v>0</v>
      </c>
      <c r="E9" s="77">
        <f t="shared" si="0"/>
        <v>0</v>
      </c>
      <c r="F9" s="76">
        <f>分析係数表!C12</f>
        <v>0.27511259056197379</v>
      </c>
      <c r="G9" s="77">
        <f t="shared" si="1"/>
        <v>0</v>
      </c>
      <c r="H9" s="77">
        <v>2.2939510417548303E-3</v>
      </c>
      <c r="I9" s="77">
        <f t="shared" si="2"/>
        <v>2.2939510417548303E-3</v>
      </c>
      <c r="J9" s="76">
        <f>分析係数表!G12</f>
        <v>0.14467046825309793</v>
      </c>
      <c r="K9" s="78">
        <f t="shared" si="3"/>
        <v>3.318669713603531E-4</v>
      </c>
      <c r="L9" s="79"/>
      <c r="M9" s="80"/>
      <c r="N9" s="81">
        <f>分析係数表!H12</f>
        <v>9.3787240804004135E-2</v>
      </c>
      <c r="O9" s="82">
        <f t="shared" si="4"/>
        <v>1.1980957021089422</v>
      </c>
      <c r="P9" s="76">
        <f>分析係数表!C12</f>
        <v>0.27511259056197379</v>
      </c>
      <c r="Q9" s="82">
        <f t="shared" si="5"/>
        <v>0.32961121234835794</v>
      </c>
      <c r="R9" s="83">
        <v>0.38329688386462851</v>
      </c>
      <c r="S9" s="84">
        <f t="shared" si="6"/>
        <v>0.38559083490638335</v>
      </c>
      <c r="T9" s="85">
        <f>分析係数表!F12</f>
        <v>0.28514639763131922</v>
      </c>
      <c r="U9" s="86">
        <f t="shared" si="7"/>
        <v>0.10994983753320794</v>
      </c>
      <c r="V9" s="87">
        <f>分析係数表!D12</f>
        <v>6.6646562123039807E-2</v>
      </c>
      <c r="W9" s="167">
        <f t="shared" si="8"/>
        <v>0</v>
      </c>
      <c r="X9" s="76">
        <f>分析係数表!E12</f>
        <v>5.9847571005592716E-2</v>
      </c>
      <c r="Y9" s="166">
        <f t="shared" si="9"/>
        <v>0</v>
      </c>
    </row>
    <row r="10" spans="1:25" x14ac:dyDescent="0.2">
      <c r="A10" s="6" t="s">
        <v>224</v>
      </c>
      <c r="B10" s="5" t="s">
        <v>28</v>
      </c>
      <c r="C10" s="90"/>
      <c r="D10" s="76">
        <f>投入係数表!AA10</f>
        <v>1.0207553589656345E-3</v>
      </c>
      <c r="E10" s="77">
        <f t="shared" si="0"/>
        <v>0.10207553589656344</v>
      </c>
      <c r="F10" s="76">
        <f>分析係数表!C13</f>
        <v>0</v>
      </c>
      <c r="G10" s="77">
        <f t="shared" si="1"/>
        <v>0</v>
      </c>
      <c r="H10" s="77">
        <v>0</v>
      </c>
      <c r="I10" s="77">
        <f t="shared" si="2"/>
        <v>0</v>
      </c>
      <c r="J10" s="76">
        <f>分析係数表!G13</f>
        <v>0.2449874686716792</v>
      </c>
      <c r="K10" s="78">
        <f t="shared" si="3"/>
        <v>0</v>
      </c>
      <c r="L10" s="79"/>
      <c r="M10" s="80"/>
      <c r="N10" s="81">
        <f>分析係数表!H13</f>
        <v>1.4727496623500437E-2</v>
      </c>
      <c r="O10" s="82">
        <f t="shared" si="4"/>
        <v>0.18813806927441351</v>
      </c>
      <c r="P10" s="76">
        <f>分析係数表!C13</f>
        <v>0</v>
      </c>
      <c r="Q10" s="82">
        <f t="shared" si="5"/>
        <v>0</v>
      </c>
      <c r="R10" s="83">
        <v>0</v>
      </c>
      <c r="S10" s="84">
        <f t="shared" si="6"/>
        <v>0</v>
      </c>
      <c r="T10" s="85">
        <f>分析係数表!F13</f>
        <v>0.38345864661654133</v>
      </c>
      <c r="U10" s="86">
        <f t="shared" si="7"/>
        <v>0</v>
      </c>
      <c r="V10" s="87">
        <f>分析係数表!D13</f>
        <v>8.834586466165413E-2</v>
      </c>
      <c r="W10" s="167">
        <f t="shared" si="8"/>
        <v>0</v>
      </c>
      <c r="X10" s="76">
        <f>分析係数表!E13</f>
        <v>8.6048454469507096E-2</v>
      </c>
      <c r="Y10" s="166">
        <f t="shared" si="9"/>
        <v>0</v>
      </c>
    </row>
    <row r="11" spans="1:25" x14ac:dyDescent="0.2">
      <c r="A11" s="6" t="s">
        <v>225</v>
      </c>
      <c r="B11" s="5" t="s">
        <v>268</v>
      </c>
      <c r="C11" s="90"/>
      <c r="D11" s="76">
        <f>投入係数表!AA11</f>
        <v>3.0622660768969039E-3</v>
      </c>
      <c r="E11" s="77">
        <f t="shared" si="0"/>
        <v>0.3062266076896904</v>
      </c>
      <c r="F11" s="76">
        <f>分析係数表!C14</f>
        <v>0.21228966346153844</v>
      </c>
      <c r="G11" s="77">
        <f t="shared" si="1"/>
        <v>6.5008743489412935E-2</v>
      </c>
      <c r="H11" s="77">
        <v>0.19245892975423612</v>
      </c>
      <c r="I11" s="77">
        <f t="shared" si="2"/>
        <v>0.19245892975423612</v>
      </c>
      <c r="J11" s="76">
        <f>分析係数表!G14</f>
        <v>0.17214191852825231</v>
      </c>
      <c r="K11" s="78">
        <f t="shared" si="3"/>
        <v>3.3130249405788348E-2</v>
      </c>
      <c r="L11" s="79"/>
      <c r="M11" s="80"/>
      <c r="N11" s="81">
        <f>分析係数表!H14</f>
        <v>1.2214983713355048E-3</v>
      </c>
      <c r="O11" s="82">
        <f t="shared" si="4"/>
        <v>1.5604168928356615E-2</v>
      </c>
      <c r="P11" s="76">
        <f>分析係数表!C14</f>
        <v>0.21228966346153844</v>
      </c>
      <c r="Q11" s="82">
        <f t="shared" si="5"/>
        <v>3.312603770397821E-3</v>
      </c>
      <c r="R11" s="83">
        <v>1.9184012229476483E-2</v>
      </c>
      <c r="S11" s="84">
        <f t="shared" si="6"/>
        <v>0.21164294198371261</v>
      </c>
      <c r="T11" s="85">
        <f>分析係数表!F14</f>
        <v>0.30737068450603272</v>
      </c>
      <c r="U11" s="86">
        <f t="shared" si="7"/>
        <v>6.5052835948404317E-2</v>
      </c>
      <c r="V11" s="87">
        <f>分析係数表!D14</f>
        <v>6.4508421932863463E-2</v>
      </c>
      <c r="W11" s="167">
        <f t="shared" si="8"/>
        <v>0</v>
      </c>
      <c r="X11" s="76">
        <f>分析係数表!E14</f>
        <v>5.0053757018277384E-2</v>
      </c>
      <c r="Y11" s="166">
        <f t="shared" si="9"/>
        <v>0</v>
      </c>
    </row>
    <row r="12" spans="1:25" x14ac:dyDescent="0.2">
      <c r="A12" s="6" t="s">
        <v>226</v>
      </c>
      <c r="B12" s="5" t="s">
        <v>29</v>
      </c>
      <c r="C12" s="90"/>
      <c r="D12" s="76">
        <f>投入係数表!AA12</f>
        <v>9.1867982306907108E-3</v>
      </c>
      <c r="E12" s="77">
        <f t="shared" si="0"/>
        <v>0.91867982306907103</v>
      </c>
      <c r="F12" s="76">
        <f>分析係数表!C15</f>
        <v>0</v>
      </c>
      <c r="G12" s="77">
        <f t="shared" si="1"/>
        <v>0</v>
      </c>
      <c r="H12" s="77">
        <v>0</v>
      </c>
      <c r="I12" s="77">
        <f t="shared" si="2"/>
        <v>0</v>
      </c>
      <c r="J12" s="76">
        <f>分析係数表!G15</f>
        <v>9.5616368472834598E-2</v>
      </c>
      <c r="K12" s="78">
        <f t="shared" si="3"/>
        <v>0</v>
      </c>
      <c r="L12" s="79"/>
      <c r="M12" s="80"/>
      <c r="N12" s="81">
        <f>分析係数表!H15</f>
        <v>8.620004766822913E-3</v>
      </c>
      <c r="O12" s="82">
        <f t="shared" si="4"/>
        <v>0.11011722463263043</v>
      </c>
      <c r="P12" s="76">
        <f>分析係数表!C15</f>
        <v>0</v>
      </c>
      <c r="Q12" s="82">
        <f t="shared" si="5"/>
        <v>0</v>
      </c>
      <c r="R12" s="83">
        <v>0</v>
      </c>
      <c r="S12" s="84">
        <f t="shared" si="6"/>
        <v>0</v>
      </c>
      <c r="T12" s="85">
        <f>分析係数表!F15</f>
        <v>0.30379331705717305</v>
      </c>
      <c r="U12" s="86">
        <f t="shared" si="7"/>
        <v>0</v>
      </c>
      <c r="V12" s="87">
        <f>分析係数表!D15</f>
        <v>2.2264329701563241E-2</v>
      </c>
      <c r="W12" s="167">
        <f t="shared" si="8"/>
        <v>0</v>
      </c>
      <c r="X12" s="76">
        <f>分析係数表!E15</f>
        <v>2.0187297307145722E-2</v>
      </c>
      <c r="Y12" s="166">
        <f t="shared" si="9"/>
        <v>0</v>
      </c>
    </row>
    <row r="13" spans="1:25" x14ac:dyDescent="0.2">
      <c r="A13" s="6" t="s">
        <v>227</v>
      </c>
      <c r="B13" s="5" t="s">
        <v>30</v>
      </c>
      <c r="C13" s="90"/>
      <c r="D13" s="76">
        <f>投入係数表!AA13</f>
        <v>1.1568560734943858E-2</v>
      </c>
      <c r="E13" s="77">
        <f t="shared" si="0"/>
        <v>1.1568560734943858</v>
      </c>
      <c r="F13" s="76">
        <f>分析係数表!C16</f>
        <v>0.11454569784557744</v>
      </c>
      <c r="G13" s="77">
        <f t="shared" si="1"/>
        <v>0.13251288624530905</v>
      </c>
      <c r="H13" s="77">
        <v>0.16518871132780116</v>
      </c>
      <c r="I13" s="77">
        <f t="shared" si="2"/>
        <v>0.16518871132780116</v>
      </c>
      <c r="J13" s="76">
        <f>分析係数表!G16</f>
        <v>3.3333333333333333E-2</v>
      </c>
      <c r="K13" s="78">
        <f t="shared" si="3"/>
        <v>5.506290377593372E-3</v>
      </c>
      <c r="L13" s="79"/>
      <c r="M13" s="80"/>
      <c r="N13" s="81">
        <f>分析係数表!H16</f>
        <v>1.7428696273933425E-2</v>
      </c>
      <c r="O13" s="82">
        <f t="shared" si="4"/>
        <v>0.22264484934362491</v>
      </c>
      <c r="P13" s="76">
        <f>分析係数表!C16</f>
        <v>0.11454569784557744</v>
      </c>
      <c r="Q13" s="82">
        <f t="shared" si="5"/>
        <v>2.5503009639788972E-2</v>
      </c>
      <c r="R13" s="83">
        <v>2.9739423284046388E-2</v>
      </c>
      <c r="S13" s="84">
        <f t="shared" si="6"/>
        <v>0.19492813461184755</v>
      </c>
      <c r="T13" s="85">
        <f>分析係数表!F16</f>
        <v>0.28835978835978837</v>
      </c>
      <c r="U13" s="86">
        <f t="shared" si="7"/>
        <v>5.62094356420407E-2</v>
      </c>
      <c r="V13" s="87">
        <f>分析係数表!D16</f>
        <v>1.4814814814814815E-2</v>
      </c>
      <c r="W13" s="167">
        <f t="shared" si="8"/>
        <v>0</v>
      </c>
      <c r="X13" s="76">
        <f>分析係数表!E16</f>
        <v>1.4814814814814815E-2</v>
      </c>
      <c r="Y13" s="166">
        <f t="shared" si="9"/>
        <v>0</v>
      </c>
    </row>
    <row r="14" spans="1:25" x14ac:dyDescent="0.2">
      <c r="A14" s="6" t="s">
        <v>2</v>
      </c>
      <c r="B14" s="5" t="s">
        <v>365</v>
      </c>
      <c r="C14" s="90"/>
      <c r="D14" s="76">
        <f>投入係数表!AA14</f>
        <v>3.8788703640694117E-2</v>
      </c>
      <c r="E14" s="77">
        <f t="shared" si="0"/>
        <v>3.8788703640694115</v>
      </c>
      <c r="F14" s="76">
        <f>分析係数表!C17</f>
        <v>0.30978058757902571</v>
      </c>
      <c r="G14" s="77">
        <f t="shared" si="1"/>
        <v>1.2015987405242916</v>
      </c>
      <c r="H14" s="77">
        <v>1.5157085373196437</v>
      </c>
      <c r="I14" s="77">
        <f t="shared" si="2"/>
        <v>1.5157085373196437</v>
      </c>
      <c r="J14" s="76">
        <f>分析係数表!G17</f>
        <v>0.21244620534189493</v>
      </c>
      <c r="K14" s="78">
        <f t="shared" si="3"/>
        <v>0.32200652715787226</v>
      </c>
      <c r="L14" s="79"/>
      <c r="M14" s="80"/>
      <c r="N14" s="81">
        <f>分析係数表!H17</f>
        <v>3.0984348931437197E-3</v>
      </c>
      <c r="O14" s="82">
        <f t="shared" si="4"/>
        <v>3.9581306549977761E-2</v>
      </c>
      <c r="P14" s="76">
        <f>分析係数表!C17</f>
        <v>0.30978058757902571</v>
      </c>
      <c r="Q14" s="82">
        <f t="shared" si="5"/>
        <v>1.2261520400197651E-2</v>
      </c>
      <c r="R14" s="83">
        <v>2.7627756957862192E-2</v>
      </c>
      <c r="S14" s="84">
        <f t="shared" si="6"/>
        <v>1.543336294277506</v>
      </c>
      <c r="T14" s="85">
        <f>分析係数表!F17</f>
        <v>0.32338274472300022</v>
      </c>
      <c r="U14" s="86">
        <f t="shared" si="7"/>
        <v>0.49908832687408383</v>
      </c>
      <c r="V14" s="87">
        <f>分析係数表!D17</f>
        <v>4.5631532208484184E-2</v>
      </c>
      <c r="W14" s="167">
        <f t="shared" si="8"/>
        <v>0</v>
      </c>
      <c r="X14" s="76">
        <f>分析係数表!E17</f>
        <v>4.7134367101577979E-2</v>
      </c>
      <c r="Y14" s="166">
        <f t="shared" si="9"/>
        <v>0</v>
      </c>
    </row>
    <row r="15" spans="1:25" x14ac:dyDescent="0.2">
      <c r="A15" s="6" t="s">
        <v>3</v>
      </c>
      <c r="B15" s="5" t="s">
        <v>31</v>
      </c>
      <c r="C15" s="90"/>
      <c r="D15" s="76">
        <f>投入係数表!AA15</f>
        <v>4.4232732221844168E-3</v>
      </c>
      <c r="E15" s="77">
        <f t="shared" si="0"/>
        <v>0.44232732221844168</v>
      </c>
      <c r="F15" s="76">
        <f>分析係数表!C18</f>
        <v>0.59688826025459685</v>
      </c>
      <c r="G15" s="77">
        <f t="shared" si="1"/>
        <v>0.26401998582204012</v>
      </c>
      <c r="H15" s="77">
        <v>0.44313624166352283</v>
      </c>
      <c r="I15" s="77">
        <f t="shared" si="2"/>
        <v>0.44313624166352283</v>
      </c>
      <c r="J15" s="76">
        <f>分析係数表!G18</f>
        <v>0.21580586555930445</v>
      </c>
      <c r="K15" s="78">
        <f t="shared" si="3"/>
        <v>9.5631400192893651E-2</v>
      </c>
      <c r="L15" s="79"/>
      <c r="M15" s="80"/>
      <c r="N15" s="81">
        <f>分析係数表!H18</f>
        <v>4.5682052911734329E-4</v>
      </c>
      <c r="O15" s="82">
        <f t="shared" si="4"/>
        <v>5.8357054528813367E-3</v>
      </c>
      <c r="P15" s="76">
        <f>分析係数表!C18</f>
        <v>0.59688826025459685</v>
      </c>
      <c r="Q15" s="82">
        <f t="shared" si="5"/>
        <v>3.4832640751286054E-3</v>
      </c>
      <c r="R15" s="83">
        <v>8.6899759982341698E-3</v>
      </c>
      <c r="S15" s="84">
        <f t="shared" si="6"/>
        <v>0.45182621766175701</v>
      </c>
      <c r="T15" s="85">
        <f>分析係数表!F18</f>
        <v>0.45964183752919802</v>
      </c>
      <c r="U15" s="86">
        <f t="shared" si="7"/>
        <v>0.20767823292991738</v>
      </c>
      <c r="V15" s="87">
        <f>分析係数表!D18</f>
        <v>3.9968855437321565E-2</v>
      </c>
      <c r="W15" s="167">
        <f t="shared" si="8"/>
        <v>0</v>
      </c>
      <c r="X15" s="76">
        <f>分析係数表!E18</f>
        <v>3.7243706202958735E-2</v>
      </c>
      <c r="Y15" s="166">
        <f t="shared" si="9"/>
        <v>0</v>
      </c>
    </row>
    <row r="16" spans="1:25" x14ac:dyDescent="0.2">
      <c r="A16" s="6" t="s">
        <v>4</v>
      </c>
      <c r="B16" s="5" t="s">
        <v>32</v>
      </c>
      <c r="C16" s="90"/>
      <c r="D16" s="76">
        <f>投入係数表!AA16</f>
        <v>0</v>
      </c>
      <c r="E16" s="77">
        <f t="shared" si="0"/>
        <v>0</v>
      </c>
      <c r="F16" s="76">
        <f>分析係数表!C19</f>
        <v>0.34200435729847489</v>
      </c>
      <c r="G16" s="77">
        <f t="shared" si="1"/>
        <v>0</v>
      </c>
      <c r="H16" s="77">
        <v>9.1152251698689776E-2</v>
      </c>
      <c r="I16" s="77">
        <f t="shared" si="2"/>
        <v>9.1152251698689776E-2</v>
      </c>
      <c r="J16" s="76">
        <f>分析係数表!G19</f>
        <v>5.7658279746234518E-2</v>
      </c>
      <c r="K16" s="78">
        <f t="shared" si="3"/>
        <v>5.2556820279422356E-3</v>
      </c>
      <c r="L16" s="79"/>
      <c r="M16" s="80"/>
      <c r="N16" s="81">
        <f>分析係数表!H19</f>
        <v>-1.1917057281321999E-4</v>
      </c>
      <c r="O16" s="82">
        <f t="shared" si="4"/>
        <v>-1.5223579442299139E-3</v>
      </c>
      <c r="P16" s="76">
        <f>分析係数表!C19</f>
        <v>0.34200435729847489</v>
      </c>
      <c r="Q16" s="82">
        <f t="shared" si="5"/>
        <v>-5.206530502945792E-4</v>
      </c>
      <c r="R16" s="83">
        <v>4.8271071938526654E-3</v>
      </c>
      <c r="S16" s="84">
        <f t="shared" si="6"/>
        <v>9.5979358892542443E-2</v>
      </c>
      <c r="T16" s="85">
        <f>分析係数表!F19</f>
        <v>0.2400702026958986</v>
      </c>
      <c r="U16" s="86">
        <f t="shared" si="7"/>
        <v>2.3041784143955062E-2</v>
      </c>
      <c r="V16" s="87">
        <f>分析係数表!D19</f>
        <v>1.0314617409693151E-2</v>
      </c>
      <c r="W16" s="167">
        <f t="shared" si="8"/>
        <v>0</v>
      </c>
      <c r="X16" s="76">
        <f>分析係数表!E19</f>
        <v>1.1666882453641765E-2</v>
      </c>
      <c r="Y16" s="166">
        <f t="shared" si="9"/>
        <v>0</v>
      </c>
    </row>
    <row r="17" spans="1:25" x14ac:dyDescent="0.2">
      <c r="A17" s="6" t="s">
        <v>5</v>
      </c>
      <c r="B17" s="5" t="s">
        <v>33</v>
      </c>
      <c r="C17" s="90"/>
      <c r="D17" s="76">
        <f>投入係数表!AA17</f>
        <v>3.4025178632187818E-4</v>
      </c>
      <c r="E17" s="77">
        <f t="shared" si="0"/>
        <v>3.4025178632187819E-2</v>
      </c>
      <c r="F17" s="76">
        <f>分析係数表!C20</f>
        <v>3.3677120606188216E-2</v>
      </c>
      <c r="G17" s="77">
        <f t="shared" si="1"/>
        <v>1.1458700444432874E-3</v>
      </c>
      <c r="H17" s="77">
        <v>4.366764334045768E-3</v>
      </c>
      <c r="I17" s="77">
        <f t="shared" si="2"/>
        <v>4.366764334045768E-3</v>
      </c>
      <c r="J17" s="76">
        <f>分析係数表!G20</f>
        <v>0.10088272383354351</v>
      </c>
      <c r="K17" s="78">
        <f t="shared" si="3"/>
        <v>4.4053108035770674E-4</v>
      </c>
      <c r="L17" s="79"/>
      <c r="M17" s="80"/>
      <c r="N17" s="81">
        <f>分析係数表!H20</f>
        <v>5.7599110193056326E-4</v>
      </c>
      <c r="O17" s="82">
        <f t="shared" si="4"/>
        <v>7.3580633971112499E-3</v>
      </c>
      <c r="P17" s="76">
        <f>分析係数表!C20</f>
        <v>3.3677120606188216E-2</v>
      </c>
      <c r="Q17" s="82">
        <f t="shared" si="5"/>
        <v>2.4779838845249454E-4</v>
      </c>
      <c r="R17" s="83">
        <v>6.4189501811617042E-4</v>
      </c>
      <c r="S17" s="84">
        <f t="shared" si="6"/>
        <v>5.0086593521619389E-3</v>
      </c>
      <c r="T17" s="85">
        <f>分析係数表!F20</f>
        <v>0.2244640605296343</v>
      </c>
      <c r="U17" s="86">
        <f t="shared" si="7"/>
        <v>1.1242640159959964E-3</v>
      </c>
      <c r="V17" s="87">
        <f>分析係数表!D20</f>
        <v>9.8360655737704916E-2</v>
      </c>
      <c r="W17" s="167">
        <f t="shared" si="8"/>
        <v>0</v>
      </c>
      <c r="X17" s="76">
        <f>分析係数表!E20</f>
        <v>9.8360655737704916E-2</v>
      </c>
      <c r="Y17" s="166">
        <f t="shared" si="9"/>
        <v>0</v>
      </c>
    </row>
    <row r="18" spans="1:25" x14ac:dyDescent="0.2">
      <c r="A18" s="6" t="s">
        <v>6</v>
      </c>
      <c r="B18" s="5" t="s">
        <v>34</v>
      </c>
      <c r="C18" s="90"/>
      <c r="D18" s="76">
        <f>投入係数表!AA18</f>
        <v>1.0207553589656345E-3</v>
      </c>
      <c r="E18" s="77">
        <f t="shared" si="0"/>
        <v>0.10207553589656344</v>
      </c>
      <c r="F18" s="76">
        <f>分析係数表!C21</f>
        <v>0.74792925901052154</v>
      </c>
      <c r="G18" s="77">
        <f t="shared" si="1"/>
        <v>7.634527992621859E-2</v>
      </c>
      <c r="H18" s="77">
        <v>0.39241350340011838</v>
      </c>
      <c r="I18" s="77">
        <f t="shared" si="2"/>
        <v>0.39241350340011838</v>
      </c>
      <c r="J18" s="76">
        <f>分析係数表!G21</f>
        <v>0.28510603787356553</v>
      </c>
      <c r="K18" s="78">
        <f t="shared" si="3"/>
        <v>0.11187945916249269</v>
      </c>
      <c r="L18" s="79"/>
      <c r="M18" s="80"/>
      <c r="N18" s="81">
        <f>分析係数表!H21</f>
        <v>9.6329546357352828E-4</v>
      </c>
      <c r="O18" s="82">
        <f t="shared" si="4"/>
        <v>1.2305726715858471E-2</v>
      </c>
      <c r="P18" s="76">
        <f>分析係数表!C21</f>
        <v>0.74792925901052154</v>
      </c>
      <c r="Q18" s="82">
        <f t="shared" si="5"/>
        <v>9.2038130641780048E-3</v>
      </c>
      <c r="R18" s="83">
        <v>2.1687396741824509E-2</v>
      </c>
      <c r="S18" s="84">
        <f t="shared" si="6"/>
        <v>0.4141009001419429</v>
      </c>
      <c r="T18" s="85">
        <f>分析係数表!F21</f>
        <v>0.42581403836016385</v>
      </c>
      <c r="U18" s="86">
        <f t="shared" si="7"/>
        <v>0.17632997657801966</v>
      </c>
      <c r="V18" s="87">
        <f>分析係数表!D21</f>
        <v>6.5082518957057703E-2</v>
      </c>
      <c r="W18" s="167">
        <f t="shared" si="8"/>
        <v>0</v>
      </c>
      <c r="X18" s="76">
        <f>分析係数表!E21</f>
        <v>5.1052268764445886E-2</v>
      </c>
      <c r="Y18" s="166">
        <f t="shared" si="9"/>
        <v>0</v>
      </c>
    </row>
    <row r="19" spans="1:25" x14ac:dyDescent="0.2">
      <c r="A19" s="6" t="s">
        <v>7</v>
      </c>
      <c r="B19" s="5" t="s">
        <v>269</v>
      </c>
      <c r="C19" s="90"/>
      <c r="D19" s="76">
        <f>投入係数表!AA19</f>
        <v>1.0888057162300102E-2</v>
      </c>
      <c r="E19" s="77">
        <f t="shared" si="0"/>
        <v>1.0888057162300102</v>
      </c>
      <c r="F19" s="76">
        <f>分析係数表!C22</f>
        <v>0.14808652246256238</v>
      </c>
      <c r="G19" s="77">
        <f t="shared" si="1"/>
        <v>0.16123745215386173</v>
      </c>
      <c r="H19" s="77">
        <v>0.19920290078607819</v>
      </c>
      <c r="I19" s="77">
        <f t="shared" si="2"/>
        <v>0.19920290078607819</v>
      </c>
      <c r="J19" s="76">
        <f>分析係数表!G22</f>
        <v>0.1945937983354202</v>
      </c>
      <c r="K19" s="78">
        <f t="shared" si="3"/>
        <v>3.8763649103396816E-2</v>
      </c>
      <c r="L19" s="79"/>
      <c r="M19" s="80"/>
      <c r="N19" s="81">
        <f>分析係数表!H22</f>
        <v>4.9654405338841663E-5</v>
      </c>
      <c r="O19" s="82">
        <f t="shared" si="4"/>
        <v>6.343158100957974E-4</v>
      </c>
      <c r="P19" s="76">
        <f>分析係数表!C22</f>
        <v>0.14808652246256238</v>
      </c>
      <c r="Q19" s="82">
        <f t="shared" si="5"/>
        <v>9.3933622460109752E-5</v>
      </c>
      <c r="R19" s="83">
        <v>1.1395307836648081E-3</v>
      </c>
      <c r="S19" s="84">
        <f t="shared" si="6"/>
        <v>0.20034243156974299</v>
      </c>
      <c r="T19" s="85">
        <f>分析係数表!F22</f>
        <v>0.41290417618030495</v>
      </c>
      <c r="U19" s="86">
        <f t="shared" si="7"/>
        <v>8.2722226661263845E-2</v>
      </c>
      <c r="V19" s="87">
        <f>分析係数表!D22</f>
        <v>2.3495617588568902E-2</v>
      </c>
      <c r="W19" s="167">
        <f t="shared" si="8"/>
        <v>0</v>
      </c>
      <c r="X19" s="76">
        <f>分析係数表!E22</f>
        <v>1.8855417249760625E-2</v>
      </c>
      <c r="Y19" s="166">
        <f t="shared" si="9"/>
        <v>0</v>
      </c>
    </row>
    <row r="20" spans="1:25" x14ac:dyDescent="0.2">
      <c r="A20" s="6" t="s">
        <v>8</v>
      </c>
      <c r="B20" s="5" t="s">
        <v>270</v>
      </c>
      <c r="C20" s="90"/>
      <c r="D20" s="76">
        <f>投入係数表!AA20</f>
        <v>3.4025178632187818E-4</v>
      </c>
      <c r="E20" s="77">
        <f t="shared" si="0"/>
        <v>3.4025178632187819E-2</v>
      </c>
      <c r="F20" s="76">
        <f>分析係数表!C23</f>
        <v>0</v>
      </c>
      <c r="G20" s="77">
        <f t="shared" si="1"/>
        <v>0</v>
      </c>
      <c r="H20" s="77">
        <v>0</v>
      </c>
      <c r="I20" s="77">
        <f t="shared" si="2"/>
        <v>0</v>
      </c>
      <c r="J20" s="76">
        <f>分析係数表!G23</f>
        <v>0.21540656205420827</v>
      </c>
      <c r="K20" s="78">
        <f t="shared" si="3"/>
        <v>0</v>
      </c>
      <c r="L20" s="79"/>
      <c r="M20" s="80"/>
      <c r="N20" s="81">
        <f>分析係数表!H23</f>
        <v>2.9792643203304998E-5</v>
      </c>
      <c r="O20" s="82">
        <f t="shared" si="4"/>
        <v>3.8058948605747847E-4</v>
      </c>
      <c r="P20" s="76">
        <f>分析係数表!C23</f>
        <v>0</v>
      </c>
      <c r="Q20" s="82">
        <f t="shared" si="5"/>
        <v>0</v>
      </c>
      <c r="R20" s="83">
        <v>0</v>
      </c>
      <c r="S20" s="84">
        <f t="shared" si="6"/>
        <v>0</v>
      </c>
      <c r="T20" s="85">
        <f>分析係数表!F23</f>
        <v>0.44079885877318115</v>
      </c>
      <c r="U20" s="86">
        <f t="shared" si="7"/>
        <v>0</v>
      </c>
      <c r="V20" s="87">
        <f>分析係数表!D23</f>
        <v>9.4151212553495012E-2</v>
      </c>
      <c r="W20" s="167">
        <f t="shared" si="8"/>
        <v>0</v>
      </c>
      <c r="X20" s="76">
        <f>分析係数表!E23</f>
        <v>8.7375178316690436E-2</v>
      </c>
      <c r="Y20" s="166">
        <f t="shared" si="9"/>
        <v>0</v>
      </c>
    </row>
    <row r="21" spans="1:25" x14ac:dyDescent="0.2">
      <c r="A21" s="6" t="s">
        <v>9</v>
      </c>
      <c r="B21" s="5" t="s">
        <v>271</v>
      </c>
      <c r="C21" s="90"/>
      <c r="D21" s="76">
        <f>投入係数表!AA21</f>
        <v>0</v>
      </c>
      <c r="E21" s="77">
        <f t="shared" si="0"/>
        <v>0</v>
      </c>
      <c r="F21" s="76">
        <f>分析係数表!C24</f>
        <v>0.12890403180011356</v>
      </c>
      <c r="G21" s="77">
        <f t="shared" si="1"/>
        <v>0</v>
      </c>
      <c r="H21" s="77">
        <v>6.7816802912501334E-3</v>
      </c>
      <c r="I21" s="77">
        <f t="shared" si="2"/>
        <v>6.7816802912501334E-3</v>
      </c>
      <c r="J21" s="76">
        <f>分析係数表!G24</f>
        <v>0.20533333333333334</v>
      </c>
      <c r="K21" s="78">
        <f t="shared" si="3"/>
        <v>1.3925050198033608E-3</v>
      </c>
      <c r="L21" s="79"/>
      <c r="M21" s="80"/>
      <c r="N21" s="81">
        <f>分析係数表!H24</f>
        <v>3.4758083737189161E-4</v>
      </c>
      <c r="O21" s="82">
        <f t="shared" si="4"/>
        <v>4.4402106706705816E-3</v>
      </c>
      <c r="P21" s="76">
        <f>分析係数表!C24</f>
        <v>0.12890403180011356</v>
      </c>
      <c r="Q21" s="82">
        <f t="shared" si="5"/>
        <v>5.7236105749132416E-4</v>
      </c>
      <c r="R21" s="83">
        <v>2.2469356343848262E-3</v>
      </c>
      <c r="S21" s="84">
        <f t="shared" si="6"/>
        <v>9.0286159256349596E-3</v>
      </c>
      <c r="T21" s="85">
        <f>分析係数表!F24</f>
        <v>0.39200000000000002</v>
      </c>
      <c r="U21" s="86">
        <f t="shared" si="7"/>
        <v>3.5392174428489041E-3</v>
      </c>
      <c r="V21" s="87">
        <f>分析係数表!D24</f>
        <v>0</v>
      </c>
      <c r="W21" s="167">
        <f t="shared" si="8"/>
        <v>0</v>
      </c>
      <c r="X21" s="76">
        <f>分析係数表!E24</f>
        <v>0</v>
      </c>
      <c r="Y21" s="166">
        <f t="shared" si="9"/>
        <v>0</v>
      </c>
    </row>
    <row r="22" spans="1:25" x14ac:dyDescent="0.2">
      <c r="A22" s="6" t="s">
        <v>10</v>
      </c>
      <c r="B22" s="5" t="s">
        <v>272</v>
      </c>
      <c r="C22" s="90"/>
      <c r="D22" s="76">
        <f>投入係数表!AA22</f>
        <v>0</v>
      </c>
      <c r="E22" s="77">
        <f t="shared" si="0"/>
        <v>0</v>
      </c>
      <c r="F22" s="76">
        <f>分析係数表!C25</f>
        <v>4.4947860481841073E-2</v>
      </c>
      <c r="G22" s="77">
        <f t="shared" si="1"/>
        <v>0</v>
      </c>
      <c r="H22" s="77">
        <v>7.028752277114747E-3</v>
      </c>
      <c r="I22" s="77">
        <f t="shared" si="2"/>
        <v>7.028752277114747E-3</v>
      </c>
      <c r="J22" s="76">
        <f>分析係数表!G25</f>
        <v>0.19696010132995567</v>
      </c>
      <c r="K22" s="78">
        <f t="shared" si="3"/>
        <v>1.3843837607236773E-3</v>
      </c>
      <c r="L22" s="79"/>
      <c r="M22" s="80"/>
      <c r="N22" s="81">
        <f>分析係数表!H25</f>
        <v>5.2633669659172167E-4</v>
      </c>
      <c r="O22" s="82">
        <f t="shared" si="4"/>
        <v>6.7237475870154531E-3</v>
      </c>
      <c r="P22" s="76">
        <f>分析係数表!C25</f>
        <v>4.4947860481841073E-2</v>
      </c>
      <c r="Q22" s="82">
        <f t="shared" si="5"/>
        <v>3.0221806845628614E-4</v>
      </c>
      <c r="R22" s="83">
        <v>1.4476529978303537E-3</v>
      </c>
      <c r="S22" s="84">
        <f t="shared" si="6"/>
        <v>8.4764052749451008E-3</v>
      </c>
      <c r="T22" s="85">
        <f>分析係数表!F25</f>
        <v>0.35085497150094996</v>
      </c>
      <c r="U22" s="86">
        <f t="shared" si="7"/>
        <v>2.9739889311713652E-3</v>
      </c>
      <c r="V22" s="87">
        <f>分析係数表!D25</f>
        <v>8.9930335655478144E-2</v>
      </c>
      <c r="W22" s="167">
        <f t="shared" si="8"/>
        <v>0</v>
      </c>
      <c r="X22" s="76">
        <f>分析係数表!E25</f>
        <v>8.7397086763774542E-2</v>
      </c>
      <c r="Y22" s="166">
        <f t="shared" si="9"/>
        <v>0</v>
      </c>
    </row>
    <row r="23" spans="1:25" x14ac:dyDescent="0.2">
      <c r="A23" s="6" t="s">
        <v>11</v>
      </c>
      <c r="B23" s="5" t="s">
        <v>35</v>
      </c>
      <c r="C23" s="90"/>
      <c r="D23" s="76">
        <f>投入係数表!AA23</f>
        <v>3.4025178632187818E-4</v>
      </c>
      <c r="E23" s="77">
        <f t="shared" si="0"/>
        <v>3.4025178632187819E-2</v>
      </c>
      <c r="F23" s="76">
        <f>分析係数表!C26</f>
        <v>0.39424703891708968</v>
      </c>
      <c r="G23" s="77">
        <f t="shared" si="1"/>
        <v>1.3414325924365079E-2</v>
      </c>
      <c r="H23" s="77">
        <v>6.1140467975748646E-2</v>
      </c>
      <c r="I23" s="77">
        <f t="shared" si="2"/>
        <v>6.1140467975748646E-2</v>
      </c>
      <c r="J23" s="76">
        <f>分析係数表!G26</f>
        <v>0.19628618241398144</v>
      </c>
      <c r="K23" s="78">
        <f t="shared" si="3"/>
        <v>1.2001029049963989E-2</v>
      </c>
      <c r="L23" s="79"/>
      <c r="M23" s="80"/>
      <c r="N23" s="81">
        <f>分析係数表!H26</f>
        <v>1.0973623579884007E-2</v>
      </c>
      <c r="O23" s="82">
        <f t="shared" si="4"/>
        <v>0.14018379403117123</v>
      </c>
      <c r="P23" s="76">
        <f>分析係数表!C26</f>
        <v>0.39424703891708968</v>
      </c>
      <c r="Q23" s="82">
        <f t="shared" si="5"/>
        <v>5.526704570095245E-2</v>
      </c>
      <c r="R23" s="83">
        <v>6.0744000170373541E-2</v>
      </c>
      <c r="S23" s="84">
        <f t="shared" si="6"/>
        <v>0.12188446814612219</v>
      </c>
      <c r="T23" s="85">
        <f>分析係数表!F26</f>
        <v>0.33478973238667392</v>
      </c>
      <c r="U23" s="86">
        <f t="shared" si="7"/>
        <v>4.0805668472732329E-2</v>
      </c>
      <c r="V23" s="87">
        <f>分析係数表!D26</f>
        <v>1.0267613326051339E-2</v>
      </c>
      <c r="W23" s="167">
        <f t="shared" si="8"/>
        <v>0</v>
      </c>
      <c r="X23" s="76">
        <f>分析係数表!E26</f>
        <v>1.0158383397050792E-2</v>
      </c>
      <c r="Y23" s="166">
        <f t="shared" si="9"/>
        <v>0</v>
      </c>
    </row>
    <row r="24" spans="1:25" x14ac:dyDescent="0.2">
      <c r="A24" s="6" t="s">
        <v>12</v>
      </c>
      <c r="B24" s="5" t="s">
        <v>366</v>
      </c>
      <c r="C24" s="90"/>
      <c r="D24" s="76">
        <f>投入係数表!AA24</f>
        <v>0</v>
      </c>
      <c r="E24" s="77">
        <f t="shared" si="0"/>
        <v>0</v>
      </c>
      <c r="F24" s="76">
        <f>分析係数表!C27</f>
        <v>0.12701612903225812</v>
      </c>
      <c r="G24" s="77">
        <f t="shared" si="1"/>
        <v>0</v>
      </c>
      <c r="H24" s="77">
        <v>1.964752522140345E-3</v>
      </c>
      <c r="I24" s="77">
        <f t="shared" si="2"/>
        <v>1.964752522140345E-3</v>
      </c>
      <c r="J24" s="76">
        <f>分析係数表!G27</f>
        <v>0.16988809766022381</v>
      </c>
      <c r="K24" s="78">
        <f t="shared" si="3"/>
        <v>3.3378806835954996E-4</v>
      </c>
      <c r="L24" s="79"/>
      <c r="M24" s="80"/>
      <c r="N24" s="81">
        <f>分析係数表!H27</f>
        <v>1.137085882259474E-2</v>
      </c>
      <c r="O24" s="82">
        <f t="shared" si="4"/>
        <v>0.1452583205119376</v>
      </c>
      <c r="P24" s="76">
        <f>分析係数表!C27</f>
        <v>0.12701612903225812</v>
      </c>
      <c r="Q24" s="82">
        <f t="shared" si="5"/>
        <v>1.8450149581153371E-2</v>
      </c>
      <c r="R24" s="83">
        <v>1.8675726972086547E-2</v>
      </c>
      <c r="S24" s="84">
        <f t="shared" si="6"/>
        <v>2.0640479494226892E-2</v>
      </c>
      <c r="T24" s="85">
        <f>分析係数表!F27</f>
        <v>0.32044760935910477</v>
      </c>
      <c r="U24" s="86">
        <f t="shared" si="7"/>
        <v>6.6141923099506316E-3</v>
      </c>
      <c r="V24" s="87">
        <f>分析係数表!D27</f>
        <v>1.0172939979654121E-2</v>
      </c>
      <c r="W24" s="167">
        <f t="shared" si="8"/>
        <v>0</v>
      </c>
      <c r="X24" s="76">
        <f>分析係数表!E27</f>
        <v>5.0864699898270603E-3</v>
      </c>
      <c r="Y24" s="166">
        <f t="shared" si="9"/>
        <v>0</v>
      </c>
    </row>
    <row r="25" spans="1:25" x14ac:dyDescent="0.2">
      <c r="A25" s="6" t="s">
        <v>13</v>
      </c>
      <c r="B25" s="5" t="s">
        <v>192</v>
      </c>
      <c r="C25" s="90"/>
      <c r="D25" s="76">
        <f>投入係数表!AA25</f>
        <v>0</v>
      </c>
      <c r="E25" s="77">
        <f t="shared" si="0"/>
        <v>0</v>
      </c>
      <c r="F25" s="76">
        <f>分析係数表!C28</f>
        <v>0.16379672406551871</v>
      </c>
      <c r="G25" s="77">
        <f t="shared" si="1"/>
        <v>0</v>
      </c>
      <c r="H25" s="77">
        <v>5.606556227601716E-2</v>
      </c>
      <c r="I25" s="77">
        <f t="shared" si="2"/>
        <v>5.606556227601716E-2</v>
      </c>
      <c r="J25" s="76">
        <f>分析係数表!G28</f>
        <v>0.12481384959046909</v>
      </c>
      <c r="K25" s="78">
        <f t="shared" si="3"/>
        <v>6.9977586571238837E-3</v>
      </c>
      <c r="L25" s="79"/>
      <c r="M25" s="80"/>
      <c r="N25" s="81">
        <f>分析係数表!H28</f>
        <v>2.2086279494716771E-2</v>
      </c>
      <c r="O25" s="82">
        <f t="shared" si="4"/>
        <v>0.28214367233061072</v>
      </c>
      <c r="P25" s="76">
        <f>分析係数表!C28</f>
        <v>0.16379672406551871</v>
      </c>
      <c r="Q25" s="82">
        <f t="shared" si="5"/>
        <v>4.6214209243569171E-2</v>
      </c>
      <c r="R25" s="83">
        <v>5.279203255863215E-2</v>
      </c>
      <c r="S25" s="84">
        <f t="shared" si="6"/>
        <v>0.10885759483464931</v>
      </c>
      <c r="T25" s="85">
        <f>分析係数表!F28</f>
        <v>0.21360759493670886</v>
      </c>
      <c r="U25" s="86">
        <f t="shared" si="7"/>
        <v>2.3252809023224141E-2</v>
      </c>
      <c r="V25" s="87">
        <f>分析係数表!D28</f>
        <v>6.6548771407297092E-2</v>
      </c>
      <c r="W25" s="167">
        <f t="shared" si="8"/>
        <v>0</v>
      </c>
      <c r="X25" s="76">
        <f>分析係数表!E28</f>
        <v>6.78518242740134E-2</v>
      </c>
      <c r="Y25" s="166">
        <f t="shared" si="9"/>
        <v>0</v>
      </c>
    </row>
    <row r="26" spans="1:25" x14ac:dyDescent="0.2">
      <c r="A26" s="6" t="s">
        <v>14</v>
      </c>
      <c r="B26" s="5" t="s">
        <v>50</v>
      </c>
      <c r="C26" s="90"/>
      <c r="D26" s="76">
        <f>投入係数表!AA26</f>
        <v>3.4025178632187819E-3</v>
      </c>
      <c r="E26" s="77">
        <f t="shared" si="0"/>
        <v>0.34025178632187819</v>
      </c>
      <c r="F26" s="76">
        <f>分析係数表!C29</f>
        <v>0.28548895899053628</v>
      </c>
      <c r="G26" s="77">
        <f t="shared" si="1"/>
        <v>9.71381282717034E-2</v>
      </c>
      <c r="H26" s="77">
        <v>0.15675041384385605</v>
      </c>
      <c r="I26" s="77">
        <f t="shared" si="2"/>
        <v>0.15675041384385605</v>
      </c>
      <c r="J26" s="76">
        <f>分析係数表!G29</f>
        <v>0.26160092807424595</v>
      </c>
      <c r="K26" s="78">
        <f t="shared" si="3"/>
        <v>4.100605373757487E-2</v>
      </c>
      <c r="L26" s="79"/>
      <c r="M26" s="80"/>
      <c r="N26" s="81">
        <f>分析係数表!H29</f>
        <v>1.047707952649559E-2</v>
      </c>
      <c r="O26" s="82">
        <f t="shared" si="4"/>
        <v>0.13384063593021325</v>
      </c>
      <c r="P26" s="76">
        <f>分析係数表!C29</f>
        <v>0.28548895899053628</v>
      </c>
      <c r="Q26" s="82">
        <f t="shared" si="5"/>
        <v>3.8210023822347949E-2</v>
      </c>
      <c r="R26" s="83">
        <v>5.2546430666944005E-2</v>
      </c>
      <c r="S26" s="84">
        <f t="shared" si="6"/>
        <v>0.20929684451080005</v>
      </c>
      <c r="T26" s="85">
        <f>分析係数表!F29</f>
        <v>0.47177107501933491</v>
      </c>
      <c r="U26" s="86">
        <f t="shared" si="7"/>
        <v>9.8740197333014729E-2</v>
      </c>
      <c r="V26" s="87">
        <f>分析係数表!D29</f>
        <v>7.4825986078886311E-2</v>
      </c>
      <c r="W26" s="167">
        <f t="shared" si="8"/>
        <v>0</v>
      </c>
      <c r="X26" s="76">
        <f>分析係数表!E29</f>
        <v>4.7370456303170917E-2</v>
      </c>
      <c r="Y26" s="166">
        <f t="shared" si="9"/>
        <v>0</v>
      </c>
    </row>
    <row r="27" spans="1:25" x14ac:dyDescent="0.2">
      <c r="A27" s="6" t="s">
        <v>15</v>
      </c>
      <c r="B27" s="5" t="s">
        <v>36</v>
      </c>
      <c r="C27" s="90"/>
      <c r="D27" s="76">
        <f>投入係数表!AA27</f>
        <v>2.9942157196325279E-2</v>
      </c>
      <c r="E27" s="77">
        <f t="shared" si="0"/>
        <v>2.9942157196325279</v>
      </c>
      <c r="F27" s="76">
        <f>分析係数表!C30</f>
        <v>1</v>
      </c>
      <c r="G27" s="77">
        <f t="shared" si="1"/>
        <v>2.9942157196325279</v>
      </c>
      <c r="H27" s="77">
        <v>3.3357302049933724</v>
      </c>
      <c r="I27" s="77">
        <f t="shared" si="2"/>
        <v>3.3357302049933724</v>
      </c>
      <c r="J27" s="76">
        <f>分析係数表!G30</f>
        <v>0.34486716956379143</v>
      </c>
      <c r="K27" s="78">
        <f t="shared" si="3"/>
        <v>1.1503838342245101</v>
      </c>
      <c r="L27" s="79"/>
      <c r="M27" s="80"/>
      <c r="N27" s="81">
        <f>分析係数表!H30</f>
        <v>0</v>
      </c>
      <c r="O27" s="82">
        <f t="shared" si="4"/>
        <v>0</v>
      </c>
      <c r="P27" s="76">
        <f>分析係数表!C30</f>
        <v>1</v>
      </c>
      <c r="Q27" s="82">
        <f t="shared" si="5"/>
        <v>0</v>
      </c>
      <c r="R27" s="83">
        <v>2.9087296983870647E-2</v>
      </c>
      <c r="S27" s="84">
        <f t="shared" si="6"/>
        <v>3.3648175019772428</v>
      </c>
      <c r="T27" s="85">
        <f>分析係数表!F30</f>
        <v>0.44112823876680879</v>
      </c>
      <c r="U27" s="86">
        <f t="shared" si="7"/>
        <v>1.4843160184189543</v>
      </c>
      <c r="V27" s="87">
        <f>分析係数表!D30</f>
        <v>0.17563135454247294</v>
      </c>
      <c r="W27" s="167">
        <f t="shared" si="8"/>
        <v>1</v>
      </c>
      <c r="X27" s="76">
        <f>分析係数表!E30</f>
        <v>0.11282387668087898</v>
      </c>
      <c r="Y27" s="166">
        <f t="shared" si="9"/>
        <v>0</v>
      </c>
    </row>
    <row r="28" spans="1:25" x14ac:dyDescent="0.2">
      <c r="A28" s="6" t="s">
        <v>16</v>
      </c>
      <c r="B28" s="5" t="s">
        <v>193</v>
      </c>
      <c r="C28" s="90"/>
      <c r="D28" s="76">
        <f>投入係数表!AA28</f>
        <v>4.3211976862878532E-2</v>
      </c>
      <c r="E28" s="77">
        <f t="shared" si="0"/>
        <v>4.3211976862878529</v>
      </c>
      <c r="F28" s="76">
        <f>分析係数表!C31</f>
        <v>9.852216748768472E-2</v>
      </c>
      <c r="G28" s="77">
        <f t="shared" si="1"/>
        <v>0.42573376219584752</v>
      </c>
      <c r="H28" s="77">
        <v>0.49328248256319679</v>
      </c>
      <c r="I28" s="77">
        <f t="shared" si="2"/>
        <v>0.49328248256319679</v>
      </c>
      <c r="J28" s="76">
        <f>分析係数表!G31</f>
        <v>7.0742358078602616E-2</v>
      </c>
      <c r="K28" s="78">
        <f t="shared" si="3"/>
        <v>3.4895966015387719E-2</v>
      </c>
      <c r="L28" s="79"/>
      <c r="M28" s="80"/>
      <c r="N28" s="81">
        <f>分析係数表!H31</f>
        <v>2.298998967188369E-2</v>
      </c>
      <c r="O28" s="82">
        <f t="shared" si="4"/>
        <v>0.29368822007435419</v>
      </c>
      <c r="P28" s="76">
        <f>分析係数表!C31</f>
        <v>9.852216748768472E-2</v>
      </c>
      <c r="Q28" s="82">
        <f t="shared" si="5"/>
        <v>2.8934800007325533E-2</v>
      </c>
      <c r="R28" s="83">
        <v>3.7248895174194822E-2</v>
      </c>
      <c r="S28" s="84">
        <f t="shared" si="6"/>
        <v>0.53053137773739156</v>
      </c>
      <c r="T28" s="85">
        <f>分析係数表!F31</f>
        <v>0.34585152838427946</v>
      </c>
      <c r="U28" s="86">
        <f t="shared" si="7"/>
        <v>0.18348508784629436</v>
      </c>
      <c r="V28" s="87">
        <f>分析係数表!D31</f>
        <v>0</v>
      </c>
      <c r="W28" s="167">
        <f t="shared" si="8"/>
        <v>0</v>
      </c>
      <c r="X28" s="76">
        <f>分析係数表!E31</f>
        <v>0</v>
      </c>
      <c r="Y28" s="166">
        <f t="shared" si="9"/>
        <v>0</v>
      </c>
    </row>
    <row r="29" spans="1:25" x14ac:dyDescent="0.2">
      <c r="A29" s="6" t="s">
        <v>17</v>
      </c>
      <c r="B29" s="5" t="s">
        <v>273</v>
      </c>
      <c r="C29" s="75">
        <f>最終需要_まとめ!C30</f>
        <v>100</v>
      </c>
      <c r="D29" s="76">
        <f>投入係数表!AA29</f>
        <v>9.2208234093228994E-2</v>
      </c>
      <c r="E29" s="77">
        <f t="shared" si="0"/>
        <v>9.2208234093229002</v>
      </c>
      <c r="F29" s="76">
        <f>分析係数表!C32</f>
        <v>1</v>
      </c>
      <c r="G29" s="77">
        <f t="shared" si="1"/>
        <v>9.2208234093229002</v>
      </c>
      <c r="H29" s="77">
        <v>10.177774850355245</v>
      </c>
      <c r="I29" s="77">
        <f t="shared" si="2"/>
        <v>110.17777485035525</v>
      </c>
      <c r="J29" s="76">
        <f>分析係数表!G32</f>
        <v>0.13984348417829193</v>
      </c>
      <c r="K29" s="78">
        <f t="shared" si="3"/>
        <v>15.407643914085064</v>
      </c>
      <c r="L29" s="79"/>
      <c r="M29" s="80"/>
      <c r="N29" s="81">
        <f>分析係数表!H32</f>
        <v>6.6735520775403198E-3</v>
      </c>
      <c r="O29" s="82">
        <f t="shared" si="4"/>
        <v>8.5252044876875183E-2</v>
      </c>
      <c r="P29" s="76">
        <f>分析係数表!C32</f>
        <v>1</v>
      </c>
      <c r="Q29" s="82">
        <f t="shared" si="5"/>
        <v>8.5252044876875183E-2</v>
      </c>
      <c r="R29" s="83">
        <v>0.11235774081766045</v>
      </c>
      <c r="S29" s="84">
        <f t="shared" si="6"/>
        <v>110.29013259117291</v>
      </c>
      <c r="T29" s="85">
        <f>分析係数表!F32</f>
        <v>0.48213678121810138</v>
      </c>
      <c r="U29" s="86">
        <f t="shared" si="7"/>
        <v>53.174929527625721</v>
      </c>
      <c r="V29" s="87">
        <f>分析係数表!D32</f>
        <v>1.5651582170806397E-2</v>
      </c>
      <c r="W29" s="167">
        <f t="shared" si="8"/>
        <v>2</v>
      </c>
      <c r="X29" s="76">
        <f>分析係数表!E32</f>
        <v>2.3477373256209595E-2</v>
      </c>
      <c r="Y29" s="166">
        <f t="shared" si="9"/>
        <v>3</v>
      </c>
    </row>
    <row r="30" spans="1:25" x14ac:dyDescent="0.2">
      <c r="A30" s="6" t="s">
        <v>18</v>
      </c>
      <c r="B30" s="5" t="s">
        <v>274</v>
      </c>
      <c r="C30" s="90"/>
      <c r="D30" s="76">
        <f>投入係数表!AA30</f>
        <v>2.041510717931269E-3</v>
      </c>
      <c r="E30" s="77">
        <f t="shared" si="0"/>
        <v>0.20415107179312689</v>
      </c>
      <c r="F30" s="76">
        <f>分析係数表!C33</f>
        <v>0.66930265995686555</v>
      </c>
      <c r="G30" s="77">
        <f t="shared" si="1"/>
        <v>0.13663885538418485</v>
      </c>
      <c r="H30" s="77">
        <v>0.17243407375300021</v>
      </c>
      <c r="I30" s="77">
        <f t="shared" si="2"/>
        <v>0.17243407375300021</v>
      </c>
      <c r="J30" s="76">
        <f>分析係数表!G33</f>
        <v>0.50267952840300112</v>
      </c>
      <c r="K30" s="78">
        <f t="shared" si="3"/>
        <v>8.667907887476646E-2</v>
      </c>
      <c r="L30" s="79"/>
      <c r="M30" s="80"/>
      <c r="N30" s="81">
        <f>分析係数表!H33</f>
        <v>9.930881067768333E-4</v>
      </c>
      <c r="O30" s="82">
        <f t="shared" si="4"/>
        <v>1.2686316201915949E-2</v>
      </c>
      <c r="P30" s="76">
        <f>分析係数表!C33</f>
        <v>0.66930265995686555</v>
      </c>
      <c r="Q30" s="82">
        <f t="shared" si="5"/>
        <v>8.4909851789962236E-3</v>
      </c>
      <c r="R30" s="83">
        <v>2.4095990375389953E-2</v>
      </c>
      <c r="S30" s="84">
        <f t="shared" si="6"/>
        <v>0.19653006412839016</v>
      </c>
      <c r="T30" s="85">
        <f>分析係数表!F33</f>
        <v>0.63987138263665599</v>
      </c>
      <c r="U30" s="86">
        <f t="shared" si="7"/>
        <v>0.12575396386350368</v>
      </c>
      <c r="V30" s="87">
        <f>分析係数表!D33</f>
        <v>8.1457663451232579E-2</v>
      </c>
      <c r="W30" s="167">
        <f t="shared" si="8"/>
        <v>0</v>
      </c>
      <c r="X30" s="76">
        <f>分析係数表!E33</f>
        <v>7.5026795284030015E-2</v>
      </c>
      <c r="Y30" s="166">
        <f t="shared" si="9"/>
        <v>0</v>
      </c>
    </row>
    <row r="31" spans="1:25" x14ac:dyDescent="0.2">
      <c r="A31" s="6" t="s">
        <v>19</v>
      </c>
      <c r="B31" s="5" t="s">
        <v>275</v>
      </c>
      <c r="C31" s="90"/>
      <c r="D31" s="76">
        <f>投入係数表!AA31</f>
        <v>1.8373596461381422E-2</v>
      </c>
      <c r="E31" s="77">
        <f t="shared" si="0"/>
        <v>1.8373596461381421</v>
      </c>
      <c r="F31" s="76">
        <f>分析係数表!C34</f>
        <v>0.21075898495808931</v>
      </c>
      <c r="G31" s="77">
        <f t="shared" si="1"/>
        <v>0.38724005402302897</v>
      </c>
      <c r="H31" s="77">
        <v>0.56783080417148635</v>
      </c>
      <c r="I31" s="77">
        <f t="shared" si="2"/>
        <v>0.56783080417148635</v>
      </c>
      <c r="J31" s="76">
        <f>分析係数表!G34</f>
        <v>0.42506631299734748</v>
      </c>
      <c r="K31" s="78">
        <f t="shared" si="3"/>
        <v>0.24136574633549254</v>
      </c>
      <c r="L31" s="79"/>
      <c r="M31" s="80"/>
      <c r="N31" s="81">
        <f>分析係数表!H34</f>
        <v>0.16547827123222372</v>
      </c>
      <c r="O31" s="82">
        <f t="shared" si="4"/>
        <v>2.1139208687252546</v>
      </c>
      <c r="P31" s="76">
        <f>分析係数表!C34</f>
        <v>0.21075898495808931</v>
      </c>
      <c r="Q31" s="82">
        <f t="shared" si="5"/>
        <v>0.44552781657425705</v>
      </c>
      <c r="R31" s="83">
        <v>0.48745929034124297</v>
      </c>
      <c r="S31" s="84">
        <f t="shared" si="6"/>
        <v>1.0552900945127293</v>
      </c>
      <c r="T31" s="85">
        <f>分析係数表!F34</f>
        <v>0.7000994694960212</v>
      </c>
      <c r="U31" s="86">
        <f t="shared" si="7"/>
        <v>0.73880803533276784</v>
      </c>
      <c r="V31" s="87">
        <f>分析係数表!D34</f>
        <v>0.34449602122015915</v>
      </c>
      <c r="W31" s="167">
        <f t="shared" si="8"/>
        <v>0</v>
      </c>
      <c r="X31" s="76">
        <f>分析係数表!E34</f>
        <v>0.25008289124668437</v>
      </c>
      <c r="Y31" s="166">
        <f t="shared" si="9"/>
        <v>0</v>
      </c>
    </row>
    <row r="32" spans="1:25" x14ac:dyDescent="0.2">
      <c r="A32" s="6" t="s">
        <v>20</v>
      </c>
      <c r="B32" s="5" t="s">
        <v>37</v>
      </c>
      <c r="C32" s="90"/>
      <c r="D32" s="76">
        <f>投入係数表!AA32</f>
        <v>2.3817625042531473E-2</v>
      </c>
      <c r="E32" s="77">
        <f t="shared" si="0"/>
        <v>2.3817625042531474</v>
      </c>
      <c r="F32" s="76">
        <f>分析係数表!C35</f>
        <v>0.35776763643278187</v>
      </c>
      <c r="G32" s="77">
        <f t="shared" si="1"/>
        <v>0.85211754169087206</v>
      </c>
      <c r="H32" s="77">
        <v>1.0233906110358517</v>
      </c>
      <c r="I32" s="77">
        <f t="shared" si="2"/>
        <v>1.0233906110358517</v>
      </c>
      <c r="J32" s="76">
        <f>分析係数表!G35</f>
        <v>0.31457036114570364</v>
      </c>
      <c r="K32" s="78">
        <f t="shared" si="3"/>
        <v>0.3219283541066702</v>
      </c>
      <c r="L32" s="79"/>
      <c r="M32" s="80"/>
      <c r="N32" s="81">
        <f>分析係数表!H35</f>
        <v>6.2812822753634701E-2</v>
      </c>
      <c r="O32" s="82">
        <f t="shared" si="4"/>
        <v>0.8024094997711837</v>
      </c>
      <c r="P32" s="76">
        <f>分析係数表!C35</f>
        <v>0.35776763643278187</v>
      </c>
      <c r="Q32" s="82">
        <f t="shared" si="5"/>
        <v>0.28707615018434723</v>
      </c>
      <c r="R32" s="83">
        <v>0.3517442510194283</v>
      </c>
      <c r="S32" s="84">
        <f t="shared" si="6"/>
        <v>1.3751348620552801</v>
      </c>
      <c r="T32" s="85">
        <f>分析係数表!F35</f>
        <v>0.64533001245330013</v>
      </c>
      <c r="U32" s="86">
        <f t="shared" si="7"/>
        <v>0.88741579765510104</v>
      </c>
      <c r="V32" s="87">
        <f>分析係数表!D35</f>
        <v>7.6961394769613944E-2</v>
      </c>
      <c r="W32" s="167">
        <f t="shared" si="8"/>
        <v>0</v>
      </c>
      <c r="X32" s="76">
        <f>分析係数表!E35</f>
        <v>7.0734744707347447E-2</v>
      </c>
      <c r="Y32" s="166">
        <f t="shared" si="9"/>
        <v>0</v>
      </c>
    </row>
    <row r="33" spans="1:25" x14ac:dyDescent="0.2">
      <c r="A33" s="6" t="s">
        <v>21</v>
      </c>
      <c r="B33" s="5" t="s">
        <v>38</v>
      </c>
      <c r="C33" s="90"/>
      <c r="D33" s="76">
        <f>投入係数表!AA33</f>
        <v>3.4025178632187818E-4</v>
      </c>
      <c r="E33" s="77">
        <f t="shared" si="0"/>
        <v>3.4025178632187819E-2</v>
      </c>
      <c r="F33" s="76">
        <f>分析係数表!C36</f>
        <v>0.77131996474217712</v>
      </c>
      <c r="G33" s="77">
        <f t="shared" si="1"/>
        <v>2.6244299582925387E-2</v>
      </c>
      <c r="H33" s="77">
        <v>0.12518335390202778</v>
      </c>
      <c r="I33" s="77">
        <f t="shared" si="2"/>
        <v>0.12518335390202778</v>
      </c>
      <c r="J33" s="76">
        <f>分析係数表!G36</f>
        <v>2.7850799289520427E-2</v>
      </c>
      <c r="K33" s="78">
        <f t="shared" si="3"/>
        <v>3.4864564639143798E-3</v>
      </c>
      <c r="L33" s="79"/>
      <c r="M33" s="80"/>
      <c r="N33" s="81">
        <f>分析係数表!H36</f>
        <v>0.1566397870819099</v>
      </c>
      <c r="O33" s="82">
        <f t="shared" si="4"/>
        <v>2.0010126545282025</v>
      </c>
      <c r="P33" s="76">
        <f>分析係数表!C36</f>
        <v>0.77131996474217712</v>
      </c>
      <c r="Q33" s="82">
        <f t="shared" si="5"/>
        <v>1.5434210101393435</v>
      </c>
      <c r="R33" s="83">
        <v>1.6060421793808559</v>
      </c>
      <c r="S33" s="84">
        <f t="shared" si="6"/>
        <v>1.7312255332828836</v>
      </c>
      <c r="T33" s="85">
        <f>分析係数表!F36</f>
        <v>0.87289520426287748</v>
      </c>
      <c r="U33" s="86">
        <f t="shared" si="7"/>
        <v>1.5111784655000717</v>
      </c>
      <c r="V33" s="87">
        <f>分析係数表!D36</f>
        <v>1.1793960923623446E-2</v>
      </c>
      <c r="W33" s="167">
        <f t="shared" si="8"/>
        <v>0</v>
      </c>
      <c r="X33" s="76">
        <f>分析係数表!E36</f>
        <v>4.760213143872114E-3</v>
      </c>
      <c r="Y33" s="166">
        <f t="shared" si="9"/>
        <v>0</v>
      </c>
    </row>
    <row r="34" spans="1:25" x14ac:dyDescent="0.2">
      <c r="A34" s="6" t="s">
        <v>22</v>
      </c>
      <c r="B34" s="5" t="s">
        <v>378</v>
      </c>
      <c r="C34" s="90"/>
      <c r="D34" s="76">
        <f>投入係数表!AA34</f>
        <v>1.2589316093909493E-2</v>
      </c>
      <c r="E34" s="77">
        <f t="shared" si="0"/>
        <v>1.2589316093909493</v>
      </c>
      <c r="F34" s="76">
        <f>分析係数表!C37</f>
        <v>0.44031007751937989</v>
      </c>
      <c r="G34" s="77">
        <f t="shared" si="1"/>
        <v>0.55432027452252652</v>
      </c>
      <c r="H34" s="77">
        <v>0.79263407744261927</v>
      </c>
      <c r="I34" s="77">
        <f t="shared" si="2"/>
        <v>0.79263407744261927</v>
      </c>
      <c r="J34" s="76">
        <f>分析係数表!G37</f>
        <v>0.46875589956579194</v>
      </c>
      <c r="K34" s="78">
        <f t="shared" si="3"/>
        <v>0.37155189999811661</v>
      </c>
      <c r="L34" s="79"/>
      <c r="M34" s="80"/>
      <c r="N34" s="81">
        <f>分析係数表!H37</f>
        <v>4.9515373003892908E-2</v>
      </c>
      <c r="O34" s="82">
        <f t="shared" si="4"/>
        <v>0.63253972582752926</v>
      </c>
      <c r="P34" s="76">
        <f>分析係数表!C37</f>
        <v>0.44031007751937989</v>
      </c>
      <c r="Q34" s="82">
        <f t="shared" si="5"/>
        <v>0.27851361571320671</v>
      </c>
      <c r="R34" s="83">
        <v>0.32896152532813489</v>
      </c>
      <c r="S34" s="84">
        <f t="shared" si="6"/>
        <v>1.1215956027707541</v>
      </c>
      <c r="T34" s="85">
        <f>分析係数表!F37</f>
        <v>0.71172361714177834</v>
      </c>
      <c r="U34" s="86">
        <f t="shared" si="7"/>
        <v>0.79826607937431426</v>
      </c>
      <c r="V34" s="87">
        <f>分析係数表!D37</f>
        <v>0.12846894468567113</v>
      </c>
      <c r="W34" s="167">
        <f t="shared" si="8"/>
        <v>0</v>
      </c>
      <c r="X34" s="76">
        <f>分析係数表!E37</f>
        <v>0.12044553520860865</v>
      </c>
      <c r="Y34" s="166">
        <f t="shared" si="9"/>
        <v>0</v>
      </c>
    </row>
    <row r="35" spans="1:25" x14ac:dyDescent="0.2">
      <c r="A35" s="6" t="s">
        <v>23</v>
      </c>
      <c r="B35" s="5" t="s">
        <v>194</v>
      </c>
      <c r="C35" s="90"/>
      <c r="D35" s="76">
        <f>投入係数表!AA35</f>
        <v>4.0149710785981625E-2</v>
      </c>
      <c r="E35" s="77">
        <f t="shared" si="0"/>
        <v>4.0149710785981627</v>
      </c>
      <c r="F35" s="76">
        <f>分析係数表!C38</f>
        <v>1.9523553644993696E-2</v>
      </c>
      <c r="G35" s="77">
        <f t="shared" si="1"/>
        <v>7.8386503236109434E-2</v>
      </c>
      <c r="H35" s="77">
        <v>9.4332730767405684E-2</v>
      </c>
      <c r="I35" s="77">
        <f t="shared" si="2"/>
        <v>9.4332730767405684E-2</v>
      </c>
      <c r="J35" s="76">
        <f>分析係数表!G38</f>
        <v>0.33554817275747506</v>
      </c>
      <c r="K35" s="78">
        <f t="shared" si="3"/>
        <v>3.1653175440225827E-2</v>
      </c>
      <c r="L35" s="79"/>
      <c r="M35" s="80"/>
      <c r="N35" s="81">
        <f>分析係数表!H38</f>
        <v>4.4649241280686425E-2</v>
      </c>
      <c r="O35" s="82">
        <f t="shared" si="4"/>
        <v>0.57037677643814111</v>
      </c>
      <c r="P35" s="76">
        <f>分析係数表!C38</f>
        <v>1.9523553644993696E-2</v>
      </c>
      <c r="Q35" s="82">
        <f t="shared" si="5"/>
        <v>1.1135781592648624E-2</v>
      </c>
      <c r="R35" s="83">
        <v>1.3512949480218606E-2</v>
      </c>
      <c r="S35" s="84">
        <f t="shared" si="6"/>
        <v>0.1078456802476243</v>
      </c>
      <c r="T35" s="85">
        <f>分析係数表!F38</f>
        <v>0.54485049833887045</v>
      </c>
      <c r="U35" s="86">
        <f t="shared" si="7"/>
        <v>5.8759772626612576E-2</v>
      </c>
      <c r="V35" s="87">
        <f>分析係数表!D38</f>
        <v>0.16279069767441862</v>
      </c>
      <c r="W35" s="167">
        <f t="shared" si="8"/>
        <v>0</v>
      </c>
      <c r="X35" s="76">
        <f>分析係数表!E38</f>
        <v>0.12624584717607973</v>
      </c>
      <c r="Y35" s="166">
        <f t="shared" si="9"/>
        <v>0</v>
      </c>
    </row>
    <row r="36" spans="1:25" x14ac:dyDescent="0.2">
      <c r="A36" s="6" t="s">
        <v>24</v>
      </c>
      <c r="B36" s="5" t="s">
        <v>39</v>
      </c>
      <c r="C36" s="90"/>
      <c r="D36" s="76">
        <f>投入係数表!AA36</f>
        <v>0</v>
      </c>
      <c r="E36" s="77">
        <f t="shared" si="0"/>
        <v>0</v>
      </c>
      <c r="F36" s="76">
        <f>分析係数表!C39</f>
        <v>1</v>
      </c>
      <c r="G36" s="77">
        <f t="shared" si="1"/>
        <v>0</v>
      </c>
      <c r="H36" s="77">
        <v>0.12110867733409852</v>
      </c>
      <c r="I36" s="77">
        <f t="shared" si="2"/>
        <v>0.12110867733409852</v>
      </c>
      <c r="J36" s="76">
        <f>分析係数表!G39</f>
        <v>0.34952522092321203</v>
      </c>
      <c r="K36" s="78">
        <f t="shared" si="3"/>
        <v>4.233053720091879E-2</v>
      </c>
      <c r="L36" s="79"/>
      <c r="M36" s="80"/>
      <c r="N36" s="81">
        <f>分析係数表!H39</f>
        <v>3.9524906649717967E-3</v>
      </c>
      <c r="O36" s="82">
        <f t="shared" si="4"/>
        <v>5.0491538483625482E-2</v>
      </c>
      <c r="P36" s="76">
        <f>分析係数表!C39</f>
        <v>1</v>
      </c>
      <c r="Q36" s="82">
        <f t="shared" si="5"/>
        <v>5.0491538483625482E-2</v>
      </c>
      <c r="R36" s="83">
        <v>8.2226179574730066E-2</v>
      </c>
      <c r="S36" s="84">
        <f t="shared" si="6"/>
        <v>0.20333485690882858</v>
      </c>
      <c r="T36" s="85">
        <f>分析係数表!F39</f>
        <v>0.70020308469180526</v>
      </c>
      <c r="U36" s="86">
        <f t="shared" si="7"/>
        <v>0.1423756940329286</v>
      </c>
      <c r="V36" s="87">
        <f>分析係数表!D39</f>
        <v>4.7038805642461164E-2</v>
      </c>
      <c r="W36" s="167">
        <f t="shared" si="8"/>
        <v>0</v>
      </c>
      <c r="X36" s="76">
        <f>分析係数表!E39</f>
        <v>5.9608101432570393E-2</v>
      </c>
      <c r="Y36" s="166">
        <f t="shared" si="9"/>
        <v>0</v>
      </c>
    </row>
    <row r="37" spans="1:25" x14ac:dyDescent="0.2">
      <c r="A37" s="6" t="s">
        <v>25</v>
      </c>
      <c r="B37" s="5" t="s">
        <v>40</v>
      </c>
      <c r="C37" s="90"/>
      <c r="D37" s="76">
        <f>投入係数表!AA37</f>
        <v>0</v>
      </c>
      <c r="E37" s="77">
        <f t="shared" si="0"/>
        <v>0</v>
      </c>
      <c r="F37" s="76">
        <f>分析係数表!C40</f>
        <v>0.85909267157813107</v>
      </c>
      <c r="G37" s="77">
        <f t="shared" si="1"/>
        <v>0</v>
      </c>
      <c r="H37" s="77">
        <v>2.2522946042639446E-3</v>
      </c>
      <c r="I37" s="77">
        <f t="shared" si="2"/>
        <v>2.2522946042639446E-3</v>
      </c>
      <c r="J37" s="76">
        <f>分析係数表!G40</f>
        <v>0.47745782431646305</v>
      </c>
      <c r="K37" s="78">
        <f t="shared" si="3"/>
        <v>1.075375681471572E-3</v>
      </c>
      <c r="L37" s="79"/>
      <c r="M37" s="80"/>
      <c r="N37" s="81">
        <f>分析係数表!H40</f>
        <v>3.4410502899817272E-2</v>
      </c>
      <c r="O37" s="82">
        <f t="shared" si="4"/>
        <v>0.43958085639638761</v>
      </c>
      <c r="P37" s="76">
        <f>分析係数表!C40</f>
        <v>0.85909267157813107</v>
      </c>
      <c r="Q37" s="82">
        <f t="shared" si="5"/>
        <v>0.37764069229617542</v>
      </c>
      <c r="R37" s="83">
        <v>0.37808342478589729</v>
      </c>
      <c r="S37" s="84">
        <f t="shared" si="6"/>
        <v>0.38033571939016125</v>
      </c>
      <c r="T37" s="85">
        <f>分析係数表!F40</f>
        <v>0.67379290285049442</v>
      </c>
      <c r="U37" s="86">
        <f t="shared" si="7"/>
        <v>0.25626750842562784</v>
      </c>
      <c r="V37" s="87">
        <f>分析係数表!D40</f>
        <v>6.7699243746364171E-2</v>
      </c>
      <c r="W37" s="167">
        <f t="shared" si="8"/>
        <v>0</v>
      </c>
      <c r="X37" s="76">
        <f>分析係数表!E40</f>
        <v>4.3048283885980219E-2</v>
      </c>
      <c r="Y37" s="166">
        <f t="shared" si="9"/>
        <v>0</v>
      </c>
    </row>
    <row r="38" spans="1:25" x14ac:dyDescent="0.2">
      <c r="A38" s="6" t="s">
        <v>26</v>
      </c>
      <c r="B38" s="5" t="s">
        <v>277</v>
      </c>
      <c r="C38" s="90"/>
      <c r="D38" s="76">
        <f>投入係数表!AA38</f>
        <v>3.4025178632187818E-4</v>
      </c>
      <c r="E38" s="77">
        <f t="shared" si="0"/>
        <v>3.4025178632187819E-2</v>
      </c>
      <c r="F38" s="76">
        <f>分析係数表!C41</f>
        <v>0.79270887240526711</v>
      </c>
      <c r="G38" s="77">
        <f t="shared" si="1"/>
        <v>2.6972060986909394E-2</v>
      </c>
      <c r="H38" s="77">
        <v>3.2850541012825966E-2</v>
      </c>
      <c r="I38" s="77">
        <f t="shared" si="2"/>
        <v>3.2850541012825966E-2</v>
      </c>
      <c r="J38" s="76">
        <f>分析係数表!G41</f>
        <v>0.44018033035308379</v>
      </c>
      <c r="K38" s="78">
        <f t="shared" si="3"/>
        <v>1.4460161995303263E-2</v>
      </c>
      <c r="L38" s="79"/>
      <c r="M38" s="80"/>
      <c r="N38" s="81">
        <f>分析係数表!H41</f>
        <v>5.5652657503773732E-2</v>
      </c>
      <c r="O38" s="82">
        <f t="shared" si="4"/>
        <v>0.71094115995536977</v>
      </c>
      <c r="P38" s="76">
        <f>分析係数表!C41</f>
        <v>0.79270887240526711</v>
      </c>
      <c r="Q38" s="82">
        <f t="shared" si="5"/>
        <v>0.56356936525471379</v>
      </c>
      <c r="R38" s="83">
        <v>0.57405275936441003</v>
      </c>
      <c r="S38" s="84">
        <f t="shared" si="6"/>
        <v>0.60690330037723594</v>
      </c>
      <c r="T38" s="85">
        <f>分析係数表!F41</f>
        <v>0.54542354902257917</v>
      </c>
      <c r="U38" s="86">
        <f t="shared" si="7"/>
        <v>0.33101935200526844</v>
      </c>
      <c r="V38" s="87">
        <f>分析係数表!D41</f>
        <v>0.13115623579330202</v>
      </c>
      <c r="W38" s="167">
        <f t="shared" si="8"/>
        <v>0</v>
      </c>
      <c r="X38" s="76">
        <f>分析係数表!E41</f>
        <v>0.12384452189725716</v>
      </c>
      <c r="Y38" s="166">
        <f t="shared" si="9"/>
        <v>0</v>
      </c>
    </row>
    <row r="39" spans="1:25" x14ac:dyDescent="0.2">
      <c r="A39" s="6" t="s">
        <v>51</v>
      </c>
      <c r="B39" s="5" t="s">
        <v>368</v>
      </c>
      <c r="C39" s="90"/>
      <c r="D39" s="76">
        <f>投入係数表!AA39</f>
        <v>9.5270500170125897E-3</v>
      </c>
      <c r="E39" s="77">
        <f>$C$29*D39</f>
        <v>0.95270500170125894</v>
      </c>
      <c r="F39" s="76">
        <f>分析係数表!C42</f>
        <v>1</v>
      </c>
      <c r="G39" s="77">
        <f>E39*F39</f>
        <v>0.95270500170125894</v>
      </c>
      <c r="H39" s="77">
        <v>1.0686933467952275</v>
      </c>
      <c r="I39" s="77">
        <f>C39+H39</f>
        <v>1.0686933467952275</v>
      </c>
      <c r="J39" s="76">
        <f>分析係数表!G42</f>
        <v>0.4853870458135861</v>
      </c>
      <c r="K39" s="78">
        <f>I39*J39</f>
        <v>0.5187299064815698</v>
      </c>
      <c r="L39" s="79"/>
      <c r="M39" s="80"/>
      <c r="N39" s="81">
        <f>分析係数表!H42</f>
        <v>1.2671804242472393E-2</v>
      </c>
      <c r="O39" s="82">
        <f t="shared" si="4"/>
        <v>0.16187739473644752</v>
      </c>
      <c r="P39" s="76">
        <f>分析係数表!C42</f>
        <v>1</v>
      </c>
      <c r="Q39" s="82">
        <f>O39*P39</f>
        <v>0.16187739473644752</v>
      </c>
      <c r="R39" s="83">
        <v>0.16977183920232908</v>
      </c>
      <c r="S39" s="84">
        <f>I39+R39</f>
        <v>1.2384651859975566</v>
      </c>
      <c r="T39" s="85">
        <f>分析係数表!F42</f>
        <v>0.55766192733017372</v>
      </c>
      <c r="U39" s="86">
        <f>S39*T39</f>
        <v>0.69064488255471945</v>
      </c>
      <c r="V39" s="87">
        <f>分析係数表!D42</f>
        <v>5.075039494470774E-2</v>
      </c>
      <c r="W39" s="167">
        <f>ROUND(S39*V39,0)</f>
        <v>0</v>
      </c>
      <c r="X39" s="76">
        <f>分析係数表!E42</f>
        <v>4.4826224328593997E-2</v>
      </c>
      <c r="Y39" s="166">
        <f>ROUND(S39*X39,0)</f>
        <v>0</v>
      </c>
    </row>
    <row r="40" spans="1:25" x14ac:dyDescent="0.2">
      <c r="A40" s="6" t="s">
        <v>195</v>
      </c>
      <c r="B40" s="5" t="s">
        <v>41</v>
      </c>
      <c r="C40" s="90"/>
      <c r="D40" s="76">
        <f>投入係数表!AA40</f>
        <v>0.13542021095610751</v>
      </c>
      <c r="E40" s="77">
        <f>$C$29*D40</f>
        <v>13.542021095610751</v>
      </c>
      <c r="F40" s="76">
        <f>分析係数表!C43</f>
        <v>0.28901851382196297</v>
      </c>
      <c r="G40" s="77">
        <f>E40*F40</f>
        <v>3.9138948111990901</v>
      </c>
      <c r="H40" s="77">
        <v>4.7181676109817383</v>
      </c>
      <c r="I40" s="77">
        <f>C40+H40</f>
        <v>4.7181676109817383</v>
      </c>
      <c r="J40" s="76">
        <f>分析係数表!G43</f>
        <v>0.30652070442646356</v>
      </c>
      <c r="K40" s="78">
        <f>I40*J40</f>
        <v>1.4462160597202471</v>
      </c>
      <c r="L40" s="79"/>
      <c r="M40" s="80"/>
      <c r="N40" s="81">
        <f>分析係数表!H43</f>
        <v>3.521490426630651E-2</v>
      </c>
      <c r="O40" s="82">
        <f t="shared" si="4"/>
        <v>0.44985677251993955</v>
      </c>
      <c r="P40" s="76">
        <f>分析係数表!C43</f>
        <v>0.28901851382196297</v>
      </c>
      <c r="Q40" s="82">
        <f>O40*P40</f>
        <v>0.13001693582645779</v>
      </c>
      <c r="R40" s="83">
        <v>0.21900282512913341</v>
      </c>
      <c r="S40" s="84">
        <f>I40+R40</f>
        <v>4.9371704361108719</v>
      </c>
      <c r="T40" s="85">
        <f>分析係数表!F43</f>
        <v>0.54989687450420432</v>
      </c>
      <c r="U40" s="86">
        <f>S40*T40</f>
        <v>2.7149345917119279</v>
      </c>
      <c r="V40" s="87">
        <f>分析係数表!D43</f>
        <v>0.17436141519911152</v>
      </c>
      <c r="W40" s="167">
        <f>ROUND(S40*V40,0)</f>
        <v>1</v>
      </c>
      <c r="X40" s="76">
        <f>分析係数表!E43</f>
        <v>0.14136125654450263</v>
      </c>
      <c r="Y40" s="166">
        <f>ROUND(S40*X40,0)</f>
        <v>1</v>
      </c>
    </row>
    <row r="41" spans="1:25" x14ac:dyDescent="0.2">
      <c r="A41" s="6" t="s">
        <v>341</v>
      </c>
      <c r="B41" s="5" t="s">
        <v>42</v>
      </c>
      <c r="C41" s="90"/>
      <c r="D41" s="76">
        <f>投入係数表!AA41</f>
        <v>3.4025178632187818E-4</v>
      </c>
      <c r="E41" s="77">
        <f>$C$29*D41</f>
        <v>3.4025178632187819E-2</v>
      </c>
      <c r="F41" s="76">
        <f>分析係数表!C44</f>
        <v>0.45048931238732937</v>
      </c>
      <c r="G41" s="77">
        <f>E41*F41</f>
        <v>1.5327979325870343E-2</v>
      </c>
      <c r="H41" s="77">
        <v>2.1494885139536013E-2</v>
      </c>
      <c r="I41" s="77">
        <f>C41+H41</f>
        <v>2.1494885139536013E-2</v>
      </c>
      <c r="J41" s="76">
        <f>分析係数表!G44</f>
        <v>0.26609555771438664</v>
      </c>
      <c r="K41" s="78">
        <f>I41*J41</f>
        <v>5.7196934492115166E-3</v>
      </c>
      <c r="L41" s="79"/>
      <c r="M41" s="80"/>
      <c r="N41" s="81">
        <f>分析係数表!H44</f>
        <v>0.11519822038611266</v>
      </c>
      <c r="O41" s="82">
        <f t="shared" si="4"/>
        <v>1.4716126794222502</v>
      </c>
      <c r="P41" s="76">
        <f>分析係数表!C44</f>
        <v>0.45048931238732937</v>
      </c>
      <c r="Q41" s="82">
        <f>O41*P41</f>
        <v>0.66294578405340487</v>
      </c>
      <c r="R41" s="83">
        <v>0.6728232501642335</v>
      </c>
      <c r="S41" s="84">
        <f>I41+R41</f>
        <v>0.69431813530376951</v>
      </c>
      <c r="T41" s="85">
        <f>分析係数表!F44</f>
        <v>0.50295857988165682</v>
      </c>
      <c r="U41" s="86">
        <f>S41*T41</f>
        <v>0.34921326331846397</v>
      </c>
      <c r="V41" s="87">
        <f>分析係数表!D44</f>
        <v>0.24172039212222909</v>
      </c>
      <c r="W41" s="167">
        <f>ROUND(S41*V41,0)</f>
        <v>0</v>
      </c>
      <c r="X41" s="76">
        <f>分析係数表!E44</f>
        <v>0.1850216373752539</v>
      </c>
      <c r="Y41" s="166">
        <f>ROUND(S41*X41,0)</f>
        <v>0</v>
      </c>
    </row>
    <row r="42" spans="1:25" x14ac:dyDescent="0.2">
      <c r="A42" s="6" t="s">
        <v>342</v>
      </c>
      <c r="B42" s="5" t="s">
        <v>279</v>
      </c>
      <c r="C42" s="90"/>
      <c r="D42" s="76">
        <f>投入係数表!AA42</f>
        <v>2.041510717931269E-3</v>
      </c>
      <c r="E42" s="77">
        <f>$C$29*D42</f>
        <v>0.20415107179312689</v>
      </c>
      <c r="F42" s="76">
        <f>分析係数表!C45</f>
        <v>1</v>
      </c>
      <c r="G42" s="77">
        <f>E42*F42</f>
        <v>0.20415107179312689</v>
      </c>
      <c r="H42" s="77">
        <v>0.27671167394471191</v>
      </c>
      <c r="I42" s="77">
        <f>C42+H42</f>
        <v>0.27671167394471191</v>
      </c>
      <c r="J42" s="76">
        <f>分析係数表!G45</f>
        <v>0</v>
      </c>
      <c r="K42" s="78">
        <f>I42*J42</f>
        <v>0</v>
      </c>
      <c r="L42" s="79"/>
      <c r="M42" s="80"/>
      <c r="N42" s="81">
        <f>分析係数表!H45</f>
        <v>0</v>
      </c>
      <c r="O42" s="82">
        <f t="shared" si="4"/>
        <v>0</v>
      </c>
      <c r="P42" s="76">
        <f>分析係数表!C45</f>
        <v>1</v>
      </c>
      <c r="Q42" s="82">
        <f>O42*P42</f>
        <v>0</v>
      </c>
      <c r="R42" s="83">
        <v>2.0989402021079198E-2</v>
      </c>
      <c r="S42" s="84">
        <f>I42+R42</f>
        <v>0.2977010759657911</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投入係数表!AA43</f>
        <v>1.0207553589656346E-2</v>
      </c>
      <c r="E43" s="77">
        <f>$C$29*D43</f>
        <v>1.0207553589656346</v>
      </c>
      <c r="F43" s="76">
        <f>分析係数表!C46</f>
        <v>0.50943835935679327</v>
      </c>
      <c r="G43" s="77">
        <f>E43*F43</f>
        <v>0.52001193537610746</v>
      </c>
      <c r="H43" s="77">
        <v>0.63785844240146616</v>
      </c>
      <c r="I43" s="77">
        <f>C43+H43</f>
        <v>0.63785844240146616</v>
      </c>
      <c r="J43" s="76">
        <f>分析係数表!G46</f>
        <v>9.5846645367412137E-3</v>
      </c>
      <c r="K43" s="78">
        <f>I43*J43</f>
        <v>6.1136591923463207E-3</v>
      </c>
      <c r="L43" s="79"/>
      <c r="M43" s="80"/>
      <c r="N43" s="81">
        <f>分析係数表!H46</f>
        <v>2.3069436720425836E-2</v>
      </c>
      <c r="O43" s="82">
        <f t="shared" si="4"/>
        <v>0.29470312537050747</v>
      </c>
      <c r="P43" s="76">
        <f>分析係数表!C46</f>
        <v>0.50943835935679327</v>
      </c>
      <c r="Q43" s="82">
        <f>O43*P43</f>
        <v>0.15013307668607068</v>
      </c>
      <c r="R43" s="83">
        <v>0.16714086209281287</v>
      </c>
      <c r="S43" s="84">
        <f>I43+R43</f>
        <v>0.80499930449427903</v>
      </c>
      <c r="T43" s="85">
        <f>分析係数表!F46</f>
        <v>0.31355545413053398</v>
      </c>
      <c r="U43" s="86">
        <f>S43*T43</f>
        <v>0.25241192249546768</v>
      </c>
      <c r="V43" s="87">
        <f>分析係数表!D46</f>
        <v>1.3692377909630307E-3</v>
      </c>
      <c r="W43" s="167">
        <f>ROUND(S43*V43,0)</f>
        <v>0</v>
      </c>
      <c r="X43" s="76">
        <f>分析係数表!E46</f>
        <v>4.5641259698767688E-3</v>
      </c>
      <c r="Y43" s="166">
        <f>ROUND(S43*X43,0)</f>
        <v>0</v>
      </c>
    </row>
    <row r="44" spans="1:25" x14ac:dyDescent="0.2">
      <c r="A44" s="192">
        <v>40</v>
      </c>
      <c r="B44" s="14" t="s">
        <v>151</v>
      </c>
      <c r="C44" s="197">
        <f>SUM(C5:C43)</f>
        <v>100</v>
      </c>
      <c r="D44" s="92">
        <f>投入係数表!AA44</f>
        <v>0.5049336509016672</v>
      </c>
      <c r="E44" s="91">
        <f>SUM(E5:E43)</f>
        <v>50.493365090166726</v>
      </c>
      <c r="F44" s="92">
        <f>分析係数表!C47</f>
        <v>0.37485381830581077</v>
      </c>
      <c r="G44" s="91">
        <f>SUM(G5:G43)</f>
        <v>22.321204692374934</v>
      </c>
      <c r="H44" s="91">
        <f>SUM(H5:H43)</f>
        <v>26.967701661198262</v>
      </c>
      <c r="I44" s="91">
        <f>SUM(I5:I43)</f>
        <v>126.96770166119825</v>
      </c>
      <c r="J44" s="92">
        <f>分析係数表!G47</f>
        <v>0.21549218320370808</v>
      </c>
      <c r="K44" s="93">
        <f>SUM(K5:K43)</f>
        <v>20.363357538811819</v>
      </c>
      <c r="L44" s="94">
        <f>最終需要_まとめ!$L$33</f>
        <v>0.62733333333333341</v>
      </c>
      <c r="M44" s="91">
        <f>K44*L44</f>
        <v>12.774612962681283</v>
      </c>
      <c r="N44" s="95">
        <f>分析係数表!H47</f>
        <v>1</v>
      </c>
      <c r="O44" s="96">
        <f>SUM(O5:O43)</f>
        <v>12.774612962681283</v>
      </c>
      <c r="P44" s="92">
        <f>分析係数表!C47</f>
        <v>0.37485381830581077</v>
      </c>
      <c r="Q44" s="96">
        <f>SUM(Q5:Q43)</f>
        <v>5.3620547048893403</v>
      </c>
      <c r="R44" s="91">
        <f>SUM(R5:R43)</f>
        <v>6.0188086501449929</v>
      </c>
      <c r="S44" s="97">
        <f>SUM(S5:S43)</f>
        <v>132.98651031134327</v>
      </c>
      <c r="T44" s="98">
        <f>分析係数表!F47</f>
        <v>0.42538298373792127</v>
      </c>
      <c r="U44" s="99">
        <f>SUM(U5:U43)</f>
        <v>65.129810071101289</v>
      </c>
      <c r="V44" s="100">
        <f>分析係数表!D47</f>
        <v>7.0015974022573133E-2</v>
      </c>
      <c r="W44" s="164">
        <f>SUM(W5:W43)</f>
        <v>4</v>
      </c>
      <c r="X44" s="92">
        <f>分析係数表!E47</f>
        <v>5.9583104197763637E-2</v>
      </c>
      <c r="Y44" s="165">
        <f>SUM(Y5:Y43)</f>
        <v>4</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282</v>
      </c>
      <c r="S2" s="3" t="s">
        <v>153</v>
      </c>
      <c r="U2" s="64" t="s">
        <v>210</v>
      </c>
      <c r="W2" s="3" t="s">
        <v>130</v>
      </c>
      <c r="Y2" s="3" t="s">
        <v>154</v>
      </c>
    </row>
    <row r="3" spans="1:25" ht="44" x14ac:dyDescent="0.2">
      <c r="B3" s="65"/>
      <c r="C3" s="66" t="s">
        <v>228</v>
      </c>
      <c r="D3" s="66" t="s">
        <v>317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投入係数表!AB5</f>
        <v>0</v>
      </c>
      <c r="E5" s="77">
        <f t="shared" ref="E5:E38" si="0">$C$30*D5</f>
        <v>0</v>
      </c>
      <c r="F5" s="76">
        <f>分析係数表!C8</f>
        <v>0.22093957036739609</v>
      </c>
      <c r="G5" s="77">
        <f t="shared" ref="G5:G38" si="1">E5*F5</f>
        <v>0</v>
      </c>
      <c r="H5" s="77">
        <f t="array" ref="H5:H43">MMULT(逆行列係数!C5:AO43,'26'!G5:G43)</f>
        <v>5.1360559881618109E-4</v>
      </c>
      <c r="I5" s="77">
        <f t="shared" ref="I5:I38" si="2">C5+H5</f>
        <v>5.1360559881618109E-4</v>
      </c>
      <c r="J5" s="76">
        <f>分析係数表!G8</f>
        <v>0.11961513229827248</v>
      </c>
      <c r="K5" s="78">
        <f t="shared" ref="K5:K38" si="3">I5*J5</f>
        <v>6.143500165153096E-5</v>
      </c>
      <c r="L5" s="79" t="s">
        <v>185</v>
      </c>
      <c r="M5" s="80" t="s">
        <v>185</v>
      </c>
      <c r="N5" s="81">
        <f>分析係数表!H8</f>
        <v>1.166878525462779E-2</v>
      </c>
      <c r="O5" s="82">
        <f t="shared" ref="O5:O43" si="4">$M$44*N5</f>
        <v>0.38974215784413063</v>
      </c>
      <c r="P5" s="76">
        <f>分析係数表!C8</f>
        <v>0.22093957036739609</v>
      </c>
      <c r="Q5" s="82">
        <f t="shared" ref="Q5:Q38" si="5">O5*P5</f>
        <v>8.6109464908144098E-2</v>
      </c>
      <c r="R5" s="83">
        <f t="array" ref="R5:R43">MMULT(逆行列係数!C5:AO43,'26'!Q5:Q43)</f>
        <v>0.14615946294398435</v>
      </c>
      <c r="S5" s="84">
        <f t="shared" ref="S5:S38" si="6">I5+R5</f>
        <v>0.14667306854280054</v>
      </c>
      <c r="T5" s="85">
        <f>分析係数表!F8</f>
        <v>0.45156352503826808</v>
      </c>
      <c r="U5" s="86">
        <f t="shared" ref="U5:U38" si="7">S5*T5</f>
        <v>6.6232207859366524E-2</v>
      </c>
      <c r="V5" s="87">
        <f>分析係数表!D8</f>
        <v>0.17734528755740214</v>
      </c>
      <c r="W5" s="88">
        <f t="shared" ref="W5:W38" si="8">ROUND(S5*V5,0)</f>
        <v>0</v>
      </c>
      <c r="X5" s="76">
        <f>分析係数表!E8</f>
        <v>0.14038924119833807</v>
      </c>
      <c r="Y5" s="89">
        <f t="shared" ref="Y5:Y38" si="9">ROUND(S5*X5,0)</f>
        <v>0</v>
      </c>
    </row>
    <row r="6" spans="1:25" x14ac:dyDescent="0.2">
      <c r="A6" s="6" t="s">
        <v>220</v>
      </c>
      <c r="B6" s="5" t="s">
        <v>266</v>
      </c>
      <c r="C6" s="90"/>
      <c r="D6" s="76">
        <f>投入係数表!AB6</f>
        <v>0</v>
      </c>
      <c r="E6" s="77">
        <f t="shared" si="0"/>
        <v>0</v>
      </c>
      <c r="F6" s="76">
        <f>分析係数表!C9</f>
        <v>0.23618090452261309</v>
      </c>
      <c r="G6" s="77">
        <f t="shared" si="1"/>
        <v>0</v>
      </c>
      <c r="H6" s="77">
        <v>5.2980889236093503E-4</v>
      </c>
      <c r="I6" s="77">
        <f t="shared" si="2"/>
        <v>5.2980889236093503E-4</v>
      </c>
      <c r="J6" s="76">
        <f>分析係数表!G9</f>
        <v>0.23529411764705882</v>
      </c>
      <c r="K6" s="78">
        <f t="shared" si="3"/>
        <v>1.2466091584963177E-4</v>
      </c>
      <c r="L6" s="79"/>
      <c r="M6" s="80"/>
      <c r="N6" s="81">
        <f>分析係数表!H9</f>
        <v>6.2564550726940495E-4</v>
      </c>
      <c r="O6" s="82">
        <f t="shared" si="4"/>
        <v>2.0896813569515092E-2</v>
      </c>
      <c r="P6" s="76">
        <f>分析係数表!C9</f>
        <v>0.23618090452261309</v>
      </c>
      <c r="Q6" s="82">
        <f t="shared" si="5"/>
        <v>4.9354283304884894E-3</v>
      </c>
      <c r="R6" s="83">
        <v>5.85562516141277E-3</v>
      </c>
      <c r="S6" s="84">
        <f t="shared" si="6"/>
        <v>6.3854340537737048E-3</v>
      </c>
      <c r="T6" s="85">
        <f>分析係数表!F9</f>
        <v>0.68627450980392157</v>
      </c>
      <c r="U6" s="86">
        <f t="shared" si="7"/>
        <v>4.382160625138817E-3</v>
      </c>
      <c r="V6" s="87">
        <f>分析係数表!D9</f>
        <v>1.9607843137254902E-2</v>
      </c>
      <c r="W6" s="88">
        <f t="shared" si="8"/>
        <v>0</v>
      </c>
      <c r="X6" s="76">
        <f>分析係数表!E9</f>
        <v>0</v>
      </c>
      <c r="Y6" s="89">
        <f t="shared" si="9"/>
        <v>0</v>
      </c>
    </row>
    <row r="7" spans="1:25" x14ac:dyDescent="0.2">
      <c r="A7" s="6" t="s">
        <v>221</v>
      </c>
      <c r="B7" s="5" t="s">
        <v>267</v>
      </c>
      <c r="C7" s="90"/>
      <c r="D7" s="76">
        <f>投入係数表!AB7</f>
        <v>0</v>
      </c>
      <c r="E7" s="77">
        <f t="shared" si="0"/>
        <v>0</v>
      </c>
      <c r="F7" s="76">
        <f>分析係数表!C10</f>
        <v>0</v>
      </c>
      <c r="G7" s="77">
        <f t="shared" si="1"/>
        <v>0</v>
      </c>
      <c r="H7" s="77">
        <v>0</v>
      </c>
      <c r="I7" s="77">
        <f t="shared" si="2"/>
        <v>0</v>
      </c>
      <c r="J7" s="76">
        <f>分析係数表!G10</f>
        <v>0</v>
      </c>
      <c r="K7" s="78">
        <f t="shared" si="3"/>
        <v>0</v>
      </c>
      <c r="L7" s="79"/>
      <c r="M7" s="80"/>
      <c r="N7" s="81">
        <f>分析係数表!H10</f>
        <v>1.1817748470644316E-3</v>
      </c>
      <c r="O7" s="82">
        <f t="shared" si="4"/>
        <v>3.9471758964639621E-2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222</v>
      </c>
      <c r="B8" s="5" t="s">
        <v>27</v>
      </c>
      <c r="C8" s="90"/>
      <c r="D8" s="76">
        <f>投入係数表!AB8</f>
        <v>0</v>
      </c>
      <c r="E8" s="77">
        <f t="shared" si="0"/>
        <v>0</v>
      </c>
      <c r="F8" s="76">
        <f>分析係数表!C11</f>
        <v>2.6120660599932566E-2</v>
      </c>
      <c r="G8" s="77">
        <f t="shared" si="1"/>
        <v>0</v>
      </c>
      <c r="H8" s="77">
        <v>8.7900195914232294E-3</v>
      </c>
      <c r="I8" s="77">
        <f t="shared" si="2"/>
        <v>8.7900195914232294E-3</v>
      </c>
      <c r="J8" s="76">
        <f>分析係数表!G11</f>
        <v>0.34361233480176212</v>
      </c>
      <c r="K8" s="78">
        <f t="shared" si="3"/>
        <v>3.0203591547621669E-3</v>
      </c>
      <c r="L8" s="79"/>
      <c r="M8" s="80"/>
      <c r="N8" s="81">
        <f>分析係数表!H11</f>
        <v>-1.9861762135536665E-5</v>
      </c>
      <c r="O8" s="82">
        <f t="shared" si="4"/>
        <v>-6.63390906968733E-4</v>
      </c>
      <c r="P8" s="76">
        <f>分析係数表!C11</f>
        <v>2.6120660599932566E-2</v>
      </c>
      <c r="Q8" s="82">
        <f t="shared" si="5"/>
        <v>-1.7328208726011715E-5</v>
      </c>
      <c r="R8" s="83">
        <v>2.0399037166978842E-3</v>
      </c>
      <c r="S8" s="84">
        <f t="shared" si="6"/>
        <v>1.0829923308121114E-2</v>
      </c>
      <c r="T8" s="85">
        <f>分析係数表!F11</f>
        <v>0.56828193832599116</v>
      </c>
      <c r="U8" s="86">
        <f t="shared" si="7"/>
        <v>6.154449809460897E-3</v>
      </c>
      <c r="V8" s="87">
        <f>分析係数表!D11</f>
        <v>2.2026431718061675E-2</v>
      </c>
      <c r="W8" s="88">
        <f t="shared" si="8"/>
        <v>0</v>
      </c>
      <c r="X8" s="76">
        <f>分析係数表!E11</f>
        <v>0</v>
      </c>
      <c r="Y8" s="89">
        <f t="shared" si="9"/>
        <v>0</v>
      </c>
    </row>
    <row r="9" spans="1:25" x14ac:dyDescent="0.2">
      <c r="A9" s="6" t="s">
        <v>223</v>
      </c>
      <c r="B9" s="5" t="s">
        <v>191</v>
      </c>
      <c r="C9" s="90"/>
      <c r="D9" s="76">
        <f>投入係数表!AB9</f>
        <v>0</v>
      </c>
      <c r="E9" s="77">
        <f t="shared" si="0"/>
        <v>0</v>
      </c>
      <c r="F9" s="76">
        <f>分析係数表!C12</f>
        <v>0.27511259056197379</v>
      </c>
      <c r="G9" s="77">
        <f t="shared" si="1"/>
        <v>0</v>
      </c>
      <c r="H9" s="77">
        <v>1.5109765595199816E-3</v>
      </c>
      <c r="I9" s="77">
        <f t="shared" si="2"/>
        <v>1.5109765595199816E-3</v>
      </c>
      <c r="J9" s="76">
        <f>分析係数表!G12</f>
        <v>0.14467046825309793</v>
      </c>
      <c r="K9" s="78">
        <f t="shared" si="3"/>
        <v>2.1859368638521063E-4</v>
      </c>
      <c r="L9" s="79"/>
      <c r="M9" s="80"/>
      <c r="N9" s="81">
        <f>分析係数表!H12</f>
        <v>9.3787240804004135E-2</v>
      </c>
      <c r="O9" s="82">
        <f t="shared" si="4"/>
        <v>3.1325318627063576</v>
      </c>
      <c r="P9" s="76">
        <f>分析係数表!C12</f>
        <v>0.27511259056197379</v>
      </c>
      <c r="Q9" s="82">
        <f t="shared" si="5"/>
        <v>0.86179895576707122</v>
      </c>
      <c r="R9" s="83">
        <v>1.0021651020602933</v>
      </c>
      <c r="S9" s="84">
        <f t="shared" si="6"/>
        <v>1.0036760786198133</v>
      </c>
      <c r="T9" s="85">
        <f>分析係数表!F12</f>
        <v>0.28514639763131922</v>
      </c>
      <c r="U9" s="86">
        <f t="shared" si="7"/>
        <v>0.28619461820716852</v>
      </c>
      <c r="V9" s="87">
        <f>分析係数表!D12</f>
        <v>6.6646562123039807E-2</v>
      </c>
      <c r="W9" s="88">
        <f t="shared" si="8"/>
        <v>0</v>
      </c>
      <c r="X9" s="76">
        <f>分析係数表!E12</f>
        <v>5.9847571005592716E-2</v>
      </c>
      <c r="Y9" s="89">
        <f t="shared" si="9"/>
        <v>0</v>
      </c>
    </row>
    <row r="10" spans="1:25" x14ac:dyDescent="0.2">
      <c r="A10" s="6" t="s">
        <v>224</v>
      </c>
      <c r="B10" s="5" t="s">
        <v>28</v>
      </c>
      <c r="C10" s="90"/>
      <c r="D10" s="76">
        <f>投入係数表!AB10</f>
        <v>2.1436227224008574E-3</v>
      </c>
      <c r="E10" s="77">
        <f t="shared" si="0"/>
        <v>0.21436227224008575</v>
      </c>
      <c r="F10" s="76">
        <f>分析係数表!C13</f>
        <v>0</v>
      </c>
      <c r="G10" s="77">
        <f t="shared" si="1"/>
        <v>0</v>
      </c>
      <c r="H10" s="77">
        <v>0</v>
      </c>
      <c r="I10" s="77">
        <f t="shared" si="2"/>
        <v>0</v>
      </c>
      <c r="J10" s="76">
        <f>分析係数表!G13</f>
        <v>0.2449874686716792</v>
      </c>
      <c r="K10" s="78">
        <f t="shared" si="3"/>
        <v>0</v>
      </c>
      <c r="L10" s="79"/>
      <c r="M10" s="80"/>
      <c r="N10" s="81">
        <f>分析係数表!H13</f>
        <v>1.4727496623500437E-2</v>
      </c>
      <c r="O10" s="82">
        <f t="shared" si="4"/>
        <v>0.49190435751731554</v>
      </c>
      <c r="P10" s="76">
        <f>分析係数表!C13</f>
        <v>0</v>
      </c>
      <c r="Q10" s="82">
        <f t="shared" si="5"/>
        <v>0</v>
      </c>
      <c r="R10" s="83">
        <v>0</v>
      </c>
      <c r="S10" s="84">
        <f t="shared" si="6"/>
        <v>0</v>
      </c>
      <c r="T10" s="85">
        <f>分析係数表!F13</f>
        <v>0.38345864661654133</v>
      </c>
      <c r="U10" s="86">
        <f t="shared" si="7"/>
        <v>0</v>
      </c>
      <c r="V10" s="87">
        <f>分析係数表!D13</f>
        <v>8.834586466165413E-2</v>
      </c>
      <c r="W10" s="88">
        <f t="shared" si="8"/>
        <v>0</v>
      </c>
      <c r="X10" s="76">
        <f>分析係数表!E13</f>
        <v>8.6048454469507096E-2</v>
      </c>
      <c r="Y10" s="89">
        <f t="shared" si="9"/>
        <v>0</v>
      </c>
    </row>
    <row r="11" spans="1:25" x14ac:dyDescent="0.2">
      <c r="A11" s="6" t="s">
        <v>225</v>
      </c>
      <c r="B11" s="5" t="s">
        <v>268</v>
      </c>
      <c r="C11" s="90"/>
      <c r="D11" s="76">
        <f>投入係数表!AB11</f>
        <v>4.2872454448017148E-3</v>
      </c>
      <c r="E11" s="77">
        <f t="shared" si="0"/>
        <v>0.4287245444801715</v>
      </c>
      <c r="F11" s="76">
        <f>分析係数表!C14</f>
        <v>0.21228966346153844</v>
      </c>
      <c r="G11" s="77">
        <f t="shared" si="1"/>
        <v>9.101378926539698E-2</v>
      </c>
      <c r="H11" s="77">
        <v>0.25065835771075762</v>
      </c>
      <c r="I11" s="77">
        <f t="shared" si="2"/>
        <v>0.25065835771075762</v>
      </c>
      <c r="J11" s="76">
        <f>分析係数表!G14</f>
        <v>0.17214191852825231</v>
      </c>
      <c r="K11" s="78">
        <f t="shared" si="3"/>
        <v>4.3148810591470764E-2</v>
      </c>
      <c r="L11" s="79"/>
      <c r="M11" s="80"/>
      <c r="N11" s="81">
        <f>分析係数表!H14</f>
        <v>1.2214983713355048E-3</v>
      </c>
      <c r="O11" s="82">
        <f t="shared" si="4"/>
        <v>4.0798540778577079E-2</v>
      </c>
      <c r="P11" s="76">
        <f>分析係数表!C14</f>
        <v>0.21228966346153844</v>
      </c>
      <c r="Q11" s="82">
        <f t="shared" si="5"/>
        <v>8.6611084916059806E-3</v>
      </c>
      <c r="R11" s="83">
        <v>5.0158371704031979E-2</v>
      </c>
      <c r="S11" s="84">
        <f t="shared" si="6"/>
        <v>0.3008167294147896</v>
      </c>
      <c r="T11" s="85">
        <f>分析係数表!F14</f>
        <v>0.30737068450603272</v>
      </c>
      <c r="U11" s="86">
        <f t="shared" si="7"/>
        <v>9.2462244031089907E-2</v>
      </c>
      <c r="V11" s="87">
        <f>分析係数表!D14</f>
        <v>6.4508421932863463E-2</v>
      </c>
      <c r="W11" s="88">
        <f t="shared" si="8"/>
        <v>0</v>
      </c>
      <c r="X11" s="76">
        <f>分析係数表!E14</f>
        <v>5.0053757018277384E-2</v>
      </c>
      <c r="Y11" s="89">
        <f t="shared" si="9"/>
        <v>0</v>
      </c>
    </row>
    <row r="12" spans="1:25" x14ac:dyDescent="0.2">
      <c r="A12" s="6" t="s">
        <v>226</v>
      </c>
      <c r="B12" s="5" t="s">
        <v>29</v>
      </c>
      <c r="C12" s="90"/>
      <c r="D12" s="76">
        <f>投入係数表!AB12</f>
        <v>1.5005359056806002E-2</v>
      </c>
      <c r="E12" s="77">
        <f t="shared" si="0"/>
        <v>1.5005359056806002</v>
      </c>
      <c r="F12" s="76">
        <f>分析係数表!C15</f>
        <v>0</v>
      </c>
      <c r="G12" s="77">
        <f t="shared" si="1"/>
        <v>0</v>
      </c>
      <c r="H12" s="77">
        <v>0</v>
      </c>
      <c r="I12" s="77">
        <f t="shared" si="2"/>
        <v>0</v>
      </c>
      <c r="J12" s="76">
        <f>分析係数表!G15</f>
        <v>9.5616368472834598E-2</v>
      </c>
      <c r="K12" s="78">
        <f t="shared" si="3"/>
        <v>0</v>
      </c>
      <c r="L12" s="79"/>
      <c r="M12" s="80"/>
      <c r="N12" s="81">
        <f>分析係数表!H15</f>
        <v>8.620004766822913E-3</v>
      </c>
      <c r="O12" s="82">
        <f t="shared" si="4"/>
        <v>0.28791165362443016</v>
      </c>
      <c r="P12" s="76">
        <f>分析係数表!C15</f>
        <v>0</v>
      </c>
      <c r="Q12" s="82">
        <f t="shared" si="5"/>
        <v>0</v>
      </c>
      <c r="R12" s="83">
        <v>0</v>
      </c>
      <c r="S12" s="84">
        <f t="shared" si="6"/>
        <v>0</v>
      </c>
      <c r="T12" s="85">
        <f>分析係数表!F15</f>
        <v>0.30379331705717305</v>
      </c>
      <c r="U12" s="86">
        <f t="shared" si="7"/>
        <v>0</v>
      </c>
      <c r="V12" s="87">
        <f>分析係数表!D15</f>
        <v>2.2264329701563241E-2</v>
      </c>
      <c r="W12" s="88">
        <f t="shared" si="8"/>
        <v>0</v>
      </c>
      <c r="X12" s="76">
        <f>分析係数表!E15</f>
        <v>2.0187297307145722E-2</v>
      </c>
      <c r="Y12" s="89">
        <f t="shared" si="9"/>
        <v>0</v>
      </c>
    </row>
    <row r="13" spans="1:25" x14ac:dyDescent="0.2">
      <c r="A13" s="6" t="s">
        <v>227</v>
      </c>
      <c r="B13" s="5" t="s">
        <v>30</v>
      </c>
      <c r="C13" s="90"/>
      <c r="D13" s="76">
        <f>投入係数表!AB13</f>
        <v>1.1789924973204717E-2</v>
      </c>
      <c r="E13" s="77">
        <f t="shared" si="0"/>
        <v>1.1789924973204717</v>
      </c>
      <c r="F13" s="76">
        <f>分析係数表!C16</f>
        <v>0.11454569784557744</v>
      </c>
      <c r="G13" s="77">
        <f t="shared" si="1"/>
        <v>0.13504851836027354</v>
      </c>
      <c r="H13" s="77">
        <v>0.1588375779863348</v>
      </c>
      <c r="I13" s="77">
        <f t="shared" si="2"/>
        <v>0.1588375779863348</v>
      </c>
      <c r="J13" s="76">
        <f>分析係数表!G16</f>
        <v>3.3333333333333333E-2</v>
      </c>
      <c r="K13" s="78">
        <f t="shared" si="3"/>
        <v>5.2945859328778263E-3</v>
      </c>
      <c r="L13" s="79"/>
      <c r="M13" s="80"/>
      <c r="N13" s="81">
        <f>分析係数表!H16</f>
        <v>1.7428696273933425E-2</v>
      </c>
      <c r="O13" s="82">
        <f t="shared" si="4"/>
        <v>0.58212552086506331</v>
      </c>
      <c r="P13" s="76">
        <f>分析係数表!C16</f>
        <v>0.11454569784557744</v>
      </c>
      <c r="Q13" s="82">
        <f t="shared" si="5"/>
        <v>6.6679974021208926E-2</v>
      </c>
      <c r="R13" s="83">
        <v>7.7756468746029844E-2</v>
      </c>
      <c r="S13" s="84">
        <f t="shared" si="6"/>
        <v>0.23659404673236464</v>
      </c>
      <c r="T13" s="85">
        <f>分析係数表!F16</f>
        <v>0.28835978835978837</v>
      </c>
      <c r="U13" s="86">
        <f t="shared" si="7"/>
        <v>6.8224209242930545E-2</v>
      </c>
      <c r="V13" s="87">
        <f>分析係数表!D16</f>
        <v>1.4814814814814815E-2</v>
      </c>
      <c r="W13" s="88">
        <f t="shared" si="8"/>
        <v>0</v>
      </c>
      <c r="X13" s="76">
        <f>分析係数表!E16</f>
        <v>1.4814814814814815E-2</v>
      </c>
      <c r="Y13" s="89">
        <f t="shared" si="9"/>
        <v>0</v>
      </c>
    </row>
    <row r="14" spans="1:25" x14ac:dyDescent="0.2">
      <c r="A14" s="6" t="s">
        <v>2</v>
      </c>
      <c r="B14" s="5" t="s">
        <v>365</v>
      </c>
      <c r="C14" s="90"/>
      <c r="D14" s="76">
        <f>投入係数表!AB14</f>
        <v>1.5005359056806002E-2</v>
      </c>
      <c r="E14" s="77">
        <f t="shared" si="0"/>
        <v>1.5005359056806002</v>
      </c>
      <c r="F14" s="76">
        <f>分析係数表!C17</f>
        <v>0.30978058757902571</v>
      </c>
      <c r="G14" s="77">
        <f t="shared" si="1"/>
        <v>0.46483689454516186</v>
      </c>
      <c r="H14" s="77">
        <v>0.57082610779348053</v>
      </c>
      <c r="I14" s="77">
        <f t="shared" si="2"/>
        <v>0.57082610779348053</v>
      </c>
      <c r="J14" s="76">
        <f>分析係数表!G17</f>
        <v>0.21244620534189493</v>
      </c>
      <c r="K14" s="78">
        <f t="shared" si="3"/>
        <v>0.12126984051080841</v>
      </c>
      <c r="L14" s="79"/>
      <c r="M14" s="80"/>
      <c r="N14" s="81">
        <f>分析係数表!H17</f>
        <v>3.0984348931437197E-3</v>
      </c>
      <c r="O14" s="82">
        <f t="shared" si="4"/>
        <v>0.10348898148712235</v>
      </c>
      <c r="P14" s="76">
        <f>分析係数表!C17</f>
        <v>0.30978058757902571</v>
      </c>
      <c r="Q14" s="82">
        <f t="shared" si="5"/>
        <v>3.2058877493035674E-2</v>
      </c>
      <c r="R14" s="83">
        <v>7.2235322114310593E-2</v>
      </c>
      <c r="S14" s="84">
        <f t="shared" si="6"/>
        <v>0.64306142990779114</v>
      </c>
      <c r="T14" s="85">
        <f>分析係数表!F17</f>
        <v>0.32338274472300022</v>
      </c>
      <c r="U14" s="86">
        <f t="shared" si="7"/>
        <v>0.20795497022907872</v>
      </c>
      <c r="V14" s="87">
        <f>分析係数表!D17</f>
        <v>4.5631532208484184E-2</v>
      </c>
      <c r="W14" s="88">
        <f t="shared" si="8"/>
        <v>0</v>
      </c>
      <c r="X14" s="76">
        <f>分析係数表!E17</f>
        <v>4.7134367101577979E-2</v>
      </c>
      <c r="Y14" s="89">
        <f t="shared" si="9"/>
        <v>0</v>
      </c>
    </row>
    <row r="15" spans="1:25" x14ac:dyDescent="0.2">
      <c r="A15" s="6" t="s">
        <v>3</v>
      </c>
      <c r="B15" s="5" t="s">
        <v>31</v>
      </c>
      <c r="C15" s="90"/>
      <c r="D15" s="76">
        <f>投入係数表!AB15</f>
        <v>1.0718113612004287E-3</v>
      </c>
      <c r="E15" s="77">
        <f t="shared" si="0"/>
        <v>0.10718113612004287</v>
      </c>
      <c r="F15" s="76">
        <f>分析係数表!C18</f>
        <v>0.59688826025459685</v>
      </c>
      <c r="G15" s="77">
        <f t="shared" si="1"/>
        <v>6.3975161870803515E-2</v>
      </c>
      <c r="H15" s="77">
        <v>9.7488523996895671E-2</v>
      </c>
      <c r="I15" s="77">
        <f t="shared" si="2"/>
        <v>9.7488523996895671E-2</v>
      </c>
      <c r="J15" s="76">
        <f>分析係数表!G18</f>
        <v>0.21580586555930445</v>
      </c>
      <c r="K15" s="78">
        <f t="shared" si="3"/>
        <v>2.1038595303249093E-2</v>
      </c>
      <c r="L15" s="79"/>
      <c r="M15" s="80"/>
      <c r="N15" s="81">
        <f>分析係数表!H18</f>
        <v>4.5682052911734329E-4</v>
      </c>
      <c r="O15" s="82">
        <f t="shared" si="4"/>
        <v>1.5257990860280859E-2</v>
      </c>
      <c r="P15" s="76">
        <f>分析係数表!C18</f>
        <v>0.59688826025459685</v>
      </c>
      <c r="Q15" s="82">
        <f t="shared" si="5"/>
        <v>9.1073156195735812E-3</v>
      </c>
      <c r="R15" s="83">
        <v>2.2720744805865913E-2</v>
      </c>
      <c r="S15" s="84">
        <f t="shared" si="6"/>
        <v>0.12020926880276159</v>
      </c>
      <c r="T15" s="85">
        <f>分析係数表!F18</f>
        <v>0.45964183752919802</v>
      </c>
      <c r="U15" s="86">
        <f t="shared" si="7"/>
        <v>5.5253209200542636E-2</v>
      </c>
      <c r="V15" s="87">
        <f>分析係数表!D18</f>
        <v>3.9968855437321565E-2</v>
      </c>
      <c r="W15" s="88">
        <f t="shared" si="8"/>
        <v>0</v>
      </c>
      <c r="X15" s="76">
        <f>分析係数表!E18</f>
        <v>3.7243706202958735E-2</v>
      </c>
      <c r="Y15" s="89">
        <f t="shared" si="9"/>
        <v>0</v>
      </c>
    </row>
    <row r="16" spans="1:25" x14ac:dyDescent="0.2">
      <c r="A16" s="6" t="s">
        <v>4</v>
      </c>
      <c r="B16" s="5" t="s">
        <v>32</v>
      </c>
      <c r="C16" s="90"/>
      <c r="D16" s="76">
        <f>投入係数表!AB16</f>
        <v>0</v>
      </c>
      <c r="E16" s="77">
        <f t="shared" si="0"/>
        <v>0</v>
      </c>
      <c r="F16" s="76">
        <f>分析係数表!C19</f>
        <v>0.34200435729847489</v>
      </c>
      <c r="G16" s="77">
        <f t="shared" si="1"/>
        <v>0</v>
      </c>
      <c r="H16" s="77">
        <v>1.4948956500001248E-2</v>
      </c>
      <c r="I16" s="77">
        <f t="shared" si="2"/>
        <v>1.4948956500001248E-2</v>
      </c>
      <c r="J16" s="76">
        <f>分析係数表!G19</f>
        <v>5.7658279746234518E-2</v>
      </c>
      <c r="K16" s="78">
        <f t="shared" si="3"/>
        <v>8.6193111579136285E-4</v>
      </c>
      <c r="L16" s="79"/>
      <c r="M16" s="80"/>
      <c r="N16" s="81">
        <f>分析係数表!H19</f>
        <v>-1.1917057281321999E-4</v>
      </c>
      <c r="O16" s="82">
        <f t="shared" si="4"/>
        <v>-3.980345441812398E-3</v>
      </c>
      <c r="P16" s="76">
        <f>分析係数表!C19</f>
        <v>0.34200435729847489</v>
      </c>
      <c r="Q16" s="82">
        <f t="shared" si="5"/>
        <v>-1.3612954846529634E-3</v>
      </c>
      <c r="R16" s="83">
        <v>1.2620917563451538E-2</v>
      </c>
      <c r="S16" s="84">
        <f t="shared" si="6"/>
        <v>2.7569874063452786E-2</v>
      </c>
      <c r="T16" s="85">
        <f>分析係数表!F19</f>
        <v>0.2400702026958986</v>
      </c>
      <c r="U16" s="86">
        <f t="shared" si="7"/>
        <v>6.618705254713508E-3</v>
      </c>
      <c r="V16" s="87">
        <f>分析係数表!D19</f>
        <v>1.0314617409693151E-2</v>
      </c>
      <c r="W16" s="88">
        <f t="shared" si="8"/>
        <v>0</v>
      </c>
      <c r="X16" s="76">
        <f>分析係数表!E19</f>
        <v>1.1666882453641765E-2</v>
      </c>
      <c r="Y16" s="89">
        <f t="shared" si="9"/>
        <v>0</v>
      </c>
    </row>
    <row r="17" spans="1:25" x14ac:dyDescent="0.2">
      <c r="A17" s="6" t="s">
        <v>5</v>
      </c>
      <c r="B17" s="5" t="s">
        <v>33</v>
      </c>
      <c r="C17" s="90"/>
      <c r="D17" s="76">
        <f>投入係数表!AB17</f>
        <v>0</v>
      </c>
      <c r="E17" s="77">
        <f t="shared" si="0"/>
        <v>0</v>
      </c>
      <c r="F17" s="76">
        <f>分析係数表!C20</f>
        <v>3.3677120606188216E-2</v>
      </c>
      <c r="G17" s="77">
        <f t="shared" si="1"/>
        <v>0</v>
      </c>
      <c r="H17" s="77">
        <v>7.164408346167449E-4</v>
      </c>
      <c r="I17" s="77">
        <f t="shared" si="2"/>
        <v>7.164408346167449E-4</v>
      </c>
      <c r="J17" s="76">
        <f>分析係数表!G20</f>
        <v>0.10088272383354351</v>
      </c>
      <c r="K17" s="78">
        <f t="shared" si="3"/>
        <v>7.2276502861714492E-5</v>
      </c>
      <c r="L17" s="79"/>
      <c r="M17" s="80"/>
      <c r="N17" s="81">
        <f>分析係数表!H20</f>
        <v>5.7599110193056326E-4</v>
      </c>
      <c r="O17" s="82">
        <f t="shared" si="4"/>
        <v>1.9238336302093258E-2</v>
      </c>
      <c r="P17" s="76">
        <f>分析係数表!C20</f>
        <v>3.3677120606188216E-2</v>
      </c>
      <c r="Q17" s="82">
        <f t="shared" si="5"/>
        <v>6.4789177190800371E-4</v>
      </c>
      <c r="R17" s="83">
        <v>1.6782938067651471E-3</v>
      </c>
      <c r="S17" s="84">
        <f t="shared" si="6"/>
        <v>2.394734641381892E-3</v>
      </c>
      <c r="T17" s="85">
        <f>分析係数表!F20</f>
        <v>0.2244640605296343</v>
      </c>
      <c r="U17" s="86">
        <f t="shared" si="7"/>
        <v>5.3753186149555713E-4</v>
      </c>
      <c r="V17" s="87">
        <f>分析係数表!D20</f>
        <v>9.8360655737704916E-2</v>
      </c>
      <c r="W17" s="88">
        <f t="shared" si="8"/>
        <v>0</v>
      </c>
      <c r="X17" s="76">
        <f>分析係数表!E20</f>
        <v>9.8360655737704916E-2</v>
      </c>
      <c r="Y17" s="89">
        <f t="shared" si="9"/>
        <v>0</v>
      </c>
    </row>
    <row r="18" spans="1:25" x14ac:dyDescent="0.2">
      <c r="A18" s="6" t="s">
        <v>6</v>
      </c>
      <c r="B18" s="5" t="s">
        <v>34</v>
      </c>
      <c r="C18" s="90"/>
      <c r="D18" s="76">
        <f>投入係数表!AB18</f>
        <v>0</v>
      </c>
      <c r="E18" s="77">
        <f t="shared" si="0"/>
        <v>0</v>
      </c>
      <c r="F18" s="76">
        <f>分析係数表!C21</f>
        <v>0.74792925901052154</v>
      </c>
      <c r="G18" s="77">
        <f t="shared" si="1"/>
        <v>0</v>
      </c>
      <c r="H18" s="77">
        <v>5.2578196528317557E-2</v>
      </c>
      <c r="I18" s="77">
        <f t="shared" si="2"/>
        <v>5.2578196528317557E-2</v>
      </c>
      <c r="J18" s="76">
        <f>分析係数表!G21</f>
        <v>0.28510603787356553</v>
      </c>
      <c r="K18" s="78">
        <f t="shared" si="3"/>
        <v>1.4990361290726277E-2</v>
      </c>
      <c r="L18" s="79"/>
      <c r="M18" s="80"/>
      <c r="N18" s="81">
        <f>分析係数表!H21</f>
        <v>9.6329546357352828E-4</v>
      </c>
      <c r="O18" s="82">
        <f t="shared" si="4"/>
        <v>3.2174458987983552E-2</v>
      </c>
      <c r="P18" s="76">
        <f>分析係数表!C21</f>
        <v>0.74792925901052154</v>
      </c>
      <c r="Q18" s="82">
        <f t="shared" si="5"/>
        <v>2.4064219269946951E-2</v>
      </c>
      <c r="R18" s="83">
        <v>5.6703701710418011E-2</v>
      </c>
      <c r="S18" s="84">
        <f t="shared" si="6"/>
        <v>0.10928189823873558</v>
      </c>
      <c r="T18" s="85">
        <f>分析係数表!F21</f>
        <v>0.42581403836016385</v>
      </c>
      <c r="U18" s="86">
        <f t="shared" si="7"/>
        <v>4.6533766408700473E-2</v>
      </c>
      <c r="V18" s="87">
        <f>分析係数表!D21</f>
        <v>6.5082518957057703E-2</v>
      </c>
      <c r="W18" s="88">
        <f t="shared" si="8"/>
        <v>0</v>
      </c>
      <c r="X18" s="76">
        <f>分析係数表!E21</f>
        <v>5.1052268764445886E-2</v>
      </c>
      <c r="Y18" s="89">
        <f t="shared" si="9"/>
        <v>0</v>
      </c>
    </row>
    <row r="19" spans="1:25" x14ac:dyDescent="0.2">
      <c r="A19" s="6" t="s">
        <v>7</v>
      </c>
      <c r="B19" s="5" t="s">
        <v>269</v>
      </c>
      <c r="C19" s="90"/>
      <c r="D19" s="76">
        <f>投入係数表!AB19</f>
        <v>0</v>
      </c>
      <c r="E19" s="77">
        <f t="shared" si="0"/>
        <v>0</v>
      </c>
      <c r="F19" s="76">
        <f>分析係数表!C22</f>
        <v>0.14808652246256238</v>
      </c>
      <c r="G19" s="77">
        <f t="shared" si="1"/>
        <v>0</v>
      </c>
      <c r="H19" s="77">
        <v>8.1173621189428152E-3</v>
      </c>
      <c r="I19" s="77">
        <f t="shared" si="2"/>
        <v>8.1173621189428152E-3</v>
      </c>
      <c r="J19" s="76">
        <f>分析係数表!G22</f>
        <v>0.1945937983354202</v>
      </c>
      <c r="K19" s="78">
        <f t="shared" si="3"/>
        <v>1.5795883271891374E-3</v>
      </c>
      <c r="L19" s="79"/>
      <c r="M19" s="80"/>
      <c r="N19" s="81">
        <f>分析係数表!H22</f>
        <v>4.9654405338841663E-5</v>
      </c>
      <c r="O19" s="82">
        <f t="shared" si="4"/>
        <v>1.6584772674218325E-3</v>
      </c>
      <c r="P19" s="76">
        <f>分析係数表!C22</f>
        <v>0.14808652246256238</v>
      </c>
      <c r="Q19" s="82">
        <f t="shared" si="5"/>
        <v>2.4559813111571228E-4</v>
      </c>
      <c r="R19" s="83">
        <v>2.9794084746997723E-3</v>
      </c>
      <c r="S19" s="84">
        <f t="shared" si="6"/>
        <v>1.1096770593642587E-2</v>
      </c>
      <c r="T19" s="85">
        <f>分析係数表!F22</f>
        <v>0.41290417618030495</v>
      </c>
      <c r="U19" s="86">
        <f t="shared" si="7"/>
        <v>4.581902920229826E-3</v>
      </c>
      <c r="V19" s="87">
        <f>分析係数表!D22</f>
        <v>2.3495617588568902E-2</v>
      </c>
      <c r="W19" s="88">
        <f t="shared" si="8"/>
        <v>0</v>
      </c>
      <c r="X19" s="76">
        <f>分析係数表!E22</f>
        <v>1.8855417249760625E-2</v>
      </c>
      <c r="Y19" s="89">
        <f t="shared" si="9"/>
        <v>0</v>
      </c>
    </row>
    <row r="20" spans="1:25" x14ac:dyDescent="0.2">
      <c r="A20" s="6" t="s">
        <v>8</v>
      </c>
      <c r="B20" s="5" t="s">
        <v>270</v>
      </c>
      <c r="C20" s="90"/>
      <c r="D20" s="76">
        <f>投入係数表!AB20</f>
        <v>0</v>
      </c>
      <c r="E20" s="77">
        <f t="shared" si="0"/>
        <v>0</v>
      </c>
      <c r="F20" s="76">
        <f>分析係数表!C23</f>
        <v>0</v>
      </c>
      <c r="G20" s="77">
        <f t="shared" si="1"/>
        <v>0</v>
      </c>
      <c r="H20" s="77">
        <v>0</v>
      </c>
      <c r="I20" s="77">
        <f t="shared" si="2"/>
        <v>0</v>
      </c>
      <c r="J20" s="76">
        <f>分析係数表!G23</f>
        <v>0.21540656205420827</v>
      </c>
      <c r="K20" s="78">
        <f t="shared" si="3"/>
        <v>0</v>
      </c>
      <c r="L20" s="79"/>
      <c r="M20" s="80"/>
      <c r="N20" s="81">
        <f>分析係数表!H23</f>
        <v>2.9792643203304998E-5</v>
      </c>
      <c r="O20" s="82">
        <f t="shared" si="4"/>
        <v>9.950863604530995E-4</v>
      </c>
      <c r="P20" s="76">
        <f>分析係数表!C23</f>
        <v>0</v>
      </c>
      <c r="Q20" s="82">
        <f t="shared" si="5"/>
        <v>0</v>
      </c>
      <c r="R20" s="83">
        <v>0</v>
      </c>
      <c r="S20" s="84">
        <f t="shared" si="6"/>
        <v>0</v>
      </c>
      <c r="T20" s="85">
        <f>分析係数表!F23</f>
        <v>0.44079885877318115</v>
      </c>
      <c r="U20" s="86">
        <f t="shared" si="7"/>
        <v>0</v>
      </c>
      <c r="V20" s="87">
        <f>分析係数表!D23</f>
        <v>9.4151212553495012E-2</v>
      </c>
      <c r="W20" s="88">
        <f t="shared" si="8"/>
        <v>0</v>
      </c>
      <c r="X20" s="76">
        <f>分析係数表!E23</f>
        <v>8.7375178316690436E-2</v>
      </c>
      <c r="Y20" s="89">
        <f t="shared" si="9"/>
        <v>0</v>
      </c>
    </row>
    <row r="21" spans="1:25" x14ac:dyDescent="0.2">
      <c r="A21" s="6" t="s">
        <v>9</v>
      </c>
      <c r="B21" s="5" t="s">
        <v>271</v>
      </c>
      <c r="C21" s="90"/>
      <c r="D21" s="76">
        <f>投入係数表!AB21</f>
        <v>0</v>
      </c>
      <c r="E21" s="77">
        <f t="shared" si="0"/>
        <v>0</v>
      </c>
      <c r="F21" s="76">
        <f>分析係数表!C24</f>
        <v>0.12890403180011356</v>
      </c>
      <c r="G21" s="77">
        <f t="shared" si="1"/>
        <v>0</v>
      </c>
      <c r="H21" s="77">
        <v>3.9913108129166781E-3</v>
      </c>
      <c r="I21" s="77">
        <f t="shared" si="2"/>
        <v>3.9913108129166781E-3</v>
      </c>
      <c r="J21" s="76">
        <f>分析係数表!G24</f>
        <v>0.20533333333333334</v>
      </c>
      <c r="K21" s="78">
        <f t="shared" si="3"/>
        <v>8.1954915358555794E-4</v>
      </c>
      <c r="L21" s="79"/>
      <c r="M21" s="80"/>
      <c r="N21" s="81">
        <f>分析係数表!H24</f>
        <v>3.4758083737189161E-4</v>
      </c>
      <c r="O21" s="82">
        <f t="shared" si="4"/>
        <v>1.1609340871952827E-2</v>
      </c>
      <c r="P21" s="76">
        <f>分析係数表!C24</f>
        <v>0.12890403180011356</v>
      </c>
      <c r="Q21" s="82">
        <f t="shared" si="5"/>
        <v>1.4964908449365652E-3</v>
      </c>
      <c r="R21" s="83">
        <v>5.8748207307405681E-3</v>
      </c>
      <c r="S21" s="84">
        <f t="shared" si="6"/>
        <v>9.8661315436572462E-3</v>
      </c>
      <c r="T21" s="85">
        <f>分析係数表!F24</f>
        <v>0.39200000000000002</v>
      </c>
      <c r="U21" s="86">
        <f t="shared" si="7"/>
        <v>3.8675235651136407E-3</v>
      </c>
      <c r="V21" s="87">
        <f>分析係数表!D24</f>
        <v>0</v>
      </c>
      <c r="W21" s="88">
        <f t="shared" si="8"/>
        <v>0</v>
      </c>
      <c r="X21" s="76">
        <f>分析係数表!E24</f>
        <v>0</v>
      </c>
      <c r="Y21" s="89">
        <f t="shared" si="9"/>
        <v>0</v>
      </c>
    </row>
    <row r="22" spans="1:25" x14ac:dyDescent="0.2">
      <c r="A22" s="6" t="s">
        <v>10</v>
      </c>
      <c r="B22" s="5" t="s">
        <v>272</v>
      </c>
      <c r="C22" s="90"/>
      <c r="D22" s="76">
        <f>投入係数表!AB22</f>
        <v>0</v>
      </c>
      <c r="E22" s="77">
        <f t="shared" si="0"/>
        <v>0</v>
      </c>
      <c r="F22" s="76">
        <f>分析係数表!C25</f>
        <v>4.4947860481841073E-2</v>
      </c>
      <c r="G22" s="77">
        <f t="shared" si="1"/>
        <v>0</v>
      </c>
      <c r="H22" s="77">
        <v>3.7049505519045388E-3</v>
      </c>
      <c r="I22" s="77">
        <f t="shared" si="2"/>
        <v>3.7049505519045388E-3</v>
      </c>
      <c r="J22" s="76">
        <f>分析係数表!G25</f>
        <v>0.19696010132995567</v>
      </c>
      <c r="K22" s="78">
        <f t="shared" si="3"/>
        <v>7.2972743612559311E-4</v>
      </c>
      <c r="L22" s="79"/>
      <c r="M22" s="80"/>
      <c r="N22" s="81">
        <f>分析係数表!H25</f>
        <v>5.2633669659172167E-4</v>
      </c>
      <c r="O22" s="82">
        <f t="shared" si="4"/>
        <v>1.7579859034671425E-2</v>
      </c>
      <c r="P22" s="76">
        <f>分析係数表!C25</f>
        <v>4.4947860481841073E-2</v>
      </c>
      <c r="Q22" s="82">
        <f t="shared" si="5"/>
        <v>7.9017705118084448E-4</v>
      </c>
      <c r="R22" s="83">
        <v>3.7850224601119658E-3</v>
      </c>
      <c r="S22" s="84">
        <f t="shared" si="6"/>
        <v>7.4899730120165046E-3</v>
      </c>
      <c r="T22" s="85">
        <f>分析係数表!F25</f>
        <v>0.35085497150094996</v>
      </c>
      <c r="U22" s="86">
        <f t="shared" si="7"/>
        <v>2.6278942676739351E-3</v>
      </c>
      <c r="V22" s="87">
        <f>分析係数表!D25</f>
        <v>8.9930335655478144E-2</v>
      </c>
      <c r="W22" s="88">
        <f t="shared" si="8"/>
        <v>0</v>
      </c>
      <c r="X22" s="76">
        <f>分析係数表!E25</f>
        <v>8.7397086763774542E-2</v>
      </c>
      <c r="Y22" s="89">
        <f t="shared" si="9"/>
        <v>0</v>
      </c>
    </row>
    <row r="23" spans="1:25" x14ac:dyDescent="0.2">
      <c r="A23" s="6" t="s">
        <v>11</v>
      </c>
      <c r="B23" s="5" t="s">
        <v>35</v>
      </c>
      <c r="C23" s="90"/>
      <c r="D23" s="76">
        <f>投入係数表!AB23</f>
        <v>0</v>
      </c>
      <c r="E23" s="77">
        <f t="shared" si="0"/>
        <v>0</v>
      </c>
      <c r="F23" s="76">
        <f>分析係数表!C26</f>
        <v>0.39424703891708968</v>
      </c>
      <c r="G23" s="77">
        <f t="shared" si="1"/>
        <v>0</v>
      </c>
      <c r="H23" s="77">
        <v>1.6172331817765052E-2</v>
      </c>
      <c r="I23" s="77">
        <f t="shared" si="2"/>
        <v>1.6172331817765052E-2</v>
      </c>
      <c r="J23" s="76">
        <f>分析係数表!G26</f>
        <v>0.19628618241398144</v>
      </c>
      <c r="K23" s="78">
        <f t="shared" si="3"/>
        <v>3.1744052732412668E-3</v>
      </c>
      <c r="L23" s="79"/>
      <c r="M23" s="80"/>
      <c r="N23" s="81">
        <f>分析係数表!H26</f>
        <v>1.0973623579884007E-2</v>
      </c>
      <c r="O23" s="82">
        <f t="shared" si="4"/>
        <v>0.36652347610022501</v>
      </c>
      <c r="P23" s="76">
        <f>分析係数表!C26</f>
        <v>0.39424703891708968</v>
      </c>
      <c r="Q23" s="82">
        <f t="shared" si="5"/>
        <v>0.14450079514611239</v>
      </c>
      <c r="R23" s="83">
        <v>0.15882079842786487</v>
      </c>
      <c r="S23" s="84">
        <f t="shared" si="6"/>
        <v>0.17499313024562993</v>
      </c>
      <c r="T23" s="85">
        <f>分析係数表!F26</f>
        <v>0.33478973238667392</v>
      </c>
      <c r="U23" s="86">
        <f t="shared" si="7"/>
        <v>5.8585903244440816E-2</v>
      </c>
      <c r="V23" s="87">
        <f>分析係数表!D26</f>
        <v>1.0267613326051339E-2</v>
      </c>
      <c r="W23" s="88">
        <f t="shared" si="8"/>
        <v>0</v>
      </c>
      <c r="X23" s="76">
        <f>分析係数表!E26</f>
        <v>1.0158383397050792E-2</v>
      </c>
      <c r="Y23" s="89">
        <f t="shared" si="9"/>
        <v>0</v>
      </c>
    </row>
    <row r="24" spans="1:25" x14ac:dyDescent="0.2">
      <c r="A24" s="6" t="s">
        <v>12</v>
      </c>
      <c r="B24" s="5" t="s">
        <v>366</v>
      </c>
      <c r="C24" s="90"/>
      <c r="D24" s="76">
        <f>投入係数表!AB24</f>
        <v>0</v>
      </c>
      <c r="E24" s="77">
        <f t="shared" si="0"/>
        <v>0</v>
      </c>
      <c r="F24" s="76">
        <f>分析係数表!C27</f>
        <v>0.12701612903225812</v>
      </c>
      <c r="G24" s="77">
        <f t="shared" si="1"/>
        <v>0</v>
      </c>
      <c r="H24" s="77">
        <v>6.9682420561070811E-4</v>
      </c>
      <c r="I24" s="77">
        <f t="shared" si="2"/>
        <v>6.9682420561070811E-4</v>
      </c>
      <c r="J24" s="76">
        <f>分析係数表!G27</f>
        <v>0.16988809766022381</v>
      </c>
      <c r="K24" s="78">
        <f t="shared" si="3"/>
        <v>1.1838213869479986E-4</v>
      </c>
      <c r="L24" s="79"/>
      <c r="M24" s="80"/>
      <c r="N24" s="81">
        <f>分析係数表!H27</f>
        <v>1.137085882259474E-2</v>
      </c>
      <c r="O24" s="82">
        <f t="shared" si="4"/>
        <v>0.37979129423959962</v>
      </c>
      <c r="P24" s="76">
        <f>分析係数表!C27</f>
        <v>0.12701612903225812</v>
      </c>
      <c r="Q24" s="82">
        <f t="shared" si="5"/>
        <v>4.8239620034465296E-2</v>
      </c>
      <c r="R24" s="83">
        <v>4.8829412956149683E-2</v>
      </c>
      <c r="S24" s="84">
        <f t="shared" si="6"/>
        <v>4.9526237161760391E-2</v>
      </c>
      <c r="T24" s="85">
        <f>分析係数表!F27</f>
        <v>0.32044760935910477</v>
      </c>
      <c r="U24" s="86">
        <f t="shared" si="7"/>
        <v>1.5870564299038173E-2</v>
      </c>
      <c r="V24" s="87">
        <f>分析係数表!D27</f>
        <v>1.0172939979654121E-2</v>
      </c>
      <c r="W24" s="88">
        <f t="shared" si="8"/>
        <v>0</v>
      </c>
      <c r="X24" s="76">
        <f>分析係数表!E27</f>
        <v>5.0864699898270603E-3</v>
      </c>
      <c r="Y24" s="89">
        <f t="shared" si="9"/>
        <v>0</v>
      </c>
    </row>
    <row r="25" spans="1:25" x14ac:dyDescent="0.2">
      <c r="A25" s="6" t="s">
        <v>13</v>
      </c>
      <c r="B25" s="5" t="s">
        <v>192</v>
      </c>
      <c r="C25" s="90"/>
      <c r="D25" s="76">
        <f>投入係数表!AB25</f>
        <v>0</v>
      </c>
      <c r="E25" s="77">
        <f t="shared" si="0"/>
        <v>0</v>
      </c>
      <c r="F25" s="76">
        <f>分析係数表!C28</f>
        <v>0.16379672406551871</v>
      </c>
      <c r="G25" s="77">
        <f t="shared" si="1"/>
        <v>0</v>
      </c>
      <c r="H25" s="77">
        <v>2.5113962774595641E-2</v>
      </c>
      <c r="I25" s="77">
        <f t="shared" si="2"/>
        <v>2.5113962774595641E-2</v>
      </c>
      <c r="J25" s="76">
        <f>分析係数表!G28</f>
        <v>0.12481384959046909</v>
      </c>
      <c r="K25" s="78">
        <f t="shared" si="3"/>
        <v>3.1345703723690203E-3</v>
      </c>
      <c r="L25" s="79"/>
      <c r="M25" s="80"/>
      <c r="N25" s="81">
        <f>分析係数表!H28</f>
        <v>2.2086279494716771E-2</v>
      </c>
      <c r="O25" s="82">
        <f t="shared" si="4"/>
        <v>0.73769068854923114</v>
      </c>
      <c r="P25" s="76">
        <f>分析係数表!C28</f>
        <v>0.16379672406551871</v>
      </c>
      <c r="Q25" s="82">
        <f t="shared" si="5"/>
        <v>0.12083131815800091</v>
      </c>
      <c r="R25" s="83">
        <v>0.13802964470688783</v>
      </c>
      <c r="S25" s="84">
        <f t="shared" si="6"/>
        <v>0.16314360748148349</v>
      </c>
      <c r="T25" s="85">
        <f>分析係数表!F28</f>
        <v>0.21360759493670886</v>
      </c>
      <c r="U25" s="86">
        <f t="shared" si="7"/>
        <v>3.4848713623418147E-2</v>
      </c>
      <c r="V25" s="87">
        <f>分析係数表!D28</f>
        <v>6.6548771407297092E-2</v>
      </c>
      <c r="W25" s="88">
        <f t="shared" si="8"/>
        <v>0</v>
      </c>
      <c r="X25" s="76">
        <f>分析係数表!E28</f>
        <v>6.78518242740134E-2</v>
      </c>
      <c r="Y25" s="89">
        <f t="shared" si="9"/>
        <v>0</v>
      </c>
    </row>
    <row r="26" spans="1:25" x14ac:dyDescent="0.2">
      <c r="A26" s="6" t="s">
        <v>14</v>
      </c>
      <c r="B26" s="5" t="s">
        <v>50</v>
      </c>
      <c r="C26" s="90"/>
      <c r="D26" s="76">
        <f>投入係数表!AB26</f>
        <v>4.2872454448017148E-3</v>
      </c>
      <c r="E26" s="77">
        <f t="shared" si="0"/>
        <v>0.4287245444801715</v>
      </c>
      <c r="F26" s="76">
        <f>分析係数表!C29</f>
        <v>0.28548895899053628</v>
      </c>
      <c r="G26" s="77">
        <f t="shared" si="1"/>
        <v>0.12239612389733603</v>
      </c>
      <c r="H26" s="77">
        <v>0.16174635261357451</v>
      </c>
      <c r="I26" s="77">
        <f t="shared" si="2"/>
        <v>0.16174635261357451</v>
      </c>
      <c r="J26" s="76">
        <f>分析係数表!G29</f>
        <v>0.26160092807424595</v>
      </c>
      <c r="K26" s="78">
        <f t="shared" si="3"/>
        <v>4.2312995956335329E-2</v>
      </c>
      <c r="L26" s="79"/>
      <c r="M26" s="80"/>
      <c r="N26" s="81">
        <f>分析係数表!H29</f>
        <v>1.047707952649559E-2</v>
      </c>
      <c r="O26" s="82">
        <f t="shared" si="4"/>
        <v>0.34993870342600664</v>
      </c>
      <c r="P26" s="76">
        <f>分析係数表!C29</f>
        <v>0.28548895899053628</v>
      </c>
      <c r="Q26" s="82">
        <f t="shared" si="5"/>
        <v>9.9903636151588648E-2</v>
      </c>
      <c r="R26" s="83">
        <v>0.13738749587862661</v>
      </c>
      <c r="S26" s="84">
        <f t="shared" si="6"/>
        <v>0.29913384849220115</v>
      </c>
      <c r="T26" s="85">
        <f>分析係数表!F29</f>
        <v>0.47177107501933491</v>
      </c>
      <c r="U26" s="86">
        <f t="shared" si="7"/>
        <v>0.14112269727783658</v>
      </c>
      <c r="V26" s="87">
        <f>分析係数表!D29</f>
        <v>7.4825986078886311E-2</v>
      </c>
      <c r="W26" s="88">
        <f t="shared" si="8"/>
        <v>0</v>
      </c>
      <c r="X26" s="76">
        <f>分析係数表!E29</f>
        <v>4.7370456303170917E-2</v>
      </c>
      <c r="Y26" s="89">
        <f t="shared" si="9"/>
        <v>0</v>
      </c>
    </row>
    <row r="27" spans="1:25" x14ac:dyDescent="0.2">
      <c r="A27" s="6" t="s">
        <v>15</v>
      </c>
      <c r="B27" s="5" t="s">
        <v>36</v>
      </c>
      <c r="C27" s="90"/>
      <c r="D27" s="76">
        <f>投入係数表!AB27</f>
        <v>3.2154340836012861E-3</v>
      </c>
      <c r="E27" s="77">
        <f t="shared" si="0"/>
        <v>0.32154340836012862</v>
      </c>
      <c r="F27" s="76">
        <f>分析係数表!C30</f>
        <v>1</v>
      </c>
      <c r="G27" s="77">
        <f t="shared" si="1"/>
        <v>0.32154340836012862</v>
      </c>
      <c r="H27" s="77">
        <v>0.38543114242348642</v>
      </c>
      <c r="I27" s="77">
        <f t="shared" si="2"/>
        <v>0.38543114242348642</v>
      </c>
      <c r="J27" s="76">
        <f>分析係数表!G30</f>
        <v>0.34486716956379143</v>
      </c>
      <c r="K27" s="78">
        <f t="shared" si="3"/>
        <v>0.13292254714932633</v>
      </c>
      <c r="L27" s="79"/>
      <c r="M27" s="80"/>
      <c r="N27" s="81">
        <f>分析係数表!H30</f>
        <v>0</v>
      </c>
      <c r="O27" s="82">
        <f t="shared" si="4"/>
        <v>0</v>
      </c>
      <c r="P27" s="76">
        <f>分析係数表!C30</f>
        <v>1</v>
      </c>
      <c r="Q27" s="82">
        <f t="shared" si="5"/>
        <v>0</v>
      </c>
      <c r="R27" s="83">
        <v>7.6051424307414905E-2</v>
      </c>
      <c r="S27" s="84">
        <f t="shared" si="6"/>
        <v>0.46148256673090132</v>
      </c>
      <c r="T27" s="85">
        <f>分析係数表!F30</f>
        <v>0.44112823876680879</v>
      </c>
      <c r="U27" s="86">
        <f t="shared" si="7"/>
        <v>0.20357299188358882</v>
      </c>
      <c r="V27" s="87">
        <f>分析係数表!D30</f>
        <v>0.17563135454247294</v>
      </c>
      <c r="W27" s="88">
        <f t="shared" si="8"/>
        <v>0</v>
      </c>
      <c r="X27" s="76">
        <f>分析係数表!E30</f>
        <v>0.11282387668087898</v>
      </c>
      <c r="Y27" s="89">
        <f t="shared" si="9"/>
        <v>0</v>
      </c>
    </row>
    <row r="28" spans="1:25" x14ac:dyDescent="0.2">
      <c r="A28" s="6" t="s">
        <v>16</v>
      </c>
      <c r="B28" s="5" t="s">
        <v>193</v>
      </c>
      <c r="C28" s="90"/>
      <c r="D28" s="76">
        <f>投入係数表!AB28</f>
        <v>7.6098606645230438E-2</v>
      </c>
      <c r="E28" s="77">
        <f t="shared" si="0"/>
        <v>7.609860664523044</v>
      </c>
      <c r="F28" s="76">
        <f>分析係数表!C31</f>
        <v>9.852216748768472E-2</v>
      </c>
      <c r="G28" s="77">
        <f t="shared" si="1"/>
        <v>0.74973996694808309</v>
      </c>
      <c r="H28" s="77">
        <v>0.7726581588019964</v>
      </c>
      <c r="I28" s="77">
        <f t="shared" si="2"/>
        <v>0.7726581588019964</v>
      </c>
      <c r="J28" s="76">
        <f>分析係数表!G31</f>
        <v>7.0742358078602616E-2</v>
      </c>
      <c r="K28" s="78">
        <f t="shared" si="3"/>
        <v>5.465966014232463E-2</v>
      </c>
      <c r="L28" s="79"/>
      <c r="M28" s="80"/>
      <c r="N28" s="81">
        <f>分析係数表!H31</f>
        <v>2.298998967188369E-2</v>
      </c>
      <c r="O28" s="82">
        <f t="shared" si="4"/>
        <v>0.76787497481630851</v>
      </c>
      <c r="P28" s="76">
        <f>分析係数表!C31</f>
        <v>9.852216748768472E-2</v>
      </c>
      <c r="Q28" s="82">
        <f t="shared" si="5"/>
        <v>7.5652706878454032E-2</v>
      </c>
      <c r="R28" s="83">
        <v>9.7390676536426191E-2</v>
      </c>
      <c r="S28" s="84">
        <f t="shared" si="6"/>
        <v>0.87004883533842259</v>
      </c>
      <c r="T28" s="85">
        <f>分析係数表!F31</f>
        <v>0.34585152838427946</v>
      </c>
      <c r="U28" s="86">
        <f t="shared" si="7"/>
        <v>0.30090771947075573</v>
      </c>
      <c r="V28" s="87">
        <f>分析係数表!D31</f>
        <v>0</v>
      </c>
      <c r="W28" s="88">
        <f t="shared" si="8"/>
        <v>0</v>
      </c>
      <c r="X28" s="76">
        <f>分析係数表!E31</f>
        <v>0</v>
      </c>
      <c r="Y28" s="89">
        <f t="shared" si="9"/>
        <v>0</v>
      </c>
    </row>
    <row r="29" spans="1:25" x14ac:dyDescent="0.2">
      <c r="A29" s="6" t="s">
        <v>17</v>
      </c>
      <c r="B29" s="5" t="s">
        <v>273</v>
      </c>
      <c r="C29" s="90"/>
      <c r="D29" s="76">
        <f>投入係数表!AB29</f>
        <v>9.6463022508038593E-3</v>
      </c>
      <c r="E29" s="77">
        <f t="shared" si="0"/>
        <v>0.96463022508038598</v>
      </c>
      <c r="F29" s="76">
        <f>分析係数表!C32</f>
        <v>1</v>
      </c>
      <c r="G29" s="77">
        <f t="shared" si="1"/>
        <v>0.96463022508038598</v>
      </c>
      <c r="H29" s="77">
        <v>1.0755217448922998</v>
      </c>
      <c r="I29" s="77">
        <f t="shared" si="2"/>
        <v>1.0755217448922998</v>
      </c>
      <c r="J29" s="76">
        <f>分析係数表!G32</f>
        <v>0.13984348417829193</v>
      </c>
      <c r="K29" s="78">
        <f t="shared" si="3"/>
        <v>0.15040470811525525</v>
      </c>
      <c r="L29" s="79"/>
      <c r="M29" s="80"/>
      <c r="N29" s="81">
        <f>分析係数表!H32</f>
        <v>6.6735520775403198E-3</v>
      </c>
      <c r="O29" s="82">
        <f t="shared" si="4"/>
        <v>0.22289934474149431</v>
      </c>
      <c r="P29" s="76">
        <f>分析係数表!C32</f>
        <v>1</v>
      </c>
      <c r="Q29" s="82">
        <f t="shared" si="5"/>
        <v>0.22289934474149431</v>
      </c>
      <c r="R29" s="83">
        <v>0.29376969011196746</v>
      </c>
      <c r="S29" s="84">
        <f t="shared" si="6"/>
        <v>1.3692914350042673</v>
      </c>
      <c r="T29" s="85">
        <f>分析係数表!F32</f>
        <v>0.48213678121810138</v>
      </c>
      <c r="U29" s="86">
        <f t="shared" si="7"/>
        <v>0.6601857650224725</v>
      </c>
      <c r="V29" s="87">
        <f>分析係数表!D32</f>
        <v>1.5651582170806397E-2</v>
      </c>
      <c r="W29" s="88">
        <f t="shared" si="8"/>
        <v>0</v>
      </c>
      <c r="X29" s="76">
        <f>分析係数表!E32</f>
        <v>2.3477373256209595E-2</v>
      </c>
      <c r="Y29" s="89">
        <f t="shared" si="9"/>
        <v>0</v>
      </c>
    </row>
    <row r="30" spans="1:25" x14ac:dyDescent="0.2">
      <c r="A30" s="6" t="s">
        <v>18</v>
      </c>
      <c r="B30" s="5" t="s">
        <v>274</v>
      </c>
      <c r="C30" s="75">
        <f>最終需要_まとめ!C31</f>
        <v>100</v>
      </c>
      <c r="D30" s="76">
        <f>投入係数表!AB30</f>
        <v>0</v>
      </c>
      <c r="E30" s="77">
        <f t="shared" si="0"/>
        <v>0</v>
      </c>
      <c r="F30" s="76">
        <f>分析係数表!C33</f>
        <v>0.66930265995686555</v>
      </c>
      <c r="G30" s="77">
        <f t="shared" si="1"/>
        <v>0</v>
      </c>
      <c r="H30" s="77">
        <v>3.0530674469323171E-2</v>
      </c>
      <c r="I30" s="77">
        <f t="shared" si="2"/>
        <v>100.03053067446932</v>
      </c>
      <c r="J30" s="76">
        <f>分析係数表!G33</f>
        <v>0.50267952840300112</v>
      </c>
      <c r="K30" s="78">
        <f t="shared" si="3"/>
        <v>50.283299985344172</v>
      </c>
      <c r="L30" s="79"/>
      <c r="M30" s="80"/>
      <c r="N30" s="81">
        <f>分析係数表!H33</f>
        <v>9.930881067768333E-4</v>
      </c>
      <c r="O30" s="82">
        <f t="shared" si="4"/>
        <v>3.3169545348436656E-2</v>
      </c>
      <c r="P30" s="76">
        <f>分析係数表!C33</f>
        <v>0.66930265995686555</v>
      </c>
      <c r="Q30" s="82">
        <f t="shared" si="5"/>
        <v>2.2200464931268531E-2</v>
      </c>
      <c r="R30" s="83">
        <v>6.3001192209861778E-2</v>
      </c>
      <c r="S30" s="84">
        <f t="shared" si="6"/>
        <v>100.09353186667919</v>
      </c>
      <c r="T30" s="85">
        <f>分析係数表!F33</f>
        <v>0.63987138263665599</v>
      </c>
      <c r="U30" s="86">
        <f t="shared" si="7"/>
        <v>64.046986628518198</v>
      </c>
      <c r="V30" s="87">
        <f>分析係数表!D33</f>
        <v>8.1457663451232579E-2</v>
      </c>
      <c r="W30" s="88">
        <f t="shared" si="8"/>
        <v>8</v>
      </c>
      <c r="X30" s="76">
        <f>分析係数表!E33</f>
        <v>7.5026795284030015E-2</v>
      </c>
      <c r="Y30" s="89">
        <f t="shared" si="9"/>
        <v>8</v>
      </c>
    </row>
    <row r="31" spans="1:25" x14ac:dyDescent="0.2">
      <c r="A31" s="6" t="s">
        <v>19</v>
      </c>
      <c r="B31" s="5" t="s">
        <v>275</v>
      </c>
      <c r="C31" s="90"/>
      <c r="D31" s="76">
        <f>投入係数表!AB31</f>
        <v>1.607717041800643E-2</v>
      </c>
      <c r="E31" s="77">
        <f t="shared" si="0"/>
        <v>1.607717041800643</v>
      </c>
      <c r="F31" s="76">
        <f>分析係数表!C34</f>
        <v>0.21075898495808931</v>
      </c>
      <c r="G31" s="77">
        <f t="shared" si="1"/>
        <v>0.33884081182972559</v>
      </c>
      <c r="H31" s="77">
        <v>0.41774683809900909</v>
      </c>
      <c r="I31" s="77">
        <f t="shared" si="2"/>
        <v>0.41774683809900909</v>
      </c>
      <c r="J31" s="76">
        <f>分析係数表!G34</f>
        <v>0.42506631299734748</v>
      </c>
      <c r="K31" s="78">
        <f t="shared" si="3"/>
        <v>0.17757010823704564</v>
      </c>
      <c r="L31" s="79"/>
      <c r="M31" s="80"/>
      <c r="N31" s="81">
        <f>分析係数表!H34</f>
        <v>0.16547827123222372</v>
      </c>
      <c r="O31" s="82">
        <f t="shared" si="4"/>
        <v>5.5270413414099995</v>
      </c>
      <c r="P31" s="76">
        <f>分析係数表!C34</f>
        <v>0.21075898495808931</v>
      </c>
      <c r="Q31" s="82">
        <f t="shared" si="5"/>
        <v>1.1648736229369678</v>
      </c>
      <c r="R31" s="83">
        <v>1.2745073336615014</v>
      </c>
      <c r="S31" s="84">
        <f t="shared" si="6"/>
        <v>1.6922541717605104</v>
      </c>
      <c r="T31" s="85">
        <f>分析係数表!F34</f>
        <v>0.7000994694960212</v>
      </c>
      <c r="U31" s="86">
        <f t="shared" si="7"/>
        <v>1.1847462479019621</v>
      </c>
      <c r="V31" s="87">
        <f>分析係数表!D34</f>
        <v>0.34449602122015915</v>
      </c>
      <c r="W31" s="88">
        <f t="shared" si="8"/>
        <v>1</v>
      </c>
      <c r="X31" s="76">
        <f>分析係数表!E34</f>
        <v>0.25008289124668437</v>
      </c>
      <c r="Y31" s="89">
        <f t="shared" si="9"/>
        <v>0</v>
      </c>
    </row>
    <row r="32" spans="1:25" x14ac:dyDescent="0.2">
      <c r="A32" s="6" t="s">
        <v>20</v>
      </c>
      <c r="B32" s="5" t="s">
        <v>37</v>
      </c>
      <c r="C32" s="90"/>
      <c r="D32" s="76">
        <f>投入係数表!AB32</f>
        <v>2.6795284030010719E-2</v>
      </c>
      <c r="E32" s="77">
        <f t="shared" si="0"/>
        <v>2.679528403001072</v>
      </c>
      <c r="F32" s="76">
        <f>分析係数表!C35</f>
        <v>0.35776763643278187</v>
      </c>
      <c r="G32" s="77">
        <f t="shared" si="1"/>
        <v>0.9586485434962001</v>
      </c>
      <c r="H32" s="77">
        <v>1.0251120639953835</v>
      </c>
      <c r="I32" s="77">
        <f t="shared" si="2"/>
        <v>1.0251120639953835</v>
      </c>
      <c r="J32" s="76">
        <f>分析係数表!G35</f>
        <v>0.31457036114570364</v>
      </c>
      <c r="K32" s="78">
        <f t="shared" si="3"/>
        <v>0.32246987218584544</v>
      </c>
      <c r="L32" s="79"/>
      <c r="M32" s="80"/>
      <c r="N32" s="81">
        <f>分析係数表!H35</f>
        <v>6.2812822753634701E-2</v>
      </c>
      <c r="O32" s="82">
        <f t="shared" si="4"/>
        <v>2.0979737432886183</v>
      </c>
      <c r="P32" s="76">
        <f>分析係数表!C35</f>
        <v>0.35776763643278187</v>
      </c>
      <c r="Q32" s="82">
        <f t="shared" si="5"/>
        <v>0.75058710743440482</v>
      </c>
      <c r="R32" s="83">
        <v>0.91966782945854497</v>
      </c>
      <c r="S32" s="84">
        <f t="shared" si="6"/>
        <v>1.9447798934539284</v>
      </c>
      <c r="T32" s="85">
        <f>分析係数表!F35</f>
        <v>0.64533001245330013</v>
      </c>
      <c r="U32" s="86">
        <f t="shared" si="7"/>
        <v>1.2550248328615514</v>
      </c>
      <c r="V32" s="87">
        <f>分析係数表!D35</f>
        <v>7.6961394769613944E-2</v>
      </c>
      <c r="W32" s="88">
        <f t="shared" si="8"/>
        <v>0</v>
      </c>
      <c r="X32" s="76">
        <f>分析係数表!E35</f>
        <v>7.0734744707347447E-2</v>
      </c>
      <c r="Y32" s="89">
        <f t="shared" si="9"/>
        <v>0</v>
      </c>
    </row>
    <row r="33" spans="1:25" x14ac:dyDescent="0.2">
      <c r="A33" s="6" t="s">
        <v>21</v>
      </c>
      <c r="B33" s="5" t="s">
        <v>38</v>
      </c>
      <c r="C33" s="90"/>
      <c r="D33" s="76">
        <f>投入係数表!AB33</f>
        <v>1.0718113612004287E-3</v>
      </c>
      <c r="E33" s="77">
        <f t="shared" si="0"/>
        <v>0.10718113612004287</v>
      </c>
      <c r="F33" s="76">
        <f>分析係数表!C36</f>
        <v>0.77131996474217712</v>
      </c>
      <c r="G33" s="77">
        <f t="shared" si="1"/>
        <v>8.2670950133137952E-2</v>
      </c>
      <c r="H33" s="77">
        <v>0.17940869909215298</v>
      </c>
      <c r="I33" s="77">
        <f t="shared" si="2"/>
        <v>0.17940869909215298</v>
      </c>
      <c r="J33" s="76">
        <f>分析係数表!G36</f>
        <v>2.7850799289520427E-2</v>
      </c>
      <c r="K33" s="78">
        <f t="shared" si="3"/>
        <v>4.9966756692095184E-3</v>
      </c>
      <c r="L33" s="79"/>
      <c r="M33" s="80"/>
      <c r="N33" s="81">
        <f>分析係数表!H36</f>
        <v>0.1566397870819099</v>
      </c>
      <c r="O33" s="82">
        <f t="shared" si="4"/>
        <v>5.2318323878089128</v>
      </c>
      <c r="P33" s="76">
        <f>分析係数表!C36</f>
        <v>0.77131996474217712</v>
      </c>
      <c r="Q33" s="82">
        <f t="shared" si="5"/>
        <v>4.0354167729017512</v>
      </c>
      <c r="R33" s="83">
        <v>4.1991456032311403</v>
      </c>
      <c r="S33" s="84">
        <f t="shared" si="6"/>
        <v>4.3785543023232929</v>
      </c>
      <c r="T33" s="85">
        <f>分析係数表!F36</f>
        <v>0.87289520426287748</v>
      </c>
      <c r="U33" s="86">
        <f t="shared" si="7"/>
        <v>3.8220190521025916</v>
      </c>
      <c r="V33" s="87">
        <f>分析係数表!D36</f>
        <v>1.1793960923623446E-2</v>
      </c>
      <c r="W33" s="88">
        <f t="shared" si="8"/>
        <v>0</v>
      </c>
      <c r="X33" s="76">
        <f>分析係数表!E36</f>
        <v>4.760213143872114E-3</v>
      </c>
      <c r="Y33" s="89">
        <f t="shared" si="9"/>
        <v>0</v>
      </c>
    </row>
    <row r="34" spans="1:25" x14ac:dyDescent="0.2">
      <c r="A34" s="6" t="s">
        <v>22</v>
      </c>
      <c r="B34" s="5" t="s">
        <v>378</v>
      </c>
      <c r="C34" s="90"/>
      <c r="D34" s="76">
        <f>投入係数表!AB34</f>
        <v>4.3944265809217578E-2</v>
      </c>
      <c r="E34" s="77">
        <f t="shared" si="0"/>
        <v>4.394426580921758</v>
      </c>
      <c r="F34" s="76">
        <f>分析係数表!C37</f>
        <v>0.44031007751937989</v>
      </c>
      <c r="G34" s="77">
        <f t="shared" si="1"/>
        <v>1.9349103084988828</v>
      </c>
      <c r="H34" s="77">
        <v>2.1110437593259044</v>
      </c>
      <c r="I34" s="77">
        <f t="shared" si="2"/>
        <v>2.1110437593259044</v>
      </c>
      <c r="J34" s="76">
        <f>分析係数表!G37</f>
        <v>0.46875589956579194</v>
      </c>
      <c r="K34" s="78">
        <f t="shared" si="3"/>
        <v>0.98956421642556547</v>
      </c>
      <c r="L34" s="79"/>
      <c r="M34" s="80"/>
      <c r="N34" s="81">
        <f>分析係数表!H37</f>
        <v>4.9515373003892908E-2</v>
      </c>
      <c r="O34" s="82">
        <f t="shared" si="4"/>
        <v>1.6538335310730514</v>
      </c>
      <c r="P34" s="76">
        <f>分析係数表!C37</f>
        <v>0.44031007751937989</v>
      </c>
      <c r="Q34" s="82">
        <f t="shared" si="5"/>
        <v>0.72819957027092508</v>
      </c>
      <c r="R34" s="83">
        <v>0.8601002890511712</v>
      </c>
      <c r="S34" s="84">
        <f t="shared" si="6"/>
        <v>2.9711440483770755</v>
      </c>
      <c r="T34" s="85">
        <f>分析係数表!F37</f>
        <v>0.71172361714177834</v>
      </c>
      <c r="U34" s="86">
        <f t="shared" si="7"/>
        <v>2.1146333891601992</v>
      </c>
      <c r="V34" s="87">
        <f>分析係数表!D37</f>
        <v>0.12846894468567113</v>
      </c>
      <c r="W34" s="88">
        <f t="shared" si="8"/>
        <v>0</v>
      </c>
      <c r="X34" s="76">
        <f>分析係数表!E37</f>
        <v>0.12044553520860865</v>
      </c>
      <c r="Y34" s="89">
        <f t="shared" si="9"/>
        <v>0</v>
      </c>
    </row>
    <row r="35" spans="1:25" x14ac:dyDescent="0.2">
      <c r="A35" s="6" t="s">
        <v>23</v>
      </c>
      <c r="B35" s="5" t="s">
        <v>194</v>
      </c>
      <c r="C35" s="90"/>
      <c r="D35" s="76">
        <f>投入係数表!AB35</f>
        <v>9.6463022508038593E-3</v>
      </c>
      <c r="E35" s="77">
        <f t="shared" si="0"/>
        <v>0.96463022508038598</v>
      </c>
      <c r="F35" s="76">
        <f>分析係数表!C38</f>
        <v>1.9523553644993696E-2</v>
      </c>
      <c r="G35" s="77">
        <f t="shared" si="1"/>
        <v>1.8833009946939261E-2</v>
      </c>
      <c r="H35" s="77">
        <v>2.5165500914635642E-2</v>
      </c>
      <c r="I35" s="77">
        <f t="shared" si="2"/>
        <v>2.5165500914635642E-2</v>
      </c>
      <c r="J35" s="76">
        <f>分析係数表!G38</f>
        <v>0.33554817275747506</v>
      </c>
      <c r="K35" s="78">
        <f t="shared" si="3"/>
        <v>8.4442378484325571E-3</v>
      </c>
      <c r="L35" s="79"/>
      <c r="M35" s="80"/>
      <c r="N35" s="81">
        <f>分析係数表!H38</f>
        <v>4.4649241280686425E-2</v>
      </c>
      <c r="O35" s="82">
        <f t="shared" si="4"/>
        <v>1.491302758865712</v>
      </c>
      <c r="P35" s="76">
        <f>分析係数表!C38</f>
        <v>1.9523553644993696E-2</v>
      </c>
      <c r="Q35" s="82">
        <f t="shared" si="5"/>
        <v>2.9115529413641827E-2</v>
      </c>
      <c r="R35" s="83">
        <v>3.5330854397871037E-2</v>
      </c>
      <c r="S35" s="84">
        <f t="shared" si="6"/>
        <v>6.0496355312506675E-2</v>
      </c>
      <c r="T35" s="85">
        <f>分析係数表!F38</f>
        <v>0.54485049833887045</v>
      </c>
      <c r="U35" s="86">
        <f t="shared" si="7"/>
        <v>3.2961469339704633E-2</v>
      </c>
      <c r="V35" s="87">
        <f>分析係数表!D38</f>
        <v>0.16279069767441862</v>
      </c>
      <c r="W35" s="88">
        <f t="shared" si="8"/>
        <v>0</v>
      </c>
      <c r="X35" s="76">
        <f>分析係数表!E38</f>
        <v>0.12624584717607973</v>
      </c>
      <c r="Y35" s="89">
        <f t="shared" si="9"/>
        <v>0</v>
      </c>
    </row>
    <row r="36" spans="1:25" x14ac:dyDescent="0.2">
      <c r="A36" s="6" t="s">
        <v>24</v>
      </c>
      <c r="B36" s="5" t="s">
        <v>39</v>
      </c>
      <c r="C36" s="90"/>
      <c r="D36" s="76">
        <f>投入係数表!AB36</f>
        <v>0</v>
      </c>
      <c r="E36" s="77">
        <f t="shared" si="0"/>
        <v>0</v>
      </c>
      <c r="F36" s="76">
        <f>分析係数表!C39</f>
        <v>1</v>
      </c>
      <c r="G36" s="77">
        <f t="shared" si="1"/>
        <v>0</v>
      </c>
      <c r="H36" s="77">
        <v>0.25625603243674805</v>
      </c>
      <c r="I36" s="77">
        <f t="shared" si="2"/>
        <v>0.25625603243674805</v>
      </c>
      <c r="J36" s="76">
        <f>分析係数表!G39</f>
        <v>0.34952522092321203</v>
      </c>
      <c r="K36" s="78">
        <f t="shared" si="3"/>
        <v>8.9567946350360153E-2</v>
      </c>
      <c r="L36" s="79"/>
      <c r="M36" s="80"/>
      <c r="N36" s="81">
        <f>分析係数表!H39</f>
        <v>3.9524906649717967E-3</v>
      </c>
      <c r="O36" s="82">
        <f t="shared" si="4"/>
        <v>0.13201479048677789</v>
      </c>
      <c r="P36" s="76">
        <f>分析係数表!C39</f>
        <v>1</v>
      </c>
      <c r="Q36" s="82">
        <f t="shared" si="5"/>
        <v>0.13201479048677789</v>
      </c>
      <c r="R36" s="83">
        <v>0.21498794045672603</v>
      </c>
      <c r="S36" s="84">
        <f t="shared" si="6"/>
        <v>0.47124397289347408</v>
      </c>
      <c r="T36" s="85">
        <f>分析係数表!F39</f>
        <v>0.70020308469180526</v>
      </c>
      <c r="U36" s="86">
        <f t="shared" si="7"/>
        <v>0.32996648346243201</v>
      </c>
      <c r="V36" s="87">
        <f>分析係数表!D39</f>
        <v>4.7038805642461164E-2</v>
      </c>
      <c r="W36" s="88">
        <f t="shared" si="8"/>
        <v>0</v>
      </c>
      <c r="X36" s="76">
        <f>分析係数表!E39</f>
        <v>5.9608101432570393E-2</v>
      </c>
      <c r="Y36" s="89">
        <f t="shared" si="9"/>
        <v>0</v>
      </c>
    </row>
    <row r="37" spans="1:25" x14ac:dyDescent="0.2">
      <c r="A37" s="6" t="s">
        <v>25</v>
      </c>
      <c r="B37" s="5" t="s">
        <v>40</v>
      </c>
      <c r="C37" s="90"/>
      <c r="D37" s="76">
        <f>投入係数表!AB37</f>
        <v>0</v>
      </c>
      <c r="E37" s="77">
        <f t="shared" si="0"/>
        <v>0</v>
      </c>
      <c r="F37" s="76">
        <f>分析係数表!C40</f>
        <v>0.85909267157813107</v>
      </c>
      <c r="G37" s="77">
        <f t="shared" si="1"/>
        <v>0</v>
      </c>
      <c r="H37" s="77">
        <v>1.1392107584644352E-3</v>
      </c>
      <c r="I37" s="77">
        <f t="shared" si="2"/>
        <v>1.1392107584644352E-3</v>
      </c>
      <c r="J37" s="76">
        <f>分析係数表!G40</f>
        <v>0.47745782431646305</v>
      </c>
      <c r="K37" s="78">
        <f t="shared" si="3"/>
        <v>5.4392509017433697E-4</v>
      </c>
      <c r="L37" s="79"/>
      <c r="M37" s="80"/>
      <c r="N37" s="81">
        <f>分析係数表!H40</f>
        <v>3.4410502899817272E-2</v>
      </c>
      <c r="O37" s="82">
        <f t="shared" si="4"/>
        <v>1.14932474632333</v>
      </c>
      <c r="P37" s="76">
        <f>分析係数表!C40</f>
        <v>0.85909267157813107</v>
      </c>
      <c r="Q37" s="82">
        <f t="shared" si="5"/>
        <v>0.98737646682976743</v>
      </c>
      <c r="R37" s="83">
        <v>0.98853403181248778</v>
      </c>
      <c r="S37" s="84">
        <f t="shared" si="6"/>
        <v>0.98967324257095224</v>
      </c>
      <c r="T37" s="85">
        <f>分析係数表!F40</f>
        <v>0.67379290285049442</v>
      </c>
      <c r="U37" s="86">
        <f t="shared" si="7"/>
        <v>0.66683480698534348</v>
      </c>
      <c r="V37" s="87">
        <f>分析係数表!D40</f>
        <v>6.7699243746364171E-2</v>
      </c>
      <c r="W37" s="88">
        <f t="shared" si="8"/>
        <v>0</v>
      </c>
      <c r="X37" s="76">
        <f>分析係数表!E40</f>
        <v>4.3048283885980219E-2</v>
      </c>
      <c r="Y37" s="89">
        <f t="shared" si="9"/>
        <v>0</v>
      </c>
    </row>
    <row r="38" spans="1:25" x14ac:dyDescent="0.2">
      <c r="A38" s="6" t="s">
        <v>26</v>
      </c>
      <c r="B38" s="5" t="s">
        <v>277</v>
      </c>
      <c r="C38" s="90"/>
      <c r="D38" s="76">
        <f>投入係数表!AB38</f>
        <v>0</v>
      </c>
      <c r="E38" s="77">
        <f t="shared" si="0"/>
        <v>0</v>
      </c>
      <c r="F38" s="76">
        <f>分析係数表!C41</f>
        <v>0.79270887240526711</v>
      </c>
      <c r="G38" s="77">
        <f t="shared" si="1"/>
        <v>0</v>
      </c>
      <c r="H38" s="77">
        <v>6.7899273573892652E-3</v>
      </c>
      <c r="I38" s="77">
        <f t="shared" si="2"/>
        <v>6.7899273573892652E-3</v>
      </c>
      <c r="J38" s="76">
        <f>分析係数表!G41</f>
        <v>0.44018033035308379</v>
      </c>
      <c r="K38" s="78">
        <f t="shared" si="3"/>
        <v>2.9887924672490481E-3</v>
      </c>
      <c r="L38" s="79"/>
      <c r="M38" s="80"/>
      <c r="N38" s="81">
        <f>分析係数表!H41</f>
        <v>5.5652657503773732E-2</v>
      </c>
      <c r="O38" s="82">
        <f t="shared" si="4"/>
        <v>1.8588213213263898</v>
      </c>
      <c r="P38" s="76">
        <f>分析係数表!C41</f>
        <v>0.79270887240526711</v>
      </c>
      <c r="Q38" s="82">
        <f t="shared" si="5"/>
        <v>1.4735041536315112</v>
      </c>
      <c r="R38" s="83">
        <v>1.5009139557200473</v>
      </c>
      <c r="S38" s="84">
        <f t="shared" si="6"/>
        <v>1.5077038830774365</v>
      </c>
      <c r="T38" s="85">
        <f>分析係数表!F41</f>
        <v>0.54542354902257917</v>
      </c>
      <c r="U38" s="86">
        <f t="shared" si="7"/>
        <v>0.8223372027832192</v>
      </c>
      <c r="V38" s="87">
        <f>分析係数表!D41</f>
        <v>0.13115623579330202</v>
      </c>
      <c r="W38" s="88">
        <f t="shared" si="8"/>
        <v>0</v>
      </c>
      <c r="X38" s="76">
        <f>分析係数表!E41</f>
        <v>0.12384452189725716</v>
      </c>
      <c r="Y38" s="89">
        <f t="shared" si="9"/>
        <v>0</v>
      </c>
    </row>
    <row r="39" spans="1:25" x14ac:dyDescent="0.2">
      <c r="A39" s="6" t="s">
        <v>51</v>
      </c>
      <c r="B39" s="5" t="s">
        <v>368</v>
      </c>
      <c r="C39" s="90"/>
      <c r="D39" s="76">
        <f>投入係数表!AB39</f>
        <v>2.1436227224008574E-3</v>
      </c>
      <c r="E39" s="77">
        <f>$C$30*D39</f>
        <v>0.21436227224008575</v>
      </c>
      <c r="F39" s="76">
        <f>分析係数表!C42</f>
        <v>1</v>
      </c>
      <c r="G39" s="77">
        <f>E39*F39</f>
        <v>0.21436227224008575</v>
      </c>
      <c r="H39" s="77">
        <v>0.24048240255632511</v>
      </c>
      <c r="I39" s="77">
        <f>C39+H39</f>
        <v>0.24048240255632511</v>
      </c>
      <c r="J39" s="76">
        <f>分析係数表!G42</f>
        <v>0.4853870458135861</v>
      </c>
      <c r="K39" s="78">
        <f>I39*J39</f>
        <v>0.11672704294696823</v>
      </c>
      <c r="L39" s="79"/>
      <c r="M39" s="80"/>
      <c r="N39" s="81">
        <f>分析係数表!H42</f>
        <v>1.2671804242472393E-2</v>
      </c>
      <c r="O39" s="82">
        <f t="shared" si="4"/>
        <v>0.42324339864605171</v>
      </c>
      <c r="P39" s="76">
        <f>分析係数表!C42</f>
        <v>1</v>
      </c>
      <c r="Q39" s="82">
        <f>O39*P39</f>
        <v>0.42324339864605171</v>
      </c>
      <c r="R39" s="83">
        <v>0.44388415278965621</v>
      </c>
      <c r="S39" s="84">
        <f>I39+R39</f>
        <v>0.68436655534598134</v>
      </c>
      <c r="T39" s="85">
        <f>分析係数表!F42</f>
        <v>0.55766192733017372</v>
      </c>
      <c r="U39" s="86">
        <f>S39*T39</f>
        <v>0.38164517225455197</v>
      </c>
      <c r="V39" s="87">
        <f>分析係数表!D42</f>
        <v>5.075039494470774E-2</v>
      </c>
      <c r="W39" s="88">
        <f>ROUND(S39*V39,0)</f>
        <v>0</v>
      </c>
      <c r="X39" s="76">
        <f>分析係数表!E42</f>
        <v>4.4826224328593997E-2</v>
      </c>
      <c r="Y39" s="89">
        <f>ROUND(S39*X39,0)</f>
        <v>0</v>
      </c>
    </row>
    <row r="40" spans="1:25" x14ac:dyDescent="0.2">
      <c r="A40" s="6" t="s">
        <v>195</v>
      </c>
      <c r="B40" s="5" t="s">
        <v>41</v>
      </c>
      <c r="C40" s="90"/>
      <c r="D40" s="76">
        <f>投入係数表!AB40</f>
        <v>6.2165058949624867E-2</v>
      </c>
      <c r="E40" s="77">
        <f>$C$30*D40</f>
        <v>6.216505894962487</v>
      </c>
      <c r="F40" s="76">
        <f>分析係数表!C43</f>
        <v>0.28901851382196297</v>
      </c>
      <c r="G40" s="77">
        <f>E40*F40</f>
        <v>1.7966852949275298</v>
      </c>
      <c r="H40" s="77">
        <v>2.0619877959382289</v>
      </c>
      <c r="I40" s="77">
        <f>C40+H40</f>
        <v>2.0619877959382289</v>
      </c>
      <c r="J40" s="76">
        <f>分析係数表!G43</f>
        <v>0.30652070442646356</v>
      </c>
      <c r="K40" s="78">
        <f>I40*J40</f>
        <v>0.63204195172975697</v>
      </c>
      <c r="L40" s="79"/>
      <c r="M40" s="80"/>
      <c r="N40" s="81">
        <f>分析係数表!H43</f>
        <v>3.521490426630651E-2</v>
      </c>
      <c r="O40" s="82">
        <f t="shared" si="4"/>
        <v>1.1761920780555637</v>
      </c>
      <c r="P40" s="76">
        <f>分析係数表!C43</f>
        <v>0.28901851382196297</v>
      </c>
      <c r="Q40" s="82">
        <f>O40*P40</f>
        <v>0.33994128636878529</v>
      </c>
      <c r="R40" s="83">
        <v>0.57260311219891047</v>
      </c>
      <c r="S40" s="84">
        <f>I40+R40</f>
        <v>2.6345909081371395</v>
      </c>
      <c r="T40" s="85">
        <f>分析係数表!F43</f>
        <v>0.54989687450420432</v>
      </c>
      <c r="U40" s="86">
        <f>S40*T40</f>
        <v>1.4487533059818063</v>
      </c>
      <c r="V40" s="87">
        <f>分析係数表!D43</f>
        <v>0.17436141519911152</v>
      </c>
      <c r="W40" s="88">
        <f>ROUND(S40*V40,0)</f>
        <v>0</v>
      </c>
      <c r="X40" s="76">
        <f>分析係数表!E43</f>
        <v>0.14136125654450263</v>
      </c>
      <c r="Y40" s="89">
        <f>ROUND(S40*X40,0)</f>
        <v>0</v>
      </c>
    </row>
    <row r="41" spans="1:25" x14ac:dyDescent="0.2">
      <c r="A41" s="6" t="s">
        <v>341</v>
      </c>
      <c r="B41" s="5" t="s">
        <v>42</v>
      </c>
      <c r="C41" s="90"/>
      <c r="D41" s="76">
        <f>投入係数表!AB41</f>
        <v>0</v>
      </c>
      <c r="E41" s="77">
        <f>$C$30*D41</f>
        <v>0</v>
      </c>
      <c r="F41" s="76">
        <f>分析係数表!C44</f>
        <v>0.45048931238732937</v>
      </c>
      <c r="G41" s="77">
        <f>E41*F41</f>
        <v>0</v>
      </c>
      <c r="H41" s="77">
        <v>2.89592638047023E-3</v>
      </c>
      <c r="I41" s="77">
        <f>C41+H41</f>
        <v>2.89592638047023E-3</v>
      </c>
      <c r="J41" s="76">
        <f>分析係数表!G44</f>
        <v>0.26609555771438664</v>
      </c>
      <c r="K41" s="78">
        <f>I41*J41</f>
        <v>7.7059314531103087E-4</v>
      </c>
      <c r="L41" s="79"/>
      <c r="M41" s="80"/>
      <c r="N41" s="81">
        <f>分析係数表!H44</f>
        <v>0.11519822038611266</v>
      </c>
      <c r="O41" s="82">
        <f t="shared" si="4"/>
        <v>3.8476672604186515</v>
      </c>
      <c r="P41" s="76">
        <f>分析係数表!C44</f>
        <v>0.45048931238732937</v>
      </c>
      <c r="Q41" s="82">
        <f>O41*P41</f>
        <v>1.7333329784412377</v>
      </c>
      <c r="R41" s="83">
        <v>1.7591585258165503</v>
      </c>
      <c r="S41" s="84">
        <f>I41+R41</f>
        <v>1.7620544521970205</v>
      </c>
      <c r="T41" s="85">
        <f>分析係数表!F44</f>
        <v>0.50295857988165682</v>
      </c>
      <c r="U41" s="86">
        <f>S41*T41</f>
        <v>0.88624040495116418</v>
      </c>
      <c r="V41" s="87">
        <f>分析係数表!D44</f>
        <v>0.24172039212222909</v>
      </c>
      <c r="W41" s="88">
        <f>ROUND(S41*V41,0)</f>
        <v>0</v>
      </c>
      <c r="X41" s="76">
        <f>分析係数表!E44</f>
        <v>0.1850216373752539</v>
      </c>
      <c r="Y41" s="89">
        <f>ROUND(S41*X41,0)</f>
        <v>0</v>
      </c>
    </row>
    <row r="42" spans="1:25" x14ac:dyDescent="0.2">
      <c r="A42" s="6" t="s">
        <v>342</v>
      </c>
      <c r="B42" s="5" t="s">
        <v>279</v>
      </c>
      <c r="C42" s="90"/>
      <c r="D42" s="76">
        <f>投入係数表!AB42</f>
        <v>6.4308681672025723E-3</v>
      </c>
      <c r="E42" s="77">
        <f>$C$30*D42</f>
        <v>0.64308681672025725</v>
      </c>
      <c r="F42" s="76">
        <f>分析係数表!C45</f>
        <v>1</v>
      </c>
      <c r="G42" s="77">
        <f>E42*F42</f>
        <v>0.64308681672025725</v>
      </c>
      <c r="H42" s="77">
        <v>0.6797406033481832</v>
      </c>
      <c r="I42" s="77">
        <f>C42+H42</f>
        <v>0.6797406033481832</v>
      </c>
      <c r="J42" s="76">
        <f>分析係数表!G45</f>
        <v>0</v>
      </c>
      <c r="K42" s="78">
        <f>I42*J42</f>
        <v>0</v>
      </c>
      <c r="L42" s="79"/>
      <c r="M42" s="80"/>
      <c r="N42" s="81">
        <f>分析係数表!H45</f>
        <v>0</v>
      </c>
      <c r="O42" s="82">
        <f t="shared" si="4"/>
        <v>0</v>
      </c>
      <c r="P42" s="76">
        <f>分析係数表!C45</f>
        <v>1</v>
      </c>
      <c r="Q42" s="82">
        <f>O42*P42</f>
        <v>0</v>
      </c>
      <c r="R42" s="83">
        <v>5.4878730050068401E-2</v>
      </c>
      <c r="S42" s="84">
        <f>I42+R42</f>
        <v>0.73461933339825158</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投入係数表!AB43</f>
        <v>2.5723472668810289E-2</v>
      </c>
      <c r="E43" s="77">
        <f>$C$30*D43</f>
        <v>2.572347266881029</v>
      </c>
      <c r="F43" s="76">
        <f>分析係数表!C46</f>
        <v>0.50943835935679327</v>
      </c>
      <c r="G43" s="77">
        <f>E43*F43</f>
        <v>1.3104523713358027</v>
      </c>
      <c r="H43" s="77">
        <v>1.349656170838738</v>
      </c>
      <c r="I43" s="77">
        <f>C43+H43</f>
        <v>1.349656170838738</v>
      </c>
      <c r="J43" s="76">
        <f>分析係数表!G46</f>
        <v>9.5846645367412137E-3</v>
      </c>
      <c r="K43" s="78">
        <f>I43*J43</f>
        <v>1.2936001637431993E-2</v>
      </c>
      <c r="L43" s="79"/>
      <c r="M43" s="80"/>
      <c r="N43" s="81">
        <f>分析係数表!H46</f>
        <v>2.3069436720425836E-2</v>
      </c>
      <c r="O43" s="82">
        <f t="shared" si="4"/>
        <v>0.77052853844418334</v>
      </c>
      <c r="P43" s="76">
        <f>分析係数表!C46</f>
        <v>0.50943835935679327</v>
      </c>
      <c r="Q43" s="82">
        <f>O43*P43</f>
        <v>0.3925367944625926</v>
      </c>
      <c r="R43" s="83">
        <v>0.43700522015422205</v>
      </c>
      <c r="S43" s="84">
        <f>I43+R43</f>
        <v>1.7866613909929601</v>
      </c>
      <c r="T43" s="85">
        <f>分析係数表!F46</f>
        <v>0.31355545413053398</v>
      </c>
      <c r="U43" s="86">
        <f>S43*T43</f>
        <v>0.56021742383028916</v>
      </c>
      <c r="V43" s="87">
        <f>分析係数表!D46</f>
        <v>1.3692377909630307E-3</v>
      </c>
      <c r="W43" s="88">
        <f>ROUND(S43*V43,0)</f>
        <v>0</v>
      </c>
      <c r="X43" s="76">
        <f>分析係数表!E46</f>
        <v>4.5641259698767688E-3</v>
      </c>
      <c r="Y43" s="89">
        <f>ROUND(S43*X43,0)</f>
        <v>0</v>
      </c>
    </row>
    <row r="44" spans="1:25" x14ac:dyDescent="0.2">
      <c r="A44" s="192">
        <v>40</v>
      </c>
      <c r="B44" s="14" t="s">
        <v>151</v>
      </c>
      <c r="C44" s="197">
        <f>SUM(C5:C43)</f>
        <v>100</v>
      </c>
      <c r="D44" s="92">
        <f>投入係数表!AB44</f>
        <v>0.33654876741693462</v>
      </c>
      <c r="E44" s="91">
        <f>SUM(E5:E43)</f>
        <v>33.654876741693457</v>
      </c>
      <c r="F44" s="92">
        <f>分析係数表!C47</f>
        <v>0.37485381830581077</v>
      </c>
      <c r="G44" s="91">
        <f>SUM(G5:G43)</f>
        <v>10.211674467456131</v>
      </c>
      <c r="H44" s="91">
        <f>SUM(H5:H43)</f>
        <v>11.998508318516572</v>
      </c>
      <c r="I44" s="91">
        <f>SUM(I5:I43)</f>
        <v>111.99850831851657</v>
      </c>
      <c r="J44" s="92">
        <f>分析係数表!G47</f>
        <v>0.21549218320370808</v>
      </c>
      <c r="K44" s="93">
        <f>SUM(K5:K43)</f>
        <v>53.241878933148406</v>
      </c>
      <c r="L44" s="94">
        <f>最終需要_まとめ!$L$33</f>
        <v>0.62733333333333341</v>
      </c>
      <c r="M44" s="91">
        <f>K44*L44</f>
        <v>33.40040538406177</v>
      </c>
      <c r="N44" s="95">
        <f>分析係数表!H47</f>
        <v>1</v>
      </c>
      <c r="O44" s="96">
        <f>SUM(O5:O43)</f>
        <v>33.40040538406177</v>
      </c>
      <c r="P44" s="92">
        <f>分析係数表!C47</f>
        <v>0.37485381830581077</v>
      </c>
      <c r="Q44" s="96">
        <f>SUM(Q5:Q43)</f>
        <v>14.01958723587264</v>
      </c>
      <c r="R44" s="91">
        <f>SUM(R5:R43)</f>
        <v>15.736731079932913</v>
      </c>
      <c r="S44" s="97">
        <f>SUM(S5:S43)</f>
        <v>127.73523939844949</v>
      </c>
      <c r="T44" s="98">
        <f>分析係数表!F47</f>
        <v>0.42538298373792127</v>
      </c>
      <c r="U44" s="99">
        <f>SUM(U5:U43)</f>
        <v>79.819086168437281</v>
      </c>
      <c r="V44" s="100">
        <f>分析係数表!D47</f>
        <v>7.0015974022573133E-2</v>
      </c>
      <c r="W44" s="101">
        <f>SUM(W5:W43)</f>
        <v>9</v>
      </c>
      <c r="X44" s="92">
        <f>分析係数表!E47</f>
        <v>5.9583104197763637E-2</v>
      </c>
      <c r="Y44" s="102">
        <f>SUM(Y5:Y43)</f>
        <v>8</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385</v>
      </c>
      <c r="S2" s="3" t="s">
        <v>153</v>
      </c>
      <c r="U2" s="64" t="s">
        <v>210</v>
      </c>
      <c r="W2" s="3" t="s">
        <v>130</v>
      </c>
      <c r="Y2" s="3" t="s">
        <v>154</v>
      </c>
    </row>
    <row r="3" spans="1:25" ht="44" x14ac:dyDescent="0.2">
      <c r="B3" s="65"/>
      <c r="C3" s="66" t="s">
        <v>228</v>
      </c>
      <c r="D3" s="66" t="s">
        <v>381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投入係数表!AC5</f>
        <v>8.2891246684350128E-5</v>
      </c>
      <c r="E5" s="77">
        <f t="shared" ref="E5:E38" si="0">$C$31*D5</f>
        <v>8.2891246684350123E-3</v>
      </c>
      <c r="F5" s="76">
        <f>分析係数表!C8</f>
        <v>0.22093957036739609</v>
      </c>
      <c r="G5" s="77">
        <f t="shared" ref="G5:G38" si="1">E5*F5</f>
        <v>1.8313956429658162E-3</v>
      </c>
      <c r="H5" s="77">
        <f t="array" ref="H5:H43">MMULT(逆行列係数!C5:AO43,'27'!G5:G43)</f>
        <v>2.6863014289205942E-3</v>
      </c>
      <c r="I5" s="77">
        <f t="shared" ref="I5:I38" si="2">C5+H5</f>
        <v>2.6863014289205942E-3</v>
      </c>
      <c r="J5" s="76">
        <f>分析係数表!G8</f>
        <v>0.11961513229827248</v>
      </c>
      <c r="K5" s="78">
        <f t="shared" ref="K5:K38" si="3">I5*J5</f>
        <v>3.2132230081337526E-4</v>
      </c>
      <c r="L5" s="79" t="s">
        <v>185</v>
      </c>
      <c r="M5" s="80" t="s">
        <v>185</v>
      </c>
      <c r="N5" s="81">
        <f>分析係数表!H8</f>
        <v>1.166878525462779E-2</v>
      </c>
      <c r="O5" s="82">
        <f t="shared" ref="O5:O43" si="4">$M$44*N5</f>
        <v>0.32813031676539922</v>
      </c>
      <c r="P5" s="76">
        <f>分析係数表!C8</f>
        <v>0.22093957036739609</v>
      </c>
      <c r="Q5" s="82">
        <f t="shared" ref="Q5:Q38" si="5">O5*P5</f>
        <v>7.2496971210664896E-2</v>
      </c>
      <c r="R5" s="83">
        <f t="array" ref="R5:R43">MMULT(逆行列係数!C5:AO43,'27'!Q5:Q43)</f>
        <v>0.12305404973215801</v>
      </c>
      <c r="S5" s="84">
        <f t="shared" ref="S5:S38" si="6">I5+R5</f>
        <v>0.1257403511610786</v>
      </c>
      <c r="T5" s="85">
        <f>分析係数表!F8</f>
        <v>0.45156352503826808</v>
      </c>
      <c r="U5" s="86">
        <f t="shared" ref="U5:U38" si="7">S5*T5</f>
        <v>5.6779756209846335E-2</v>
      </c>
      <c r="V5" s="87">
        <f>分析係数表!D8</f>
        <v>0.17734528755740214</v>
      </c>
      <c r="W5" s="88">
        <f t="shared" ref="W5:W38" si="8">ROUND(S5*V5,0)</f>
        <v>0</v>
      </c>
      <c r="X5" s="76">
        <f>分析係数表!E8</f>
        <v>0.14038924119833807</v>
      </c>
      <c r="Y5" s="89">
        <f t="shared" ref="Y5:Y38" si="9">ROUND(S5*X5,0)</f>
        <v>0</v>
      </c>
    </row>
    <row r="6" spans="1:25" x14ac:dyDescent="0.2">
      <c r="A6" s="6" t="s">
        <v>220</v>
      </c>
      <c r="B6" s="5" t="s">
        <v>266</v>
      </c>
      <c r="C6" s="90"/>
      <c r="D6" s="76">
        <f>投入係数表!AC6</f>
        <v>0</v>
      </c>
      <c r="E6" s="77">
        <f t="shared" si="0"/>
        <v>0</v>
      </c>
      <c r="F6" s="76">
        <f>分析係数表!C9</f>
        <v>0.23618090452261309</v>
      </c>
      <c r="G6" s="77">
        <f t="shared" si="1"/>
        <v>0</v>
      </c>
      <c r="H6" s="77">
        <v>6.3938748980474217E-4</v>
      </c>
      <c r="I6" s="77">
        <f t="shared" si="2"/>
        <v>6.3938748980474217E-4</v>
      </c>
      <c r="J6" s="76">
        <f>分析係数表!G9</f>
        <v>0.23529411764705882</v>
      </c>
      <c r="K6" s="78">
        <f t="shared" si="3"/>
        <v>1.5044411524817462E-4</v>
      </c>
      <c r="L6" s="79"/>
      <c r="M6" s="80"/>
      <c r="N6" s="81">
        <f>分析係数表!H9</f>
        <v>6.2564550726940495E-4</v>
      </c>
      <c r="O6" s="82">
        <f t="shared" si="4"/>
        <v>1.7593370175506513E-2</v>
      </c>
      <c r="P6" s="76">
        <f>分析係数表!C9</f>
        <v>0.23618090452261309</v>
      </c>
      <c r="Q6" s="82">
        <f t="shared" si="5"/>
        <v>4.1552180816522922E-3</v>
      </c>
      <c r="R6" s="83">
        <v>4.9299468902777571E-3</v>
      </c>
      <c r="S6" s="84">
        <f t="shared" si="6"/>
        <v>5.5693343800824989E-3</v>
      </c>
      <c r="T6" s="85">
        <f>分析係数表!F9</f>
        <v>0.68627450980392157</v>
      </c>
      <c r="U6" s="86">
        <f t="shared" si="7"/>
        <v>3.8220922216252442E-3</v>
      </c>
      <c r="V6" s="87">
        <f>分析係数表!D9</f>
        <v>1.9607843137254902E-2</v>
      </c>
      <c r="W6" s="88">
        <f t="shared" si="8"/>
        <v>0</v>
      </c>
      <c r="X6" s="76">
        <f>分析係数表!E9</f>
        <v>0</v>
      </c>
      <c r="Y6" s="89">
        <f t="shared" si="9"/>
        <v>0</v>
      </c>
    </row>
    <row r="7" spans="1:25" x14ac:dyDescent="0.2">
      <c r="A7" s="6" t="s">
        <v>221</v>
      </c>
      <c r="B7" s="5" t="s">
        <v>267</v>
      </c>
      <c r="C7" s="90"/>
      <c r="D7" s="76">
        <f>投入係数表!AC7</f>
        <v>0</v>
      </c>
      <c r="E7" s="77">
        <f t="shared" si="0"/>
        <v>0</v>
      </c>
      <c r="F7" s="76">
        <f>分析係数表!C10</f>
        <v>0</v>
      </c>
      <c r="G7" s="77">
        <f t="shared" si="1"/>
        <v>0</v>
      </c>
      <c r="H7" s="77">
        <v>0</v>
      </c>
      <c r="I7" s="77">
        <f t="shared" si="2"/>
        <v>0</v>
      </c>
      <c r="J7" s="76">
        <f>分析係数表!G10</f>
        <v>0</v>
      </c>
      <c r="K7" s="78">
        <f t="shared" si="3"/>
        <v>0</v>
      </c>
      <c r="L7" s="79"/>
      <c r="M7" s="80"/>
      <c r="N7" s="81">
        <f>分析係数表!H10</f>
        <v>1.1817748470644316E-3</v>
      </c>
      <c r="O7" s="82">
        <f t="shared" si="4"/>
        <v>3.3231921442623415E-2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222</v>
      </c>
      <c r="B8" s="5" t="s">
        <v>27</v>
      </c>
      <c r="C8" s="90"/>
      <c r="D8" s="76">
        <f>投入係数表!AC8</f>
        <v>0</v>
      </c>
      <c r="E8" s="77">
        <f t="shared" si="0"/>
        <v>0</v>
      </c>
      <c r="F8" s="76">
        <f>分析係数表!C11</f>
        <v>2.6120660599932566E-2</v>
      </c>
      <c r="G8" s="77">
        <f t="shared" si="1"/>
        <v>0</v>
      </c>
      <c r="H8" s="77">
        <v>2.5882423652197604E-3</v>
      </c>
      <c r="I8" s="77">
        <f t="shared" si="2"/>
        <v>2.5882423652197604E-3</v>
      </c>
      <c r="J8" s="76">
        <f>分析係数表!G11</f>
        <v>0.34361233480176212</v>
      </c>
      <c r="K8" s="78">
        <f t="shared" si="3"/>
        <v>8.8935200214599697E-4</v>
      </c>
      <c r="L8" s="79"/>
      <c r="M8" s="80"/>
      <c r="N8" s="81">
        <f>分析係数表!H11</f>
        <v>-1.9861762135536665E-5</v>
      </c>
      <c r="O8" s="82">
        <f t="shared" si="4"/>
        <v>-5.5851968811131787E-4</v>
      </c>
      <c r="P8" s="76">
        <f>分析係数表!C11</f>
        <v>2.6120660599932566E-2</v>
      </c>
      <c r="Q8" s="82">
        <f t="shared" si="5"/>
        <v>-1.4588903211535926E-5</v>
      </c>
      <c r="R8" s="83">
        <v>1.717428405573426E-3</v>
      </c>
      <c r="S8" s="84">
        <f t="shared" si="6"/>
        <v>4.3056707707931864E-3</v>
      </c>
      <c r="T8" s="85">
        <f>分析係数表!F11</f>
        <v>0.56828193832599116</v>
      </c>
      <c r="U8" s="86">
        <f t="shared" si="7"/>
        <v>2.4468349314199162E-3</v>
      </c>
      <c r="V8" s="87">
        <f>分析係数表!D11</f>
        <v>2.2026431718061675E-2</v>
      </c>
      <c r="W8" s="88">
        <f t="shared" si="8"/>
        <v>0</v>
      </c>
      <c r="X8" s="76">
        <f>分析係数表!E11</f>
        <v>0</v>
      </c>
      <c r="Y8" s="89">
        <f t="shared" si="9"/>
        <v>0</v>
      </c>
    </row>
    <row r="9" spans="1:25" x14ac:dyDescent="0.2">
      <c r="A9" s="6" t="s">
        <v>223</v>
      </c>
      <c r="B9" s="5" t="s">
        <v>191</v>
      </c>
      <c r="C9" s="90"/>
      <c r="D9" s="76">
        <f>投入係数表!AC9</f>
        <v>1.6578249336870026E-4</v>
      </c>
      <c r="E9" s="77">
        <f t="shared" si="0"/>
        <v>1.6578249336870025E-2</v>
      </c>
      <c r="F9" s="76">
        <f>分析係数表!C12</f>
        <v>0.27511259056197379</v>
      </c>
      <c r="G9" s="77">
        <f t="shared" si="1"/>
        <v>4.5608851220486366E-3</v>
      </c>
      <c r="H9" s="77">
        <v>7.5160544010098194E-3</v>
      </c>
      <c r="I9" s="77">
        <f t="shared" si="2"/>
        <v>7.5160544010098194E-3</v>
      </c>
      <c r="J9" s="76">
        <f>分析係数表!G12</f>
        <v>0.14467046825309793</v>
      </c>
      <c r="K9" s="78">
        <f t="shared" si="3"/>
        <v>1.087351109609848E-3</v>
      </c>
      <c r="L9" s="79"/>
      <c r="M9" s="80"/>
      <c r="N9" s="81">
        <f>分析係数表!H12</f>
        <v>9.3787240804004135E-2</v>
      </c>
      <c r="O9" s="82">
        <f t="shared" si="4"/>
        <v>2.6373299672616426</v>
      </c>
      <c r="P9" s="76">
        <f>分析係数表!C12</f>
        <v>0.27511259056197379</v>
      </c>
      <c r="Q9" s="82">
        <f t="shared" si="5"/>
        <v>0.72556267946007602</v>
      </c>
      <c r="R9" s="83">
        <v>0.84373924085930097</v>
      </c>
      <c r="S9" s="84">
        <f t="shared" si="6"/>
        <v>0.85125529526031074</v>
      </c>
      <c r="T9" s="85">
        <f>分析係数表!F12</f>
        <v>0.28514639763131922</v>
      </c>
      <c r="U9" s="86">
        <f t="shared" si="7"/>
        <v>0.24273238090806262</v>
      </c>
      <c r="V9" s="87">
        <f>分析係数表!D12</f>
        <v>6.6646562123039807E-2</v>
      </c>
      <c r="W9" s="88">
        <f t="shared" si="8"/>
        <v>0</v>
      </c>
      <c r="X9" s="76">
        <f>分析係数表!E12</f>
        <v>5.9847571005592716E-2</v>
      </c>
      <c r="Y9" s="89">
        <f t="shared" si="9"/>
        <v>0</v>
      </c>
    </row>
    <row r="10" spans="1:25" x14ac:dyDescent="0.2">
      <c r="A10" s="6" t="s">
        <v>224</v>
      </c>
      <c r="B10" s="5" t="s">
        <v>28</v>
      </c>
      <c r="C10" s="90"/>
      <c r="D10" s="76">
        <f>投入係数表!AC10</f>
        <v>4.4761273209549075E-3</v>
      </c>
      <c r="E10" s="77">
        <f t="shared" si="0"/>
        <v>0.44761273209549074</v>
      </c>
      <c r="F10" s="76">
        <f>分析係数表!C13</f>
        <v>0</v>
      </c>
      <c r="G10" s="77">
        <f t="shared" si="1"/>
        <v>0</v>
      </c>
      <c r="H10" s="77">
        <v>0</v>
      </c>
      <c r="I10" s="77">
        <f t="shared" si="2"/>
        <v>0</v>
      </c>
      <c r="J10" s="76">
        <f>分析係数表!G13</f>
        <v>0.2449874686716792</v>
      </c>
      <c r="K10" s="78">
        <f t="shared" si="3"/>
        <v>0</v>
      </c>
      <c r="L10" s="79"/>
      <c r="M10" s="80"/>
      <c r="N10" s="81">
        <f>分析係数表!H13</f>
        <v>1.4727496623500437E-2</v>
      </c>
      <c r="O10" s="82">
        <f t="shared" si="4"/>
        <v>0.41414234873454214</v>
      </c>
      <c r="P10" s="76">
        <f>分析係数表!C13</f>
        <v>0</v>
      </c>
      <c r="Q10" s="82">
        <f t="shared" si="5"/>
        <v>0</v>
      </c>
      <c r="R10" s="83">
        <v>0</v>
      </c>
      <c r="S10" s="84">
        <f t="shared" si="6"/>
        <v>0</v>
      </c>
      <c r="T10" s="85">
        <f>分析係数表!F13</f>
        <v>0.38345864661654133</v>
      </c>
      <c r="U10" s="86">
        <f t="shared" si="7"/>
        <v>0</v>
      </c>
      <c r="V10" s="87">
        <f>分析係数表!D13</f>
        <v>8.834586466165413E-2</v>
      </c>
      <c r="W10" s="88">
        <f t="shared" si="8"/>
        <v>0</v>
      </c>
      <c r="X10" s="76">
        <f>分析係数表!E13</f>
        <v>8.6048454469507096E-2</v>
      </c>
      <c r="Y10" s="89">
        <f t="shared" si="9"/>
        <v>0</v>
      </c>
    </row>
    <row r="11" spans="1:25" x14ac:dyDescent="0.2">
      <c r="A11" s="6" t="s">
        <v>225</v>
      </c>
      <c r="B11" s="5" t="s">
        <v>268</v>
      </c>
      <c r="C11" s="90"/>
      <c r="D11" s="76">
        <f>投入係数表!AC11</f>
        <v>8.4549071618037139E-3</v>
      </c>
      <c r="E11" s="77">
        <f t="shared" si="0"/>
        <v>0.84549071618037142</v>
      </c>
      <c r="F11" s="76">
        <f>分析係数表!C14</f>
        <v>0.21228966346153844</v>
      </c>
      <c r="G11" s="77">
        <f t="shared" si="1"/>
        <v>0.17948893959778617</v>
      </c>
      <c r="H11" s="77">
        <v>0.29675460484186494</v>
      </c>
      <c r="I11" s="77">
        <f t="shared" si="2"/>
        <v>0.29675460484186494</v>
      </c>
      <c r="J11" s="76">
        <f>分析係数表!G14</f>
        <v>0.17214191852825231</v>
      </c>
      <c r="K11" s="78">
        <f t="shared" si="3"/>
        <v>5.1083907009572022E-2</v>
      </c>
      <c r="L11" s="79"/>
      <c r="M11" s="80"/>
      <c r="N11" s="81">
        <f>分析係数表!H14</f>
        <v>1.2214983713355048E-3</v>
      </c>
      <c r="O11" s="82">
        <f t="shared" si="4"/>
        <v>3.4348960818846044E-2</v>
      </c>
      <c r="P11" s="76">
        <f>分析係数表!C14</f>
        <v>0.21228966346153844</v>
      </c>
      <c r="Q11" s="82">
        <f t="shared" si="5"/>
        <v>7.2919293324863969E-3</v>
      </c>
      <c r="R11" s="83">
        <v>4.2229156031570202E-2</v>
      </c>
      <c r="S11" s="84">
        <f t="shared" si="6"/>
        <v>0.33898376087343512</v>
      </c>
      <c r="T11" s="85">
        <f>分析係数表!F14</f>
        <v>0.30737068450603272</v>
      </c>
      <c r="U11" s="86">
        <f t="shared" si="7"/>
        <v>0.10419367061609706</v>
      </c>
      <c r="V11" s="87">
        <f>分析係数表!D14</f>
        <v>6.4508421932863463E-2</v>
      </c>
      <c r="W11" s="88">
        <f t="shared" si="8"/>
        <v>0</v>
      </c>
      <c r="X11" s="76">
        <f>分析係数表!E14</f>
        <v>5.0053757018277384E-2</v>
      </c>
      <c r="Y11" s="89">
        <f t="shared" si="9"/>
        <v>0</v>
      </c>
    </row>
    <row r="12" spans="1:25" x14ac:dyDescent="0.2">
      <c r="A12" s="6" t="s">
        <v>226</v>
      </c>
      <c r="B12" s="5" t="s">
        <v>29</v>
      </c>
      <c r="C12" s="90"/>
      <c r="D12" s="76">
        <f>投入係数表!AC12</f>
        <v>0</v>
      </c>
      <c r="E12" s="77">
        <f t="shared" si="0"/>
        <v>0</v>
      </c>
      <c r="F12" s="76">
        <f>分析係数表!C15</f>
        <v>0</v>
      </c>
      <c r="G12" s="77">
        <f t="shared" si="1"/>
        <v>0</v>
      </c>
      <c r="H12" s="77">
        <v>0</v>
      </c>
      <c r="I12" s="77">
        <f t="shared" si="2"/>
        <v>0</v>
      </c>
      <c r="J12" s="76">
        <f>分析係数表!G15</f>
        <v>9.5616368472834598E-2</v>
      </c>
      <c r="K12" s="78">
        <f t="shared" si="3"/>
        <v>0</v>
      </c>
      <c r="L12" s="79"/>
      <c r="M12" s="80"/>
      <c r="N12" s="81">
        <f>分析係数表!H15</f>
        <v>8.620004766822913E-3</v>
      </c>
      <c r="O12" s="82">
        <f t="shared" si="4"/>
        <v>0.24239754464031193</v>
      </c>
      <c r="P12" s="76">
        <f>分析係数表!C15</f>
        <v>0</v>
      </c>
      <c r="Q12" s="82">
        <f t="shared" si="5"/>
        <v>0</v>
      </c>
      <c r="R12" s="83">
        <v>0</v>
      </c>
      <c r="S12" s="84">
        <f t="shared" si="6"/>
        <v>0</v>
      </c>
      <c r="T12" s="85">
        <f>分析係数表!F15</f>
        <v>0.30379331705717305</v>
      </c>
      <c r="U12" s="86">
        <f t="shared" si="7"/>
        <v>0</v>
      </c>
      <c r="V12" s="87">
        <f>分析係数表!D15</f>
        <v>2.2264329701563241E-2</v>
      </c>
      <c r="W12" s="88">
        <f t="shared" si="8"/>
        <v>0</v>
      </c>
      <c r="X12" s="76">
        <f>分析係数表!E15</f>
        <v>2.0187297307145722E-2</v>
      </c>
      <c r="Y12" s="89">
        <f t="shared" si="9"/>
        <v>0</v>
      </c>
    </row>
    <row r="13" spans="1:25" x14ac:dyDescent="0.2">
      <c r="A13" s="6" t="s">
        <v>227</v>
      </c>
      <c r="B13" s="5" t="s">
        <v>30</v>
      </c>
      <c r="C13" s="90"/>
      <c r="D13" s="76">
        <f>投入係数表!AC13</f>
        <v>1.5749336870026526E-3</v>
      </c>
      <c r="E13" s="77">
        <f t="shared" si="0"/>
        <v>0.15749336870026526</v>
      </c>
      <c r="F13" s="76">
        <f>分析係数表!C16</f>
        <v>0.11454569784557744</v>
      </c>
      <c r="G13" s="77">
        <f t="shared" si="1"/>
        <v>1.8040187823822707E-2</v>
      </c>
      <c r="H13" s="77">
        <v>2.9031241699029188E-2</v>
      </c>
      <c r="I13" s="77">
        <f t="shared" si="2"/>
        <v>2.9031241699029188E-2</v>
      </c>
      <c r="J13" s="76">
        <f>分析係数表!G16</f>
        <v>3.3333333333333333E-2</v>
      </c>
      <c r="K13" s="78">
        <f t="shared" si="3"/>
        <v>9.6770805663430625E-4</v>
      </c>
      <c r="L13" s="79"/>
      <c r="M13" s="80"/>
      <c r="N13" s="81">
        <f>分析係数表!H16</f>
        <v>1.7428696273933425E-2</v>
      </c>
      <c r="O13" s="82">
        <f t="shared" si="4"/>
        <v>0.49010102631768143</v>
      </c>
      <c r="P13" s="76">
        <f>分析係数表!C16</f>
        <v>0.11454569784557744</v>
      </c>
      <c r="Q13" s="82">
        <f t="shared" si="5"/>
        <v>5.6138964074392533E-2</v>
      </c>
      <c r="R13" s="83">
        <v>6.546444670324203E-2</v>
      </c>
      <c r="S13" s="84">
        <f t="shared" si="6"/>
        <v>9.4495688402271211E-2</v>
      </c>
      <c r="T13" s="85">
        <f>分析係数表!F16</f>
        <v>0.28835978835978837</v>
      </c>
      <c r="U13" s="86">
        <f t="shared" si="7"/>
        <v>2.7248756708591435E-2</v>
      </c>
      <c r="V13" s="87">
        <f>分析係数表!D16</f>
        <v>1.4814814814814815E-2</v>
      </c>
      <c r="W13" s="88">
        <f t="shared" si="8"/>
        <v>0</v>
      </c>
      <c r="X13" s="76">
        <f>分析係数表!E16</f>
        <v>1.4814814814814815E-2</v>
      </c>
      <c r="Y13" s="89">
        <f t="shared" si="9"/>
        <v>0</v>
      </c>
    </row>
    <row r="14" spans="1:25" x14ac:dyDescent="0.2">
      <c r="A14" s="6" t="s">
        <v>2</v>
      </c>
      <c r="B14" s="5" t="s">
        <v>365</v>
      </c>
      <c r="C14" s="90"/>
      <c r="D14" s="76">
        <f>投入係数表!AC14</f>
        <v>5.3050397877984082E-3</v>
      </c>
      <c r="E14" s="77">
        <f t="shared" si="0"/>
        <v>0.53050397877984079</v>
      </c>
      <c r="F14" s="76">
        <f>分析係数表!C17</f>
        <v>0.30978058757902571</v>
      </c>
      <c r="G14" s="77">
        <f t="shared" si="1"/>
        <v>0.16433983425943008</v>
      </c>
      <c r="H14" s="77">
        <v>0.2303156993995962</v>
      </c>
      <c r="I14" s="77">
        <f t="shared" si="2"/>
        <v>0.2303156993995962</v>
      </c>
      <c r="J14" s="76">
        <f>分析係数表!G17</f>
        <v>0.21244620534189493</v>
      </c>
      <c r="K14" s="78">
        <f t="shared" si="3"/>
        <v>4.892969636810876E-2</v>
      </c>
      <c r="L14" s="79"/>
      <c r="M14" s="80"/>
      <c r="N14" s="81">
        <f>分析係数表!H17</f>
        <v>3.0984348931437197E-3</v>
      </c>
      <c r="O14" s="82">
        <f t="shared" si="4"/>
        <v>8.7129071345365572E-2</v>
      </c>
      <c r="P14" s="76">
        <f>分析係数表!C17</f>
        <v>0.30978058757902571</v>
      </c>
      <c r="Q14" s="82">
        <f t="shared" si="5"/>
        <v>2.69908949165822E-2</v>
      </c>
      <c r="R14" s="83">
        <v>6.0816102774539318E-2</v>
      </c>
      <c r="S14" s="84">
        <f t="shared" si="6"/>
        <v>0.29113180217413553</v>
      </c>
      <c r="T14" s="85">
        <f>分析係数表!F17</f>
        <v>0.32338274472300022</v>
      </c>
      <c r="U14" s="86">
        <f t="shared" si="7"/>
        <v>9.4147001263225477E-2</v>
      </c>
      <c r="V14" s="87">
        <f>分析係数表!D17</f>
        <v>4.5631532208484184E-2</v>
      </c>
      <c r="W14" s="88">
        <f t="shared" si="8"/>
        <v>0</v>
      </c>
      <c r="X14" s="76">
        <f>分析係数表!E17</f>
        <v>4.7134367101577979E-2</v>
      </c>
      <c r="Y14" s="89">
        <f t="shared" si="9"/>
        <v>0</v>
      </c>
    </row>
    <row r="15" spans="1:25" x14ac:dyDescent="0.2">
      <c r="A15" s="6" t="s">
        <v>3</v>
      </c>
      <c r="B15" s="5" t="s">
        <v>31</v>
      </c>
      <c r="C15" s="90"/>
      <c r="D15" s="76">
        <f>投入係数表!AC15</f>
        <v>1.6578249336870026E-4</v>
      </c>
      <c r="E15" s="77">
        <f t="shared" si="0"/>
        <v>1.6578249336870025E-2</v>
      </c>
      <c r="F15" s="76">
        <f>分析係数表!C18</f>
        <v>0.59688826025459685</v>
      </c>
      <c r="G15" s="77">
        <f t="shared" si="1"/>
        <v>9.8953624047512737E-3</v>
      </c>
      <c r="H15" s="77">
        <v>3.4517841247134133E-2</v>
      </c>
      <c r="I15" s="77">
        <f t="shared" si="2"/>
        <v>3.4517841247134133E-2</v>
      </c>
      <c r="J15" s="76">
        <f>分析係数表!G18</f>
        <v>0.21580586555930445</v>
      </c>
      <c r="K15" s="78">
        <f t="shared" si="3"/>
        <v>7.4491526075764428E-3</v>
      </c>
      <c r="L15" s="79"/>
      <c r="M15" s="80"/>
      <c r="N15" s="81">
        <f>分析係数表!H18</f>
        <v>4.5682052911734329E-4</v>
      </c>
      <c r="O15" s="82">
        <f t="shared" si="4"/>
        <v>1.2845952826560309E-2</v>
      </c>
      <c r="P15" s="76">
        <f>分析係数表!C18</f>
        <v>0.59688826025459685</v>
      </c>
      <c r="Q15" s="82">
        <f t="shared" si="5"/>
        <v>7.6675984339582039E-3</v>
      </c>
      <c r="R15" s="83">
        <v>1.9128967806649747E-2</v>
      </c>
      <c r="S15" s="84">
        <f t="shared" si="6"/>
        <v>5.3646809053783884E-2</v>
      </c>
      <c r="T15" s="85">
        <f>分析係数表!F18</f>
        <v>0.45964183752919802</v>
      </c>
      <c r="U15" s="86">
        <f t="shared" si="7"/>
        <v>2.4658317891059243E-2</v>
      </c>
      <c r="V15" s="87">
        <f>分析係数表!D18</f>
        <v>3.9968855437321565E-2</v>
      </c>
      <c r="W15" s="88">
        <f t="shared" si="8"/>
        <v>0</v>
      </c>
      <c r="X15" s="76">
        <f>分析係数表!E18</f>
        <v>3.7243706202958735E-2</v>
      </c>
      <c r="Y15" s="89">
        <f t="shared" si="9"/>
        <v>0</v>
      </c>
    </row>
    <row r="16" spans="1:25" x14ac:dyDescent="0.2">
      <c r="A16" s="6" t="s">
        <v>4</v>
      </c>
      <c r="B16" s="5" t="s">
        <v>32</v>
      </c>
      <c r="C16" s="90"/>
      <c r="D16" s="76">
        <f>投入係数表!AC16</f>
        <v>0</v>
      </c>
      <c r="E16" s="77">
        <f t="shared" si="0"/>
        <v>0</v>
      </c>
      <c r="F16" s="76">
        <f>分析係数表!C19</f>
        <v>0.34200435729847489</v>
      </c>
      <c r="G16" s="77">
        <f t="shared" si="1"/>
        <v>0</v>
      </c>
      <c r="H16" s="77">
        <v>3.6973139976696913E-2</v>
      </c>
      <c r="I16" s="77">
        <f t="shared" si="2"/>
        <v>3.6973139976696913E-2</v>
      </c>
      <c r="J16" s="76">
        <f>分析係数表!G19</f>
        <v>5.7658279746234518E-2</v>
      </c>
      <c r="K16" s="78">
        <f t="shared" si="3"/>
        <v>2.1318076478730776E-3</v>
      </c>
      <c r="L16" s="79"/>
      <c r="M16" s="80"/>
      <c r="N16" s="81">
        <f>分析係数表!H19</f>
        <v>-1.1917057281321999E-4</v>
      </c>
      <c r="O16" s="82">
        <f t="shared" si="4"/>
        <v>-3.3511181286679068E-3</v>
      </c>
      <c r="P16" s="76">
        <f>分析係数表!C19</f>
        <v>0.34200435729847489</v>
      </c>
      <c r="Q16" s="82">
        <f t="shared" si="5"/>
        <v>-1.1460970018263353E-3</v>
      </c>
      <c r="R16" s="83">
        <v>1.0625757554361294E-2</v>
      </c>
      <c r="S16" s="84">
        <f t="shared" si="6"/>
        <v>4.7598897531058205E-2</v>
      </c>
      <c r="T16" s="85">
        <f>分析係数表!F19</f>
        <v>0.2400702026958986</v>
      </c>
      <c r="U16" s="86">
        <f t="shared" si="7"/>
        <v>1.1427076978382451E-2</v>
      </c>
      <c r="V16" s="87">
        <f>分析係数表!D19</f>
        <v>1.0314617409693151E-2</v>
      </c>
      <c r="W16" s="88">
        <f t="shared" si="8"/>
        <v>0</v>
      </c>
      <c r="X16" s="76">
        <f>分析係数表!E19</f>
        <v>1.1666882453641765E-2</v>
      </c>
      <c r="Y16" s="89">
        <f t="shared" si="9"/>
        <v>0</v>
      </c>
    </row>
    <row r="17" spans="1:25" x14ac:dyDescent="0.2">
      <c r="A17" s="6" t="s">
        <v>5</v>
      </c>
      <c r="B17" s="5" t="s">
        <v>33</v>
      </c>
      <c r="C17" s="90"/>
      <c r="D17" s="76">
        <f>投入係数表!AC17</f>
        <v>0</v>
      </c>
      <c r="E17" s="77">
        <f t="shared" si="0"/>
        <v>0</v>
      </c>
      <c r="F17" s="76">
        <f>分析係数表!C20</f>
        <v>3.3677120606188216E-2</v>
      </c>
      <c r="G17" s="77">
        <f t="shared" si="1"/>
        <v>0</v>
      </c>
      <c r="H17" s="77">
        <v>1.1981987041602279E-3</v>
      </c>
      <c r="I17" s="77">
        <f t="shared" si="2"/>
        <v>1.1981987041602279E-3</v>
      </c>
      <c r="J17" s="76">
        <f>分析係数表!G20</f>
        <v>0.10088272383354351</v>
      </c>
      <c r="K17" s="78">
        <f t="shared" si="3"/>
        <v>1.2087754896950596E-4</v>
      </c>
      <c r="L17" s="79"/>
      <c r="M17" s="80"/>
      <c r="N17" s="81">
        <f>分析係数表!H20</f>
        <v>5.7599110193056326E-4</v>
      </c>
      <c r="O17" s="82">
        <f t="shared" si="4"/>
        <v>1.6197070955228217E-2</v>
      </c>
      <c r="P17" s="76">
        <f>分析係数表!C20</f>
        <v>3.3677120606188216E-2</v>
      </c>
      <c r="Q17" s="82">
        <f t="shared" si="5"/>
        <v>5.4547071202620887E-4</v>
      </c>
      <c r="R17" s="83">
        <v>1.4129830898598763E-3</v>
      </c>
      <c r="S17" s="84">
        <f t="shared" si="6"/>
        <v>2.6111817940201042E-3</v>
      </c>
      <c r="T17" s="85">
        <f>分析係数表!F20</f>
        <v>0.2244640605296343</v>
      </c>
      <c r="U17" s="86">
        <f t="shared" si="7"/>
        <v>5.8611646826680773E-4</v>
      </c>
      <c r="V17" s="87">
        <f>分析係数表!D20</f>
        <v>9.8360655737704916E-2</v>
      </c>
      <c r="W17" s="88">
        <f t="shared" si="8"/>
        <v>0</v>
      </c>
      <c r="X17" s="76">
        <f>分析係数表!E20</f>
        <v>9.8360655737704916E-2</v>
      </c>
      <c r="Y17" s="89">
        <f t="shared" si="9"/>
        <v>0</v>
      </c>
    </row>
    <row r="18" spans="1:25" x14ac:dyDescent="0.2">
      <c r="A18" s="6" t="s">
        <v>6</v>
      </c>
      <c r="B18" s="5" t="s">
        <v>34</v>
      </c>
      <c r="C18" s="90"/>
      <c r="D18" s="76">
        <f>投入係数表!AC18</f>
        <v>3.0669761273209549E-3</v>
      </c>
      <c r="E18" s="77">
        <f t="shared" si="0"/>
        <v>0.3066976127320955</v>
      </c>
      <c r="F18" s="76">
        <f>分析係数表!C21</f>
        <v>0.74792925901052154</v>
      </c>
      <c r="G18" s="77">
        <f t="shared" si="1"/>
        <v>0.2293881182310121</v>
      </c>
      <c r="H18" s="77">
        <v>0.28828638694103303</v>
      </c>
      <c r="I18" s="77">
        <f t="shared" si="2"/>
        <v>0.28828638694103303</v>
      </c>
      <c r="J18" s="76">
        <f>分析係数表!G21</f>
        <v>0.28510603787356553</v>
      </c>
      <c r="K18" s="78">
        <f t="shared" si="3"/>
        <v>8.2192189553643533E-2</v>
      </c>
      <c r="L18" s="79"/>
      <c r="M18" s="80"/>
      <c r="N18" s="81">
        <f>分析係数表!H21</f>
        <v>9.6329546357352828E-4</v>
      </c>
      <c r="O18" s="82">
        <f t="shared" si="4"/>
        <v>2.7088204873398913E-2</v>
      </c>
      <c r="P18" s="76">
        <f>分析係数表!C21</f>
        <v>0.74792925901052154</v>
      </c>
      <c r="Q18" s="82">
        <f t="shared" si="5"/>
        <v>2.0260060998886449E-2</v>
      </c>
      <c r="R18" s="83">
        <v>4.7739776746069496E-2</v>
      </c>
      <c r="S18" s="84">
        <f t="shared" si="6"/>
        <v>0.33602616368710253</v>
      </c>
      <c r="T18" s="85">
        <f>分析係数表!F21</f>
        <v>0.42581403836016385</v>
      </c>
      <c r="U18" s="86">
        <f t="shared" si="7"/>
        <v>0.14308465775427856</v>
      </c>
      <c r="V18" s="87">
        <f>分析係数表!D21</f>
        <v>6.5082518957057703E-2</v>
      </c>
      <c r="W18" s="88">
        <f t="shared" si="8"/>
        <v>0</v>
      </c>
      <c r="X18" s="76">
        <f>分析係数表!E21</f>
        <v>5.1052268764445886E-2</v>
      </c>
      <c r="Y18" s="89">
        <f t="shared" si="9"/>
        <v>0</v>
      </c>
    </row>
    <row r="19" spans="1:25" x14ac:dyDescent="0.2">
      <c r="A19" s="6" t="s">
        <v>7</v>
      </c>
      <c r="B19" s="5" t="s">
        <v>269</v>
      </c>
      <c r="C19" s="90"/>
      <c r="D19" s="76">
        <f>投入係数表!AC19</f>
        <v>0</v>
      </c>
      <c r="E19" s="77">
        <f t="shared" si="0"/>
        <v>0</v>
      </c>
      <c r="F19" s="76">
        <f>分析係数表!C22</f>
        <v>0.14808652246256238</v>
      </c>
      <c r="G19" s="77">
        <f t="shared" si="1"/>
        <v>0</v>
      </c>
      <c r="H19" s="77">
        <v>8.5641821707561558E-3</v>
      </c>
      <c r="I19" s="77">
        <f t="shared" si="2"/>
        <v>8.5641821707561558E-3</v>
      </c>
      <c r="J19" s="76">
        <f>分析係数表!G22</f>
        <v>0.1945937983354202</v>
      </c>
      <c r="K19" s="78">
        <f t="shared" si="3"/>
        <v>1.6665367382439247E-3</v>
      </c>
      <c r="L19" s="79"/>
      <c r="M19" s="80"/>
      <c r="N19" s="81">
        <f>分析係数表!H22</f>
        <v>4.9654405338841663E-5</v>
      </c>
      <c r="O19" s="82">
        <f t="shared" si="4"/>
        <v>1.3962992202782945E-3</v>
      </c>
      <c r="P19" s="76">
        <f>分析係数表!C22</f>
        <v>0.14808652246256238</v>
      </c>
      <c r="Q19" s="82">
        <f t="shared" si="5"/>
        <v>2.0677309584819998E-4</v>
      </c>
      <c r="R19" s="83">
        <v>2.5084128747697239E-3</v>
      </c>
      <c r="S19" s="84">
        <f t="shared" si="6"/>
        <v>1.1072595045525879E-2</v>
      </c>
      <c r="T19" s="85">
        <f>分析係数表!F22</f>
        <v>0.41290417618030495</v>
      </c>
      <c r="U19" s="86">
        <f t="shared" si="7"/>
        <v>4.5719207354509893E-3</v>
      </c>
      <c r="V19" s="87">
        <f>分析係数表!D22</f>
        <v>2.3495617588568902E-2</v>
      </c>
      <c r="W19" s="88">
        <f t="shared" si="8"/>
        <v>0</v>
      </c>
      <c r="X19" s="76">
        <f>分析係数表!E22</f>
        <v>1.8855417249760625E-2</v>
      </c>
      <c r="Y19" s="89">
        <f t="shared" si="9"/>
        <v>0</v>
      </c>
    </row>
    <row r="20" spans="1:25" x14ac:dyDescent="0.2">
      <c r="A20" s="6" t="s">
        <v>8</v>
      </c>
      <c r="B20" s="5" t="s">
        <v>270</v>
      </c>
      <c r="C20" s="90"/>
      <c r="D20" s="76">
        <f>投入係数表!AC20</f>
        <v>0</v>
      </c>
      <c r="E20" s="77">
        <f t="shared" si="0"/>
        <v>0</v>
      </c>
      <c r="F20" s="76">
        <f>分析係数表!C23</f>
        <v>0</v>
      </c>
      <c r="G20" s="77">
        <f t="shared" si="1"/>
        <v>0</v>
      </c>
      <c r="H20" s="77">
        <v>0</v>
      </c>
      <c r="I20" s="77">
        <f t="shared" si="2"/>
        <v>0</v>
      </c>
      <c r="J20" s="76">
        <f>分析係数表!G23</f>
        <v>0.21540656205420827</v>
      </c>
      <c r="K20" s="78">
        <f t="shared" si="3"/>
        <v>0</v>
      </c>
      <c r="L20" s="79"/>
      <c r="M20" s="80"/>
      <c r="N20" s="81">
        <f>分析係数表!H23</f>
        <v>2.9792643203304998E-5</v>
      </c>
      <c r="O20" s="82">
        <f t="shared" si="4"/>
        <v>8.3777953216697669E-4</v>
      </c>
      <c r="P20" s="76">
        <f>分析係数表!C23</f>
        <v>0</v>
      </c>
      <c r="Q20" s="82">
        <f t="shared" si="5"/>
        <v>0</v>
      </c>
      <c r="R20" s="83">
        <v>0</v>
      </c>
      <c r="S20" s="84">
        <f t="shared" si="6"/>
        <v>0</v>
      </c>
      <c r="T20" s="85">
        <f>分析係数表!F23</f>
        <v>0.44079885877318115</v>
      </c>
      <c r="U20" s="86">
        <f t="shared" si="7"/>
        <v>0</v>
      </c>
      <c r="V20" s="87">
        <f>分析係数表!D23</f>
        <v>9.4151212553495012E-2</v>
      </c>
      <c r="W20" s="88">
        <f t="shared" si="8"/>
        <v>0</v>
      </c>
      <c r="X20" s="76">
        <f>分析係数表!E23</f>
        <v>8.7375178316690436E-2</v>
      </c>
      <c r="Y20" s="89">
        <f t="shared" si="9"/>
        <v>0</v>
      </c>
    </row>
    <row r="21" spans="1:25" x14ac:dyDescent="0.2">
      <c r="A21" s="6" t="s">
        <v>9</v>
      </c>
      <c r="B21" s="5" t="s">
        <v>271</v>
      </c>
      <c r="C21" s="90"/>
      <c r="D21" s="76">
        <f>投入係数表!AC21</f>
        <v>1.1604774535809018E-3</v>
      </c>
      <c r="E21" s="77">
        <f t="shared" si="0"/>
        <v>0.11604774535809018</v>
      </c>
      <c r="F21" s="76">
        <f>分析係数表!C24</f>
        <v>0.12890403180011356</v>
      </c>
      <c r="G21" s="77">
        <f t="shared" si="1"/>
        <v>1.4959022257970737E-2</v>
      </c>
      <c r="H21" s="77">
        <v>1.9119287104142201E-2</v>
      </c>
      <c r="I21" s="77">
        <f t="shared" si="2"/>
        <v>1.9119287104142201E-2</v>
      </c>
      <c r="J21" s="76">
        <f>分析係数表!G24</f>
        <v>0.20533333333333334</v>
      </c>
      <c r="K21" s="78">
        <f t="shared" si="3"/>
        <v>3.9258269520505316E-3</v>
      </c>
      <c r="L21" s="79"/>
      <c r="M21" s="80"/>
      <c r="N21" s="81">
        <f>分析係数表!H24</f>
        <v>3.4758083737189161E-4</v>
      </c>
      <c r="O21" s="82">
        <f t="shared" si="4"/>
        <v>9.7740945419480616E-3</v>
      </c>
      <c r="P21" s="76">
        <f>分析係数表!C24</f>
        <v>0.12890403180011356</v>
      </c>
      <c r="Q21" s="82">
        <f t="shared" si="5"/>
        <v>1.2599201936525893E-3</v>
      </c>
      <c r="R21" s="83">
        <v>4.9461079550156932E-3</v>
      </c>
      <c r="S21" s="84">
        <f t="shared" si="6"/>
        <v>2.4065395059157894E-2</v>
      </c>
      <c r="T21" s="85">
        <f>分析係数表!F24</f>
        <v>0.39200000000000002</v>
      </c>
      <c r="U21" s="86">
        <f t="shared" si="7"/>
        <v>9.4336348631898943E-3</v>
      </c>
      <c r="V21" s="87">
        <f>分析係数表!D24</f>
        <v>0</v>
      </c>
      <c r="W21" s="88">
        <f t="shared" si="8"/>
        <v>0</v>
      </c>
      <c r="X21" s="76">
        <f>分析係数表!E24</f>
        <v>0</v>
      </c>
      <c r="Y21" s="89">
        <f t="shared" si="9"/>
        <v>0</v>
      </c>
    </row>
    <row r="22" spans="1:25" x14ac:dyDescent="0.2">
      <c r="A22" s="6" t="s">
        <v>10</v>
      </c>
      <c r="B22" s="5" t="s">
        <v>272</v>
      </c>
      <c r="C22" s="90"/>
      <c r="D22" s="76">
        <f>投入係数表!AC22</f>
        <v>0</v>
      </c>
      <c r="E22" s="77">
        <f t="shared" si="0"/>
        <v>0</v>
      </c>
      <c r="F22" s="76">
        <f>分析係数表!C25</f>
        <v>4.4947860481841073E-2</v>
      </c>
      <c r="G22" s="77">
        <f t="shared" si="1"/>
        <v>0</v>
      </c>
      <c r="H22" s="77">
        <v>4.3136964550488828E-3</v>
      </c>
      <c r="I22" s="77">
        <f t="shared" si="2"/>
        <v>4.3136964550488828E-3</v>
      </c>
      <c r="J22" s="76">
        <f>分析係数表!G25</f>
        <v>0.19696010132995567</v>
      </c>
      <c r="K22" s="78">
        <f t="shared" si="3"/>
        <v>8.4962609089309852E-4</v>
      </c>
      <c r="L22" s="79"/>
      <c r="M22" s="80"/>
      <c r="N22" s="81">
        <f>分析係数表!H25</f>
        <v>5.2633669659172167E-4</v>
      </c>
      <c r="O22" s="82">
        <f t="shared" si="4"/>
        <v>1.4800771734949923E-2</v>
      </c>
      <c r="P22" s="76">
        <f>分析係数表!C25</f>
        <v>4.4947860481841073E-2</v>
      </c>
      <c r="Q22" s="82">
        <f t="shared" si="5"/>
        <v>6.6526302296610594E-4</v>
      </c>
      <c r="R22" s="83">
        <v>3.1866725059222214E-3</v>
      </c>
      <c r="S22" s="84">
        <f t="shared" si="6"/>
        <v>7.5003689609711042E-3</v>
      </c>
      <c r="T22" s="85">
        <f>分析係数表!F25</f>
        <v>0.35085497150094996</v>
      </c>
      <c r="U22" s="86">
        <f t="shared" si="7"/>
        <v>2.6315417380481263E-3</v>
      </c>
      <c r="V22" s="87">
        <f>分析係数表!D25</f>
        <v>8.9930335655478144E-2</v>
      </c>
      <c r="W22" s="88">
        <f t="shared" si="8"/>
        <v>0</v>
      </c>
      <c r="X22" s="76">
        <f>分析係数表!E25</f>
        <v>8.7397086763774542E-2</v>
      </c>
      <c r="Y22" s="89">
        <f t="shared" si="9"/>
        <v>0</v>
      </c>
    </row>
    <row r="23" spans="1:25" x14ac:dyDescent="0.2">
      <c r="A23" s="6" t="s">
        <v>11</v>
      </c>
      <c r="B23" s="5" t="s">
        <v>35</v>
      </c>
      <c r="C23" s="90"/>
      <c r="D23" s="76">
        <f>投入係数表!AC23</f>
        <v>1.6578249336870026E-4</v>
      </c>
      <c r="E23" s="77">
        <f t="shared" si="0"/>
        <v>1.6578249336870025E-2</v>
      </c>
      <c r="F23" s="76">
        <f>分析係数表!C26</f>
        <v>0.39424703891708968</v>
      </c>
      <c r="G23" s="77">
        <f t="shared" si="1"/>
        <v>6.5359257114902128E-3</v>
      </c>
      <c r="H23" s="77">
        <v>2.6759156393818664E-2</v>
      </c>
      <c r="I23" s="77">
        <f t="shared" si="2"/>
        <v>2.6759156393818664E-2</v>
      </c>
      <c r="J23" s="76">
        <f>分析係数表!G26</f>
        <v>0.19628618241398144</v>
      </c>
      <c r="K23" s="78">
        <f t="shared" si="3"/>
        <v>5.2524526531613483E-3</v>
      </c>
      <c r="L23" s="79"/>
      <c r="M23" s="80"/>
      <c r="N23" s="81">
        <f>分析係数表!H26</f>
        <v>1.0973623579884007E-2</v>
      </c>
      <c r="O23" s="82">
        <f t="shared" si="4"/>
        <v>0.30858212768150306</v>
      </c>
      <c r="P23" s="76">
        <f>分析係数表!C26</f>
        <v>0.39424703891708968</v>
      </c>
      <c r="Q23" s="82">
        <f t="shared" si="5"/>
        <v>0.12165759010116788</v>
      </c>
      <c r="R23" s="83">
        <v>0.13371383579682133</v>
      </c>
      <c r="S23" s="84">
        <f t="shared" si="6"/>
        <v>0.16047299219063998</v>
      </c>
      <c r="T23" s="85">
        <f>分析係数表!F26</f>
        <v>0.33478973238667392</v>
      </c>
      <c r="U23" s="86">
        <f t="shared" si="7"/>
        <v>5.3724710110793175E-2</v>
      </c>
      <c r="V23" s="87">
        <f>分析係数表!D26</f>
        <v>1.0267613326051339E-2</v>
      </c>
      <c r="W23" s="88">
        <f t="shared" si="8"/>
        <v>0</v>
      </c>
      <c r="X23" s="76">
        <f>分析係数表!E26</f>
        <v>1.0158383397050792E-2</v>
      </c>
      <c r="Y23" s="89">
        <f t="shared" si="9"/>
        <v>0</v>
      </c>
    </row>
    <row r="24" spans="1:25" x14ac:dyDescent="0.2">
      <c r="A24" s="6" t="s">
        <v>12</v>
      </c>
      <c r="B24" s="5" t="s">
        <v>366</v>
      </c>
      <c r="C24" s="90"/>
      <c r="D24" s="76">
        <f>投入係数表!AC24</f>
        <v>2.486737400530504E-4</v>
      </c>
      <c r="E24" s="77">
        <f t="shared" si="0"/>
        <v>2.4867374005305039E-2</v>
      </c>
      <c r="F24" s="76">
        <f>分析係数表!C27</f>
        <v>0.12701612903225812</v>
      </c>
      <c r="G24" s="77">
        <f t="shared" si="1"/>
        <v>3.158557585351246E-3</v>
      </c>
      <c r="H24" s="77">
        <v>3.9696043234707153E-3</v>
      </c>
      <c r="I24" s="77">
        <f t="shared" si="2"/>
        <v>3.9696043234707153E-3</v>
      </c>
      <c r="J24" s="76">
        <f>分析係数表!G27</f>
        <v>0.16988809766022381</v>
      </c>
      <c r="K24" s="78">
        <f t="shared" si="3"/>
        <v>6.7438852697823952E-4</v>
      </c>
      <c r="L24" s="79"/>
      <c r="M24" s="80"/>
      <c r="N24" s="81">
        <f>分析係数表!H27</f>
        <v>1.137085882259474E-2</v>
      </c>
      <c r="O24" s="82">
        <f t="shared" si="4"/>
        <v>0.3197525214437294</v>
      </c>
      <c r="P24" s="76">
        <f>分析係数表!C27</f>
        <v>0.12701612903225812</v>
      </c>
      <c r="Q24" s="82">
        <f t="shared" si="5"/>
        <v>4.0613727522086612E-2</v>
      </c>
      <c r="R24" s="83">
        <v>4.1110283858944809E-2</v>
      </c>
      <c r="S24" s="84">
        <f t="shared" si="6"/>
        <v>4.5079888182415526E-2</v>
      </c>
      <c r="T24" s="85">
        <f>分析係数表!F27</f>
        <v>0.32044760935910477</v>
      </c>
      <c r="U24" s="86">
        <f t="shared" si="7"/>
        <v>1.4445742398230814E-2</v>
      </c>
      <c r="V24" s="87">
        <f>分析係数表!D27</f>
        <v>1.0172939979654121E-2</v>
      </c>
      <c r="W24" s="88">
        <f t="shared" si="8"/>
        <v>0</v>
      </c>
      <c r="X24" s="76">
        <f>分析係数表!E27</f>
        <v>5.0864699898270603E-3</v>
      </c>
      <c r="Y24" s="89">
        <f t="shared" si="9"/>
        <v>0</v>
      </c>
    </row>
    <row r="25" spans="1:25" x14ac:dyDescent="0.2">
      <c r="A25" s="6" t="s">
        <v>13</v>
      </c>
      <c r="B25" s="5" t="s">
        <v>192</v>
      </c>
      <c r="C25" s="90"/>
      <c r="D25" s="76">
        <f>投入係数表!AC25</f>
        <v>0</v>
      </c>
      <c r="E25" s="77">
        <f t="shared" si="0"/>
        <v>0</v>
      </c>
      <c r="F25" s="76">
        <f>分析係数表!C28</f>
        <v>0.16379672406551871</v>
      </c>
      <c r="G25" s="77">
        <f t="shared" si="1"/>
        <v>0</v>
      </c>
      <c r="H25" s="77">
        <v>3.2211653670499447E-2</v>
      </c>
      <c r="I25" s="77">
        <f t="shared" si="2"/>
        <v>3.2211653670499447E-2</v>
      </c>
      <c r="J25" s="76">
        <f>分析係数表!G28</f>
        <v>0.12481384959046909</v>
      </c>
      <c r="K25" s="78">
        <f t="shared" si="3"/>
        <v>4.0204604962899996E-3</v>
      </c>
      <c r="L25" s="79"/>
      <c r="M25" s="80"/>
      <c r="N25" s="81">
        <f>分析係数表!H28</f>
        <v>2.2086279494716771E-2</v>
      </c>
      <c r="O25" s="82">
        <f t="shared" si="4"/>
        <v>0.62107389317978545</v>
      </c>
      <c r="P25" s="76">
        <f>分析係数表!C28</f>
        <v>0.16379672406551871</v>
      </c>
      <c r="Q25" s="82">
        <f t="shared" si="5"/>
        <v>0.10172986910546676</v>
      </c>
      <c r="R25" s="83">
        <v>0.11620942238124549</v>
      </c>
      <c r="S25" s="84">
        <f t="shared" si="6"/>
        <v>0.14842107605174493</v>
      </c>
      <c r="T25" s="85">
        <f>分析係数表!F28</f>
        <v>0.21360759493670886</v>
      </c>
      <c r="U25" s="86">
        <f t="shared" si="7"/>
        <v>3.1703869093331588E-2</v>
      </c>
      <c r="V25" s="87">
        <f>分析係数表!D28</f>
        <v>6.6548771407297092E-2</v>
      </c>
      <c r="W25" s="88">
        <f t="shared" si="8"/>
        <v>0</v>
      </c>
      <c r="X25" s="76">
        <f>分析係数表!E28</f>
        <v>6.78518242740134E-2</v>
      </c>
      <c r="Y25" s="89">
        <f t="shared" si="9"/>
        <v>0</v>
      </c>
    </row>
    <row r="26" spans="1:25" x14ac:dyDescent="0.2">
      <c r="A26" s="6" t="s">
        <v>14</v>
      </c>
      <c r="B26" s="5" t="s">
        <v>50</v>
      </c>
      <c r="C26" s="90"/>
      <c r="D26" s="76">
        <f>投入係数表!AC26</f>
        <v>6.2997347480106105E-3</v>
      </c>
      <c r="E26" s="77">
        <f t="shared" si="0"/>
        <v>0.62997347480106103</v>
      </c>
      <c r="F26" s="76">
        <f>分析係数表!C29</f>
        <v>0.28548895899053628</v>
      </c>
      <c r="G26" s="77">
        <f t="shared" si="1"/>
        <v>0.17985047151260575</v>
      </c>
      <c r="H26" s="77">
        <v>0.20420764410915984</v>
      </c>
      <c r="I26" s="77">
        <f t="shared" si="2"/>
        <v>0.20420764410915984</v>
      </c>
      <c r="J26" s="76">
        <f>分析係数表!G29</f>
        <v>0.26160092807424595</v>
      </c>
      <c r="K26" s="78">
        <f t="shared" si="3"/>
        <v>5.3420909218811541E-2</v>
      </c>
      <c r="L26" s="79"/>
      <c r="M26" s="80"/>
      <c r="N26" s="81">
        <f>分析係数表!H29</f>
        <v>1.047707952649559E-2</v>
      </c>
      <c r="O26" s="82">
        <f t="shared" si="4"/>
        <v>0.29461913547872015</v>
      </c>
      <c r="P26" s="76">
        <f>分析係数表!C29</f>
        <v>0.28548895899053628</v>
      </c>
      <c r="Q26" s="82">
        <f t="shared" si="5"/>
        <v>8.4110510286511592E-2</v>
      </c>
      <c r="R26" s="83">
        <v>0.11566878674769375</v>
      </c>
      <c r="S26" s="84">
        <f t="shared" si="6"/>
        <v>0.31987643085685358</v>
      </c>
      <c r="T26" s="85">
        <f>分析係数表!F29</f>
        <v>0.47177107501933491</v>
      </c>
      <c r="U26" s="86">
        <f t="shared" si="7"/>
        <v>0.15090844765868577</v>
      </c>
      <c r="V26" s="87">
        <f>分析係数表!D29</f>
        <v>7.4825986078886311E-2</v>
      </c>
      <c r="W26" s="88">
        <f t="shared" si="8"/>
        <v>0</v>
      </c>
      <c r="X26" s="76">
        <f>分析係数表!E29</f>
        <v>4.7370456303170917E-2</v>
      </c>
      <c r="Y26" s="89">
        <f t="shared" si="9"/>
        <v>0</v>
      </c>
    </row>
    <row r="27" spans="1:25" x14ac:dyDescent="0.2">
      <c r="A27" s="6" t="s">
        <v>15</v>
      </c>
      <c r="B27" s="5" t="s">
        <v>36</v>
      </c>
      <c r="C27" s="90"/>
      <c r="D27" s="76">
        <f>投入係数表!AC27</f>
        <v>3.0669761273209549E-3</v>
      </c>
      <c r="E27" s="77">
        <f t="shared" si="0"/>
        <v>0.3066976127320955</v>
      </c>
      <c r="F27" s="76">
        <f>分析係数表!C30</f>
        <v>1</v>
      </c>
      <c r="G27" s="77">
        <f t="shared" si="1"/>
        <v>0.3066976127320955</v>
      </c>
      <c r="H27" s="77">
        <v>0.35253395714371794</v>
      </c>
      <c r="I27" s="77">
        <f t="shared" si="2"/>
        <v>0.35253395714371794</v>
      </c>
      <c r="J27" s="76">
        <f>分析係数表!G30</f>
        <v>0.34486716956379143</v>
      </c>
      <c r="K27" s="78">
        <f t="shared" si="3"/>
        <v>0.12157738797527695</v>
      </c>
      <c r="L27" s="79"/>
      <c r="M27" s="80"/>
      <c r="N27" s="81">
        <f>分析係数表!H30</f>
        <v>0</v>
      </c>
      <c r="O27" s="82">
        <f t="shared" si="4"/>
        <v>0</v>
      </c>
      <c r="P27" s="76">
        <f>分析係数表!C30</f>
        <v>1</v>
      </c>
      <c r="Q27" s="82">
        <f t="shared" si="5"/>
        <v>0</v>
      </c>
      <c r="R27" s="83">
        <v>6.4028941817559248E-2</v>
      </c>
      <c r="S27" s="84">
        <f t="shared" si="6"/>
        <v>0.41656289896127718</v>
      </c>
      <c r="T27" s="85">
        <f>分析係数表!F30</f>
        <v>0.44112823876680879</v>
      </c>
      <c r="U27" s="86">
        <f t="shared" si="7"/>
        <v>0.18375765795438434</v>
      </c>
      <c r="V27" s="87">
        <f>分析係数表!D30</f>
        <v>0.17563135454247294</v>
      </c>
      <c r="W27" s="88">
        <f t="shared" si="8"/>
        <v>0</v>
      </c>
      <c r="X27" s="76">
        <f>分析係数表!E30</f>
        <v>0.11282387668087898</v>
      </c>
      <c r="Y27" s="89">
        <f t="shared" si="9"/>
        <v>0</v>
      </c>
    </row>
    <row r="28" spans="1:25" x14ac:dyDescent="0.2">
      <c r="A28" s="6" t="s">
        <v>16</v>
      </c>
      <c r="B28" s="5" t="s">
        <v>193</v>
      </c>
      <c r="C28" s="90"/>
      <c r="D28" s="76">
        <f>投入係数表!AC28</f>
        <v>2.3541114058355437E-2</v>
      </c>
      <c r="E28" s="77">
        <f t="shared" si="0"/>
        <v>2.3541114058355439</v>
      </c>
      <c r="F28" s="76">
        <f>分析係数表!C31</f>
        <v>9.852216748768472E-2</v>
      </c>
      <c r="G28" s="77">
        <f t="shared" si="1"/>
        <v>0.23193215821039839</v>
      </c>
      <c r="H28" s="77">
        <v>0.24480467540447384</v>
      </c>
      <c r="I28" s="77">
        <f t="shared" si="2"/>
        <v>0.24480467540447384</v>
      </c>
      <c r="J28" s="76">
        <f>分析係数表!G31</f>
        <v>7.0742358078602616E-2</v>
      </c>
      <c r="K28" s="78">
        <f t="shared" si="3"/>
        <v>1.7318060006779372E-2</v>
      </c>
      <c r="L28" s="79"/>
      <c r="M28" s="80"/>
      <c r="N28" s="81">
        <f>分析係数表!H31</f>
        <v>2.298998967188369E-2</v>
      </c>
      <c r="O28" s="82">
        <f t="shared" si="4"/>
        <v>0.64648653898885033</v>
      </c>
      <c r="P28" s="76">
        <f>分析係数表!C31</f>
        <v>9.852216748768472E-2</v>
      </c>
      <c r="Q28" s="82">
        <f t="shared" si="5"/>
        <v>6.3693255072793137E-2</v>
      </c>
      <c r="R28" s="83">
        <v>8.1994808359106303E-2</v>
      </c>
      <c r="S28" s="84">
        <f t="shared" si="6"/>
        <v>0.32679948376358015</v>
      </c>
      <c r="T28" s="85">
        <f>分析係数表!F31</f>
        <v>0.34585152838427946</v>
      </c>
      <c r="U28" s="86">
        <f t="shared" si="7"/>
        <v>0.11302410093482772</v>
      </c>
      <c r="V28" s="87">
        <f>分析係数表!D31</f>
        <v>0</v>
      </c>
      <c r="W28" s="88">
        <f t="shared" si="8"/>
        <v>0</v>
      </c>
      <c r="X28" s="76">
        <f>分析係数表!E31</f>
        <v>0</v>
      </c>
      <c r="Y28" s="89">
        <f t="shared" si="9"/>
        <v>0</v>
      </c>
    </row>
    <row r="29" spans="1:25" x14ac:dyDescent="0.2">
      <c r="A29" s="6" t="s">
        <v>17</v>
      </c>
      <c r="B29" s="5" t="s">
        <v>273</v>
      </c>
      <c r="C29" s="90"/>
      <c r="D29" s="76">
        <f>投入係数表!AC29</f>
        <v>2.3209549071618036E-3</v>
      </c>
      <c r="E29" s="77">
        <f t="shared" si="0"/>
        <v>0.23209549071618035</v>
      </c>
      <c r="F29" s="76">
        <f>分析係数表!C32</f>
        <v>1</v>
      </c>
      <c r="G29" s="77">
        <f t="shared" si="1"/>
        <v>0.23209549071618035</v>
      </c>
      <c r="H29" s="77">
        <v>0.26577352126653131</v>
      </c>
      <c r="I29" s="77">
        <f t="shared" si="2"/>
        <v>0.26577352126653131</v>
      </c>
      <c r="J29" s="76">
        <f>分析係数表!G32</f>
        <v>0.13984348417829193</v>
      </c>
      <c r="K29" s="78">
        <f t="shared" si="3"/>
        <v>3.7166695216245105E-2</v>
      </c>
      <c r="L29" s="79"/>
      <c r="M29" s="80"/>
      <c r="N29" s="81">
        <f>分析係数表!H32</f>
        <v>6.6735520775403198E-3</v>
      </c>
      <c r="O29" s="82">
        <f t="shared" si="4"/>
        <v>0.18766261520540278</v>
      </c>
      <c r="P29" s="76">
        <f>分析係数表!C32</f>
        <v>1</v>
      </c>
      <c r="Q29" s="82">
        <f t="shared" si="5"/>
        <v>0.18766261520540278</v>
      </c>
      <c r="R29" s="83">
        <v>0.24732952166561395</v>
      </c>
      <c r="S29" s="84">
        <f t="shared" si="6"/>
        <v>0.51310304293214526</v>
      </c>
      <c r="T29" s="85">
        <f>分析係数表!F32</f>
        <v>0.48213678121810138</v>
      </c>
      <c r="U29" s="86">
        <f t="shared" si="7"/>
        <v>0.2473858495525178</v>
      </c>
      <c r="V29" s="87">
        <f>分析係数表!D32</f>
        <v>1.5651582170806397E-2</v>
      </c>
      <c r="W29" s="88">
        <f t="shared" si="8"/>
        <v>0</v>
      </c>
      <c r="X29" s="76">
        <f>分析係数表!E32</f>
        <v>2.3477373256209595E-2</v>
      </c>
      <c r="Y29" s="89">
        <f t="shared" si="9"/>
        <v>0</v>
      </c>
    </row>
    <row r="30" spans="1:25" x14ac:dyDescent="0.2">
      <c r="A30" s="6" t="s">
        <v>18</v>
      </c>
      <c r="B30" s="5" t="s">
        <v>274</v>
      </c>
      <c r="C30" s="90"/>
      <c r="D30" s="76">
        <f>投入係数表!AC30</f>
        <v>1.4091511936339522E-3</v>
      </c>
      <c r="E30" s="77">
        <f t="shared" si="0"/>
        <v>0.14091511936339521</v>
      </c>
      <c r="F30" s="76">
        <f>分析係数表!C33</f>
        <v>0.66930265995686555</v>
      </c>
      <c r="G30" s="77">
        <f t="shared" si="1"/>
        <v>9.4314864218059624E-2</v>
      </c>
      <c r="H30" s="77">
        <v>0.10784007274052068</v>
      </c>
      <c r="I30" s="77">
        <f t="shared" si="2"/>
        <v>0.10784007274052068</v>
      </c>
      <c r="J30" s="76">
        <f>分析係数表!G33</f>
        <v>0.50267952840300112</v>
      </c>
      <c r="K30" s="78">
        <f t="shared" si="3"/>
        <v>5.4208996908150273E-2</v>
      </c>
      <c r="L30" s="79"/>
      <c r="M30" s="80"/>
      <c r="N30" s="81">
        <f>分析係数表!H33</f>
        <v>9.930881067768333E-4</v>
      </c>
      <c r="O30" s="82">
        <f t="shared" si="4"/>
        <v>2.7925984405565891E-2</v>
      </c>
      <c r="P30" s="76">
        <f>分析係数表!C33</f>
        <v>0.66930265995686555</v>
      </c>
      <c r="Q30" s="82">
        <f t="shared" si="5"/>
        <v>1.8690935644559196E-2</v>
      </c>
      <c r="R30" s="83">
        <v>5.3041737313640383E-2</v>
      </c>
      <c r="S30" s="84">
        <f t="shared" si="6"/>
        <v>0.16088181005416108</v>
      </c>
      <c r="T30" s="85">
        <f>分析係数表!F33</f>
        <v>0.63987138263665599</v>
      </c>
      <c r="U30" s="86">
        <f t="shared" si="7"/>
        <v>0.10294366624044392</v>
      </c>
      <c r="V30" s="87">
        <f>分析係数表!D33</f>
        <v>8.1457663451232579E-2</v>
      </c>
      <c r="W30" s="88">
        <f t="shared" si="8"/>
        <v>0</v>
      </c>
      <c r="X30" s="76">
        <f>分析係数表!E33</f>
        <v>7.5026795284030015E-2</v>
      </c>
      <c r="Y30" s="89">
        <f t="shared" si="9"/>
        <v>0</v>
      </c>
    </row>
    <row r="31" spans="1:25" x14ac:dyDescent="0.2">
      <c r="A31" s="6" t="s">
        <v>19</v>
      </c>
      <c r="B31" s="5" t="s">
        <v>275</v>
      </c>
      <c r="C31" s="75">
        <f>最終需要_まとめ!C32</f>
        <v>100</v>
      </c>
      <c r="D31" s="76">
        <f>投入係数表!AC31</f>
        <v>1.1438992042440319E-2</v>
      </c>
      <c r="E31" s="77">
        <f t="shared" si="0"/>
        <v>1.1438992042440319</v>
      </c>
      <c r="F31" s="76">
        <f>分析係数表!C34</f>
        <v>0.21075898495808931</v>
      </c>
      <c r="G31" s="77">
        <f t="shared" si="1"/>
        <v>0.24108703518083827</v>
      </c>
      <c r="H31" s="77">
        <v>0.30134975494843896</v>
      </c>
      <c r="I31" s="77">
        <f t="shared" si="2"/>
        <v>100.30134975494843</v>
      </c>
      <c r="J31" s="76">
        <f>分析係数表!G34</f>
        <v>0.42506631299734748</v>
      </c>
      <c r="K31" s="78">
        <f t="shared" si="3"/>
        <v>42.634724928993336</v>
      </c>
      <c r="L31" s="79"/>
      <c r="M31" s="80"/>
      <c r="N31" s="81">
        <f>分析係数表!H34</f>
        <v>0.16547827123222372</v>
      </c>
      <c r="O31" s="82">
        <f t="shared" si="4"/>
        <v>4.6533067814994444</v>
      </c>
      <c r="P31" s="76">
        <f>分析係数表!C34</f>
        <v>0.21075898495808931</v>
      </c>
      <c r="Q31" s="82">
        <f t="shared" si="5"/>
        <v>0.98072621396741644</v>
      </c>
      <c r="R31" s="83">
        <v>1.0730286336676593</v>
      </c>
      <c r="S31" s="84">
        <f t="shared" si="6"/>
        <v>101.37437838861609</v>
      </c>
      <c r="T31" s="85">
        <f>分析係数表!F34</f>
        <v>0.7000994694960212</v>
      </c>
      <c r="U31" s="86">
        <f t="shared" si="7"/>
        <v>70.97214853035905</v>
      </c>
      <c r="V31" s="87">
        <f>分析係数表!D34</f>
        <v>0.34449602122015915</v>
      </c>
      <c r="W31" s="88">
        <f t="shared" si="8"/>
        <v>35</v>
      </c>
      <c r="X31" s="76">
        <f>分析係数表!E34</f>
        <v>0.25008289124668437</v>
      </c>
      <c r="Y31" s="89">
        <f t="shared" si="9"/>
        <v>25</v>
      </c>
    </row>
    <row r="32" spans="1:25" x14ac:dyDescent="0.2">
      <c r="A32" s="6" t="s">
        <v>20</v>
      </c>
      <c r="B32" s="5" t="s">
        <v>37</v>
      </c>
      <c r="C32" s="90"/>
      <c r="D32" s="76">
        <f>投入係数表!AC32</f>
        <v>1.7655835543766579E-2</v>
      </c>
      <c r="E32" s="77">
        <f t="shared" si="0"/>
        <v>1.7655835543766578</v>
      </c>
      <c r="F32" s="76">
        <f>分析係数表!C35</f>
        <v>0.35776763643278187</v>
      </c>
      <c r="G32" s="77">
        <f t="shared" si="1"/>
        <v>0.6316686551739269</v>
      </c>
      <c r="H32" s="77">
        <v>0.73281167399060421</v>
      </c>
      <c r="I32" s="77">
        <f t="shared" si="2"/>
        <v>0.73281167399060421</v>
      </c>
      <c r="J32" s="76">
        <f>分析係数表!G35</f>
        <v>0.31457036114570364</v>
      </c>
      <c r="K32" s="78">
        <f t="shared" si="3"/>
        <v>0.23052083293901199</v>
      </c>
      <c r="L32" s="79"/>
      <c r="M32" s="80"/>
      <c r="N32" s="81">
        <f>分析係数表!H35</f>
        <v>6.2812822753634701E-2</v>
      </c>
      <c r="O32" s="82">
        <f t="shared" si="4"/>
        <v>1.7663185136520425</v>
      </c>
      <c r="P32" s="76">
        <f>分析係数表!C35</f>
        <v>0.35776763643278187</v>
      </c>
      <c r="Q32" s="82">
        <f t="shared" si="5"/>
        <v>0.63193159981675562</v>
      </c>
      <c r="R32" s="83">
        <v>0.77428343361270779</v>
      </c>
      <c r="S32" s="84">
        <f t="shared" si="6"/>
        <v>1.5070951076033121</v>
      </c>
      <c r="T32" s="85">
        <f>分析係数表!F35</f>
        <v>0.64533001245330013</v>
      </c>
      <c r="U32" s="86">
        <f t="shared" si="7"/>
        <v>0.97257370455795311</v>
      </c>
      <c r="V32" s="87">
        <f>分析係数表!D35</f>
        <v>7.6961394769613944E-2</v>
      </c>
      <c r="W32" s="88">
        <f t="shared" si="8"/>
        <v>0</v>
      </c>
      <c r="X32" s="76">
        <f>分析係数表!E35</f>
        <v>7.0734744707347447E-2</v>
      </c>
      <c r="Y32" s="89">
        <f t="shared" si="9"/>
        <v>0</v>
      </c>
    </row>
    <row r="33" spans="1:25" x14ac:dyDescent="0.2">
      <c r="A33" s="6" t="s">
        <v>21</v>
      </c>
      <c r="B33" s="5" t="s">
        <v>38</v>
      </c>
      <c r="C33" s="90"/>
      <c r="D33" s="76">
        <f>投入係数表!AC33</f>
        <v>2.7354111405835543E-2</v>
      </c>
      <c r="E33" s="77">
        <f t="shared" si="0"/>
        <v>2.7354111405835542</v>
      </c>
      <c r="F33" s="76">
        <f>分析係数表!C36</f>
        <v>0.77131996474217712</v>
      </c>
      <c r="G33" s="77">
        <f t="shared" si="1"/>
        <v>2.1098772245102655</v>
      </c>
      <c r="H33" s="77">
        <v>2.1924807388823782</v>
      </c>
      <c r="I33" s="77">
        <f t="shared" si="2"/>
        <v>2.1924807388823782</v>
      </c>
      <c r="J33" s="76">
        <f>分析係数表!G36</f>
        <v>2.7850799289520427E-2</v>
      </c>
      <c r="K33" s="78">
        <f t="shared" si="3"/>
        <v>6.1062341004752559E-2</v>
      </c>
      <c r="L33" s="79"/>
      <c r="M33" s="80"/>
      <c r="N33" s="81">
        <f>分析係数表!H36</f>
        <v>0.1566397870819099</v>
      </c>
      <c r="O33" s="82">
        <f t="shared" si="4"/>
        <v>4.4047655202899074</v>
      </c>
      <c r="P33" s="76">
        <f>分析係数表!C36</f>
        <v>0.77131996474217712</v>
      </c>
      <c r="Q33" s="82">
        <f t="shared" si="5"/>
        <v>3.3974835858075689</v>
      </c>
      <c r="R33" s="83">
        <v>3.5353295741830335</v>
      </c>
      <c r="S33" s="84">
        <f t="shared" si="6"/>
        <v>5.7278103130654117</v>
      </c>
      <c r="T33" s="85">
        <f>分析係数表!F36</f>
        <v>0.87289520426287748</v>
      </c>
      <c r="U33" s="86">
        <f t="shared" si="7"/>
        <v>4.9997781532022483</v>
      </c>
      <c r="V33" s="87">
        <f>分析係数表!D36</f>
        <v>1.1793960923623446E-2</v>
      </c>
      <c r="W33" s="88">
        <f t="shared" si="8"/>
        <v>0</v>
      </c>
      <c r="X33" s="76">
        <f>分析係数表!E36</f>
        <v>4.760213143872114E-3</v>
      </c>
      <c r="Y33" s="89">
        <f t="shared" si="9"/>
        <v>0</v>
      </c>
    </row>
    <row r="34" spans="1:25" x14ac:dyDescent="0.2">
      <c r="A34" s="6" t="s">
        <v>22</v>
      </c>
      <c r="B34" s="5" t="s">
        <v>378</v>
      </c>
      <c r="C34" s="90"/>
      <c r="D34" s="76">
        <f>投入係数表!AC34</f>
        <v>2.0888594164456233E-2</v>
      </c>
      <c r="E34" s="77">
        <f t="shared" si="0"/>
        <v>2.0888594164456231</v>
      </c>
      <c r="F34" s="76">
        <f>分析係数表!C37</f>
        <v>0.44031007751937989</v>
      </c>
      <c r="G34" s="77">
        <f t="shared" si="1"/>
        <v>0.91974585158225897</v>
      </c>
      <c r="H34" s="77">
        <v>1.0228352991851908</v>
      </c>
      <c r="I34" s="77">
        <f t="shared" si="2"/>
        <v>1.0228352991851908</v>
      </c>
      <c r="J34" s="76">
        <f>分析係数表!G37</f>
        <v>0.46875589956579194</v>
      </c>
      <c r="K34" s="78">
        <f t="shared" si="3"/>
        <v>0.47946008077720004</v>
      </c>
      <c r="L34" s="79"/>
      <c r="M34" s="80"/>
      <c r="N34" s="81">
        <f>分析係数表!H37</f>
        <v>4.9515373003892908E-2</v>
      </c>
      <c r="O34" s="82">
        <f t="shared" si="4"/>
        <v>1.3923895824615153</v>
      </c>
      <c r="P34" s="76">
        <f>分析係数表!C37</f>
        <v>0.44031007751937989</v>
      </c>
      <c r="Q34" s="82">
        <f t="shared" si="5"/>
        <v>0.61308316499080684</v>
      </c>
      <c r="R34" s="83">
        <v>0.72413254408377936</v>
      </c>
      <c r="S34" s="84">
        <f t="shared" si="6"/>
        <v>1.7469678432689701</v>
      </c>
      <c r="T34" s="85">
        <f>分析係数表!F37</f>
        <v>0.71172361714177834</v>
      </c>
      <c r="U34" s="86">
        <f t="shared" si="7"/>
        <v>1.2433582724417627</v>
      </c>
      <c r="V34" s="87">
        <f>分析係数表!D37</f>
        <v>0.12846894468567113</v>
      </c>
      <c r="W34" s="88">
        <f t="shared" si="8"/>
        <v>0</v>
      </c>
      <c r="X34" s="76">
        <f>分析係数表!E37</f>
        <v>0.12044553520860865</v>
      </c>
      <c r="Y34" s="89">
        <f t="shared" si="9"/>
        <v>0</v>
      </c>
    </row>
    <row r="35" spans="1:25" x14ac:dyDescent="0.2">
      <c r="A35" s="6" t="s">
        <v>23</v>
      </c>
      <c r="B35" s="5" t="s">
        <v>194</v>
      </c>
      <c r="C35" s="90"/>
      <c r="D35" s="76">
        <f>投入係数表!AC35</f>
        <v>3.862732095490716E-2</v>
      </c>
      <c r="E35" s="77">
        <f t="shared" si="0"/>
        <v>3.8627320954907161</v>
      </c>
      <c r="F35" s="76">
        <f>分析係数表!C38</f>
        <v>1.9523553644993696E-2</v>
      </c>
      <c r="G35" s="77">
        <f t="shared" si="1"/>
        <v>7.5414257282551911E-2</v>
      </c>
      <c r="H35" s="77">
        <v>7.9634079334211016E-2</v>
      </c>
      <c r="I35" s="77">
        <f t="shared" si="2"/>
        <v>7.9634079334211016E-2</v>
      </c>
      <c r="J35" s="76">
        <f>分析係数表!G38</f>
        <v>0.33554817275747506</v>
      </c>
      <c r="K35" s="78">
        <f t="shared" si="3"/>
        <v>2.6721069809818313E-2</v>
      </c>
      <c r="L35" s="79"/>
      <c r="M35" s="80"/>
      <c r="N35" s="81">
        <f>分析係数表!H38</f>
        <v>4.4649241280686425E-2</v>
      </c>
      <c r="O35" s="82">
        <f t="shared" si="4"/>
        <v>1.2555522588742425</v>
      </c>
      <c r="P35" s="76">
        <f>分析係数表!C38</f>
        <v>1.9523553644993696E-2</v>
      </c>
      <c r="Q35" s="82">
        <f t="shared" si="5"/>
        <v>2.4512841880224286E-2</v>
      </c>
      <c r="R35" s="83">
        <v>2.9745625952535642E-2</v>
      </c>
      <c r="S35" s="84">
        <f t="shared" si="6"/>
        <v>0.10937970528674666</v>
      </c>
      <c r="T35" s="85">
        <f>分析係数表!F38</f>
        <v>0.54485049833887045</v>
      </c>
      <c r="U35" s="86">
        <f t="shared" si="7"/>
        <v>5.9595586933642704E-2</v>
      </c>
      <c r="V35" s="87">
        <f>分析係数表!D38</f>
        <v>0.16279069767441862</v>
      </c>
      <c r="W35" s="88">
        <f t="shared" si="8"/>
        <v>0</v>
      </c>
      <c r="X35" s="76">
        <f>分析係数表!E38</f>
        <v>0.12624584717607973</v>
      </c>
      <c r="Y35" s="89">
        <f t="shared" si="9"/>
        <v>0</v>
      </c>
    </row>
    <row r="36" spans="1:25" x14ac:dyDescent="0.2">
      <c r="A36" s="6" t="s">
        <v>24</v>
      </c>
      <c r="B36" s="5" t="s">
        <v>39</v>
      </c>
      <c r="C36" s="90"/>
      <c r="D36" s="76">
        <f>投入係数表!AC36</f>
        <v>0</v>
      </c>
      <c r="E36" s="77">
        <f t="shared" si="0"/>
        <v>0</v>
      </c>
      <c r="F36" s="76">
        <f>分析係数表!C39</f>
        <v>1</v>
      </c>
      <c r="G36" s="77">
        <f t="shared" si="1"/>
        <v>0</v>
      </c>
      <c r="H36" s="77">
        <v>9.505340196502296E-2</v>
      </c>
      <c r="I36" s="77">
        <f t="shared" si="2"/>
        <v>9.505340196502296E-2</v>
      </c>
      <c r="J36" s="76">
        <f>分析係数表!G39</f>
        <v>0.34952522092321203</v>
      </c>
      <c r="K36" s="78">
        <f t="shared" si="3"/>
        <v>3.3223561321327526E-2</v>
      </c>
      <c r="L36" s="79"/>
      <c r="M36" s="80"/>
      <c r="N36" s="81">
        <f>分析係数表!H39</f>
        <v>3.9524906649717967E-3</v>
      </c>
      <c r="O36" s="82">
        <f t="shared" si="4"/>
        <v>0.11114541793415225</v>
      </c>
      <c r="P36" s="76">
        <f>分析係数表!C39</f>
        <v>1</v>
      </c>
      <c r="Q36" s="82">
        <f t="shared" si="5"/>
        <v>0.11114541793415225</v>
      </c>
      <c r="R36" s="83">
        <v>0.18100187414423596</v>
      </c>
      <c r="S36" s="84">
        <f t="shared" si="6"/>
        <v>0.27605527610925895</v>
      </c>
      <c r="T36" s="85">
        <f>分析係数表!F39</f>
        <v>0.70020308469180526</v>
      </c>
      <c r="U36" s="86">
        <f t="shared" si="7"/>
        <v>0.19329475587715114</v>
      </c>
      <c r="V36" s="87">
        <f>分析係数表!D39</f>
        <v>4.7038805642461164E-2</v>
      </c>
      <c r="W36" s="88">
        <f t="shared" si="8"/>
        <v>0</v>
      </c>
      <c r="X36" s="76">
        <f>分析係数表!E39</f>
        <v>5.9608101432570393E-2</v>
      </c>
      <c r="Y36" s="89">
        <f t="shared" si="9"/>
        <v>0</v>
      </c>
    </row>
    <row r="37" spans="1:25" x14ac:dyDescent="0.2">
      <c r="A37" s="6" t="s">
        <v>25</v>
      </c>
      <c r="B37" s="5" t="s">
        <v>40</v>
      </c>
      <c r="C37" s="90"/>
      <c r="D37" s="76">
        <f>投入係数表!AC37</f>
        <v>0</v>
      </c>
      <c r="E37" s="77">
        <f t="shared" si="0"/>
        <v>0</v>
      </c>
      <c r="F37" s="76">
        <f>分析係数表!C40</f>
        <v>0.85909267157813107</v>
      </c>
      <c r="G37" s="77">
        <f t="shared" si="1"/>
        <v>0</v>
      </c>
      <c r="H37" s="77">
        <v>1.1304211561720735E-3</v>
      </c>
      <c r="I37" s="77">
        <f t="shared" si="2"/>
        <v>1.1304211561720735E-3</v>
      </c>
      <c r="J37" s="76">
        <f>分析係数表!G40</f>
        <v>0.47745782431646305</v>
      </c>
      <c r="K37" s="78">
        <f t="shared" si="3"/>
        <v>5.3972842578721891E-4</v>
      </c>
      <c r="L37" s="79"/>
      <c r="M37" s="80"/>
      <c r="N37" s="81">
        <f>分析係数表!H40</f>
        <v>3.4410502899817272E-2</v>
      </c>
      <c r="O37" s="82">
        <f t="shared" si="4"/>
        <v>0.96763535965285807</v>
      </c>
      <c r="P37" s="76">
        <f>分析係数表!C40</f>
        <v>0.85909267157813107</v>
      </c>
      <c r="Q37" s="82">
        <f t="shared" si="5"/>
        <v>0.83128844623763953</v>
      </c>
      <c r="R37" s="83">
        <v>0.83226301918750345</v>
      </c>
      <c r="S37" s="84">
        <f t="shared" si="6"/>
        <v>0.83339344034367557</v>
      </c>
      <c r="T37" s="85">
        <f>分析係数表!F40</f>
        <v>0.67379290285049442</v>
      </c>
      <c r="U37" s="86">
        <f t="shared" si="7"/>
        <v>0.56153458538572554</v>
      </c>
      <c r="V37" s="87">
        <f>分析係数表!D40</f>
        <v>6.7699243746364171E-2</v>
      </c>
      <c r="W37" s="88">
        <f t="shared" si="8"/>
        <v>0</v>
      </c>
      <c r="X37" s="76">
        <f>分析係数表!E40</f>
        <v>4.3048283885980219E-2</v>
      </c>
      <c r="Y37" s="89">
        <f t="shared" si="9"/>
        <v>0</v>
      </c>
    </row>
    <row r="38" spans="1:25" x14ac:dyDescent="0.2">
      <c r="A38" s="6" t="s">
        <v>26</v>
      </c>
      <c r="B38" s="5" t="s">
        <v>277</v>
      </c>
      <c r="C38" s="90"/>
      <c r="D38" s="76">
        <f>投入係数表!AC38</f>
        <v>0</v>
      </c>
      <c r="E38" s="77">
        <f t="shared" si="0"/>
        <v>0</v>
      </c>
      <c r="F38" s="76">
        <f>分析係数表!C41</f>
        <v>0.79270887240526711</v>
      </c>
      <c r="G38" s="77">
        <f t="shared" si="1"/>
        <v>0</v>
      </c>
      <c r="H38" s="77">
        <v>2.9937837368473686E-3</v>
      </c>
      <c r="I38" s="77">
        <f t="shared" si="2"/>
        <v>2.9937837368473686E-3</v>
      </c>
      <c r="J38" s="76">
        <f>分析係数表!G41</f>
        <v>0.44018033035308379</v>
      </c>
      <c r="K38" s="78">
        <f t="shared" si="3"/>
        <v>1.3178047142911643E-3</v>
      </c>
      <c r="L38" s="79"/>
      <c r="M38" s="80"/>
      <c r="N38" s="81">
        <f>分析係数表!H41</f>
        <v>5.5652657503773732E-2</v>
      </c>
      <c r="O38" s="82">
        <f t="shared" si="4"/>
        <v>1.5649721660879123</v>
      </c>
      <c r="P38" s="76">
        <f>分析係数表!C41</f>
        <v>0.79270887240526711</v>
      </c>
      <c r="Q38" s="82">
        <f t="shared" si="5"/>
        <v>1.2405673211251773</v>
      </c>
      <c r="R38" s="83">
        <v>1.2636440831863789</v>
      </c>
      <c r="S38" s="84">
        <f t="shared" si="6"/>
        <v>1.2666378669232263</v>
      </c>
      <c r="T38" s="85">
        <f>分析係数表!F41</f>
        <v>0.54542354902257917</v>
      </c>
      <c r="U38" s="86">
        <f t="shared" si="7"/>
        <v>0.69085412070365548</v>
      </c>
      <c r="V38" s="87">
        <f>分析係数表!D41</f>
        <v>0.13115623579330202</v>
      </c>
      <c r="W38" s="88">
        <f t="shared" si="8"/>
        <v>0</v>
      </c>
      <c r="X38" s="76">
        <f>分析係数表!E41</f>
        <v>0.12384452189725716</v>
      </c>
      <c r="Y38" s="89">
        <f t="shared" si="9"/>
        <v>0</v>
      </c>
    </row>
    <row r="39" spans="1:25" x14ac:dyDescent="0.2">
      <c r="A39" s="6" t="s">
        <v>51</v>
      </c>
      <c r="B39" s="5" t="s">
        <v>368</v>
      </c>
      <c r="C39" s="90"/>
      <c r="D39" s="76">
        <f>投入係数表!AC39</f>
        <v>2.486737400530504E-4</v>
      </c>
      <c r="E39" s="77">
        <f>$C$31*D39</f>
        <v>2.4867374005305039E-2</v>
      </c>
      <c r="F39" s="76">
        <f>分析係数表!C42</f>
        <v>1</v>
      </c>
      <c r="G39" s="77">
        <f>E39*F39</f>
        <v>2.4867374005305039E-2</v>
      </c>
      <c r="H39" s="77">
        <v>3.9139344000327023E-2</v>
      </c>
      <c r="I39" s="77">
        <f>C39+H39</f>
        <v>3.9139344000327023E-2</v>
      </c>
      <c r="J39" s="76">
        <f>分析係数表!G42</f>
        <v>0.4853870458135861</v>
      </c>
      <c r="K39" s="78">
        <f>I39*J39</f>
        <v>1.899773055940044E-2</v>
      </c>
      <c r="L39" s="79"/>
      <c r="M39" s="80"/>
      <c r="N39" s="81">
        <f>分析係数表!H42</f>
        <v>1.2671804242472393E-2</v>
      </c>
      <c r="O39" s="82">
        <f t="shared" si="4"/>
        <v>0.35633556101502079</v>
      </c>
      <c r="P39" s="76">
        <f>分析係数表!C42</f>
        <v>1</v>
      </c>
      <c r="Q39" s="82">
        <f>O39*P39</f>
        <v>0.35633556101502079</v>
      </c>
      <c r="R39" s="83">
        <v>0.37371335055896421</v>
      </c>
      <c r="S39" s="84">
        <f>I39+R39</f>
        <v>0.41285269455929124</v>
      </c>
      <c r="T39" s="85">
        <f>分析係数表!F42</f>
        <v>0.55766192733017372</v>
      </c>
      <c r="U39" s="86">
        <f>S39*T39</f>
        <v>0.23023222935138987</v>
      </c>
      <c r="V39" s="87">
        <f>分析係数表!D42</f>
        <v>5.075039494470774E-2</v>
      </c>
      <c r="W39" s="88">
        <f>ROUND(S39*V39,0)</f>
        <v>0</v>
      </c>
      <c r="X39" s="76">
        <f>分析係数表!E42</f>
        <v>4.4826224328593997E-2</v>
      </c>
      <c r="Y39" s="89">
        <f>ROUND(S39*X39,0)</f>
        <v>0</v>
      </c>
    </row>
    <row r="40" spans="1:25" x14ac:dyDescent="0.2">
      <c r="A40" s="6" t="s">
        <v>195</v>
      </c>
      <c r="B40" s="5" t="s">
        <v>41</v>
      </c>
      <c r="C40" s="90"/>
      <c r="D40" s="76">
        <f>投入係数表!AC40</f>
        <v>8.6206896551724144E-2</v>
      </c>
      <c r="E40" s="77">
        <f>$C$31*D40</f>
        <v>8.6206896551724146</v>
      </c>
      <c r="F40" s="76">
        <f>分析係数表!C43</f>
        <v>0.28901851382196297</v>
      </c>
      <c r="G40" s="77">
        <f>E40*F40</f>
        <v>2.4915389122583016</v>
      </c>
      <c r="H40" s="77">
        <v>2.6974031805989265</v>
      </c>
      <c r="I40" s="77">
        <f>C40+H40</f>
        <v>2.6974031805989265</v>
      </c>
      <c r="J40" s="76">
        <f>分析係数表!G43</f>
        <v>0.30652070442646356</v>
      </c>
      <c r="K40" s="78">
        <f>I40*J40</f>
        <v>0.82680992303936629</v>
      </c>
      <c r="L40" s="79"/>
      <c r="M40" s="80"/>
      <c r="N40" s="81">
        <f>分析係数表!H43</f>
        <v>3.521490426630651E-2</v>
      </c>
      <c r="O40" s="82">
        <f t="shared" si="4"/>
        <v>0.9902554070213665</v>
      </c>
      <c r="P40" s="76">
        <f>分析係数表!C43</f>
        <v>0.28901851382196297</v>
      </c>
      <c r="Q40" s="82">
        <f>O40*P40</f>
        <v>0.28620214604147837</v>
      </c>
      <c r="R40" s="83">
        <v>0.48208395423782718</v>
      </c>
      <c r="S40" s="84">
        <f>I40+R40</f>
        <v>3.1794871348367537</v>
      </c>
      <c r="T40" s="85">
        <f>分析係数表!F43</f>
        <v>0.54989687450420432</v>
      </c>
      <c r="U40" s="86">
        <f>S40*T40</f>
        <v>1.7483900379730586</v>
      </c>
      <c r="V40" s="87">
        <f>分析係数表!D43</f>
        <v>0.17436141519911152</v>
      </c>
      <c r="W40" s="88">
        <f>ROUND(S40*V40,0)</f>
        <v>1</v>
      </c>
      <c r="X40" s="76">
        <f>分析係数表!E43</f>
        <v>0.14136125654450263</v>
      </c>
      <c r="Y40" s="89">
        <f>ROUND(S40*X40,0)</f>
        <v>0</v>
      </c>
    </row>
    <row r="41" spans="1:25" x14ac:dyDescent="0.2">
      <c r="A41" s="6" t="s">
        <v>341</v>
      </c>
      <c r="B41" s="5" t="s">
        <v>42</v>
      </c>
      <c r="C41" s="90"/>
      <c r="D41" s="76">
        <f>投入係数表!AC41</f>
        <v>9.1180371352785148E-4</v>
      </c>
      <c r="E41" s="77">
        <f>$C$31*D41</f>
        <v>9.1180371352785144E-2</v>
      </c>
      <c r="F41" s="76">
        <f>分析係数表!C44</f>
        <v>0.45048931238732937</v>
      </c>
      <c r="G41" s="77">
        <f>E41*F41</f>
        <v>4.1075782793937525E-2</v>
      </c>
      <c r="H41" s="77">
        <v>4.3705487163595381E-2</v>
      </c>
      <c r="I41" s="77">
        <f>C41+H41</f>
        <v>4.3705487163595381E-2</v>
      </c>
      <c r="J41" s="76">
        <f>分析係数表!G44</f>
        <v>0.26609555771438664</v>
      </c>
      <c r="K41" s="78">
        <f>I41*J41</f>
        <v>1.1629835981975879E-2</v>
      </c>
      <c r="L41" s="79"/>
      <c r="M41" s="80"/>
      <c r="N41" s="81">
        <f>分析係数表!H44</f>
        <v>0.11519822038611266</v>
      </c>
      <c r="O41" s="82">
        <f t="shared" si="4"/>
        <v>3.2394141910456433</v>
      </c>
      <c r="P41" s="76">
        <f>分析係数表!C44</f>
        <v>0.45048931238732937</v>
      </c>
      <c r="Q41" s="82">
        <f>O41*P41</f>
        <v>1.4593214714619087</v>
      </c>
      <c r="R41" s="83">
        <v>1.4810644234889001</v>
      </c>
      <c r="S41" s="84">
        <f>I41+R41</f>
        <v>1.5247699106524955</v>
      </c>
      <c r="T41" s="85">
        <f>分析係数表!F44</f>
        <v>0.50295857988165682</v>
      </c>
      <c r="U41" s="86">
        <f>S41*T41</f>
        <v>0.76689610890805981</v>
      </c>
      <c r="V41" s="87">
        <f>分析係数表!D44</f>
        <v>0.24172039212222909</v>
      </c>
      <c r="W41" s="88">
        <f>ROUND(S41*V41,0)</f>
        <v>0</v>
      </c>
      <c r="X41" s="76">
        <f>分析係数表!E44</f>
        <v>0.1850216373752539</v>
      </c>
      <c r="Y41" s="89">
        <f>ROUND(S41*X41,0)</f>
        <v>0</v>
      </c>
    </row>
    <row r="42" spans="1:25" x14ac:dyDescent="0.2">
      <c r="A42" s="6" t="s">
        <v>342</v>
      </c>
      <c r="B42" s="5" t="s">
        <v>279</v>
      </c>
      <c r="C42" s="90"/>
      <c r="D42" s="76">
        <f>投入係数表!AC42</f>
        <v>4.807692307692308E-3</v>
      </c>
      <c r="E42" s="77">
        <f>$C$31*D42</f>
        <v>0.48076923076923078</v>
      </c>
      <c r="F42" s="76">
        <f>分析係数表!C45</f>
        <v>1</v>
      </c>
      <c r="G42" s="77">
        <f>E42*F42</f>
        <v>0.48076923076923078</v>
      </c>
      <c r="H42" s="77">
        <v>0.50640363390429821</v>
      </c>
      <c r="I42" s="77">
        <f>C42+H42</f>
        <v>0.50640363390429821</v>
      </c>
      <c r="J42" s="76">
        <f>分析係数表!G45</f>
        <v>0</v>
      </c>
      <c r="K42" s="78">
        <f>I42*J42</f>
        <v>0</v>
      </c>
      <c r="L42" s="79"/>
      <c r="M42" s="80"/>
      <c r="N42" s="81">
        <f>分析係数表!H45</f>
        <v>0</v>
      </c>
      <c r="O42" s="82">
        <f t="shared" si="4"/>
        <v>0</v>
      </c>
      <c r="P42" s="76">
        <f>分析係数表!C45</f>
        <v>1</v>
      </c>
      <c r="Q42" s="82">
        <f>O42*P42</f>
        <v>0</v>
      </c>
      <c r="R42" s="83">
        <v>4.6203303164892552E-2</v>
      </c>
      <c r="S42" s="84">
        <f>I42+R42</f>
        <v>0.55260693706919073</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投入係数表!AC43</f>
        <v>9.2838196286472146E-3</v>
      </c>
      <c r="E43" s="77">
        <f>$C$31*D43</f>
        <v>0.92838196286472141</v>
      </c>
      <c r="F43" s="76">
        <f>分析係数表!C46</f>
        <v>0.50943835935679327</v>
      </c>
      <c r="G43" s="77">
        <f>E43*F43</f>
        <v>0.47295338401824305</v>
      </c>
      <c r="H43" s="77">
        <v>0.50062981659943595</v>
      </c>
      <c r="I43" s="77">
        <f>C43+H43</f>
        <v>0.50062981659943595</v>
      </c>
      <c r="J43" s="76">
        <f>分析係数表!G46</f>
        <v>9.5846645367412137E-3</v>
      </c>
      <c r="K43" s="78">
        <f>I43*J43</f>
        <v>4.7983688491958715E-3</v>
      </c>
      <c r="L43" s="79"/>
      <c r="M43" s="80"/>
      <c r="N43" s="81">
        <f>分析係数表!H46</f>
        <v>2.3069436720425836E-2</v>
      </c>
      <c r="O43" s="82">
        <f t="shared" si="4"/>
        <v>0.64872061774129564</v>
      </c>
      <c r="P43" s="76">
        <f>分析係数表!C46</f>
        <v>0.50943835935679327</v>
      </c>
      <c r="Q43" s="82">
        <f>O43*P43</f>
        <v>0.3304831671830511</v>
      </c>
      <c r="R43" s="83">
        <v>0.36792186431801316</v>
      </c>
      <c r="S43" s="84">
        <f>I43+R43</f>
        <v>0.86855168091744916</v>
      </c>
      <c r="T43" s="85">
        <f>分析係数表!F46</f>
        <v>0.31355545413053398</v>
      </c>
      <c r="U43" s="86">
        <f>S43*T43</f>
        <v>0.27233911674590944</v>
      </c>
      <c r="V43" s="87">
        <f>分析係数表!D46</f>
        <v>1.3692377909630307E-3</v>
      </c>
      <c r="W43" s="88">
        <f>ROUND(S43*V43,0)</f>
        <v>0</v>
      </c>
      <c r="X43" s="76">
        <f>分析係数表!E46</f>
        <v>4.5641259698767688E-3</v>
      </c>
      <c r="Y43" s="89">
        <f>ROUND(S43*X43,0)</f>
        <v>0</v>
      </c>
    </row>
    <row r="44" spans="1:25" x14ac:dyDescent="0.2">
      <c r="A44" s="192">
        <v>40</v>
      </c>
      <c r="B44" s="14" t="s">
        <v>151</v>
      </c>
      <c r="C44" s="197">
        <f>SUM(C5:C43)</f>
        <v>100</v>
      </c>
      <c r="D44" s="92">
        <f>投入係数表!AC44</f>
        <v>0.27892904509283822</v>
      </c>
      <c r="E44" s="91">
        <f>SUM(E5:E43)</f>
        <v>27.892904509283824</v>
      </c>
      <c r="F44" s="92">
        <f>分析係数表!C47</f>
        <v>0.37485381830581077</v>
      </c>
      <c r="G44" s="91">
        <f>SUM(G5:G43)</f>
        <v>9.1660865336008275</v>
      </c>
      <c r="H44" s="91">
        <f>SUM(H5:H43)</f>
        <v>10.416175164742057</v>
      </c>
      <c r="I44" s="91">
        <f>SUM(I5:I43)</f>
        <v>110.41617516474206</v>
      </c>
      <c r="J44" s="92">
        <f>分析係数表!G47</f>
        <v>0.21549218320370808</v>
      </c>
      <c r="K44" s="93">
        <f>SUM(K5:K43)</f>
        <v>44.825211355518533</v>
      </c>
      <c r="L44" s="94">
        <f>最終需要_まとめ!$L$33</f>
        <v>0.62733333333333341</v>
      </c>
      <c r="M44" s="91">
        <f>K44*L44</f>
        <v>28.120349257028629</v>
      </c>
      <c r="N44" s="95">
        <f>分析係数表!H47</f>
        <v>1</v>
      </c>
      <c r="O44" s="96">
        <f>SUM(O5:O43)</f>
        <v>28.120349257028629</v>
      </c>
      <c r="P44" s="92">
        <f>分析係数表!C47</f>
        <v>0.37485381830581077</v>
      </c>
      <c r="Q44" s="96">
        <f>SUM(Q5:Q43)</f>
        <v>11.803320498027341</v>
      </c>
      <c r="R44" s="91">
        <f>SUM(R5:R43)</f>
        <v>13.24901207165637</v>
      </c>
      <c r="S44" s="97">
        <f>SUM(S5:S43)</f>
        <v>123.6651872363984</v>
      </c>
      <c r="T44" s="98">
        <f>分析係数表!F47</f>
        <v>0.42538298373792127</v>
      </c>
      <c r="U44" s="99">
        <f>SUM(U5:U43)</f>
        <v>84.336653005670371</v>
      </c>
      <c r="V44" s="100">
        <f>分析係数表!D47</f>
        <v>7.0015974022573133E-2</v>
      </c>
      <c r="W44" s="101">
        <f>SUM(W5:W43)</f>
        <v>36</v>
      </c>
      <c r="X44" s="92">
        <f>分析係数表!E47</f>
        <v>5.9583104197763637E-2</v>
      </c>
      <c r="Y44" s="102">
        <f>SUM(Y5:Y43)</f>
        <v>25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292</v>
      </c>
      <c r="S2" s="3" t="s">
        <v>153</v>
      </c>
      <c r="U2" s="64" t="s">
        <v>210</v>
      </c>
      <c r="W2" s="3" t="s">
        <v>130</v>
      </c>
      <c r="Y2" s="3" t="s">
        <v>154</v>
      </c>
    </row>
    <row r="3" spans="1:25" ht="44" x14ac:dyDescent="0.2">
      <c r="B3" s="65"/>
      <c r="C3" s="66" t="s">
        <v>228</v>
      </c>
      <c r="D3" s="66" t="s">
        <v>234</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投入係数表!AD5</f>
        <v>0</v>
      </c>
      <c r="E5" s="77">
        <f t="shared" ref="E5:E38" si="0">$C$32*D5</f>
        <v>0</v>
      </c>
      <c r="F5" s="76">
        <f>分析係数表!C8</f>
        <v>0.22093957036739609</v>
      </c>
      <c r="G5" s="77">
        <f t="shared" ref="G5:G38" si="1">E5*F5</f>
        <v>0</v>
      </c>
      <c r="H5" s="77">
        <f t="array" ref="H5:H43">MMULT(逆行列係数!C5:AO43,'28'!G5:G43)</f>
        <v>4.7562553006707744E-4</v>
      </c>
      <c r="I5" s="77">
        <f t="shared" ref="I5:I38" si="2">C5+H5</f>
        <v>4.7562553006707744E-4</v>
      </c>
      <c r="J5" s="76">
        <f>分析係数表!G8</f>
        <v>0.11961513229827248</v>
      </c>
      <c r="K5" s="78">
        <f t="shared" ref="K5:K38" si="3">I5*J5</f>
        <v>5.6892010703409442E-5</v>
      </c>
      <c r="L5" s="79" t="s">
        <v>185</v>
      </c>
      <c r="M5" s="80" t="s">
        <v>185</v>
      </c>
      <c r="N5" s="81">
        <f>分析係数表!H8</f>
        <v>1.166878525462779E-2</v>
      </c>
      <c r="O5" s="82">
        <f t="shared" ref="O5:O43" si="4">$M$44*N5</f>
        <v>0.25339542159636907</v>
      </c>
      <c r="P5" s="76">
        <f>分析係数表!C8</f>
        <v>0.22093957036739609</v>
      </c>
      <c r="Q5" s="82">
        <f t="shared" ref="Q5:Q38" si="5">O5*P5</f>
        <v>5.5985075580566986E-2</v>
      </c>
      <c r="R5" s="83">
        <f t="array" ref="R5:R43">MMULT(逆行列係数!C5:AO43,'28'!Q5:Q43)</f>
        <v>9.5027284032746726E-2</v>
      </c>
      <c r="S5" s="84">
        <f t="shared" ref="S5:S38" si="6">I5+R5</f>
        <v>9.5502909562813806E-2</v>
      </c>
      <c r="T5" s="85">
        <f>分析係数表!F8</f>
        <v>0.45156352503826808</v>
      </c>
      <c r="U5" s="86">
        <f t="shared" ref="U5:U38" si="7">S5*T5</f>
        <v>4.3125630493595121E-2</v>
      </c>
      <c r="V5" s="87">
        <f>分析係数表!D8</f>
        <v>0.17734528755740214</v>
      </c>
      <c r="W5" s="88">
        <f t="shared" ref="W5:W38" si="8">ROUND(S5*V5,0)</f>
        <v>0</v>
      </c>
      <c r="X5" s="76">
        <f>分析係数表!E8</f>
        <v>0.14038924119833807</v>
      </c>
      <c r="Y5" s="89">
        <f t="shared" ref="Y5:Y38" si="9">ROUND(S5*X5,0)</f>
        <v>0</v>
      </c>
    </row>
    <row r="6" spans="1:25" x14ac:dyDescent="0.2">
      <c r="A6" s="6" t="s">
        <v>220</v>
      </c>
      <c r="B6" s="5" t="s">
        <v>266</v>
      </c>
      <c r="C6" s="90"/>
      <c r="D6" s="76">
        <f>投入係数表!AD6</f>
        <v>0</v>
      </c>
      <c r="E6" s="77">
        <f t="shared" si="0"/>
        <v>0</v>
      </c>
      <c r="F6" s="76">
        <f>分析係数表!C9</f>
        <v>0.23618090452261309</v>
      </c>
      <c r="G6" s="77">
        <f t="shared" si="1"/>
        <v>0</v>
      </c>
      <c r="H6" s="77">
        <v>5.4935909062933284E-4</v>
      </c>
      <c r="I6" s="77">
        <f t="shared" si="2"/>
        <v>5.4935909062933284E-4</v>
      </c>
      <c r="J6" s="76">
        <f>分析係数表!G9</f>
        <v>0.23529411764705882</v>
      </c>
      <c r="K6" s="78">
        <f t="shared" si="3"/>
        <v>1.292609625010195E-4</v>
      </c>
      <c r="L6" s="79"/>
      <c r="M6" s="80"/>
      <c r="N6" s="81">
        <f>分析係数表!H9</f>
        <v>6.2564550726940495E-4</v>
      </c>
      <c r="O6" s="82">
        <f t="shared" si="4"/>
        <v>1.3586307711124471E-2</v>
      </c>
      <c r="P6" s="76">
        <f>分析係数表!C9</f>
        <v>0.23618090452261309</v>
      </c>
      <c r="Q6" s="82">
        <f t="shared" si="5"/>
        <v>3.2088264443359306E-3</v>
      </c>
      <c r="R6" s="83">
        <v>3.8071031748120689E-3</v>
      </c>
      <c r="S6" s="84">
        <f t="shared" si="6"/>
        <v>4.3564622654414017E-3</v>
      </c>
      <c r="T6" s="85">
        <f>分析係数表!F9</f>
        <v>0.68627450980392157</v>
      </c>
      <c r="U6" s="86">
        <f t="shared" si="7"/>
        <v>2.9897290056950794E-3</v>
      </c>
      <c r="V6" s="87">
        <f>分析係数表!D9</f>
        <v>1.9607843137254902E-2</v>
      </c>
      <c r="W6" s="88">
        <f t="shared" si="8"/>
        <v>0</v>
      </c>
      <c r="X6" s="76">
        <f>分析係数表!E9</f>
        <v>0</v>
      </c>
      <c r="Y6" s="89">
        <f t="shared" si="9"/>
        <v>0</v>
      </c>
    </row>
    <row r="7" spans="1:25" x14ac:dyDescent="0.2">
      <c r="A7" s="6" t="s">
        <v>221</v>
      </c>
      <c r="B7" s="5" t="s">
        <v>267</v>
      </c>
      <c r="C7" s="90"/>
      <c r="D7" s="76">
        <f>投入係数表!AD7</f>
        <v>0</v>
      </c>
      <c r="E7" s="77">
        <f t="shared" si="0"/>
        <v>0</v>
      </c>
      <c r="F7" s="76">
        <f>分析係数表!C10</f>
        <v>0</v>
      </c>
      <c r="G7" s="77">
        <f t="shared" si="1"/>
        <v>0</v>
      </c>
      <c r="H7" s="77">
        <v>0</v>
      </c>
      <c r="I7" s="77">
        <f t="shared" si="2"/>
        <v>0</v>
      </c>
      <c r="J7" s="76">
        <f>分析係数表!G10</f>
        <v>0</v>
      </c>
      <c r="K7" s="78">
        <f t="shared" si="3"/>
        <v>0</v>
      </c>
      <c r="L7" s="79"/>
      <c r="M7" s="80"/>
      <c r="N7" s="81">
        <f>分析係数表!H10</f>
        <v>1.1817748470644316E-3</v>
      </c>
      <c r="O7" s="82">
        <f t="shared" si="4"/>
        <v>2.5663025676568446E-2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222</v>
      </c>
      <c r="B8" s="5" t="s">
        <v>27</v>
      </c>
      <c r="C8" s="90"/>
      <c r="D8" s="76">
        <f>投入係数表!AD8</f>
        <v>0</v>
      </c>
      <c r="E8" s="77">
        <f t="shared" si="0"/>
        <v>0</v>
      </c>
      <c r="F8" s="76">
        <f>分析係数表!C11</f>
        <v>2.6120660599932566E-2</v>
      </c>
      <c r="G8" s="77">
        <f t="shared" si="1"/>
        <v>0</v>
      </c>
      <c r="H8" s="77">
        <v>8.7773815363684986E-4</v>
      </c>
      <c r="I8" s="77">
        <f t="shared" si="2"/>
        <v>8.7773815363684986E-4</v>
      </c>
      <c r="J8" s="76">
        <f>分析係数表!G11</f>
        <v>0.34361233480176212</v>
      </c>
      <c r="K8" s="78">
        <f t="shared" si="3"/>
        <v>3.0160165631574576E-4</v>
      </c>
      <c r="L8" s="79"/>
      <c r="M8" s="80"/>
      <c r="N8" s="81">
        <f>分析係数表!H11</f>
        <v>-1.9861762135536665E-5</v>
      </c>
      <c r="O8" s="82">
        <f t="shared" si="4"/>
        <v>-4.3131135590871334E-4</v>
      </c>
      <c r="P8" s="76">
        <f>分析係数表!C11</f>
        <v>2.6120660599932566E-2</v>
      </c>
      <c r="Q8" s="82">
        <f t="shared" si="5"/>
        <v>-1.1266137540588221E-5</v>
      </c>
      <c r="R8" s="83">
        <v>1.3262672561980963E-3</v>
      </c>
      <c r="S8" s="84">
        <f t="shared" si="6"/>
        <v>2.2040054098349461E-3</v>
      </c>
      <c r="T8" s="85">
        <f>分析係数表!F11</f>
        <v>0.56828193832599116</v>
      </c>
      <c r="U8" s="86">
        <f t="shared" si="7"/>
        <v>1.2524964663819737E-3</v>
      </c>
      <c r="V8" s="87">
        <f>分析係数表!D11</f>
        <v>2.2026431718061675E-2</v>
      </c>
      <c r="W8" s="88">
        <f t="shared" si="8"/>
        <v>0</v>
      </c>
      <c r="X8" s="76">
        <f>分析係数表!E11</f>
        <v>0</v>
      </c>
      <c r="Y8" s="89">
        <f t="shared" si="9"/>
        <v>0</v>
      </c>
    </row>
    <row r="9" spans="1:25" x14ac:dyDescent="0.2">
      <c r="A9" s="6" t="s">
        <v>223</v>
      </c>
      <c r="B9" s="5" t="s">
        <v>191</v>
      </c>
      <c r="C9" s="90"/>
      <c r="D9" s="76">
        <f>投入係数表!AD9</f>
        <v>0</v>
      </c>
      <c r="E9" s="77">
        <f t="shared" si="0"/>
        <v>0</v>
      </c>
      <c r="F9" s="76">
        <f>分析係数表!C12</f>
        <v>0.27511259056197379</v>
      </c>
      <c r="G9" s="77">
        <f t="shared" si="1"/>
        <v>0</v>
      </c>
      <c r="H9" s="77">
        <v>1.0673464755625005E-3</v>
      </c>
      <c r="I9" s="77">
        <f t="shared" si="2"/>
        <v>1.0673464755625005E-3</v>
      </c>
      <c r="J9" s="76">
        <f>分析係数表!G12</f>
        <v>0.14467046825309793</v>
      </c>
      <c r="K9" s="78">
        <f t="shared" si="3"/>
        <v>1.5441351440792069E-4</v>
      </c>
      <c r="L9" s="79"/>
      <c r="M9" s="80"/>
      <c r="N9" s="81">
        <f>分析係数表!H12</f>
        <v>9.3787240804004135E-2</v>
      </c>
      <c r="O9" s="82">
        <f t="shared" si="4"/>
        <v>2.0366522226009445</v>
      </c>
      <c r="P9" s="76">
        <f>分析係数表!C12</f>
        <v>0.27511259056197379</v>
      </c>
      <c r="Q9" s="82">
        <f t="shared" si="5"/>
        <v>0.56030866903354759</v>
      </c>
      <c r="R9" s="83">
        <v>0.65156936049832204</v>
      </c>
      <c r="S9" s="84">
        <f t="shared" si="6"/>
        <v>0.65263670697388454</v>
      </c>
      <c r="T9" s="85">
        <f>分析係数表!F12</f>
        <v>0.28514639763131922</v>
      </c>
      <c r="U9" s="86">
        <f t="shared" si="7"/>
        <v>0.18609700595557005</v>
      </c>
      <c r="V9" s="87">
        <f>分析係数表!D12</f>
        <v>6.6646562123039807E-2</v>
      </c>
      <c r="W9" s="88">
        <f t="shared" si="8"/>
        <v>0</v>
      </c>
      <c r="X9" s="76">
        <f>分析係数表!E12</f>
        <v>5.9847571005592716E-2</v>
      </c>
      <c r="Y9" s="89">
        <f t="shared" si="9"/>
        <v>0</v>
      </c>
    </row>
    <row r="10" spans="1:25" x14ac:dyDescent="0.2">
      <c r="A10" s="6" t="s">
        <v>224</v>
      </c>
      <c r="B10" s="5" t="s">
        <v>28</v>
      </c>
      <c r="C10" s="90"/>
      <c r="D10" s="76">
        <f>投入係数表!AD10</f>
        <v>1.4943960149439602E-3</v>
      </c>
      <c r="E10" s="77">
        <f t="shared" si="0"/>
        <v>0.14943960149439603</v>
      </c>
      <c r="F10" s="76">
        <f>分析係数表!C13</f>
        <v>0</v>
      </c>
      <c r="G10" s="77">
        <f t="shared" si="1"/>
        <v>0</v>
      </c>
      <c r="H10" s="77">
        <v>0</v>
      </c>
      <c r="I10" s="77">
        <f t="shared" si="2"/>
        <v>0</v>
      </c>
      <c r="J10" s="76">
        <f>分析係数表!G13</f>
        <v>0.2449874686716792</v>
      </c>
      <c r="K10" s="78">
        <f t="shared" si="3"/>
        <v>0</v>
      </c>
      <c r="L10" s="79"/>
      <c r="M10" s="80"/>
      <c r="N10" s="81">
        <f>分析係数表!H13</f>
        <v>1.4727496623500437E-2</v>
      </c>
      <c r="O10" s="82">
        <f t="shared" si="4"/>
        <v>0.31981737040631092</v>
      </c>
      <c r="P10" s="76">
        <f>分析係数表!C13</f>
        <v>0</v>
      </c>
      <c r="Q10" s="82">
        <f t="shared" si="5"/>
        <v>0</v>
      </c>
      <c r="R10" s="83">
        <v>0</v>
      </c>
      <c r="S10" s="84">
        <f t="shared" si="6"/>
        <v>0</v>
      </c>
      <c r="T10" s="85">
        <f>分析係数表!F13</f>
        <v>0.38345864661654133</v>
      </c>
      <c r="U10" s="86">
        <f t="shared" si="7"/>
        <v>0</v>
      </c>
      <c r="V10" s="87">
        <f>分析係数表!D13</f>
        <v>8.834586466165413E-2</v>
      </c>
      <c r="W10" s="88">
        <f t="shared" si="8"/>
        <v>0</v>
      </c>
      <c r="X10" s="76">
        <f>分析係数表!E13</f>
        <v>8.6048454469507096E-2</v>
      </c>
      <c r="Y10" s="89">
        <f t="shared" si="9"/>
        <v>0</v>
      </c>
    </row>
    <row r="11" spans="1:25" x14ac:dyDescent="0.2">
      <c r="A11" s="6" t="s">
        <v>225</v>
      </c>
      <c r="B11" s="5" t="s">
        <v>268</v>
      </c>
      <c r="C11" s="90"/>
      <c r="D11" s="76">
        <f>投入係数表!AD11</f>
        <v>4.2341220423412207E-3</v>
      </c>
      <c r="E11" s="77">
        <f t="shared" si="0"/>
        <v>0.42341220423412207</v>
      </c>
      <c r="F11" s="76">
        <f>分析係数表!C14</f>
        <v>0.21228966346153844</v>
      </c>
      <c r="G11" s="77">
        <f t="shared" si="1"/>
        <v>8.9886034342369955E-2</v>
      </c>
      <c r="H11" s="77">
        <v>0.2599700063845638</v>
      </c>
      <c r="I11" s="77">
        <f t="shared" si="2"/>
        <v>0.2599700063845638</v>
      </c>
      <c r="J11" s="76">
        <f>分析係数表!G14</f>
        <v>0.17214191852825231</v>
      </c>
      <c r="K11" s="78">
        <f t="shared" si="3"/>
        <v>4.4751735658840816E-2</v>
      </c>
      <c r="L11" s="79"/>
      <c r="M11" s="80"/>
      <c r="N11" s="81">
        <f>分析係数表!H14</f>
        <v>1.2214983713355048E-3</v>
      </c>
      <c r="O11" s="82">
        <f t="shared" si="4"/>
        <v>2.6525648388385867E-2</v>
      </c>
      <c r="P11" s="76">
        <f>分析係数表!C14</f>
        <v>0.21228966346153844</v>
      </c>
      <c r="Q11" s="82">
        <f t="shared" si="5"/>
        <v>5.6311209694695349E-3</v>
      </c>
      <c r="R11" s="83">
        <v>3.2611051919134798E-2</v>
      </c>
      <c r="S11" s="84">
        <f t="shared" si="6"/>
        <v>0.29258105830369863</v>
      </c>
      <c r="T11" s="85">
        <f>分析係数表!F14</f>
        <v>0.30737068450603272</v>
      </c>
      <c r="U11" s="86">
        <f t="shared" si="7"/>
        <v>8.9930840164307316E-2</v>
      </c>
      <c r="V11" s="87">
        <f>分析係数表!D14</f>
        <v>6.4508421932863463E-2</v>
      </c>
      <c r="W11" s="88">
        <f t="shared" si="8"/>
        <v>0</v>
      </c>
      <c r="X11" s="76">
        <f>分析係数表!E14</f>
        <v>5.0053757018277384E-2</v>
      </c>
      <c r="Y11" s="89">
        <f t="shared" si="9"/>
        <v>0</v>
      </c>
    </row>
    <row r="12" spans="1:25" x14ac:dyDescent="0.2">
      <c r="A12" s="6" t="s">
        <v>226</v>
      </c>
      <c r="B12" s="5" t="s">
        <v>29</v>
      </c>
      <c r="C12" s="90"/>
      <c r="D12" s="76">
        <f>投入係数表!AD12</f>
        <v>0</v>
      </c>
      <c r="E12" s="77">
        <f t="shared" si="0"/>
        <v>0</v>
      </c>
      <c r="F12" s="76">
        <f>分析係数表!C15</f>
        <v>0</v>
      </c>
      <c r="G12" s="77">
        <f t="shared" si="1"/>
        <v>0</v>
      </c>
      <c r="H12" s="77">
        <v>0</v>
      </c>
      <c r="I12" s="77">
        <f t="shared" si="2"/>
        <v>0</v>
      </c>
      <c r="J12" s="76">
        <f>分析係数表!G15</f>
        <v>9.5616368472834598E-2</v>
      </c>
      <c r="K12" s="78">
        <f t="shared" si="3"/>
        <v>0</v>
      </c>
      <c r="L12" s="79"/>
      <c r="M12" s="80"/>
      <c r="N12" s="81">
        <f>分析係数表!H15</f>
        <v>8.620004766822913E-3</v>
      </c>
      <c r="O12" s="82">
        <f t="shared" si="4"/>
        <v>0.1871891284643816</v>
      </c>
      <c r="P12" s="76">
        <f>分析係数表!C15</f>
        <v>0</v>
      </c>
      <c r="Q12" s="82">
        <f t="shared" si="5"/>
        <v>0</v>
      </c>
      <c r="R12" s="83">
        <v>0</v>
      </c>
      <c r="S12" s="84">
        <f t="shared" si="6"/>
        <v>0</v>
      </c>
      <c r="T12" s="85">
        <f>分析係数表!F15</f>
        <v>0.30379331705717305</v>
      </c>
      <c r="U12" s="86">
        <f t="shared" si="7"/>
        <v>0</v>
      </c>
      <c r="V12" s="87">
        <f>分析係数表!D15</f>
        <v>2.2264329701563241E-2</v>
      </c>
      <c r="W12" s="88">
        <f t="shared" si="8"/>
        <v>0</v>
      </c>
      <c r="X12" s="76">
        <f>分析係数表!E15</f>
        <v>2.0187297307145722E-2</v>
      </c>
      <c r="Y12" s="89">
        <f t="shared" si="9"/>
        <v>0</v>
      </c>
    </row>
    <row r="13" spans="1:25" x14ac:dyDescent="0.2">
      <c r="A13" s="6" t="s">
        <v>227</v>
      </c>
      <c r="B13" s="5" t="s">
        <v>30</v>
      </c>
      <c r="C13" s="90"/>
      <c r="D13" s="76">
        <f>投入係数表!AD13</f>
        <v>2.4906600249066001E-4</v>
      </c>
      <c r="E13" s="77">
        <f t="shared" si="0"/>
        <v>2.4906600249066001E-2</v>
      </c>
      <c r="F13" s="76">
        <f>分析係数表!C16</f>
        <v>0.11454569784557744</v>
      </c>
      <c r="G13" s="77">
        <f t="shared" si="1"/>
        <v>2.852943906490098E-3</v>
      </c>
      <c r="H13" s="77">
        <v>1.4634709824163532E-2</v>
      </c>
      <c r="I13" s="77">
        <f t="shared" si="2"/>
        <v>1.4634709824163532E-2</v>
      </c>
      <c r="J13" s="76">
        <f>分析係数表!G16</f>
        <v>3.3333333333333333E-2</v>
      </c>
      <c r="K13" s="78">
        <f t="shared" si="3"/>
        <v>4.8782366080545107E-4</v>
      </c>
      <c r="L13" s="79"/>
      <c r="M13" s="80"/>
      <c r="N13" s="81">
        <f>分析係数表!H16</f>
        <v>1.7428696273933425E-2</v>
      </c>
      <c r="O13" s="82">
        <f t="shared" si="4"/>
        <v>0.378475714809896</v>
      </c>
      <c r="P13" s="76">
        <f>分析係数表!C16</f>
        <v>0.11454569784557744</v>
      </c>
      <c r="Q13" s="82">
        <f t="shared" si="5"/>
        <v>4.3352764870503289E-2</v>
      </c>
      <c r="R13" s="83">
        <v>5.0554277445205187E-2</v>
      </c>
      <c r="S13" s="84">
        <f t="shared" si="6"/>
        <v>6.5188987269368726E-2</v>
      </c>
      <c r="T13" s="85">
        <f>分析係数表!F16</f>
        <v>0.28835978835978837</v>
      </c>
      <c r="U13" s="86">
        <f t="shared" si="7"/>
        <v>1.8797882572384104E-2</v>
      </c>
      <c r="V13" s="87">
        <f>分析係数表!D16</f>
        <v>1.4814814814814815E-2</v>
      </c>
      <c r="W13" s="88">
        <f t="shared" si="8"/>
        <v>0</v>
      </c>
      <c r="X13" s="76">
        <f>分析係数表!E16</f>
        <v>1.4814814814814815E-2</v>
      </c>
      <c r="Y13" s="89">
        <f t="shared" si="9"/>
        <v>0</v>
      </c>
    </row>
    <row r="14" spans="1:25" x14ac:dyDescent="0.2">
      <c r="A14" s="6" t="s">
        <v>2</v>
      </c>
      <c r="B14" s="5" t="s">
        <v>365</v>
      </c>
      <c r="C14" s="90"/>
      <c r="D14" s="76">
        <f>投入係数表!AD14</f>
        <v>2.9887920298879204E-3</v>
      </c>
      <c r="E14" s="77">
        <f t="shared" si="0"/>
        <v>0.29887920298879206</v>
      </c>
      <c r="F14" s="76">
        <f>分析係数表!C17</f>
        <v>0.30978058757902571</v>
      </c>
      <c r="G14" s="77">
        <f t="shared" si="1"/>
        <v>9.2586975117018896E-2</v>
      </c>
      <c r="H14" s="77">
        <v>0.17257390652219171</v>
      </c>
      <c r="I14" s="77">
        <f t="shared" si="2"/>
        <v>0.17257390652219171</v>
      </c>
      <c r="J14" s="76">
        <f>分析係数表!G17</f>
        <v>0.21244620534189493</v>
      </c>
      <c r="K14" s="78">
        <f t="shared" si="3"/>
        <v>3.6662671581666521E-2</v>
      </c>
      <c r="L14" s="79"/>
      <c r="M14" s="80"/>
      <c r="N14" s="81">
        <f>分析係数表!H17</f>
        <v>3.0984348931437197E-3</v>
      </c>
      <c r="O14" s="82">
        <f t="shared" si="4"/>
        <v>6.728457152175929E-2</v>
      </c>
      <c r="P14" s="76">
        <f>分析係数表!C17</f>
        <v>0.30978058757902571</v>
      </c>
      <c r="Q14" s="82">
        <f t="shared" si="5"/>
        <v>2.0843454101013573E-2</v>
      </c>
      <c r="R14" s="83">
        <v>4.6964639397890362E-2</v>
      </c>
      <c r="S14" s="84">
        <f t="shared" si="6"/>
        <v>0.21953854592008207</v>
      </c>
      <c r="T14" s="85">
        <f>分析係数表!F17</f>
        <v>0.32338274472300022</v>
      </c>
      <c r="U14" s="86">
        <f t="shared" si="7"/>
        <v>7.0994977552132563E-2</v>
      </c>
      <c r="V14" s="87">
        <f>分析係数表!D17</f>
        <v>4.5631532208484184E-2</v>
      </c>
      <c r="W14" s="88">
        <f t="shared" si="8"/>
        <v>0</v>
      </c>
      <c r="X14" s="76">
        <f>分析係数表!E17</f>
        <v>4.7134367101577979E-2</v>
      </c>
      <c r="Y14" s="89">
        <f t="shared" si="9"/>
        <v>0</v>
      </c>
    </row>
    <row r="15" spans="1:25" x14ac:dyDescent="0.2">
      <c r="A15" s="6" t="s">
        <v>3</v>
      </c>
      <c r="B15" s="5" t="s">
        <v>31</v>
      </c>
      <c r="C15" s="90"/>
      <c r="D15" s="76">
        <f>投入係数表!AD15</f>
        <v>0</v>
      </c>
      <c r="E15" s="77">
        <f t="shared" si="0"/>
        <v>0</v>
      </c>
      <c r="F15" s="76">
        <f>分析係数表!C18</f>
        <v>0.59688826025459685</v>
      </c>
      <c r="G15" s="77">
        <f t="shared" si="1"/>
        <v>0</v>
      </c>
      <c r="H15" s="77">
        <v>2.3733455488812973E-2</v>
      </c>
      <c r="I15" s="77">
        <f t="shared" si="2"/>
        <v>2.3733455488812973E-2</v>
      </c>
      <c r="J15" s="76">
        <f>分析係数表!G18</f>
        <v>0.21580586555930445</v>
      </c>
      <c r="K15" s="78">
        <f t="shared" si="3"/>
        <v>5.1218189044765087E-3</v>
      </c>
      <c r="L15" s="79"/>
      <c r="M15" s="80"/>
      <c r="N15" s="81">
        <f>分析係数表!H18</f>
        <v>4.5682052911734329E-4</v>
      </c>
      <c r="O15" s="82">
        <f t="shared" si="4"/>
        <v>9.9201611859004064E-3</v>
      </c>
      <c r="P15" s="76">
        <f>分析係数表!C18</f>
        <v>0.59688826025459685</v>
      </c>
      <c r="Q15" s="82">
        <f t="shared" si="5"/>
        <v>5.9212277516972715E-3</v>
      </c>
      <c r="R15" s="83">
        <v>1.4772157933626547E-2</v>
      </c>
      <c r="S15" s="84">
        <f t="shared" si="6"/>
        <v>3.8505613422439522E-2</v>
      </c>
      <c r="T15" s="85">
        <f>分析係数表!F18</f>
        <v>0.45964183752919802</v>
      </c>
      <c r="U15" s="86">
        <f t="shared" si="7"/>
        <v>1.7698790908679055E-2</v>
      </c>
      <c r="V15" s="87">
        <f>分析係数表!D18</f>
        <v>3.9968855437321565E-2</v>
      </c>
      <c r="W15" s="88">
        <f t="shared" si="8"/>
        <v>0</v>
      </c>
      <c r="X15" s="76">
        <f>分析係数表!E18</f>
        <v>3.7243706202958735E-2</v>
      </c>
      <c r="Y15" s="89">
        <f t="shared" si="9"/>
        <v>0</v>
      </c>
    </row>
    <row r="16" spans="1:25" x14ac:dyDescent="0.2">
      <c r="A16" s="6" t="s">
        <v>4</v>
      </c>
      <c r="B16" s="5" t="s">
        <v>32</v>
      </c>
      <c r="C16" s="90"/>
      <c r="D16" s="76">
        <f>投入係数表!AD16</f>
        <v>0</v>
      </c>
      <c r="E16" s="77">
        <f t="shared" si="0"/>
        <v>0</v>
      </c>
      <c r="F16" s="76">
        <f>分析係数表!C19</f>
        <v>0.34200435729847489</v>
      </c>
      <c r="G16" s="77">
        <f t="shared" si="1"/>
        <v>0</v>
      </c>
      <c r="H16" s="77">
        <v>1.227559454665649E-2</v>
      </c>
      <c r="I16" s="77">
        <f t="shared" si="2"/>
        <v>1.227559454665649E-2</v>
      </c>
      <c r="J16" s="76">
        <f>分析係数表!G19</f>
        <v>5.7658279746234518E-2</v>
      </c>
      <c r="K16" s="78">
        <f t="shared" si="3"/>
        <v>7.0778966442247083E-4</v>
      </c>
      <c r="L16" s="79"/>
      <c r="M16" s="80"/>
      <c r="N16" s="81">
        <f>分析係数表!H19</f>
        <v>-1.1917057281321999E-4</v>
      </c>
      <c r="O16" s="82">
        <f t="shared" si="4"/>
        <v>-2.5878681354522801E-3</v>
      </c>
      <c r="P16" s="76">
        <f>分析係数表!C19</f>
        <v>0.34200435729847489</v>
      </c>
      <c r="Q16" s="82">
        <f t="shared" si="5"/>
        <v>-8.8506217843855965E-4</v>
      </c>
      <c r="R16" s="83">
        <v>8.2056371438340263E-3</v>
      </c>
      <c r="S16" s="84">
        <f t="shared" si="6"/>
        <v>2.0481231690490515E-2</v>
      </c>
      <c r="T16" s="85">
        <f>分析係数表!F19</f>
        <v>0.2400702026958986</v>
      </c>
      <c r="U16" s="86">
        <f t="shared" si="7"/>
        <v>4.9169334433977196E-3</v>
      </c>
      <c r="V16" s="87">
        <f>分析係数表!D19</f>
        <v>1.0314617409693151E-2</v>
      </c>
      <c r="W16" s="88">
        <f t="shared" si="8"/>
        <v>0</v>
      </c>
      <c r="X16" s="76">
        <f>分析係数表!E19</f>
        <v>1.1666882453641765E-2</v>
      </c>
      <c r="Y16" s="89">
        <f t="shared" si="9"/>
        <v>0</v>
      </c>
    </row>
    <row r="17" spans="1:25" x14ac:dyDescent="0.2">
      <c r="A17" s="6" t="s">
        <v>5</v>
      </c>
      <c r="B17" s="5" t="s">
        <v>33</v>
      </c>
      <c r="C17" s="90"/>
      <c r="D17" s="76">
        <f>投入係数表!AD17</f>
        <v>0</v>
      </c>
      <c r="E17" s="77">
        <f t="shared" si="0"/>
        <v>0</v>
      </c>
      <c r="F17" s="76">
        <f>分析係数表!C20</f>
        <v>3.3677120606188216E-2</v>
      </c>
      <c r="G17" s="77">
        <f t="shared" si="1"/>
        <v>0</v>
      </c>
      <c r="H17" s="77">
        <v>6.8230252229998026E-4</v>
      </c>
      <c r="I17" s="77">
        <f t="shared" si="2"/>
        <v>6.8230252229998026E-4</v>
      </c>
      <c r="J17" s="76">
        <f>分析係数表!G20</f>
        <v>0.10088272383354351</v>
      </c>
      <c r="K17" s="78">
        <f t="shared" si="3"/>
        <v>6.8832536928119066E-5</v>
      </c>
      <c r="L17" s="79"/>
      <c r="M17" s="80"/>
      <c r="N17" s="81">
        <f>分析係数表!H20</f>
        <v>5.7599110193056326E-4</v>
      </c>
      <c r="O17" s="82">
        <f t="shared" si="4"/>
        <v>1.2508029321352686E-2</v>
      </c>
      <c r="P17" s="76">
        <f>分析係数表!C20</f>
        <v>3.3677120606188216E-2</v>
      </c>
      <c r="Q17" s="82">
        <f t="shared" si="5"/>
        <v>4.2123441200093292E-4</v>
      </c>
      <c r="R17" s="83">
        <v>1.0911623445619357E-3</v>
      </c>
      <c r="S17" s="84">
        <f t="shared" si="6"/>
        <v>1.773464866861916E-3</v>
      </c>
      <c r="T17" s="85">
        <f>分析係数表!F20</f>
        <v>0.2244640605296343</v>
      </c>
      <c r="U17" s="86">
        <f t="shared" si="7"/>
        <v>3.9807912522247293E-4</v>
      </c>
      <c r="V17" s="87">
        <f>分析係数表!D20</f>
        <v>9.8360655737704916E-2</v>
      </c>
      <c r="W17" s="88">
        <f t="shared" si="8"/>
        <v>0</v>
      </c>
      <c r="X17" s="76">
        <f>分析係数表!E20</f>
        <v>9.8360655737704916E-2</v>
      </c>
      <c r="Y17" s="89">
        <f t="shared" si="9"/>
        <v>0</v>
      </c>
    </row>
    <row r="18" spans="1:25" x14ac:dyDescent="0.2">
      <c r="A18" s="6" t="s">
        <v>6</v>
      </c>
      <c r="B18" s="5" t="s">
        <v>34</v>
      </c>
      <c r="C18" s="90"/>
      <c r="D18" s="76">
        <f>投入係数表!AD18</f>
        <v>0</v>
      </c>
      <c r="E18" s="77">
        <f t="shared" si="0"/>
        <v>0</v>
      </c>
      <c r="F18" s="76">
        <f>分析係数表!C21</f>
        <v>0.74792925901052154</v>
      </c>
      <c r="G18" s="77">
        <f t="shared" si="1"/>
        <v>0</v>
      </c>
      <c r="H18" s="77">
        <v>4.2615448560417817E-2</v>
      </c>
      <c r="I18" s="77">
        <f t="shared" si="2"/>
        <v>4.2615448560417817E-2</v>
      </c>
      <c r="J18" s="76">
        <f>分析係数表!G21</f>
        <v>0.28510603787356553</v>
      </c>
      <c r="K18" s="78">
        <f t="shared" si="3"/>
        <v>1.2149921691265466E-2</v>
      </c>
      <c r="L18" s="79"/>
      <c r="M18" s="80"/>
      <c r="N18" s="81">
        <f>分析係数表!H21</f>
        <v>9.6329546357352828E-4</v>
      </c>
      <c r="O18" s="82">
        <f t="shared" si="4"/>
        <v>2.0918600761572599E-2</v>
      </c>
      <c r="P18" s="76">
        <f>分析係数表!C21</f>
        <v>0.74792925901052154</v>
      </c>
      <c r="Q18" s="82">
        <f t="shared" si="5"/>
        <v>1.5645633567139924E-2</v>
      </c>
      <c r="R18" s="83">
        <v>3.6866574764366396E-2</v>
      </c>
      <c r="S18" s="84">
        <f t="shared" si="6"/>
        <v>7.9482023324784212E-2</v>
      </c>
      <c r="T18" s="85">
        <f>分析係数表!F21</f>
        <v>0.42581403836016385</v>
      </c>
      <c r="U18" s="86">
        <f t="shared" si="7"/>
        <v>3.3844561328963102E-2</v>
      </c>
      <c r="V18" s="87">
        <f>分析係数表!D21</f>
        <v>6.5082518957057703E-2</v>
      </c>
      <c r="W18" s="88">
        <f t="shared" si="8"/>
        <v>0</v>
      </c>
      <c r="X18" s="76">
        <f>分析係数表!E21</f>
        <v>5.1052268764445886E-2</v>
      </c>
      <c r="Y18" s="89">
        <f t="shared" si="9"/>
        <v>0</v>
      </c>
    </row>
    <row r="19" spans="1:25" x14ac:dyDescent="0.2">
      <c r="A19" s="6" t="s">
        <v>7</v>
      </c>
      <c r="B19" s="5" t="s">
        <v>269</v>
      </c>
      <c r="C19" s="90"/>
      <c r="D19" s="76">
        <f>投入係数表!AD19</f>
        <v>0</v>
      </c>
      <c r="E19" s="77">
        <f t="shared" si="0"/>
        <v>0</v>
      </c>
      <c r="F19" s="76">
        <f>分析係数表!C22</f>
        <v>0.14808652246256238</v>
      </c>
      <c r="G19" s="77">
        <f t="shared" si="1"/>
        <v>0</v>
      </c>
      <c r="H19" s="77">
        <v>1.0764122952537508E-2</v>
      </c>
      <c r="I19" s="77">
        <f t="shared" si="2"/>
        <v>1.0764122952537508E-2</v>
      </c>
      <c r="J19" s="76">
        <f>分析係数表!G22</f>
        <v>0.1945937983354202</v>
      </c>
      <c r="K19" s="78">
        <f t="shared" si="3"/>
        <v>2.0946315710837519E-3</v>
      </c>
      <c r="L19" s="79"/>
      <c r="M19" s="80"/>
      <c r="N19" s="81">
        <f>分析係数表!H22</f>
        <v>4.9654405338841663E-5</v>
      </c>
      <c r="O19" s="82">
        <f t="shared" si="4"/>
        <v>1.0782783897717834E-3</v>
      </c>
      <c r="P19" s="76">
        <f>分析係数表!C22</f>
        <v>0.14808652246256238</v>
      </c>
      <c r="Q19" s="82">
        <f t="shared" si="5"/>
        <v>1.596784969878348E-4</v>
      </c>
      <c r="R19" s="83">
        <v>1.9370972612520862E-3</v>
      </c>
      <c r="S19" s="84">
        <f t="shared" si="6"/>
        <v>1.2701220213789595E-2</v>
      </c>
      <c r="T19" s="85">
        <f>分析係数表!F22</f>
        <v>0.41290417618030495</v>
      </c>
      <c r="U19" s="86">
        <f t="shared" si="7"/>
        <v>5.244386868859429E-3</v>
      </c>
      <c r="V19" s="87">
        <f>分析係数表!D22</f>
        <v>2.3495617588568902E-2</v>
      </c>
      <c r="W19" s="88">
        <f t="shared" si="8"/>
        <v>0</v>
      </c>
      <c r="X19" s="76">
        <f>分析係数表!E22</f>
        <v>1.8855417249760625E-2</v>
      </c>
      <c r="Y19" s="89">
        <f t="shared" si="9"/>
        <v>0</v>
      </c>
    </row>
    <row r="20" spans="1:25" x14ac:dyDescent="0.2">
      <c r="A20" s="6" t="s">
        <v>8</v>
      </c>
      <c r="B20" s="5" t="s">
        <v>270</v>
      </c>
      <c r="C20" s="90"/>
      <c r="D20" s="76">
        <f>投入係数表!AD20</f>
        <v>0</v>
      </c>
      <c r="E20" s="77">
        <f t="shared" si="0"/>
        <v>0</v>
      </c>
      <c r="F20" s="76">
        <f>分析係数表!C23</f>
        <v>0</v>
      </c>
      <c r="G20" s="77">
        <f t="shared" si="1"/>
        <v>0</v>
      </c>
      <c r="H20" s="77">
        <v>0</v>
      </c>
      <c r="I20" s="77">
        <f t="shared" si="2"/>
        <v>0</v>
      </c>
      <c r="J20" s="76">
        <f>分析係数表!G23</f>
        <v>0.21540656205420827</v>
      </c>
      <c r="K20" s="78">
        <f t="shared" si="3"/>
        <v>0</v>
      </c>
      <c r="L20" s="79"/>
      <c r="M20" s="80"/>
      <c r="N20" s="81">
        <f>分析係数表!H23</f>
        <v>2.9792643203304998E-5</v>
      </c>
      <c r="O20" s="82">
        <f t="shared" si="4"/>
        <v>6.4696703386307004E-4</v>
      </c>
      <c r="P20" s="76">
        <f>分析係数表!C23</f>
        <v>0</v>
      </c>
      <c r="Q20" s="82">
        <f t="shared" si="5"/>
        <v>0</v>
      </c>
      <c r="R20" s="83">
        <v>0</v>
      </c>
      <c r="S20" s="84">
        <f t="shared" si="6"/>
        <v>0</v>
      </c>
      <c r="T20" s="85">
        <f>分析係数表!F23</f>
        <v>0.44079885877318115</v>
      </c>
      <c r="U20" s="86">
        <f t="shared" si="7"/>
        <v>0</v>
      </c>
      <c r="V20" s="87">
        <f>分析係数表!D23</f>
        <v>9.4151212553495012E-2</v>
      </c>
      <c r="W20" s="88">
        <f t="shared" si="8"/>
        <v>0</v>
      </c>
      <c r="X20" s="76">
        <f>分析係数表!E23</f>
        <v>8.7375178316690436E-2</v>
      </c>
      <c r="Y20" s="89">
        <f t="shared" si="9"/>
        <v>0</v>
      </c>
    </row>
    <row r="21" spans="1:25" x14ac:dyDescent="0.2">
      <c r="A21" s="6" t="s">
        <v>9</v>
      </c>
      <c r="B21" s="5" t="s">
        <v>271</v>
      </c>
      <c r="C21" s="90"/>
      <c r="D21" s="76">
        <f>投入係数表!AD21</f>
        <v>0</v>
      </c>
      <c r="E21" s="77">
        <f t="shared" si="0"/>
        <v>0</v>
      </c>
      <c r="F21" s="76">
        <f>分析係数表!C24</f>
        <v>0.12890403180011356</v>
      </c>
      <c r="G21" s="77">
        <f t="shared" si="1"/>
        <v>0</v>
      </c>
      <c r="H21" s="77">
        <v>5.2004010627403436E-3</v>
      </c>
      <c r="I21" s="77">
        <f t="shared" si="2"/>
        <v>5.2004010627403436E-3</v>
      </c>
      <c r="J21" s="76">
        <f>分析係数表!G24</f>
        <v>0.20533333333333334</v>
      </c>
      <c r="K21" s="78">
        <f t="shared" si="3"/>
        <v>1.0678156848826839E-3</v>
      </c>
      <c r="L21" s="79"/>
      <c r="M21" s="80"/>
      <c r="N21" s="81">
        <f>分析係数表!H24</f>
        <v>3.4758083737189161E-4</v>
      </c>
      <c r="O21" s="82">
        <f t="shared" si="4"/>
        <v>7.5479487284024829E-3</v>
      </c>
      <c r="P21" s="76">
        <f>分析係数表!C24</f>
        <v>0.12890403180011356</v>
      </c>
      <c r="Q21" s="82">
        <f t="shared" si="5"/>
        <v>9.7296102291162035E-4</v>
      </c>
      <c r="R21" s="83">
        <v>3.8195833986849619E-3</v>
      </c>
      <c r="S21" s="84">
        <f t="shared" si="6"/>
        <v>9.0199844614253059E-3</v>
      </c>
      <c r="T21" s="85">
        <f>分析係数表!F24</f>
        <v>0.39200000000000002</v>
      </c>
      <c r="U21" s="86">
        <f t="shared" si="7"/>
        <v>3.5358339088787201E-3</v>
      </c>
      <c r="V21" s="87">
        <f>分析係数表!D24</f>
        <v>0</v>
      </c>
      <c r="W21" s="88">
        <f t="shared" si="8"/>
        <v>0</v>
      </c>
      <c r="X21" s="76">
        <f>分析係数表!E24</f>
        <v>0</v>
      </c>
      <c r="Y21" s="89">
        <f t="shared" si="9"/>
        <v>0</v>
      </c>
    </row>
    <row r="22" spans="1:25" x14ac:dyDescent="0.2">
      <c r="A22" s="6" t="s">
        <v>10</v>
      </c>
      <c r="B22" s="5" t="s">
        <v>272</v>
      </c>
      <c r="C22" s="90"/>
      <c r="D22" s="76">
        <f>投入係数表!AD22</f>
        <v>0</v>
      </c>
      <c r="E22" s="77">
        <f t="shared" si="0"/>
        <v>0</v>
      </c>
      <c r="F22" s="76">
        <f>分析係数表!C25</f>
        <v>4.4947860481841073E-2</v>
      </c>
      <c r="G22" s="77">
        <f t="shared" si="1"/>
        <v>0</v>
      </c>
      <c r="H22" s="77">
        <v>5.5426451391822262E-3</v>
      </c>
      <c r="I22" s="77">
        <f t="shared" si="2"/>
        <v>5.5426451391822262E-3</v>
      </c>
      <c r="J22" s="76">
        <f>分析係数表!G25</f>
        <v>0.19696010132995567</v>
      </c>
      <c r="K22" s="78">
        <f t="shared" si="3"/>
        <v>1.0916799482493175E-3</v>
      </c>
      <c r="L22" s="79"/>
      <c r="M22" s="80"/>
      <c r="N22" s="81">
        <f>分析係数表!H25</f>
        <v>5.2633669659172167E-4</v>
      </c>
      <c r="O22" s="82">
        <f t="shared" si="4"/>
        <v>1.1429750931580905E-2</v>
      </c>
      <c r="P22" s="76">
        <f>分析係数表!C25</f>
        <v>4.4947860481841073E-2</v>
      </c>
      <c r="Q22" s="82">
        <f t="shared" si="5"/>
        <v>5.1374285021489152E-4</v>
      </c>
      <c r="R22" s="83">
        <v>2.4608766147781558E-3</v>
      </c>
      <c r="S22" s="84">
        <f t="shared" si="6"/>
        <v>8.0035217539603815E-3</v>
      </c>
      <c r="T22" s="85">
        <f>分析係数表!F25</f>
        <v>0.35085497150094996</v>
      </c>
      <c r="U22" s="86">
        <f t="shared" si="7"/>
        <v>2.8080753968930026E-3</v>
      </c>
      <c r="V22" s="87">
        <f>分析係数表!D25</f>
        <v>8.9930335655478144E-2</v>
      </c>
      <c r="W22" s="88">
        <f t="shared" si="8"/>
        <v>0</v>
      </c>
      <c r="X22" s="76">
        <f>分析係数表!E25</f>
        <v>8.7397086763774542E-2</v>
      </c>
      <c r="Y22" s="89">
        <f t="shared" si="9"/>
        <v>0</v>
      </c>
    </row>
    <row r="23" spans="1:25" x14ac:dyDescent="0.2">
      <c r="A23" s="6" t="s">
        <v>11</v>
      </c>
      <c r="B23" s="5" t="s">
        <v>35</v>
      </c>
      <c r="C23" s="90"/>
      <c r="D23" s="76">
        <f>投入係数表!AD23</f>
        <v>0</v>
      </c>
      <c r="E23" s="77">
        <f t="shared" si="0"/>
        <v>0</v>
      </c>
      <c r="F23" s="76">
        <f>分析係数表!C26</f>
        <v>0.39424703891708968</v>
      </c>
      <c r="G23" s="77">
        <f t="shared" si="1"/>
        <v>0</v>
      </c>
      <c r="H23" s="77">
        <v>2.567275095996413E-2</v>
      </c>
      <c r="I23" s="77">
        <f t="shared" si="2"/>
        <v>2.567275095996413E-2</v>
      </c>
      <c r="J23" s="76">
        <f>分析係数表!G26</f>
        <v>0.19628618241398144</v>
      </c>
      <c r="K23" s="78">
        <f t="shared" si="3"/>
        <v>5.0392062779962363E-3</v>
      </c>
      <c r="L23" s="79"/>
      <c r="M23" s="80"/>
      <c r="N23" s="81">
        <f>分析係数表!H26</f>
        <v>1.0973623579884007E-2</v>
      </c>
      <c r="O23" s="82">
        <f t="shared" si="4"/>
        <v>0.23829952413956412</v>
      </c>
      <c r="P23" s="76">
        <f>分析係数表!C26</f>
        <v>0.39424703891708968</v>
      </c>
      <c r="Q23" s="82">
        <f t="shared" si="5"/>
        <v>9.394888176737469E-2</v>
      </c>
      <c r="R23" s="83">
        <v>0.10325919936019777</v>
      </c>
      <c r="S23" s="84">
        <f t="shared" si="6"/>
        <v>0.12893195032016191</v>
      </c>
      <c r="T23" s="85">
        <f>分析係数表!F26</f>
        <v>0.33478973238667392</v>
      </c>
      <c r="U23" s="86">
        <f t="shared" si="7"/>
        <v>4.3165093143778942E-2</v>
      </c>
      <c r="V23" s="87">
        <f>分析係数表!D26</f>
        <v>1.0267613326051339E-2</v>
      </c>
      <c r="W23" s="88">
        <f t="shared" si="8"/>
        <v>0</v>
      </c>
      <c r="X23" s="76">
        <f>分析係数表!E26</f>
        <v>1.0158383397050792E-2</v>
      </c>
      <c r="Y23" s="89">
        <f t="shared" si="9"/>
        <v>0</v>
      </c>
    </row>
    <row r="24" spans="1:25" x14ac:dyDescent="0.2">
      <c r="A24" s="6" t="s">
        <v>12</v>
      </c>
      <c r="B24" s="5" t="s">
        <v>366</v>
      </c>
      <c r="C24" s="90"/>
      <c r="D24" s="76">
        <f>投入係数表!AD24</f>
        <v>0</v>
      </c>
      <c r="E24" s="77">
        <f t="shared" si="0"/>
        <v>0</v>
      </c>
      <c r="F24" s="76">
        <f>分析係数表!C27</f>
        <v>0.12701612903225812</v>
      </c>
      <c r="G24" s="77">
        <f t="shared" si="1"/>
        <v>0</v>
      </c>
      <c r="H24" s="77">
        <v>1.0197665561450689E-3</v>
      </c>
      <c r="I24" s="77">
        <f t="shared" si="2"/>
        <v>1.0197665561450689E-3</v>
      </c>
      <c r="J24" s="76">
        <f>分析係数表!G27</f>
        <v>0.16988809766022381</v>
      </c>
      <c r="K24" s="78">
        <f t="shared" si="3"/>
        <v>1.7324620028100356E-4</v>
      </c>
      <c r="L24" s="79"/>
      <c r="M24" s="80"/>
      <c r="N24" s="81">
        <f>分析係数表!H27</f>
        <v>1.137085882259474E-2</v>
      </c>
      <c r="O24" s="82">
        <f t="shared" si="4"/>
        <v>0.24692575125773839</v>
      </c>
      <c r="P24" s="76">
        <f>分析係数表!C27</f>
        <v>0.12701612903225812</v>
      </c>
      <c r="Q24" s="82">
        <f t="shared" si="5"/>
        <v>3.1363553083140171E-2</v>
      </c>
      <c r="R24" s="83">
        <v>3.1747013848255928E-2</v>
      </c>
      <c r="S24" s="84">
        <f t="shared" si="6"/>
        <v>3.2766780404400994E-2</v>
      </c>
      <c r="T24" s="85">
        <f>分析係数表!F27</f>
        <v>0.32044760935910477</v>
      </c>
      <c r="U24" s="86">
        <f t="shared" si="7"/>
        <v>1.0500036446985059E-2</v>
      </c>
      <c r="V24" s="87">
        <f>分析係数表!D27</f>
        <v>1.0172939979654121E-2</v>
      </c>
      <c r="W24" s="88">
        <f t="shared" si="8"/>
        <v>0</v>
      </c>
      <c r="X24" s="76">
        <f>分析係数表!E27</f>
        <v>5.0864699898270603E-3</v>
      </c>
      <c r="Y24" s="89">
        <f t="shared" si="9"/>
        <v>0</v>
      </c>
    </row>
    <row r="25" spans="1:25" x14ac:dyDescent="0.2">
      <c r="A25" s="6" t="s">
        <v>13</v>
      </c>
      <c r="B25" s="5" t="s">
        <v>192</v>
      </c>
      <c r="C25" s="90"/>
      <c r="D25" s="76">
        <f>投入係数表!AD25</f>
        <v>0</v>
      </c>
      <c r="E25" s="77">
        <f t="shared" si="0"/>
        <v>0</v>
      </c>
      <c r="F25" s="76">
        <f>分析係数表!C28</f>
        <v>0.16379672406551871</v>
      </c>
      <c r="G25" s="77">
        <f t="shared" si="1"/>
        <v>0</v>
      </c>
      <c r="H25" s="77">
        <v>4.3303379529176976E-2</v>
      </c>
      <c r="I25" s="77">
        <f t="shared" si="2"/>
        <v>4.3303379529176976E-2</v>
      </c>
      <c r="J25" s="76">
        <f>分析係数表!G28</f>
        <v>0.12481384959046909</v>
      </c>
      <c r="K25" s="78">
        <f t="shared" si="3"/>
        <v>5.4048614993136932E-3</v>
      </c>
      <c r="L25" s="79"/>
      <c r="M25" s="80"/>
      <c r="N25" s="81">
        <f>分析係数表!H28</f>
        <v>2.2086279494716771E-2</v>
      </c>
      <c r="O25" s="82">
        <f t="shared" si="4"/>
        <v>0.47961822777048924</v>
      </c>
      <c r="P25" s="76">
        <f>分析係数表!C28</f>
        <v>0.16379672406551871</v>
      </c>
      <c r="Q25" s="82">
        <f t="shared" si="5"/>
        <v>7.8559894510915926E-2</v>
      </c>
      <c r="R25" s="83">
        <v>8.9741587635194534E-2</v>
      </c>
      <c r="S25" s="84">
        <f t="shared" si="6"/>
        <v>0.1330449671643715</v>
      </c>
      <c r="T25" s="85">
        <f>分析係数表!F28</f>
        <v>0.21360759493670886</v>
      </c>
      <c r="U25" s="86">
        <f t="shared" si="7"/>
        <v>2.8419415454414797E-2</v>
      </c>
      <c r="V25" s="87">
        <f>分析係数表!D28</f>
        <v>6.6548771407297092E-2</v>
      </c>
      <c r="W25" s="88">
        <f t="shared" si="8"/>
        <v>0</v>
      </c>
      <c r="X25" s="76">
        <f>分析係数表!E28</f>
        <v>6.78518242740134E-2</v>
      </c>
      <c r="Y25" s="89">
        <f t="shared" si="9"/>
        <v>0</v>
      </c>
    </row>
    <row r="26" spans="1:25" x14ac:dyDescent="0.2">
      <c r="A26" s="6" t="s">
        <v>14</v>
      </c>
      <c r="B26" s="5" t="s">
        <v>50</v>
      </c>
      <c r="C26" s="90"/>
      <c r="D26" s="76">
        <f>投入係数表!AD26</f>
        <v>1.643835616438356E-2</v>
      </c>
      <c r="E26" s="77">
        <f t="shared" si="0"/>
        <v>1.6438356164383561</v>
      </c>
      <c r="F26" s="76">
        <f>分析係数表!C29</f>
        <v>0.28548895899053628</v>
      </c>
      <c r="G26" s="77">
        <f t="shared" si="1"/>
        <v>0.46929691888855274</v>
      </c>
      <c r="H26" s="77">
        <v>0.50852753135262507</v>
      </c>
      <c r="I26" s="77">
        <f t="shared" si="2"/>
        <v>0.50852753135262507</v>
      </c>
      <c r="J26" s="76">
        <f>分析係数表!G29</f>
        <v>0.26160092807424595</v>
      </c>
      <c r="K26" s="78">
        <f t="shared" si="3"/>
        <v>0.13303127415315191</v>
      </c>
      <c r="L26" s="79"/>
      <c r="M26" s="80"/>
      <c r="N26" s="81">
        <f>分析係数表!H29</f>
        <v>1.047707952649559E-2</v>
      </c>
      <c r="O26" s="82">
        <f t="shared" si="4"/>
        <v>0.22751674024184629</v>
      </c>
      <c r="P26" s="76">
        <f>分析係数表!C29</f>
        <v>0.28548895899053628</v>
      </c>
      <c r="Q26" s="82">
        <f t="shared" si="5"/>
        <v>6.4953517324564947E-2</v>
      </c>
      <c r="R26" s="83">
        <v>8.9324087065163996E-2</v>
      </c>
      <c r="S26" s="84">
        <f t="shared" si="6"/>
        <v>0.59785161841778911</v>
      </c>
      <c r="T26" s="85">
        <f>分析係数表!F29</f>
        <v>0.47177107501933491</v>
      </c>
      <c r="U26" s="86">
        <f t="shared" si="7"/>
        <v>0.28204910072300959</v>
      </c>
      <c r="V26" s="87">
        <f>分析係数表!D29</f>
        <v>7.4825986078886311E-2</v>
      </c>
      <c r="W26" s="88">
        <f t="shared" si="8"/>
        <v>0</v>
      </c>
      <c r="X26" s="76">
        <f>分析係数表!E29</f>
        <v>4.7370456303170917E-2</v>
      </c>
      <c r="Y26" s="89">
        <f t="shared" si="9"/>
        <v>0</v>
      </c>
    </row>
    <row r="27" spans="1:25" x14ac:dyDescent="0.2">
      <c r="A27" s="6" t="s">
        <v>15</v>
      </c>
      <c r="B27" s="5" t="s">
        <v>36</v>
      </c>
      <c r="C27" s="90"/>
      <c r="D27" s="76">
        <f>投入係数表!AD27</f>
        <v>2.4906600249066002E-3</v>
      </c>
      <c r="E27" s="77">
        <f t="shared" si="0"/>
        <v>0.24906600249066002</v>
      </c>
      <c r="F27" s="76">
        <f>分析係数表!C30</f>
        <v>1</v>
      </c>
      <c r="G27" s="77">
        <f t="shared" si="1"/>
        <v>0.24906600249066002</v>
      </c>
      <c r="H27" s="77">
        <v>0.28322157364704886</v>
      </c>
      <c r="I27" s="77">
        <f t="shared" si="2"/>
        <v>0.28322157364704886</v>
      </c>
      <c r="J27" s="76">
        <f>分析係数表!G30</f>
        <v>0.34486716956379143</v>
      </c>
      <c r="K27" s="78">
        <f t="shared" si="3"/>
        <v>9.7673822463060639E-2</v>
      </c>
      <c r="L27" s="79"/>
      <c r="M27" s="80"/>
      <c r="N27" s="81">
        <f>分析係数表!H30</f>
        <v>0</v>
      </c>
      <c r="O27" s="82">
        <f t="shared" si="4"/>
        <v>0</v>
      </c>
      <c r="P27" s="76">
        <f>分析係数表!C30</f>
        <v>1</v>
      </c>
      <c r="Q27" s="82">
        <f t="shared" si="5"/>
        <v>0</v>
      </c>
      <c r="R27" s="83">
        <v>4.9445722864522215E-2</v>
      </c>
      <c r="S27" s="84">
        <f t="shared" si="6"/>
        <v>0.33266729651157106</v>
      </c>
      <c r="T27" s="85">
        <f>分析係数表!F30</f>
        <v>0.44112823876680879</v>
      </c>
      <c r="U27" s="86">
        <f t="shared" si="7"/>
        <v>0.14674893860546509</v>
      </c>
      <c r="V27" s="87">
        <f>分析係数表!D30</f>
        <v>0.17563135454247294</v>
      </c>
      <c r="W27" s="88">
        <f t="shared" si="8"/>
        <v>0</v>
      </c>
      <c r="X27" s="76">
        <f>分析係数表!E30</f>
        <v>0.11282387668087898</v>
      </c>
      <c r="Y27" s="89">
        <f t="shared" si="9"/>
        <v>0</v>
      </c>
    </row>
    <row r="28" spans="1:25" x14ac:dyDescent="0.2">
      <c r="A28" s="6" t="s">
        <v>16</v>
      </c>
      <c r="B28" s="5" t="s">
        <v>193</v>
      </c>
      <c r="C28" s="90"/>
      <c r="D28" s="76">
        <f>投入係数表!AD28</f>
        <v>5.2303860523038601E-3</v>
      </c>
      <c r="E28" s="77">
        <f t="shared" si="0"/>
        <v>0.52303860523038603</v>
      </c>
      <c r="F28" s="76">
        <f>分析係数表!C31</f>
        <v>9.852216748768472E-2</v>
      </c>
      <c r="G28" s="77">
        <f t="shared" si="1"/>
        <v>5.15308970670331E-2</v>
      </c>
      <c r="H28" s="77">
        <v>6.3255933062380712E-2</v>
      </c>
      <c r="I28" s="77">
        <f t="shared" si="2"/>
        <v>6.3255933062380712E-2</v>
      </c>
      <c r="J28" s="76">
        <f>分析係数表!G31</f>
        <v>7.0742358078602616E-2</v>
      </c>
      <c r="K28" s="78">
        <f t="shared" si="3"/>
        <v>4.4748738672950542E-3</v>
      </c>
      <c r="L28" s="79"/>
      <c r="M28" s="80"/>
      <c r="N28" s="81">
        <f>分析係数表!H31</f>
        <v>2.298998967188369E-2</v>
      </c>
      <c r="O28" s="82">
        <f t="shared" si="4"/>
        <v>0.49924289446433573</v>
      </c>
      <c r="P28" s="76">
        <f>分析係数表!C31</f>
        <v>9.852216748768472E-2</v>
      </c>
      <c r="Q28" s="82">
        <f t="shared" si="5"/>
        <v>4.9186492065451788E-2</v>
      </c>
      <c r="R28" s="83">
        <v>6.3319687244028963E-2</v>
      </c>
      <c r="S28" s="84">
        <f t="shared" si="6"/>
        <v>0.12657562030640968</v>
      </c>
      <c r="T28" s="85">
        <f>分析係数表!F31</f>
        <v>0.34585152838427946</v>
      </c>
      <c r="U28" s="86">
        <f t="shared" si="7"/>
        <v>4.3776371739160026E-2</v>
      </c>
      <c r="V28" s="87">
        <f>分析係数表!D31</f>
        <v>0</v>
      </c>
      <c r="W28" s="88">
        <f t="shared" si="8"/>
        <v>0</v>
      </c>
      <c r="X28" s="76">
        <f>分析係数表!E31</f>
        <v>0</v>
      </c>
      <c r="Y28" s="89">
        <f t="shared" si="9"/>
        <v>0</v>
      </c>
    </row>
    <row r="29" spans="1:25" x14ac:dyDescent="0.2">
      <c r="A29" s="6" t="s">
        <v>17</v>
      </c>
      <c r="B29" s="5" t="s">
        <v>273</v>
      </c>
      <c r="C29" s="90"/>
      <c r="D29" s="76">
        <f>投入係数表!AD29</f>
        <v>9.9626400996264005E-4</v>
      </c>
      <c r="E29" s="77">
        <f t="shared" si="0"/>
        <v>9.9626400996264006E-2</v>
      </c>
      <c r="F29" s="76">
        <f>分析係数表!C32</f>
        <v>1</v>
      </c>
      <c r="G29" s="77">
        <f t="shared" si="1"/>
        <v>9.9626400996264006E-2</v>
      </c>
      <c r="H29" s="77">
        <v>0.12294074921594395</v>
      </c>
      <c r="I29" s="77">
        <f t="shared" si="2"/>
        <v>0.12294074921594395</v>
      </c>
      <c r="J29" s="76">
        <f>分析係数表!G32</f>
        <v>0.13984348417829193</v>
      </c>
      <c r="K29" s="78">
        <f t="shared" si="3"/>
        <v>1.7192462717847214E-2</v>
      </c>
      <c r="L29" s="79"/>
      <c r="M29" s="80"/>
      <c r="N29" s="81">
        <f>分析係数表!H32</f>
        <v>6.6735520775403198E-3</v>
      </c>
      <c r="O29" s="82">
        <f t="shared" si="4"/>
        <v>0.14492061558532771</v>
      </c>
      <c r="P29" s="76">
        <f>分析係数表!C32</f>
        <v>1</v>
      </c>
      <c r="Q29" s="82">
        <f t="shared" si="5"/>
        <v>0.14492061558532771</v>
      </c>
      <c r="R29" s="83">
        <v>0.19099779939107173</v>
      </c>
      <c r="S29" s="84">
        <f t="shared" si="6"/>
        <v>0.31393854860701564</v>
      </c>
      <c r="T29" s="85">
        <f>分析係数表!F32</f>
        <v>0.48213678121810138</v>
      </c>
      <c r="U29" s="86">
        <f t="shared" si="7"/>
        <v>0.15136132132566898</v>
      </c>
      <c r="V29" s="87">
        <f>分析係数表!D32</f>
        <v>1.5651582170806397E-2</v>
      </c>
      <c r="W29" s="88">
        <f t="shared" si="8"/>
        <v>0</v>
      </c>
      <c r="X29" s="76">
        <f>分析係数表!E32</f>
        <v>2.3477373256209595E-2</v>
      </c>
      <c r="Y29" s="89">
        <f t="shared" si="9"/>
        <v>0</v>
      </c>
    </row>
    <row r="30" spans="1:25" x14ac:dyDescent="0.2">
      <c r="A30" s="6" t="s">
        <v>18</v>
      </c>
      <c r="B30" s="5" t="s">
        <v>274</v>
      </c>
      <c r="C30" s="90"/>
      <c r="D30" s="76">
        <f>投入係数表!AD30</f>
        <v>3.2378580323785804E-3</v>
      </c>
      <c r="E30" s="77">
        <f t="shared" si="0"/>
        <v>0.32378580323785805</v>
      </c>
      <c r="F30" s="76">
        <f>分析係数表!C33</f>
        <v>0.66930265995686555</v>
      </c>
      <c r="G30" s="77">
        <f t="shared" si="1"/>
        <v>0.21671069936336868</v>
      </c>
      <c r="H30" s="77">
        <v>0.23106132101411808</v>
      </c>
      <c r="I30" s="77">
        <f t="shared" si="2"/>
        <v>0.23106132101411808</v>
      </c>
      <c r="J30" s="76">
        <f>分析係数表!G33</f>
        <v>0.50267952840300112</v>
      </c>
      <c r="K30" s="78">
        <f t="shared" si="3"/>
        <v>0.11614979587955133</v>
      </c>
      <c r="L30" s="79"/>
      <c r="M30" s="80"/>
      <c r="N30" s="81">
        <f>分析係数表!H33</f>
        <v>9.930881067768333E-4</v>
      </c>
      <c r="O30" s="82">
        <f t="shared" si="4"/>
        <v>2.1565567795435669E-2</v>
      </c>
      <c r="P30" s="76">
        <f>分析係数表!C33</f>
        <v>0.66930265995686555</v>
      </c>
      <c r="Q30" s="82">
        <f t="shared" si="5"/>
        <v>1.4433891888965211E-2</v>
      </c>
      <c r="R30" s="83">
        <v>4.0960961855905684E-2</v>
      </c>
      <c r="S30" s="84">
        <f t="shared" si="6"/>
        <v>0.27202228287002378</v>
      </c>
      <c r="T30" s="85">
        <f>分析係数表!F33</f>
        <v>0.63987138263665599</v>
      </c>
      <c r="U30" s="86">
        <f t="shared" si="7"/>
        <v>0.17405927424802167</v>
      </c>
      <c r="V30" s="87">
        <f>分析係数表!D33</f>
        <v>8.1457663451232579E-2</v>
      </c>
      <c r="W30" s="88">
        <f t="shared" si="8"/>
        <v>0</v>
      </c>
      <c r="X30" s="76">
        <f>分析係数表!E33</f>
        <v>7.5026795284030015E-2</v>
      </c>
      <c r="Y30" s="89">
        <f t="shared" si="9"/>
        <v>0</v>
      </c>
    </row>
    <row r="31" spans="1:25" x14ac:dyDescent="0.2">
      <c r="A31" s="6" t="s">
        <v>19</v>
      </c>
      <c r="B31" s="5" t="s">
        <v>275</v>
      </c>
      <c r="C31" s="90"/>
      <c r="D31" s="76">
        <f>投入係数表!AD31</f>
        <v>5.9775840597758407E-3</v>
      </c>
      <c r="E31" s="77">
        <f t="shared" si="0"/>
        <v>0.59775840597758412</v>
      </c>
      <c r="F31" s="76">
        <f>分析係数表!C34</f>
        <v>0.21075898495808931</v>
      </c>
      <c r="G31" s="77">
        <f t="shared" si="1"/>
        <v>0.1259829548940011</v>
      </c>
      <c r="H31" s="77">
        <v>0.19851637361598706</v>
      </c>
      <c r="I31" s="77">
        <f t="shared" si="2"/>
        <v>0.19851637361598706</v>
      </c>
      <c r="J31" s="76">
        <f>分析係数表!G34</f>
        <v>0.42506631299734748</v>
      </c>
      <c r="K31" s="78">
        <f t="shared" si="3"/>
        <v>8.4382623002551532E-2</v>
      </c>
      <c r="L31" s="79"/>
      <c r="M31" s="80"/>
      <c r="N31" s="81">
        <f>分析係数表!H34</f>
        <v>0.16547827123222372</v>
      </c>
      <c r="O31" s="82">
        <f t="shared" si="4"/>
        <v>3.5934705617534455</v>
      </c>
      <c r="P31" s="76">
        <f>分析係数表!C34</f>
        <v>0.21075898495808931</v>
      </c>
      <c r="Q31" s="82">
        <f t="shared" si="5"/>
        <v>0.75735620807193116</v>
      </c>
      <c r="R31" s="83">
        <v>0.82863584716431782</v>
      </c>
      <c r="S31" s="84">
        <f t="shared" si="6"/>
        <v>1.0271522207803048</v>
      </c>
      <c r="T31" s="85">
        <f>分析係数表!F34</f>
        <v>0.7000994694960212</v>
      </c>
      <c r="U31" s="86">
        <f t="shared" si="7"/>
        <v>0.71910872485995136</v>
      </c>
      <c r="V31" s="87">
        <f>分析係数表!D34</f>
        <v>0.34449602122015915</v>
      </c>
      <c r="W31" s="88">
        <f t="shared" si="8"/>
        <v>0</v>
      </c>
      <c r="X31" s="76">
        <f>分析係数表!E34</f>
        <v>0.25008289124668437</v>
      </c>
      <c r="Y31" s="89">
        <f t="shared" si="9"/>
        <v>0</v>
      </c>
    </row>
    <row r="32" spans="1:25" x14ac:dyDescent="0.2">
      <c r="A32" s="6" t="s">
        <v>20</v>
      </c>
      <c r="B32" s="5" t="s">
        <v>37</v>
      </c>
      <c r="C32" s="75">
        <f>最終需要_まとめ!C33</f>
        <v>100</v>
      </c>
      <c r="D32" s="76">
        <f>投入係数表!AD32</f>
        <v>4.8318804483188045E-2</v>
      </c>
      <c r="E32" s="77">
        <f t="shared" si="0"/>
        <v>4.8318804483188043</v>
      </c>
      <c r="F32" s="76">
        <f>分析係数表!C35</f>
        <v>0.35776763643278187</v>
      </c>
      <c r="G32" s="77">
        <f t="shared" si="1"/>
        <v>1.7286904475207889</v>
      </c>
      <c r="H32" s="77">
        <v>1.8258063771928292</v>
      </c>
      <c r="I32" s="77">
        <f t="shared" si="2"/>
        <v>101.82580637719283</v>
      </c>
      <c r="J32" s="76">
        <f>分析係数表!G35</f>
        <v>0.31457036114570364</v>
      </c>
      <c r="K32" s="78">
        <f t="shared" si="3"/>
        <v>32.03138068602604</v>
      </c>
      <c r="L32" s="79"/>
      <c r="M32" s="80"/>
      <c r="N32" s="81">
        <f>分析係数表!H35</f>
        <v>6.2812822753634701E-2</v>
      </c>
      <c r="O32" s="82">
        <f t="shared" si="4"/>
        <v>1.3640221630613059</v>
      </c>
      <c r="P32" s="76">
        <f>分析係数表!C35</f>
        <v>0.35776763643278187</v>
      </c>
      <c r="Q32" s="82">
        <f t="shared" si="5"/>
        <v>0.48800298532037395</v>
      </c>
      <c r="R32" s="83">
        <v>0.59793279398700561</v>
      </c>
      <c r="S32" s="84">
        <f t="shared" si="6"/>
        <v>102.42373917117983</v>
      </c>
      <c r="T32" s="85">
        <f>分析係数表!F35</f>
        <v>0.64533001245330013</v>
      </c>
      <c r="U32" s="86">
        <f t="shared" si="7"/>
        <v>66.097112874851049</v>
      </c>
      <c r="V32" s="87">
        <f>分析係数表!D35</f>
        <v>7.6961394769613944E-2</v>
      </c>
      <c r="W32" s="88">
        <f t="shared" si="8"/>
        <v>8</v>
      </c>
      <c r="X32" s="76">
        <f>分析係数表!E35</f>
        <v>7.0734744707347447E-2</v>
      </c>
      <c r="Y32" s="89">
        <f t="shared" si="9"/>
        <v>7</v>
      </c>
    </row>
    <row r="33" spans="1:25" x14ac:dyDescent="0.2">
      <c r="A33" s="6" t="s">
        <v>21</v>
      </c>
      <c r="B33" s="5" t="s">
        <v>38</v>
      </c>
      <c r="C33" s="90"/>
      <c r="D33" s="76">
        <f>投入係数表!AD33</f>
        <v>1.4196762141967622E-2</v>
      </c>
      <c r="E33" s="77">
        <f t="shared" si="0"/>
        <v>1.4196762141967623</v>
      </c>
      <c r="F33" s="76">
        <f>分析係数表!C36</f>
        <v>0.77131996474217712</v>
      </c>
      <c r="G33" s="77">
        <f t="shared" si="1"/>
        <v>1.0950246074795542</v>
      </c>
      <c r="H33" s="77">
        <v>1.1872396422976739</v>
      </c>
      <c r="I33" s="77">
        <f t="shared" si="2"/>
        <v>1.1872396422976739</v>
      </c>
      <c r="J33" s="76">
        <f>分析係数表!G36</f>
        <v>2.7850799289520427E-2</v>
      </c>
      <c r="K33" s="78">
        <f t="shared" si="3"/>
        <v>3.3065572986194544E-2</v>
      </c>
      <c r="L33" s="79"/>
      <c r="M33" s="80"/>
      <c r="N33" s="81">
        <f>分析係数表!H36</f>
        <v>0.1566397870819099</v>
      </c>
      <c r="O33" s="82">
        <f t="shared" si="4"/>
        <v>3.4015370083740675</v>
      </c>
      <c r="P33" s="76">
        <f>分析係数表!C36</f>
        <v>0.77131996474217712</v>
      </c>
      <c r="Q33" s="82">
        <f t="shared" si="5"/>
        <v>2.6236734053682964</v>
      </c>
      <c r="R33" s="83">
        <v>2.7301236190641625</v>
      </c>
      <c r="S33" s="84">
        <f t="shared" si="6"/>
        <v>3.9173632613618361</v>
      </c>
      <c r="T33" s="85">
        <f>分析係数表!F36</f>
        <v>0.87289520426287748</v>
      </c>
      <c r="U33" s="86">
        <f t="shared" si="7"/>
        <v>3.4194476041983317</v>
      </c>
      <c r="V33" s="87">
        <f>分析係数表!D36</f>
        <v>1.1793960923623446E-2</v>
      </c>
      <c r="W33" s="88">
        <f t="shared" si="8"/>
        <v>0</v>
      </c>
      <c r="X33" s="76">
        <f>分析係数表!E36</f>
        <v>4.760213143872114E-3</v>
      </c>
      <c r="Y33" s="89">
        <f t="shared" si="9"/>
        <v>0</v>
      </c>
    </row>
    <row r="34" spans="1:25" x14ac:dyDescent="0.2">
      <c r="A34" s="6" t="s">
        <v>22</v>
      </c>
      <c r="B34" s="5" t="s">
        <v>378</v>
      </c>
      <c r="C34" s="90"/>
      <c r="D34" s="76">
        <f>投入係数表!AD34</f>
        <v>2.8393524283935243E-2</v>
      </c>
      <c r="E34" s="77">
        <f t="shared" si="0"/>
        <v>2.8393524283935245</v>
      </c>
      <c r="F34" s="76">
        <f>分析係数表!C37</f>
        <v>0.44031007751937989</v>
      </c>
      <c r="G34" s="77">
        <f t="shared" si="1"/>
        <v>1.2501954878507924</v>
      </c>
      <c r="H34" s="77">
        <v>1.3887854718842374</v>
      </c>
      <c r="I34" s="77">
        <f t="shared" si="2"/>
        <v>1.3887854718842374</v>
      </c>
      <c r="J34" s="76">
        <f>分析係数表!G37</f>
        <v>0.46875589956579194</v>
      </c>
      <c r="K34" s="78">
        <f t="shared" si="3"/>
        <v>0.65100138317699852</v>
      </c>
      <c r="L34" s="79"/>
      <c r="M34" s="80"/>
      <c r="N34" s="81">
        <f>分析係数表!H37</f>
        <v>4.9515373003892908E-2</v>
      </c>
      <c r="O34" s="82">
        <f t="shared" si="4"/>
        <v>1.0752592102804224</v>
      </c>
      <c r="P34" s="76">
        <f>分析係数表!C37</f>
        <v>0.44031007751937989</v>
      </c>
      <c r="Q34" s="82">
        <f t="shared" si="5"/>
        <v>0.47344746623199996</v>
      </c>
      <c r="R34" s="83">
        <v>0.559204261003869</v>
      </c>
      <c r="S34" s="84">
        <f t="shared" si="6"/>
        <v>1.9479897328881064</v>
      </c>
      <c r="T34" s="85">
        <f>分析係数表!F37</f>
        <v>0.71172361714177834</v>
      </c>
      <c r="U34" s="86">
        <f t="shared" si="7"/>
        <v>1.3864302988461696</v>
      </c>
      <c r="V34" s="87">
        <f>分析係数表!D37</f>
        <v>0.12846894468567113</v>
      </c>
      <c r="W34" s="88">
        <f t="shared" si="8"/>
        <v>0</v>
      </c>
      <c r="X34" s="76">
        <f>分析係数表!E37</f>
        <v>0.12044553520860865</v>
      </c>
      <c r="Y34" s="89">
        <f t="shared" si="9"/>
        <v>0</v>
      </c>
    </row>
    <row r="35" spans="1:25" x14ac:dyDescent="0.2">
      <c r="A35" s="6" t="s">
        <v>23</v>
      </c>
      <c r="B35" s="5" t="s">
        <v>194</v>
      </c>
      <c r="C35" s="90"/>
      <c r="D35" s="76">
        <f>投入係数表!AD35</f>
        <v>5.8281444582814444E-2</v>
      </c>
      <c r="E35" s="77">
        <f t="shared" si="0"/>
        <v>5.8281444582814448</v>
      </c>
      <c r="F35" s="76">
        <f>分析係数表!C38</f>
        <v>1.9523553644993696E-2</v>
      </c>
      <c r="G35" s="77">
        <f t="shared" si="1"/>
        <v>0.11378609098203052</v>
      </c>
      <c r="H35" s="77">
        <v>0.12001652932022051</v>
      </c>
      <c r="I35" s="77">
        <f t="shared" si="2"/>
        <v>0.12001652932022051</v>
      </c>
      <c r="J35" s="76">
        <f>分析係数表!G38</f>
        <v>0.33554817275747506</v>
      </c>
      <c r="K35" s="78">
        <f t="shared" si="3"/>
        <v>4.0271327114093924E-2</v>
      </c>
      <c r="L35" s="79"/>
      <c r="M35" s="80"/>
      <c r="N35" s="81">
        <f>分析係数表!H38</f>
        <v>4.4649241280686425E-2</v>
      </c>
      <c r="O35" s="82">
        <f t="shared" si="4"/>
        <v>0.96958792808278771</v>
      </c>
      <c r="P35" s="76">
        <f>分析係数表!C38</f>
        <v>1.9523553644993696E-2</v>
      </c>
      <c r="Q35" s="82">
        <f t="shared" si="5"/>
        <v>1.8929801927462596E-2</v>
      </c>
      <c r="R35" s="83">
        <v>2.297076814843545E-2</v>
      </c>
      <c r="S35" s="84">
        <f t="shared" si="6"/>
        <v>0.14298729746865596</v>
      </c>
      <c r="T35" s="85">
        <f>分析係数表!F38</f>
        <v>0.54485049833887045</v>
      </c>
      <c r="U35" s="86">
        <f t="shared" si="7"/>
        <v>7.7906700281925506E-2</v>
      </c>
      <c r="V35" s="87">
        <f>分析係数表!D38</f>
        <v>0.16279069767441862</v>
      </c>
      <c r="W35" s="88">
        <f t="shared" si="8"/>
        <v>0</v>
      </c>
      <c r="X35" s="76">
        <f>分析係数表!E38</f>
        <v>0.12624584717607973</v>
      </c>
      <c r="Y35" s="89">
        <f t="shared" si="9"/>
        <v>0</v>
      </c>
    </row>
    <row r="36" spans="1:25" x14ac:dyDescent="0.2">
      <c r="A36" s="6" t="s">
        <v>24</v>
      </c>
      <c r="B36" s="5" t="s">
        <v>39</v>
      </c>
      <c r="C36" s="90"/>
      <c r="D36" s="76">
        <f>投入係数表!AD36</f>
        <v>0</v>
      </c>
      <c r="E36" s="77">
        <f t="shared" si="0"/>
        <v>0</v>
      </c>
      <c r="F36" s="76">
        <f>分析係数表!C39</f>
        <v>1</v>
      </c>
      <c r="G36" s="77">
        <f t="shared" si="1"/>
        <v>0</v>
      </c>
      <c r="H36" s="77">
        <v>9.1323252708523137E-2</v>
      </c>
      <c r="I36" s="77">
        <f t="shared" si="2"/>
        <v>9.1323252708523137E-2</v>
      </c>
      <c r="J36" s="76">
        <f>分析係数表!G39</f>
        <v>0.34952522092321203</v>
      </c>
      <c r="K36" s="78">
        <f t="shared" si="3"/>
        <v>3.1919780078372872E-2</v>
      </c>
      <c r="L36" s="79"/>
      <c r="M36" s="80"/>
      <c r="N36" s="81">
        <f>分析係数表!H39</f>
        <v>3.9524906649717967E-3</v>
      </c>
      <c r="O36" s="82">
        <f t="shared" si="4"/>
        <v>8.5830959825833969E-2</v>
      </c>
      <c r="P36" s="76">
        <f>分析係数表!C39</f>
        <v>1</v>
      </c>
      <c r="Q36" s="82">
        <f t="shared" si="5"/>
        <v>8.5830959825833969E-2</v>
      </c>
      <c r="R36" s="83">
        <v>0.13977692357303087</v>
      </c>
      <c r="S36" s="84">
        <f t="shared" si="6"/>
        <v>0.23110017628155399</v>
      </c>
      <c r="T36" s="85">
        <f>分析係数表!F39</f>
        <v>0.70020308469180526</v>
      </c>
      <c r="U36" s="86">
        <f t="shared" si="7"/>
        <v>0.16181705630516408</v>
      </c>
      <c r="V36" s="87">
        <f>分析係数表!D39</f>
        <v>4.7038805642461164E-2</v>
      </c>
      <c r="W36" s="88">
        <f t="shared" si="8"/>
        <v>0</v>
      </c>
      <c r="X36" s="76">
        <f>分析係数表!E39</f>
        <v>5.9608101432570393E-2</v>
      </c>
      <c r="Y36" s="89">
        <f t="shared" si="9"/>
        <v>0</v>
      </c>
    </row>
    <row r="37" spans="1:25" x14ac:dyDescent="0.2">
      <c r="A37" s="6" t="s">
        <v>25</v>
      </c>
      <c r="B37" s="5" t="s">
        <v>40</v>
      </c>
      <c r="C37" s="90"/>
      <c r="D37" s="76">
        <f>投入係数表!AD37</f>
        <v>2.4906600249066001E-4</v>
      </c>
      <c r="E37" s="77">
        <f t="shared" si="0"/>
        <v>2.4906600249066001E-2</v>
      </c>
      <c r="F37" s="76">
        <f>分析係数表!C40</f>
        <v>0.85909267157813107</v>
      </c>
      <c r="G37" s="77">
        <f t="shared" si="1"/>
        <v>2.1397077747898657E-2</v>
      </c>
      <c r="H37" s="77">
        <v>2.2974036598672708E-2</v>
      </c>
      <c r="I37" s="77">
        <f t="shared" si="2"/>
        <v>2.2974036598672708E-2</v>
      </c>
      <c r="J37" s="76">
        <f>分析係数表!G40</f>
        <v>0.47745782431646305</v>
      </c>
      <c r="K37" s="78">
        <f t="shared" si="3"/>
        <v>1.0969133530169066E-2</v>
      </c>
      <c r="L37" s="79"/>
      <c r="M37" s="80"/>
      <c r="N37" s="81">
        <f>分析係数表!H40</f>
        <v>3.4410502899817272E-2</v>
      </c>
      <c r="O37" s="82">
        <f t="shared" si="4"/>
        <v>0.7472469241118459</v>
      </c>
      <c r="P37" s="76">
        <f>分析係数表!C40</f>
        <v>0.85909267157813107</v>
      </c>
      <c r="Q37" s="82">
        <f t="shared" si="5"/>
        <v>0.64195435636378662</v>
      </c>
      <c r="R37" s="83">
        <v>0.64270696077395384</v>
      </c>
      <c r="S37" s="84">
        <f t="shared" si="6"/>
        <v>0.66568099737262654</v>
      </c>
      <c r="T37" s="85">
        <f>分析係数表!F40</f>
        <v>0.67379290285049442</v>
      </c>
      <c r="U37" s="86">
        <f t="shared" si="7"/>
        <v>0.44853113159211438</v>
      </c>
      <c r="V37" s="87">
        <f>分析係数表!D40</f>
        <v>6.7699243746364171E-2</v>
      </c>
      <c r="W37" s="88">
        <f t="shared" si="8"/>
        <v>0</v>
      </c>
      <c r="X37" s="76">
        <f>分析係数表!E40</f>
        <v>4.3048283885980219E-2</v>
      </c>
      <c r="Y37" s="89">
        <f t="shared" si="9"/>
        <v>0</v>
      </c>
    </row>
    <row r="38" spans="1:25" x14ac:dyDescent="0.2">
      <c r="A38" s="6" t="s">
        <v>26</v>
      </c>
      <c r="B38" s="5" t="s">
        <v>277</v>
      </c>
      <c r="C38" s="90"/>
      <c r="D38" s="76">
        <f>投入係数表!AD38</f>
        <v>0</v>
      </c>
      <c r="E38" s="77">
        <f t="shared" si="0"/>
        <v>0</v>
      </c>
      <c r="F38" s="76">
        <f>分析係数表!C41</f>
        <v>0.79270887240526711</v>
      </c>
      <c r="G38" s="77">
        <f t="shared" si="1"/>
        <v>0</v>
      </c>
      <c r="H38" s="77">
        <v>3.7043710396194333E-3</v>
      </c>
      <c r="I38" s="77">
        <f t="shared" si="2"/>
        <v>3.7043710396194333E-3</v>
      </c>
      <c r="J38" s="76">
        <f>分析係数表!G41</f>
        <v>0.44018033035308379</v>
      </c>
      <c r="K38" s="78">
        <f t="shared" si="3"/>
        <v>1.6305912679700787E-3</v>
      </c>
      <c r="L38" s="79"/>
      <c r="M38" s="80"/>
      <c r="N38" s="81">
        <f>分析係数表!H41</f>
        <v>5.5652657503773732E-2</v>
      </c>
      <c r="O38" s="82">
        <f t="shared" si="4"/>
        <v>1.2085344192562149</v>
      </c>
      <c r="P38" s="76">
        <f>分析係数表!C41</f>
        <v>0.79270887240526711</v>
      </c>
      <c r="Q38" s="82">
        <f t="shared" si="5"/>
        <v>0.95801595675154838</v>
      </c>
      <c r="R38" s="83">
        <v>0.97583676011169029</v>
      </c>
      <c r="S38" s="84">
        <f t="shared" si="6"/>
        <v>0.9795411311513097</v>
      </c>
      <c r="T38" s="85">
        <f>分析係数表!F41</f>
        <v>0.54542354902257917</v>
      </c>
      <c r="U38" s="86">
        <f t="shared" si="7"/>
        <v>0.53426480016613898</v>
      </c>
      <c r="V38" s="87">
        <f>分析係数表!D41</f>
        <v>0.13115623579330202</v>
      </c>
      <c r="W38" s="88">
        <f t="shared" si="8"/>
        <v>0</v>
      </c>
      <c r="X38" s="76">
        <f>分析係数表!E41</f>
        <v>0.12384452189725716</v>
      </c>
      <c r="Y38" s="89">
        <f t="shared" si="9"/>
        <v>0</v>
      </c>
    </row>
    <row r="39" spans="1:25" x14ac:dyDescent="0.2">
      <c r="A39" s="6" t="s">
        <v>51</v>
      </c>
      <c r="B39" s="5" t="s">
        <v>368</v>
      </c>
      <c r="C39" s="90"/>
      <c r="D39" s="76">
        <f>投入係数表!AD39</f>
        <v>2.4906600249066002E-3</v>
      </c>
      <c r="E39" s="77">
        <f>$C$32*D39</f>
        <v>0.24906600249066002</v>
      </c>
      <c r="F39" s="76">
        <f>分析係数表!C42</f>
        <v>1</v>
      </c>
      <c r="G39" s="77">
        <f>E39*F39</f>
        <v>0.24906600249066002</v>
      </c>
      <c r="H39" s="77">
        <v>0.26686963869291019</v>
      </c>
      <c r="I39" s="77">
        <f>C39+H39</f>
        <v>0.26686963869291019</v>
      </c>
      <c r="J39" s="76">
        <f>分析係数表!G42</f>
        <v>0.4853870458135861</v>
      </c>
      <c r="K39" s="78">
        <f>I39*J39</f>
        <v>0.12953506554249078</v>
      </c>
      <c r="L39" s="79"/>
      <c r="M39" s="80"/>
      <c r="N39" s="81">
        <f>分析係数表!H42</f>
        <v>1.2671804242472393E-2</v>
      </c>
      <c r="O39" s="82">
        <f t="shared" si="4"/>
        <v>0.27517664506975914</v>
      </c>
      <c r="P39" s="76">
        <f>分析係数表!C42</f>
        <v>1</v>
      </c>
      <c r="Q39" s="82">
        <f>O39*P39</f>
        <v>0.27517664506975914</v>
      </c>
      <c r="R39" s="83">
        <v>0.28859647275074968</v>
      </c>
      <c r="S39" s="84">
        <f>I39+R39</f>
        <v>0.55546611144365987</v>
      </c>
      <c r="T39" s="85">
        <f>分析係数表!F42</f>
        <v>0.55766192733017372</v>
      </c>
      <c r="U39" s="86">
        <f>S39*T39</f>
        <v>0.30976230227426843</v>
      </c>
      <c r="V39" s="87">
        <f>分析係数表!D42</f>
        <v>5.075039494470774E-2</v>
      </c>
      <c r="W39" s="88">
        <f>ROUND(S39*V39,0)</f>
        <v>0</v>
      </c>
      <c r="X39" s="76">
        <f>分析係数表!E42</f>
        <v>4.4826224328593997E-2</v>
      </c>
      <c r="Y39" s="89">
        <f>ROUND(S39*X39,0)</f>
        <v>0</v>
      </c>
    </row>
    <row r="40" spans="1:25" x14ac:dyDescent="0.2">
      <c r="A40" s="6" t="s">
        <v>195</v>
      </c>
      <c r="B40" s="5" t="s">
        <v>41</v>
      </c>
      <c r="C40" s="90"/>
      <c r="D40" s="76">
        <f>投入係数表!AD40</f>
        <v>0.11606475716064757</v>
      </c>
      <c r="E40" s="77">
        <f>$C$32*D40</f>
        <v>11.606475716064757</v>
      </c>
      <c r="F40" s="76">
        <f>分析係数表!C43</f>
        <v>0.28901851382196297</v>
      </c>
      <c r="G40" s="77">
        <f>E40*F40</f>
        <v>3.3544863621677399</v>
      </c>
      <c r="H40" s="77">
        <v>3.6289312989052402</v>
      </c>
      <c r="I40" s="77">
        <f>C40+H40</f>
        <v>3.6289312989052402</v>
      </c>
      <c r="J40" s="76">
        <f>分析係数表!G43</f>
        <v>0.30652070442646356</v>
      </c>
      <c r="K40" s="78">
        <f>I40*J40</f>
        <v>1.1123425780556757</v>
      </c>
      <c r="L40" s="79"/>
      <c r="M40" s="80"/>
      <c r="N40" s="81">
        <f>分析係数表!H43</f>
        <v>3.521490426630651E-2</v>
      </c>
      <c r="O40" s="82">
        <f t="shared" si="4"/>
        <v>0.76471503402614882</v>
      </c>
      <c r="P40" s="76">
        <f>分析係数表!C43</f>
        <v>0.28901851382196297</v>
      </c>
      <c r="Q40" s="82">
        <f>O40*P40</f>
        <v>0.22101680263154938</v>
      </c>
      <c r="R40" s="83">
        <v>0.37228460945983599</v>
      </c>
      <c r="S40" s="84">
        <f>I40+R40</f>
        <v>4.0012159083650758</v>
      </c>
      <c r="T40" s="85">
        <f>分析係数表!F43</f>
        <v>0.54989687450420432</v>
      </c>
      <c r="U40" s="86">
        <f>S40*T40</f>
        <v>2.2002561222264561</v>
      </c>
      <c r="V40" s="87">
        <f>分析係数表!D43</f>
        <v>0.17436141519911152</v>
      </c>
      <c r="W40" s="88">
        <f>ROUND(S40*V40,0)</f>
        <v>1</v>
      </c>
      <c r="X40" s="76">
        <f>分析係数表!E43</f>
        <v>0.14136125654450263</v>
      </c>
      <c r="Y40" s="89">
        <f>ROUND(S40*X40,0)</f>
        <v>1</v>
      </c>
    </row>
    <row r="41" spans="1:25" x14ac:dyDescent="0.2">
      <c r="A41" s="6" t="s">
        <v>341</v>
      </c>
      <c r="B41" s="5" t="s">
        <v>42</v>
      </c>
      <c r="C41" s="90"/>
      <c r="D41" s="76">
        <f>投入係数表!AD41</f>
        <v>0</v>
      </c>
      <c r="E41" s="77">
        <f>$C$32*D41</f>
        <v>0</v>
      </c>
      <c r="F41" s="76">
        <f>分析係数表!C44</f>
        <v>0.45048931238732937</v>
      </c>
      <c r="G41" s="77">
        <f>E41*F41</f>
        <v>0</v>
      </c>
      <c r="H41" s="77">
        <v>2.7620227291427967E-3</v>
      </c>
      <c r="I41" s="77">
        <f>C41+H41</f>
        <v>2.7620227291427967E-3</v>
      </c>
      <c r="J41" s="76">
        <f>分析係数表!G44</f>
        <v>0.26609555771438664</v>
      </c>
      <c r="K41" s="78">
        <f>I41*J41</f>
        <v>7.3496197853106478E-4</v>
      </c>
      <c r="L41" s="79"/>
      <c r="M41" s="80"/>
      <c r="N41" s="81">
        <f>分析係数表!H44</f>
        <v>0.11519822038611266</v>
      </c>
      <c r="O41" s="82">
        <f t="shared" si="4"/>
        <v>2.5016058642705374</v>
      </c>
      <c r="P41" s="76">
        <f>分析係数表!C44</f>
        <v>0.45048931238732937</v>
      </c>
      <c r="Q41" s="82">
        <f>O41*P41</f>
        <v>1.1269467056593452</v>
      </c>
      <c r="R41" s="83">
        <v>1.1437374872912915</v>
      </c>
      <c r="S41" s="84">
        <f>I41+R41</f>
        <v>1.1464995100204343</v>
      </c>
      <c r="T41" s="85">
        <f>分析係数表!F44</f>
        <v>0.50295857988165682</v>
      </c>
      <c r="U41" s="86">
        <f>S41*T41</f>
        <v>0.57664176539489298</v>
      </c>
      <c r="V41" s="87">
        <f>分析係数表!D44</f>
        <v>0.24172039212222909</v>
      </c>
      <c r="W41" s="88">
        <f>ROUND(S41*V41,0)</f>
        <v>0</v>
      </c>
      <c r="X41" s="76">
        <f>分析係数表!E44</f>
        <v>0.1850216373752539</v>
      </c>
      <c r="Y41" s="89">
        <f>ROUND(S41*X41,0)</f>
        <v>0</v>
      </c>
    </row>
    <row r="42" spans="1:25" x14ac:dyDescent="0.2">
      <c r="A42" s="6" t="s">
        <v>342</v>
      </c>
      <c r="B42" s="5" t="s">
        <v>279</v>
      </c>
      <c r="C42" s="90"/>
      <c r="D42" s="76">
        <f>投入係数表!AD42</f>
        <v>7.9701120797011204E-3</v>
      </c>
      <c r="E42" s="77">
        <f>$C$32*D42</f>
        <v>0.79701120797011205</v>
      </c>
      <c r="F42" s="76">
        <f>分析係数表!C45</f>
        <v>1</v>
      </c>
      <c r="G42" s="77">
        <f>E42*F42</f>
        <v>0.79701120797011205</v>
      </c>
      <c r="H42" s="77">
        <v>0.83752226859279277</v>
      </c>
      <c r="I42" s="77">
        <f>C42+H42</f>
        <v>0.83752226859279277</v>
      </c>
      <c r="J42" s="76">
        <f>分析係数表!G45</f>
        <v>0</v>
      </c>
      <c r="K42" s="78">
        <f>I42*J42</f>
        <v>0</v>
      </c>
      <c r="L42" s="79"/>
      <c r="M42" s="80"/>
      <c r="N42" s="81">
        <f>分析係数表!H45</f>
        <v>0</v>
      </c>
      <c r="O42" s="82">
        <f t="shared" si="4"/>
        <v>0</v>
      </c>
      <c r="P42" s="76">
        <f>分析係数表!C45</f>
        <v>1</v>
      </c>
      <c r="Q42" s="82">
        <f>O42*P42</f>
        <v>0</v>
      </c>
      <c r="R42" s="83">
        <v>3.5680048098034697E-2</v>
      </c>
      <c r="S42" s="84">
        <f>I42+R42</f>
        <v>0.87320231669082748</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投入係数表!AD43</f>
        <v>8.717310087173101E-3</v>
      </c>
      <c r="E43" s="77">
        <f>$C$32*D43</f>
        <v>0.87173100871731013</v>
      </c>
      <c r="F43" s="76">
        <f>分析係数表!C46</f>
        <v>0.50943835935679327</v>
      </c>
      <c r="G43" s="77">
        <f>E43*F43</f>
        <v>0.44409321488138892</v>
      </c>
      <c r="H43" s="77">
        <v>0.48098376606820725</v>
      </c>
      <c r="I43" s="77">
        <f>C43+H43</f>
        <v>0.48098376606820725</v>
      </c>
      <c r="J43" s="76">
        <f>分析係数表!G46</f>
        <v>9.5846645367412137E-3</v>
      </c>
      <c r="K43" s="78">
        <f>I43*J43</f>
        <v>4.6100680453821782E-3</v>
      </c>
      <c r="L43" s="79"/>
      <c r="M43" s="80"/>
      <c r="N43" s="81">
        <f>分析係数表!H46</f>
        <v>2.3069436720425836E-2</v>
      </c>
      <c r="O43" s="82">
        <f t="shared" si="4"/>
        <v>0.50096813988797051</v>
      </c>
      <c r="P43" s="76">
        <f>分析係数表!C46</f>
        <v>0.50943835935679327</v>
      </c>
      <c r="Q43" s="82">
        <f>O43*P43</f>
        <v>0.2552123872745522</v>
      </c>
      <c r="R43" s="83">
        <v>0.28412405425506831</v>
      </c>
      <c r="S43" s="84">
        <f>I43+R43</f>
        <v>0.76510782032327551</v>
      </c>
      <c r="T43" s="85">
        <f>分析係数表!F46</f>
        <v>0.31355545413053398</v>
      </c>
      <c r="U43" s="86">
        <f>S43*T43</f>
        <v>0.23990373006028765</v>
      </c>
      <c r="V43" s="87">
        <f>分析係数表!D46</f>
        <v>1.3692377909630307E-3</v>
      </c>
      <c r="W43" s="88">
        <f>ROUND(S43*V43,0)</f>
        <v>0</v>
      </c>
      <c r="X43" s="76">
        <f>分析係数表!E46</f>
        <v>4.5641259698767688E-3</v>
      </c>
      <c r="Y43" s="89">
        <f>ROUND(S43*X43,0)</f>
        <v>0</v>
      </c>
    </row>
    <row r="44" spans="1:25" x14ac:dyDescent="0.2">
      <c r="A44" s="192">
        <v>40</v>
      </c>
      <c r="B44" s="14" t="s">
        <v>151</v>
      </c>
      <c r="C44" s="197">
        <f>SUM(C5:C43)</f>
        <v>100</v>
      </c>
      <c r="D44" s="92">
        <f>投入係数表!AD44</f>
        <v>0.32801992528019924</v>
      </c>
      <c r="E44" s="91">
        <f>SUM(E5:E43)</f>
        <v>32.801992528019923</v>
      </c>
      <c r="F44" s="92">
        <f>分析係数表!C47</f>
        <v>0.37485381830581077</v>
      </c>
      <c r="G44" s="91">
        <f>SUM(G5:G43)</f>
        <v>10.451290326156725</v>
      </c>
      <c r="H44" s="91">
        <f>SUM(H5:H43)</f>
        <v>11.885400717236923</v>
      </c>
      <c r="I44" s="91">
        <f>SUM(I5:I43)</f>
        <v>111.88540071723692</v>
      </c>
      <c r="J44" s="92">
        <f>分析係数表!G47</f>
        <v>0.21549218320370808</v>
      </c>
      <c r="K44" s="93">
        <f>SUM(K5:K43)</f>
        <v>34.615830202909507</v>
      </c>
      <c r="L44" s="94">
        <f>最終需要_まとめ!$L$33</f>
        <v>0.62733333333333341</v>
      </c>
      <c r="M44" s="91">
        <f>K44*L44</f>
        <v>21.7156641472919</v>
      </c>
      <c r="N44" s="95">
        <f>分析係数表!H47</f>
        <v>1</v>
      </c>
      <c r="O44" s="96">
        <f>SUM(O5:O43)</f>
        <v>21.7156641472919</v>
      </c>
      <c r="P44" s="92">
        <f>分析係数表!C47</f>
        <v>0.37485381830581077</v>
      </c>
      <c r="Q44" s="96">
        <f>SUM(Q5:Q43)</f>
        <v>9.1149985875065891</v>
      </c>
      <c r="R44" s="91">
        <f>SUM(R5:R43)</f>
        <v>10.2314197381312</v>
      </c>
      <c r="S44" s="97">
        <f>SUM(S5:S43)</f>
        <v>122.11682045536813</v>
      </c>
      <c r="T44" s="98">
        <f>分析係数表!F47</f>
        <v>0.42538298373792127</v>
      </c>
      <c r="U44" s="99">
        <f>SUM(U5:U43)</f>
        <v>77.532897885934233</v>
      </c>
      <c r="V44" s="100">
        <f>分析係数表!D47</f>
        <v>7.0015974022573133E-2</v>
      </c>
      <c r="W44" s="101">
        <f>SUM(W5:W43)</f>
        <v>9</v>
      </c>
      <c r="X44" s="92">
        <f>分析係数表!E47</f>
        <v>5.9583104197763637E-2</v>
      </c>
      <c r="Y44" s="102">
        <f>SUM(Y5:Y43)</f>
        <v>8</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291</v>
      </c>
      <c r="S2" s="3" t="s">
        <v>153</v>
      </c>
      <c r="U2" s="64" t="s">
        <v>210</v>
      </c>
      <c r="W2" s="3" t="s">
        <v>130</v>
      </c>
      <c r="Y2" s="3" t="s">
        <v>154</v>
      </c>
    </row>
    <row r="3" spans="1:25" ht="44" x14ac:dyDescent="0.2">
      <c r="B3" s="65"/>
      <c r="C3" s="66" t="s">
        <v>228</v>
      </c>
      <c r="D3" s="66" t="s">
        <v>233</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投入係数表!AE5</f>
        <v>0</v>
      </c>
      <c r="E5" s="77">
        <f t="shared" ref="E5:E38" si="0">$C$33*D5</f>
        <v>0</v>
      </c>
      <c r="F5" s="76">
        <f>分析係数表!C8</f>
        <v>0.22093957036739609</v>
      </c>
      <c r="G5" s="77">
        <f t="shared" ref="G5:G38" si="1">E5*F5</f>
        <v>0</v>
      </c>
      <c r="H5" s="77">
        <f t="array" ref="H5:H43">MMULT(逆行列係数!C5:AO43,'29'!G5:G43)</f>
        <v>3.9486577315859232E-4</v>
      </c>
      <c r="I5" s="77">
        <f t="shared" ref="I5:I38" si="2">C5+H5</f>
        <v>3.9486577315859232E-4</v>
      </c>
      <c r="J5" s="76">
        <f>分析係数表!G8</f>
        <v>0.11961513229827248</v>
      </c>
      <c r="K5" s="78">
        <f t="shared" ref="K5:K38" si="3">I5*J5</f>
        <v>4.723192169642467E-5</v>
      </c>
      <c r="L5" s="79" t="s">
        <v>186</v>
      </c>
      <c r="M5" s="80" t="s">
        <v>186</v>
      </c>
      <c r="N5" s="81">
        <f>分析係数表!H8</f>
        <v>1.166878525462779E-2</v>
      </c>
      <c r="O5" s="82">
        <f t="shared" ref="O5:O43" si="4">$M$44*N5</f>
        <v>3.1989219787051687E-2</v>
      </c>
      <c r="P5" s="76">
        <f>分析係数表!C8</f>
        <v>0.22093957036739609</v>
      </c>
      <c r="Q5" s="82">
        <f t="shared" ref="Q5:Q38" si="5">O5*P5</f>
        <v>7.0676844761394051E-3</v>
      </c>
      <c r="R5" s="83">
        <f t="array" ref="R5:R43">MMULT(逆行列係数!C5:AO43,'29'!Q5:Q43)</f>
        <v>1.1996462507251872E-2</v>
      </c>
      <c r="S5" s="84">
        <f t="shared" ref="S5:S38" si="6">I5+R5</f>
        <v>1.2391328280410464E-2</v>
      </c>
      <c r="T5" s="85">
        <f>分析係数表!F8</f>
        <v>0.45156352503826808</v>
      </c>
      <c r="U5" s="86">
        <f t="shared" ref="U5:U38" si="7">S5*T5</f>
        <v>5.5954718782085296E-3</v>
      </c>
      <c r="V5" s="87">
        <f>分析係数表!D8</f>
        <v>0.17734528755740214</v>
      </c>
      <c r="W5" s="88">
        <f t="shared" ref="W5:W38" si="8">ROUND(S5*V5,0)</f>
        <v>0</v>
      </c>
      <c r="X5" s="76">
        <f>分析係数表!E8</f>
        <v>0.14038924119833807</v>
      </c>
      <c r="Y5" s="89">
        <f t="shared" ref="Y5:Y38" si="9">ROUND(S5*X5,0)</f>
        <v>0</v>
      </c>
    </row>
    <row r="6" spans="1:25" x14ac:dyDescent="0.2">
      <c r="A6" s="6" t="s">
        <v>220</v>
      </c>
      <c r="B6" s="5" t="s">
        <v>266</v>
      </c>
      <c r="C6" s="90"/>
      <c r="D6" s="76">
        <f>投入係数表!AE6</f>
        <v>0</v>
      </c>
      <c r="E6" s="77">
        <f t="shared" si="0"/>
        <v>0</v>
      </c>
      <c r="F6" s="76">
        <f>分析係数表!C9</f>
        <v>0.23618090452261309</v>
      </c>
      <c r="G6" s="77">
        <f t="shared" si="1"/>
        <v>0</v>
      </c>
      <c r="H6" s="77">
        <v>7.9639651324555177E-5</v>
      </c>
      <c r="I6" s="77">
        <f t="shared" si="2"/>
        <v>7.9639651324555177E-5</v>
      </c>
      <c r="J6" s="76">
        <f>分析係数表!G9</f>
        <v>0.23529411764705882</v>
      </c>
      <c r="K6" s="78">
        <f t="shared" si="3"/>
        <v>1.873874148813063E-5</v>
      </c>
      <c r="L6" s="79"/>
      <c r="M6" s="80"/>
      <c r="N6" s="81">
        <f>分析係数表!H9</f>
        <v>6.2564550726940495E-4</v>
      </c>
      <c r="O6" s="82">
        <f t="shared" si="4"/>
        <v>1.7151666779440481E-3</v>
      </c>
      <c r="P6" s="76">
        <f>分析係数表!C9</f>
        <v>0.23618090452261309</v>
      </c>
      <c r="Q6" s="82">
        <f t="shared" si="5"/>
        <v>4.0508961740387067E-4</v>
      </c>
      <c r="R6" s="83">
        <v>4.8061744542897693E-4</v>
      </c>
      <c r="S6" s="84">
        <f t="shared" si="6"/>
        <v>5.6025709675353215E-4</v>
      </c>
      <c r="T6" s="85">
        <f>分析係数表!F9</f>
        <v>0.68627450980392157</v>
      </c>
      <c r="U6" s="86">
        <f t="shared" si="7"/>
        <v>3.8449016443869852E-4</v>
      </c>
      <c r="V6" s="87">
        <f>分析係数表!D9</f>
        <v>1.9607843137254902E-2</v>
      </c>
      <c r="W6" s="88">
        <f t="shared" si="8"/>
        <v>0</v>
      </c>
      <c r="X6" s="76">
        <f>分析係数表!E9</f>
        <v>0</v>
      </c>
      <c r="Y6" s="89">
        <f t="shared" si="9"/>
        <v>0</v>
      </c>
    </row>
    <row r="7" spans="1:25" x14ac:dyDescent="0.2">
      <c r="A7" s="6" t="s">
        <v>221</v>
      </c>
      <c r="B7" s="5" t="s">
        <v>267</v>
      </c>
      <c r="C7" s="90"/>
      <c r="D7" s="76">
        <f>投入係数表!AE7</f>
        <v>0</v>
      </c>
      <c r="E7" s="77">
        <f t="shared" si="0"/>
        <v>0</v>
      </c>
      <c r="F7" s="76">
        <f>分析係数表!C10</f>
        <v>0</v>
      </c>
      <c r="G7" s="77">
        <f t="shared" si="1"/>
        <v>0</v>
      </c>
      <c r="H7" s="77">
        <v>0</v>
      </c>
      <c r="I7" s="77">
        <f t="shared" si="2"/>
        <v>0</v>
      </c>
      <c r="J7" s="76">
        <f>分析係数表!G10</f>
        <v>0</v>
      </c>
      <c r="K7" s="78">
        <f t="shared" si="3"/>
        <v>0</v>
      </c>
      <c r="L7" s="79"/>
      <c r="M7" s="80"/>
      <c r="N7" s="81">
        <f>分析係数表!H10</f>
        <v>1.1817748470644316E-3</v>
      </c>
      <c r="O7" s="82">
        <f t="shared" si="4"/>
        <v>3.2397592805609799E-3</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222</v>
      </c>
      <c r="B8" s="5" t="s">
        <v>27</v>
      </c>
      <c r="C8" s="90"/>
      <c r="D8" s="76">
        <f>投入係数表!AE8</f>
        <v>0</v>
      </c>
      <c r="E8" s="77">
        <f t="shared" si="0"/>
        <v>0</v>
      </c>
      <c r="F8" s="76">
        <f>分析係数表!C11</f>
        <v>2.6120660599932566E-2</v>
      </c>
      <c r="G8" s="77">
        <f t="shared" si="1"/>
        <v>0</v>
      </c>
      <c r="H8" s="77">
        <v>5.6983815192245229E-4</v>
      </c>
      <c r="I8" s="77">
        <f t="shared" si="2"/>
        <v>5.6983815192245229E-4</v>
      </c>
      <c r="J8" s="76">
        <f>分析係数表!G11</f>
        <v>0.34361233480176212</v>
      </c>
      <c r="K8" s="78">
        <f t="shared" si="3"/>
        <v>1.9580341784119506E-4</v>
      </c>
      <c r="L8" s="79"/>
      <c r="M8" s="80"/>
      <c r="N8" s="81">
        <f>分析係数表!H11</f>
        <v>-1.9861762135536665E-5</v>
      </c>
      <c r="O8" s="82">
        <f t="shared" si="4"/>
        <v>-5.4449735807747556E-5</v>
      </c>
      <c r="P8" s="76">
        <f>分析係数表!C11</f>
        <v>2.6120660599932566E-2</v>
      </c>
      <c r="Q8" s="82">
        <f t="shared" si="5"/>
        <v>-1.4222630687901691E-6</v>
      </c>
      <c r="R8" s="83">
        <v>1.6743102336896692E-4</v>
      </c>
      <c r="S8" s="84">
        <f t="shared" si="6"/>
        <v>7.3726917529141922E-4</v>
      </c>
      <c r="T8" s="85">
        <f>分析係数表!F11</f>
        <v>0.56828193832599116</v>
      </c>
      <c r="U8" s="86">
        <f t="shared" si="7"/>
        <v>4.1897675600261267E-4</v>
      </c>
      <c r="V8" s="87">
        <f>分析係数表!D11</f>
        <v>2.2026431718061675E-2</v>
      </c>
      <c r="W8" s="88">
        <f t="shared" si="8"/>
        <v>0</v>
      </c>
      <c r="X8" s="76">
        <f>分析係数表!E11</f>
        <v>0</v>
      </c>
      <c r="Y8" s="89">
        <f t="shared" si="9"/>
        <v>0</v>
      </c>
    </row>
    <row r="9" spans="1:25" x14ac:dyDescent="0.2">
      <c r="A9" s="6" t="s">
        <v>223</v>
      </c>
      <c r="B9" s="5" t="s">
        <v>191</v>
      </c>
      <c r="C9" s="90"/>
      <c r="D9" s="76">
        <f>投入係数表!AE9</f>
        <v>0</v>
      </c>
      <c r="E9" s="77">
        <f t="shared" si="0"/>
        <v>0</v>
      </c>
      <c r="F9" s="76">
        <f>分析係数表!C12</f>
        <v>0.27511259056197379</v>
      </c>
      <c r="G9" s="77">
        <f t="shared" si="1"/>
        <v>0</v>
      </c>
      <c r="H9" s="77">
        <v>1.1294187380421982E-3</v>
      </c>
      <c r="I9" s="77">
        <f t="shared" si="2"/>
        <v>1.1294187380421982E-3</v>
      </c>
      <c r="J9" s="76">
        <f>分析係数表!G12</f>
        <v>0.14467046825309793</v>
      </c>
      <c r="K9" s="78">
        <f t="shared" si="3"/>
        <v>1.6339353768638775E-4</v>
      </c>
      <c r="L9" s="79"/>
      <c r="M9" s="80"/>
      <c r="N9" s="81">
        <f>分析係数表!H12</f>
        <v>9.3787240804004135E-2</v>
      </c>
      <c r="O9" s="82">
        <f t="shared" si="4"/>
        <v>0.25711165248418399</v>
      </c>
      <c r="P9" s="76">
        <f>分析係数表!C12</f>
        <v>0.27511259056197379</v>
      </c>
      <c r="Q9" s="82">
        <f t="shared" si="5"/>
        <v>7.073465277859381E-2</v>
      </c>
      <c r="R9" s="83">
        <v>8.225561199243156E-2</v>
      </c>
      <c r="S9" s="84">
        <f t="shared" si="6"/>
        <v>8.3385030730473764E-2</v>
      </c>
      <c r="T9" s="85">
        <f>分析係数表!F12</f>
        <v>0.28514639763131922</v>
      </c>
      <c r="U9" s="86">
        <f t="shared" si="7"/>
        <v>2.3776941129171444E-2</v>
      </c>
      <c r="V9" s="87">
        <f>分析係数表!D12</f>
        <v>6.6646562123039807E-2</v>
      </c>
      <c r="W9" s="88">
        <f t="shared" si="8"/>
        <v>0</v>
      </c>
      <c r="X9" s="76">
        <f>分析係数表!E12</f>
        <v>5.9847571005592716E-2</v>
      </c>
      <c r="Y9" s="89">
        <f t="shared" si="9"/>
        <v>0</v>
      </c>
    </row>
    <row r="10" spans="1:25" x14ac:dyDescent="0.2">
      <c r="A10" s="6" t="s">
        <v>224</v>
      </c>
      <c r="B10" s="5" t="s">
        <v>28</v>
      </c>
      <c r="C10" s="90"/>
      <c r="D10" s="76">
        <f>投入係数表!AE10</f>
        <v>0</v>
      </c>
      <c r="E10" s="77">
        <f t="shared" si="0"/>
        <v>0</v>
      </c>
      <c r="F10" s="76">
        <f>分析係数表!C13</f>
        <v>0</v>
      </c>
      <c r="G10" s="77">
        <f t="shared" si="1"/>
        <v>0</v>
      </c>
      <c r="H10" s="77">
        <v>0</v>
      </c>
      <c r="I10" s="77">
        <f t="shared" si="2"/>
        <v>0</v>
      </c>
      <c r="J10" s="76">
        <f>分析係数表!G13</f>
        <v>0.2449874686716792</v>
      </c>
      <c r="K10" s="78">
        <f t="shared" si="3"/>
        <v>0</v>
      </c>
      <c r="L10" s="79"/>
      <c r="M10" s="80"/>
      <c r="N10" s="81">
        <f>分析係数表!H13</f>
        <v>1.4727496623500437E-2</v>
      </c>
      <c r="O10" s="82">
        <f t="shared" si="4"/>
        <v>4.0374479101444816E-2</v>
      </c>
      <c r="P10" s="76">
        <f>分析係数表!C13</f>
        <v>0</v>
      </c>
      <c r="Q10" s="82">
        <f t="shared" si="5"/>
        <v>0</v>
      </c>
      <c r="R10" s="83">
        <v>0</v>
      </c>
      <c r="S10" s="84">
        <f t="shared" si="6"/>
        <v>0</v>
      </c>
      <c r="T10" s="85">
        <f>分析係数表!F13</f>
        <v>0.38345864661654133</v>
      </c>
      <c r="U10" s="86">
        <f t="shared" si="7"/>
        <v>0</v>
      </c>
      <c r="V10" s="87">
        <f>分析係数表!D13</f>
        <v>8.834586466165413E-2</v>
      </c>
      <c r="W10" s="88">
        <f t="shared" si="8"/>
        <v>0</v>
      </c>
      <c r="X10" s="76">
        <f>分析係数表!E13</f>
        <v>8.6048454469507096E-2</v>
      </c>
      <c r="Y10" s="89">
        <f t="shared" si="9"/>
        <v>0</v>
      </c>
    </row>
    <row r="11" spans="1:25" x14ac:dyDescent="0.2">
      <c r="A11" s="6" t="s">
        <v>225</v>
      </c>
      <c r="B11" s="5" t="s">
        <v>268</v>
      </c>
      <c r="C11" s="90"/>
      <c r="D11" s="76">
        <f>投入係数表!AE11</f>
        <v>2.841918294849023E-4</v>
      </c>
      <c r="E11" s="77">
        <f t="shared" si="0"/>
        <v>2.8419182948490232E-2</v>
      </c>
      <c r="F11" s="76">
        <f>分析係数表!C14</f>
        <v>0.21228966346153844</v>
      </c>
      <c r="G11" s="77">
        <f t="shared" si="1"/>
        <v>6.033098783986883E-3</v>
      </c>
      <c r="H11" s="77">
        <v>3.4571124830230657E-2</v>
      </c>
      <c r="I11" s="77">
        <f t="shared" si="2"/>
        <v>3.4571124830230657E-2</v>
      </c>
      <c r="J11" s="76">
        <f>分析係数表!G14</f>
        <v>0.17214191852825231</v>
      </c>
      <c r="K11" s="78">
        <f t="shared" si="3"/>
        <v>5.9511397539556065E-3</v>
      </c>
      <c r="L11" s="79"/>
      <c r="M11" s="80"/>
      <c r="N11" s="81">
        <f>分析係数表!H14</f>
        <v>1.2214983713355048E-3</v>
      </c>
      <c r="O11" s="82">
        <f t="shared" si="4"/>
        <v>3.3486587521764743E-3</v>
      </c>
      <c r="P11" s="76">
        <f>分析係数表!C14</f>
        <v>0.21228966346153844</v>
      </c>
      <c r="Q11" s="82">
        <f t="shared" si="5"/>
        <v>7.10885639547079E-4</v>
      </c>
      <c r="R11" s="83">
        <v>4.1168940652363591E-3</v>
      </c>
      <c r="S11" s="84">
        <f t="shared" si="6"/>
        <v>3.8688018895467018E-2</v>
      </c>
      <c r="T11" s="85">
        <f>分析係数表!F14</f>
        <v>0.30737068450603272</v>
      </c>
      <c r="U11" s="86">
        <f t="shared" si="7"/>
        <v>1.1891562850082025E-2</v>
      </c>
      <c r="V11" s="87">
        <f>分析係数表!D14</f>
        <v>6.4508421932863463E-2</v>
      </c>
      <c r="W11" s="88">
        <f t="shared" si="8"/>
        <v>0</v>
      </c>
      <c r="X11" s="76">
        <f>分析係数表!E14</f>
        <v>5.0053757018277384E-2</v>
      </c>
      <c r="Y11" s="89">
        <f t="shared" si="9"/>
        <v>0</v>
      </c>
    </row>
    <row r="12" spans="1:25" x14ac:dyDescent="0.2">
      <c r="A12" s="6" t="s">
        <v>226</v>
      </c>
      <c r="B12" s="5" t="s">
        <v>29</v>
      </c>
      <c r="C12" s="90"/>
      <c r="D12" s="76">
        <f>投入係数表!AE12</f>
        <v>7.1047957371225576E-5</v>
      </c>
      <c r="E12" s="77">
        <f t="shared" si="0"/>
        <v>7.104795737122558E-3</v>
      </c>
      <c r="F12" s="76">
        <f>分析係数表!C15</f>
        <v>0</v>
      </c>
      <c r="G12" s="77">
        <f t="shared" si="1"/>
        <v>0</v>
      </c>
      <c r="H12" s="77">
        <v>0</v>
      </c>
      <c r="I12" s="77">
        <f t="shared" si="2"/>
        <v>0</v>
      </c>
      <c r="J12" s="76">
        <f>分析係数表!G15</f>
        <v>9.5616368472834598E-2</v>
      </c>
      <c r="K12" s="78">
        <f t="shared" si="3"/>
        <v>0</v>
      </c>
      <c r="L12" s="79"/>
      <c r="M12" s="80"/>
      <c r="N12" s="81">
        <f>分析係数表!H15</f>
        <v>8.620004766822913E-3</v>
      </c>
      <c r="O12" s="82">
        <f t="shared" si="4"/>
        <v>2.3631185340562442E-2</v>
      </c>
      <c r="P12" s="76">
        <f>分析係数表!C15</f>
        <v>0</v>
      </c>
      <c r="Q12" s="82">
        <f t="shared" si="5"/>
        <v>0</v>
      </c>
      <c r="R12" s="83">
        <v>0</v>
      </c>
      <c r="S12" s="84">
        <f t="shared" si="6"/>
        <v>0</v>
      </c>
      <c r="T12" s="85">
        <f>分析係数表!F15</f>
        <v>0.30379331705717305</v>
      </c>
      <c r="U12" s="86">
        <f t="shared" si="7"/>
        <v>0</v>
      </c>
      <c r="V12" s="87">
        <f>分析係数表!D15</f>
        <v>2.2264329701563241E-2</v>
      </c>
      <c r="W12" s="88">
        <f t="shared" si="8"/>
        <v>0</v>
      </c>
      <c r="X12" s="76">
        <f>分析係数表!E15</f>
        <v>2.0187297307145722E-2</v>
      </c>
      <c r="Y12" s="89">
        <f t="shared" si="9"/>
        <v>0</v>
      </c>
    </row>
    <row r="13" spans="1:25" x14ac:dyDescent="0.2">
      <c r="A13" s="6" t="s">
        <v>227</v>
      </c>
      <c r="B13" s="5" t="s">
        <v>30</v>
      </c>
      <c r="C13" s="90"/>
      <c r="D13" s="76">
        <f>投入係数表!AE13</f>
        <v>2.1314387211367674E-4</v>
      </c>
      <c r="E13" s="77">
        <f t="shared" si="0"/>
        <v>2.1314387211367674E-2</v>
      </c>
      <c r="F13" s="76">
        <f>分析係数表!C16</f>
        <v>0.11454569784557744</v>
      </c>
      <c r="G13" s="77">
        <f t="shared" si="1"/>
        <v>2.4414713572769617E-3</v>
      </c>
      <c r="H13" s="77">
        <v>5.2087509291005862E-3</v>
      </c>
      <c r="I13" s="77">
        <f t="shared" si="2"/>
        <v>5.2087509291005862E-3</v>
      </c>
      <c r="J13" s="76">
        <f>分析係数表!G16</f>
        <v>3.3333333333333333E-2</v>
      </c>
      <c r="K13" s="78">
        <f t="shared" si="3"/>
        <v>1.7362503097001955E-4</v>
      </c>
      <c r="L13" s="79"/>
      <c r="M13" s="80"/>
      <c r="N13" s="81">
        <f>分析係数表!H16</f>
        <v>1.7428696273933425E-2</v>
      </c>
      <c r="O13" s="82">
        <f t="shared" si="4"/>
        <v>4.7779643171298486E-2</v>
      </c>
      <c r="P13" s="76">
        <f>分析係数表!C16</f>
        <v>0.11454569784557744</v>
      </c>
      <c r="Q13" s="82">
        <f t="shared" si="5"/>
        <v>5.4729525698690639E-3</v>
      </c>
      <c r="R13" s="83">
        <v>6.3820880510866811E-3</v>
      </c>
      <c r="S13" s="84">
        <f t="shared" si="6"/>
        <v>1.1590838980187267E-2</v>
      </c>
      <c r="T13" s="85">
        <f>分析係数表!F16</f>
        <v>0.28835978835978837</v>
      </c>
      <c r="U13" s="86">
        <f t="shared" si="7"/>
        <v>3.3423318752391858E-3</v>
      </c>
      <c r="V13" s="87">
        <f>分析係数表!D16</f>
        <v>1.4814814814814815E-2</v>
      </c>
      <c r="W13" s="88">
        <f t="shared" si="8"/>
        <v>0</v>
      </c>
      <c r="X13" s="76">
        <f>分析係数表!E16</f>
        <v>1.4814814814814815E-2</v>
      </c>
      <c r="Y13" s="89">
        <f t="shared" si="9"/>
        <v>0</v>
      </c>
    </row>
    <row r="14" spans="1:25" x14ac:dyDescent="0.2">
      <c r="A14" s="6" t="s">
        <v>2</v>
      </c>
      <c r="B14" s="5" t="s">
        <v>365</v>
      </c>
      <c r="C14" s="90"/>
      <c r="D14" s="76">
        <f>投入係数表!AE14</f>
        <v>4.9733570159857905E-4</v>
      </c>
      <c r="E14" s="77">
        <f t="shared" si="0"/>
        <v>4.9733570159857902E-2</v>
      </c>
      <c r="F14" s="76">
        <f>分析係数表!C17</f>
        <v>0.30978058757902571</v>
      </c>
      <c r="G14" s="77">
        <f t="shared" si="1"/>
        <v>1.5406494586523481E-2</v>
      </c>
      <c r="H14" s="77">
        <v>3.2678034734233315E-2</v>
      </c>
      <c r="I14" s="77">
        <f t="shared" si="2"/>
        <v>3.2678034734233315E-2</v>
      </c>
      <c r="J14" s="76">
        <f>分析係数表!G17</f>
        <v>0.21244620534189493</v>
      </c>
      <c r="K14" s="78">
        <f t="shared" si="3"/>
        <v>6.9423244773185056E-3</v>
      </c>
      <c r="L14" s="79"/>
      <c r="M14" s="80"/>
      <c r="N14" s="81">
        <f>分析係数表!H17</f>
        <v>3.0984348931437197E-3</v>
      </c>
      <c r="O14" s="82">
        <f t="shared" si="4"/>
        <v>8.4941587860086192E-3</v>
      </c>
      <c r="P14" s="76">
        <f>分析係数表!C17</f>
        <v>0.30978058757902571</v>
      </c>
      <c r="Q14" s="82">
        <f t="shared" si="5"/>
        <v>2.6313254997192936E-3</v>
      </c>
      <c r="R14" s="83">
        <v>5.9289239026261422E-3</v>
      </c>
      <c r="S14" s="84">
        <f t="shared" si="6"/>
        <v>3.8606958636859458E-2</v>
      </c>
      <c r="T14" s="85">
        <f>分析係数表!F17</f>
        <v>0.32338274472300022</v>
      </c>
      <c r="U14" s="86">
        <f t="shared" si="7"/>
        <v>1.2484824249394951E-2</v>
      </c>
      <c r="V14" s="87">
        <f>分析係数表!D17</f>
        <v>4.5631532208484184E-2</v>
      </c>
      <c r="W14" s="88">
        <f t="shared" si="8"/>
        <v>0</v>
      </c>
      <c r="X14" s="76">
        <f>分析係数表!E17</f>
        <v>4.7134367101577979E-2</v>
      </c>
      <c r="Y14" s="89">
        <f t="shared" si="9"/>
        <v>0</v>
      </c>
    </row>
    <row r="15" spans="1:25" x14ac:dyDescent="0.2">
      <c r="A15" s="6" t="s">
        <v>3</v>
      </c>
      <c r="B15" s="5" t="s">
        <v>31</v>
      </c>
      <c r="C15" s="90"/>
      <c r="D15" s="76">
        <f>投入係数表!AE15</f>
        <v>7.1047957371225576E-5</v>
      </c>
      <c r="E15" s="77">
        <f t="shared" si="0"/>
        <v>7.104795737122558E-3</v>
      </c>
      <c r="F15" s="76">
        <f>分析係数表!C18</f>
        <v>0.59688826025459685</v>
      </c>
      <c r="G15" s="77">
        <f t="shared" si="1"/>
        <v>4.2407691669953595E-3</v>
      </c>
      <c r="H15" s="77">
        <v>4.0605557017101924E-2</v>
      </c>
      <c r="I15" s="77">
        <f t="shared" si="2"/>
        <v>4.0605557017101924E-2</v>
      </c>
      <c r="J15" s="76">
        <f>分析係数表!G18</f>
        <v>0.21580586555930445</v>
      </c>
      <c r="K15" s="78">
        <f t="shared" si="3"/>
        <v>8.7629173785933687E-3</v>
      </c>
      <c r="L15" s="79"/>
      <c r="M15" s="80"/>
      <c r="N15" s="81">
        <f>分析係数表!H18</f>
        <v>4.5682052911734329E-4</v>
      </c>
      <c r="O15" s="82">
        <f t="shared" si="4"/>
        <v>1.2523439235781939E-3</v>
      </c>
      <c r="P15" s="76">
        <f>分析係数表!C18</f>
        <v>0.59688826025459685</v>
      </c>
      <c r="Q15" s="82">
        <f t="shared" si="5"/>
        <v>7.4750938578500392E-4</v>
      </c>
      <c r="R15" s="83">
        <v>1.8648711325989886E-3</v>
      </c>
      <c r="S15" s="84">
        <f t="shared" si="6"/>
        <v>4.2470428149700916E-2</v>
      </c>
      <c r="T15" s="85">
        <f>分析係数表!F18</f>
        <v>0.45964183752919802</v>
      </c>
      <c r="U15" s="86">
        <f t="shared" si="7"/>
        <v>1.9521185635380307E-2</v>
      </c>
      <c r="V15" s="87">
        <f>分析係数表!D18</f>
        <v>3.9968855437321565E-2</v>
      </c>
      <c r="W15" s="88">
        <f t="shared" si="8"/>
        <v>0</v>
      </c>
      <c r="X15" s="76">
        <f>分析係数表!E18</f>
        <v>3.7243706202958735E-2</v>
      </c>
      <c r="Y15" s="89">
        <f t="shared" si="9"/>
        <v>0</v>
      </c>
    </row>
    <row r="16" spans="1:25" x14ac:dyDescent="0.2">
      <c r="A16" s="6" t="s">
        <v>4</v>
      </c>
      <c r="B16" s="5" t="s">
        <v>32</v>
      </c>
      <c r="C16" s="90"/>
      <c r="D16" s="76">
        <f>投入係数表!AE16</f>
        <v>0</v>
      </c>
      <c r="E16" s="77">
        <f t="shared" si="0"/>
        <v>0</v>
      </c>
      <c r="F16" s="76">
        <f>分析係数表!C19</f>
        <v>0.34200435729847489</v>
      </c>
      <c r="G16" s="77">
        <f t="shared" si="1"/>
        <v>0</v>
      </c>
      <c r="H16" s="77">
        <v>2.1493886997520178E-2</v>
      </c>
      <c r="I16" s="77">
        <f t="shared" si="2"/>
        <v>2.1493886997520178E-2</v>
      </c>
      <c r="J16" s="76">
        <f>分析係数表!G19</f>
        <v>5.7658279746234518E-2</v>
      </c>
      <c r="K16" s="78">
        <f t="shared" si="3"/>
        <v>1.2393005493369711E-3</v>
      </c>
      <c r="L16" s="79"/>
      <c r="M16" s="80"/>
      <c r="N16" s="81">
        <f>分析係数表!H19</f>
        <v>-1.1917057281321999E-4</v>
      </c>
      <c r="O16" s="82">
        <f t="shared" si="4"/>
        <v>-3.2669841484648534E-4</v>
      </c>
      <c r="P16" s="76">
        <f>分析係数表!C19</f>
        <v>0.34200435729847489</v>
      </c>
      <c r="Q16" s="82">
        <f t="shared" si="5"/>
        <v>-1.1173228140000274E-4</v>
      </c>
      <c r="R16" s="83">
        <v>1.0358984721713809E-3</v>
      </c>
      <c r="S16" s="84">
        <f t="shared" si="6"/>
        <v>2.252978546969156E-2</v>
      </c>
      <c r="T16" s="85">
        <f>分析係数表!F19</f>
        <v>0.2400702026958986</v>
      </c>
      <c r="U16" s="86">
        <f t="shared" si="7"/>
        <v>5.408730164403964E-3</v>
      </c>
      <c r="V16" s="87">
        <f>分析係数表!D19</f>
        <v>1.0314617409693151E-2</v>
      </c>
      <c r="W16" s="88">
        <f t="shared" si="8"/>
        <v>0</v>
      </c>
      <c r="X16" s="76">
        <f>分析係数表!E19</f>
        <v>1.1666882453641765E-2</v>
      </c>
      <c r="Y16" s="89">
        <f t="shared" si="9"/>
        <v>0</v>
      </c>
    </row>
    <row r="17" spans="1:25" x14ac:dyDescent="0.2">
      <c r="A17" s="6" t="s">
        <v>5</v>
      </c>
      <c r="B17" s="5" t="s">
        <v>33</v>
      </c>
      <c r="C17" s="90"/>
      <c r="D17" s="76">
        <f>投入係数表!AE17</f>
        <v>0</v>
      </c>
      <c r="E17" s="77">
        <f t="shared" si="0"/>
        <v>0</v>
      </c>
      <c r="F17" s="76">
        <f>分析係数表!C20</f>
        <v>3.3677120606188216E-2</v>
      </c>
      <c r="G17" s="77">
        <f t="shared" si="1"/>
        <v>0</v>
      </c>
      <c r="H17" s="77">
        <v>6.5028758227003453E-4</v>
      </c>
      <c r="I17" s="77">
        <f t="shared" si="2"/>
        <v>6.5028758227003453E-4</v>
      </c>
      <c r="J17" s="76">
        <f>分析係数表!G20</f>
        <v>0.10088272383354351</v>
      </c>
      <c r="K17" s="78">
        <f t="shared" si="3"/>
        <v>6.5602782574530595E-5</v>
      </c>
      <c r="L17" s="79"/>
      <c r="M17" s="80"/>
      <c r="N17" s="81">
        <f>分析係数表!H20</f>
        <v>5.7599110193056326E-4</v>
      </c>
      <c r="O17" s="82">
        <f t="shared" si="4"/>
        <v>1.579042338424679E-3</v>
      </c>
      <c r="P17" s="76">
        <f>分析係数表!C20</f>
        <v>3.3677120606188216E-2</v>
      </c>
      <c r="Q17" s="82">
        <f t="shared" si="5"/>
        <v>5.3177599273405384E-5</v>
      </c>
      <c r="R17" s="83">
        <v>1.3775083955205352E-4</v>
      </c>
      <c r="S17" s="84">
        <f t="shared" si="6"/>
        <v>7.8803842182208802E-4</v>
      </c>
      <c r="T17" s="85">
        <f>分析係数表!F20</f>
        <v>0.2244640605296343</v>
      </c>
      <c r="U17" s="86">
        <f t="shared" si="7"/>
        <v>1.7688630401555065E-4</v>
      </c>
      <c r="V17" s="87">
        <f>分析係数表!D20</f>
        <v>9.8360655737704916E-2</v>
      </c>
      <c r="W17" s="88">
        <f t="shared" si="8"/>
        <v>0</v>
      </c>
      <c r="X17" s="76">
        <f>分析係数表!E20</f>
        <v>9.8360655737704916E-2</v>
      </c>
      <c r="Y17" s="89">
        <f t="shared" si="9"/>
        <v>0</v>
      </c>
    </row>
    <row r="18" spans="1:25" x14ac:dyDescent="0.2">
      <c r="A18" s="6" t="s">
        <v>6</v>
      </c>
      <c r="B18" s="5" t="s">
        <v>34</v>
      </c>
      <c r="C18" s="90"/>
      <c r="D18" s="76">
        <f>投入係数表!AE18</f>
        <v>3.5523978685612787E-4</v>
      </c>
      <c r="E18" s="77">
        <f t="shared" si="0"/>
        <v>3.5523978685612786E-2</v>
      </c>
      <c r="F18" s="76">
        <f>分析係数表!C21</f>
        <v>0.74792925901052154</v>
      </c>
      <c r="G18" s="77">
        <f t="shared" si="1"/>
        <v>2.6569423055435932E-2</v>
      </c>
      <c r="H18" s="77">
        <v>0.10792577649395874</v>
      </c>
      <c r="I18" s="77">
        <f t="shared" si="2"/>
        <v>0.10792577649395874</v>
      </c>
      <c r="J18" s="76">
        <f>分析係数表!G21</f>
        <v>0.28510603787356553</v>
      </c>
      <c r="K18" s="78">
        <f t="shared" si="3"/>
        <v>3.077029052062057E-2</v>
      </c>
      <c r="L18" s="79"/>
      <c r="M18" s="80"/>
      <c r="N18" s="81">
        <f>分析係数表!H21</f>
        <v>9.6329546357352828E-4</v>
      </c>
      <c r="O18" s="82">
        <f t="shared" si="4"/>
        <v>2.6408121866757566E-3</v>
      </c>
      <c r="P18" s="76">
        <f>分析係数表!C21</f>
        <v>0.74792925901052154</v>
      </c>
      <c r="Q18" s="82">
        <f t="shared" si="5"/>
        <v>1.9751407019663538E-3</v>
      </c>
      <c r="R18" s="83">
        <v>4.6541210393755139E-3</v>
      </c>
      <c r="S18" s="84">
        <f t="shared" si="6"/>
        <v>0.11257989753333425</v>
      </c>
      <c r="T18" s="85">
        <f>分析係数表!F21</f>
        <v>0.42581403836016385</v>
      </c>
      <c r="U18" s="86">
        <f t="shared" si="7"/>
        <v>4.7938100806842507E-2</v>
      </c>
      <c r="V18" s="87">
        <f>分析係数表!D21</f>
        <v>6.5082518957057703E-2</v>
      </c>
      <c r="W18" s="88">
        <f t="shared" si="8"/>
        <v>0</v>
      </c>
      <c r="X18" s="76">
        <f>分析係数表!E21</f>
        <v>5.1052268764445886E-2</v>
      </c>
      <c r="Y18" s="89">
        <f t="shared" si="9"/>
        <v>0</v>
      </c>
    </row>
    <row r="19" spans="1:25" x14ac:dyDescent="0.2">
      <c r="A19" s="6" t="s">
        <v>7</v>
      </c>
      <c r="B19" s="5" t="s">
        <v>269</v>
      </c>
      <c r="C19" s="90"/>
      <c r="D19" s="76">
        <f>投入係数表!AE19</f>
        <v>0</v>
      </c>
      <c r="E19" s="77">
        <f t="shared" si="0"/>
        <v>0</v>
      </c>
      <c r="F19" s="76">
        <f>分析係数表!C22</f>
        <v>0.14808652246256238</v>
      </c>
      <c r="G19" s="77">
        <f t="shared" si="1"/>
        <v>0</v>
      </c>
      <c r="H19" s="77">
        <v>2.7222731543309242E-3</v>
      </c>
      <c r="I19" s="77">
        <f t="shared" si="2"/>
        <v>2.7222731543309242E-3</v>
      </c>
      <c r="J19" s="76">
        <f>分析係数表!G22</f>
        <v>0.1945937983354202</v>
      </c>
      <c r="K19" s="78">
        <f t="shared" si="3"/>
        <v>5.2973747320780016E-4</v>
      </c>
      <c r="L19" s="79"/>
      <c r="M19" s="80"/>
      <c r="N19" s="81">
        <f>分析係数表!H22</f>
        <v>4.9654405338841663E-5</v>
      </c>
      <c r="O19" s="82">
        <f t="shared" si="4"/>
        <v>1.3612433951936889E-4</v>
      </c>
      <c r="P19" s="76">
        <f>分析係数表!C22</f>
        <v>0.14808652246256238</v>
      </c>
      <c r="Q19" s="82">
        <f t="shared" si="5"/>
        <v>2.0158180061936487E-5</v>
      </c>
      <c r="R19" s="83">
        <v>2.4454360559755594E-4</v>
      </c>
      <c r="S19" s="84">
        <f t="shared" si="6"/>
        <v>2.9668167599284801E-3</v>
      </c>
      <c r="T19" s="85">
        <f>分析係数表!F22</f>
        <v>0.41290417618030495</v>
      </c>
      <c r="U19" s="86">
        <f t="shared" si="7"/>
        <v>1.2250110301361907E-3</v>
      </c>
      <c r="V19" s="87">
        <f>分析係数表!D22</f>
        <v>2.3495617588568902E-2</v>
      </c>
      <c r="W19" s="88">
        <f t="shared" si="8"/>
        <v>0</v>
      </c>
      <c r="X19" s="76">
        <f>分析係数表!E22</f>
        <v>1.8855417249760625E-2</v>
      </c>
      <c r="Y19" s="89">
        <f t="shared" si="9"/>
        <v>0</v>
      </c>
    </row>
    <row r="20" spans="1:25" x14ac:dyDescent="0.2">
      <c r="A20" s="6" t="s">
        <v>8</v>
      </c>
      <c r="B20" s="5" t="s">
        <v>270</v>
      </c>
      <c r="C20" s="90"/>
      <c r="D20" s="76">
        <f>投入係数表!AE20</f>
        <v>0</v>
      </c>
      <c r="E20" s="77">
        <f t="shared" si="0"/>
        <v>0</v>
      </c>
      <c r="F20" s="76">
        <f>分析係数表!C23</f>
        <v>0</v>
      </c>
      <c r="G20" s="77">
        <f t="shared" si="1"/>
        <v>0</v>
      </c>
      <c r="H20" s="77">
        <v>0</v>
      </c>
      <c r="I20" s="77">
        <f t="shared" si="2"/>
        <v>0</v>
      </c>
      <c r="J20" s="76">
        <f>分析係数表!G23</f>
        <v>0.21540656205420827</v>
      </c>
      <c r="K20" s="78">
        <f t="shared" si="3"/>
        <v>0</v>
      </c>
      <c r="L20" s="79"/>
      <c r="M20" s="80"/>
      <c r="N20" s="81">
        <f>分析係数表!H23</f>
        <v>2.9792643203304998E-5</v>
      </c>
      <c r="O20" s="82">
        <f t="shared" si="4"/>
        <v>8.1674603711621334E-5</v>
      </c>
      <c r="P20" s="76">
        <f>分析係数表!C23</f>
        <v>0</v>
      </c>
      <c r="Q20" s="82">
        <f t="shared" si="5"/>
        <v>0</v>
      </c>
      <c r="R20" s="83">
        <v>0</v>
      </c>
      <c r="S20" s="84">
        <f t="shared" si="6"/>
        <v>0</v>
      </c>
      <c r="T20" s="85">
        <f>分析係数表!F23</f>
        <v>0.44079885877318115</v>
      </c>
      <c r="U20" s="86">
        <f t="shared" si="7"/>
        <v>0</v>
      </c>
      <c r="V20" s="87">
        <f>分析係数表!D23</f>
        <v>9.4151212553495012E-2</v>
      </c>
      <c r="W20" s="88">
        <f t="shared" si="8"/>
        <v>0</v>
      </c>
      <c r="X20" s="76">
        <f>分析係数表!E23</f>
        <v>8.7375178316690436E-2</v>
      </c>
      <c r="Y20" s="89">
        <f t="shared" si="9"/>
        <v>0</v>
      </c>
    </row>
    <row r="21" spans="1:25" x14ac:dyDescent="0.2">
      <c r="A21" s="6" t="s">
        <v>9</v>
      </c>
      <c r="B21" s="5" t="s">
        <v>271</v>
      </c>
      <c r="C21" s="90"/>
      <c r="D21" s="76">
        <f>投入係数表!AE21</f>
        <v>0</v>
      </c>
      <c r="E21" s="77">
        <f t="shared" si="0"/>
        <v>0</v>
      </c>
      <c r="F21" s="76">
        <f>分析係数表!C24</f>
        <v>0.12890403180011356</v>
      </c>
      <c r="G21" s="77">
        <f t="shared" si="1"/>
        <v>0</v>
      </c>
      <c r="H21" s="77">
        <v>8.5560969820222532E-4</v>
      </c>
      <c r="I21" s="77">
        <f t="shared" si="2"/>
        <v>8.5560969820222532E-4</v>
      </c>
      <c r="J21" s="76">
        <f>分析係数表!G24</f>
        <v>0.20533333333333334</v>
      </c>
      <c r="K21" s="78">
        <f t="shared" si="3"/>
        <v>1.7568519136419028E-4</v>
      </c>
      <c r="L21" s="79"/>
      <c r="M21" s="80"/>
      <c r="N21" s="81">
        <f>分析係数表!H24</f>
        <v>3.4758083737189161E-4</v>
      </c>
      <c r="O21" s="82">
        <f t="shared" si="4"/>
        <v>9.5287037663558218E-4</v>
      </c>
      <c r="P21" s="76">
        <f>分析係数表!C24</f>
        <v>0.12890403180011356</v>
      </c>
      <c r="Q21" s="82">
        <f t="shared" si="5"/>
        <v>1.2282883333121928E-4</v>
      </c>
      <c r="R21" s="83">
        <v>4.8219297754375026E-4</v>
      </c>
      <c r="S21" s="84">
        <f t="shared" si="6"/>
        <v>1.3378026757459756E-3</v>
      </c>
      <c r="T21" s="85">
        <f>分析係数表!F24</f>
        <v>0.39200000000000002</v>
      </c>
      <c r="U21" s="86">
        <f t="shared" si="7"/>
        <v>5.2441864889242245E-4</v>
      </c>
      <c r="V21" s="87">
        <f>分析係数表!D24</f>
        <v>0</v>
      </c>
      <c r="W21" s="88">
        <f t="shared" si="8"/>
        <v>0</v>
      </c>
      <c r="X21" s="76">
        <f>分析係数表!E24</f>
        <v>0</v>
      </c>
      <c r="Y21" s="89">
        <f t="shared" si="9"/>
        <v>0</v>
      </c>
    </row>
    <row r="22" spans="1:25" x14ac:dyDescent="0.2">
      <c r="A22" s="6" t="s">
        <v>10</v>
      </c>
      <c r="B22" s="5" t="s">
        <v>272</v>
      </c>
      <c r="C22" s="90"/>
      <c r="D22" s="76">
        <f>投入係数表!AE22</f>
        <v>0</v>
      </c>
      <c r="E22" s="77">
        <f t="shared" si="0"/>
        <v>0</v>
      </c>
      <c r="F22" s="76">
        <f>分析係数表!C25</f>
        <v>4.4947860481841073E-2</v>
      </c>
      <c r="G22" s="77">
        <f t="shared" si="1"/>
        <v>0</v>
      </c>
      <c r="H22" s="77">
        <v>9.0233755063370846E-4</v>
      </c>
      <c r="I22" s="77">
        <f t="shared" si="2"/>
        <v>9.0233755063370846E-4</v>
      </c>
      <c r="J22" s="76">
        <f>分析係数表!G25</f>
        <v>0.19696010132995567</v>
      </c>
      <c r="K22" s="78">
        <f t="shared" si="3"/>
        <v>1.7772449540663922E-4</v>
      </c>
      <c r="L22" s="79"/>
      <c r="M22" s="80"/>
      <c r="N22" s="81">
        <f>分析係数表!H25</f>
        <v>5.2633669659172167E-4</v>
      </c>
      <c r="O22" s="82">
        <f t="shared" si="4"/>
        <v>1.4429179989053104E-3</v>
      </c>
      <c r="P22" s="76">
        <f>分析係数表!C25</f>
        <v>4.4947860481841073E-2</v>
      </c>
      <c r="Q22" s="82">
        <f t="shared" si="5"/>
        <v>6.48560769015332E-5</v>
      </c>
      <c r="R22" s="83">
        <v>3.1066671371966938E-4</v>
      </c>
      <c r="S22" s="84">
        <f t="shared" si="6"/>
        <v>1.2130042643533779E-3</v>
      </c>
      <c r="T22" s="85">
        <f>分析係数表!F25</f>
        <v>0.35085497150094996</v>
      </c>
      <c r="U22" s="86">
        <f t="shared" si="7"/>
        <v>4.2558857660023519E-4</v>
      </c>
      <c r="V22" s="87">
        <f>分析係数表!D25</f>
        <v>8.9930335655478144E-2</v>
      </c>
      <c r="W22" s="88">
        <f t="shared" si="8"/>
        <v>0</v>
      </c>
      <c r="X22" s="76">
        <f>分析係数表!E25</f>
        <v>8.7397086763774542E-2</v>
      </c>
      <c r="Y22" s="89">
        <f t="shared" si="9"/>
        <v>0</v>
      </c>
    </row>
    <row r="23" spans="1:25" x14ac:dyDescent="0.2">
      <c r="A23" s="6" t="s">
        <v>11</v>
      </c>
      <c r="B23" s="5" t="s">
        <v>35</v>
      </c>
      <c r="C23" s="90"/>
      <c r="D23" s="76">
        <f>投入係数表!AE23</f>
        <v>0</v>
      </c>
      <c r="E23" s="77">
        <f t="shared" si="0"/>
        <v>0</v>
      </c>
      <c r="F23" s="76">
        <f>分析係数表!C26</f>
        <v>0.39424703891708968</v>
      </c>
      <c r="G23" s="77">
        <f t="shared" si="1"/>
        <v>0</v>
      </c>
      <c r="H23" s="77">
        <v>7.3374065505885828E-3</v>
      </c>
      <c r="I23" s="77">
        <f t="shared" si="2"/>
        <v>7.3374065505885828E-3</v>
      </c>
      <c r="J23" s="76">
        <f>分析係数表!G26</f>
        <v>0.19628618241398144</v>
      </c>
      <c r="K23" s="78">
        <f t="shared" si="3"/>
        <v>1.4402315206343728E-3</v>
      </c>
      <c r="L23" s="79"/>
      <c r="M23" s="80"/>
      <c r="N23" s="81">
        <f>分析係数表!H26</f>
        <v>1.0973623579884007E-2</v>
      </c>
      <c r="O23" s="82">
        <f t="shared" si="4"/>
        <v>3.0083479033780523E-2</v>
      </c>
      <c r="P23" s="76">
        <f>分析係数表!C26</f>
        <v>0.39424703891708968</v>
      </c>
      <c r="Q23" s="82">
        <f t="shared" si="5"/>
        <v>1.1860322529392321E-2</v>
      </c>
      <c r="R23" s="83">
        <v>1.3035678397654538E-2</v>
      </c>
      <c r="S23" s="84">
        <f t="shared" si="6"/>
        <v>2.0373084948243123E-2</v>
      </c>
      <c r="T23" s="85">
        <f>分析係数表!F26</f>
        <v>0.33478973238667392</v>
      </c>
      <c r="U23" s="86">
        <f t="shared" si="7"/>
        <v>6.8206996577132896E-3</v>
      </c>
      <c r="V23" s="87">
        <f>分析係数表!D26</f>
        <v>1.0267613326051339E-2</v>
      </c>
      <c r="W23" s="88">
        <f t="shared" si="8"/>
        <v>0</v>
      </c>
      <c r="X23" s="76">
        <f>分析係数表!E26</f>
        <v>1.0158383397050792E-2</v>
      </c>
      <c r="Y23" s="89">
        <f t="shared" si="9"/>
        <v>0</v>
      </c>
    </row>
    <row r="24" spans="1:25" x14ac:dyDescent="0.2">
      <c r="A24" s="6" t="s">
        <v>12</v>
      </c>
      <c r="B24" s="5" t="s">
        <v>366</v>
      </c>
      <c r="C24" s="90"/>
      <c r="D24" s="76">
        <f>投入係数表!AE24</f>
        <v>0</v>
      </c>
      <c r="E24" s="77">
        <f t="shared" si="0"/>
        <v>0</v>
      </c>
      <c r="F24" s="76">
        <f>分析係数表!C27</f>
        <v>0.12701612903225812</v>
      </c>
      <c r="G24" s="77">
        <f t="shared" si="1"/>
        <v>0</v>
      </c>
      <c r="H24" s="77">
        <v>3.524844942781107E-4</v>
      </c>
      <c r="I24" s="77">
        <f t="shared" si="2"/>
        <v>3.524844942781107E-4</v>
      </c>
      <c r="J24" s="76">
        <f>分析係数表!G27</f>
        <v>0.16988809766022381</v>
      </c>
      <c r="K24" s="78">
        <f t="shared" si="3"/>
        <v>5.9882920187634275E-5</v>
      </c>
      <c r="L24" s="79"/>
      <c r="M24" s="80"/>
      <c r="N24" s="81">
        <f>分析係数表!H27</f>
        <v>1.137085882259474E-2</v>
      </c>
      <c r="O24" s="82">
        <f t="shared" si="4"/>
        <v>3.1172473749935474E-2</v>
      </c>
      <c r="P24" s="76">
        <f>分析係数表!C27</f>
        <v>0.12701612903225812</v>
      </c>
      <c r="Q24" s="82">
        <f t="shared" si="5"/>
        <v>3.9594069480764832E-3</v>
      </c>
      <c r="R24" s="83">
        <v>4.0078159154434542E-3</v>
      </c>
      <c r="S24" s="84">
        <f t="shared" si="6"/>
        <v>4.3603004097215649E-3</v>
      </c>
      <c r="T24" s="85">
        <f>分析係数表!F27</f>
        <v>0.32044760935910477</v>
      </c>
      <c r="U24" s="86">
        <f t="shared" si="7"/>
        <v>1.3972478423828006E-3</v>
      </c>
      <c r="V24" s="87">
        <f>分析係数表!D27</f>
        <v>1.0172939979654121E-2</v>
      </c>
      <c r="W24" s="88">
        <f t="shared" si="8"/>
        <v>0</v>
      </c>
      <c r="X24" s="76">
        <f>分析係数表!E27</f>
        <v>5.0864699898270603E-3</v>
      </c>
      <c r="Y24" s="89">
        <f t="shared" si="9"/>
        <v>0</v>
      </c>
    </row>
    <row r="25" spans="1:25" x14ac:dyDescent="0.2">
      <c r="A25" s="6" t="s">
        <v>13</v>
      </c>
      <c r="B25" s="5" t="s">
        <v>192</v>
      </c>
      <c r="C25" s="90"/>
      <c r="D25" s="76">
        <f>投入係数表!AE25</f>
        <v>0</v>
      </c>
      <c r="E25" s="77">
        <f t="shared" si="0"/>
        <v>0</v>
      </c>
      <c r="F25" s="76">
        <f>分析係数表!C28</f>
        <v>0.16379672406551871</v>
      </c>
      <c r="G25" s="77">
        <f t="shared" si="1"/>
        <v>0</v>
      </c>
      <c r="H25" s="77">
        <v>6.9303603390401579E-3</v>
      </c>
      <c r="I25" s="77">
        <f t="shared" si="2"/>
        <v>6.9303603390401579E-3</v>
      </c>
      <c r="J25" s="76">
        <f>分析係数表!G28</f>
        <v>0.12481384959046909</v>
      </c>
      <c r="K25" s="78">
        <f t="shared" si="3"/>
        <v>8.6500495296471067E-4</v>
      </c>
      <c r="L25" s="79"/>
      <c r="M25" s="80"/>
      <c r="N25" s="81">
        <f>分析係数表!H28</f>
        <v>2.2086279494716771E-2</v>
      </c>
      <c r="O25" s="82">
        <f t="shared" si="4"/>
        <v>6.0548106218215283E-2</v>
      </c>
      <c r="P25" s="76">
        <f>分析係数表!C28</f>
        <v>0.16379672406551871</v>
      </c>
      <c r="Q25" s="82">
        <f t="shared" si="5"/>
        <v>9.9175814469147257E-3</v>
      </c>
      <c r="R25" s="83">
        <v>1.1329184058715976E-2</v>
      </c>
      <c r="S25" s="84">
        <f t="shared" si="6"/>
        <v>1.8259544397756133E-2</v>
      </c>
      <c r="T25" s="85">
        <f>分析係数表!F28</f>
        <v>0.21360759493670886</v>
      </c>
      <c r="U25" s="86">
        <f t="shared" si="7"/>
        <v>3.9003773634447435E-3</v>
      </c>
      <c r="V25" s="87">
        <f>分析係数表!D28</f>
        <v>6.6548771407297092E-2</v>
      </c>
      <c r="W25" s="88">
        <f t="shared" si="8"/>
        <v>0</v>
      </c>
      <c r="X25" s="76">
        <f>分析係数表!E28</f>
        <v>6.78518242740134E-2</v>
      </c>
      <c r="Y25" s="89">
        <f t="shared" si="9"/>
        <v>0</v>
      </c>
    </row>
    <row r="26" spans="1:25" x14ac:dyDescent="0.2">
      <c r="A26" s="6" t="s">
        <v>14</v>
      </c>
      <c r="B26" s="5" t="s">
        <v>50</v>
      </c>
      <c r="C26" s="90"/>
      <c r="D26" s="76">
        <f>投入係数表!AE26</f>
        <v>0</v>
      </c>
      <c r="E26" s="77">
        <f t="shared" si="0"/>
        <v>0</v>
      </c>
      <c r="F26" s="76">
        <f>分析係数表!C29</f>
        <v>0.28548895899053628</v>
      </c>
      <c r="G26" s="77">
        <f t="shared" si="1"/>
        <v>0</v>
      </c>
      <c r="H26" s="77">
        <v>1.7871847632381269E-2</v>
      </c>
      <c r="I26" s="77">
        <f t="shared" si="2"/>
        <v>1.7871847632381269E-2</v>
      </c>
      <c r="J26" s="76">
        <f>分析係数表!G29</f>
        <v>0.26160092807424595</v>
      </c>
      <c r="K26" s="78">
        <f t="shared" si="3"/>
        <v>4.675291927032455E-3</v>
      </c>
      <c r="L26" s="79"/>
      <c r="M26" s="80"/>
      <c r="N26" s="81">
        <f>分析係数表!H29</f>
        <v>1.047707952649559E-2</v>
      </c>
      <c r="O26" s="82">
        <f t="shared" si="4"/>
        <v>2.8722235638586835E-2</v>
      </c>
      <c r="P26" s="76">
        <f>分析係数表!C29</f>
        <v>0.28548895899053628</v>
      </c>
      <c r="Q26" s="82">
        <f t="shared" si="5"/>
        <v>8.1998811523410365E-3</v>
      </c>
      <c r="R26" s="83">
        <v>1.1276477828225355E-2</v>
      </c>
      <c r="S26" s="84">
        <f t="shared" si="6"/>
        <v>2.9148325460606625E-2</v>
      </c>
      <c r="T26" s="85">
        <f>分析係数表!F29</f>
        <v>0.47177107501933491</v>
      </c>
      <c r="U26" s="86">
        <f t="shared" si="7"/>
        <v>1.3751336837563837E-2</v>
      </c>
      <c r="V26" s="87">
        <f>分析係数表!D29</f>
        <v>7.4825986078886311E-2</v>
      </c>
      <c r="W26" s="88">
        <f t="shared" si="8"/>
        <v>0</v>
      </c>
      <c r="X26" s="76">
        <f>分析係数表!E29</f>
        <v>4.7370456303170917E-2</v>
      </c>
      <c r="Y26" s="89">
        <f t="shared" si="9"/>
        <v>0</v>
      </c>
    </row>
    <row r="27" spans="1:25" x14ac:dyDescent="0.2">
      <c r="A27" s="6" t="s">
        <v>15</v>
      </c>
      <c r="B27" s="5" t="s">
        <v>36</v>
      </c>
      <c r="C27" s="90"/>
      <c r="D27" s="76">
        <f>投入係数表!AE27</f>
        <v>9.2362344582593257E-3</v>
      </c>
      <c r="E27" s="77">
        <f t="shared" si="0"/>
        <v>0.92362344582593259</v>
      </c>
      <c r="F27" s="76">
        <f>分析係数表!C30</f>
        <v>1</v>
      </c>
      <c r="G27" s="77">
        <f t="shared" si="1"/>
        <v>0.92362344582593259</v>
      </c>
      <c r="H27" s="77">
        <v>0.9464380903863493</v>
      </c>
      <c r="I27" s="77">
        <f t="shared" si="2"/>
        <v>0.9464380903863493</v>
      </c>
      <c r="J27" s="76">
        <f>分析係数表!G30</f>
        <v>0.34486716956379143</v>
      </c>
      <c r="K27" s="78">
        <f t="shared" si="3"/>
        <v>0.3263954253989001</v>
      </c>
      <c r="L27" s="79"/>
      <c r="M27" s="80"/>
      <c r="N27" s="81">
        <f>分析係数表!H30</f>
        <v>0</v>
      </c>
      <c r="O27" s="82">
        <f t="shared" si="4"/>
        <v>0</v>
      </c>
      <c r="P27" s="76">
        <f>分析係数表!C30</f>
        <v>1</v>
      </c>
      <c r="Q27" s="82">
        <f t="shared" si="5"/>
        <v>0</v>
      </c>
      <c r="R27" s="83">
        <v>6.2421415757162703E-3</v>
      </c>
      <c r="S27" s="84">
        <f t="shared" si="6"/>
        <v>0.95268023196206553</v>
      </c>
      <c r="T27" s="85">
        <f>分析係数表!F30</f>
        <v>0.44112823876680879</v>
      </c>
      <c r="U27" s="86">
        <f t="shared" si="7"/>
        <v>0.4202541528333808</v>
      </c>
      <c r="V27" s="87">
        <f>分析係数表!D30</f>
        <v>0.17563135454247294</v>
      </c>
      <c r="W27" s="88">
        <f t="shared" si="8"/>
        <v>0</v>
      </c>
      <c r="X27" s="76">
        <f>分析係数表!E30</f>
        <v>0.11282387668087898</v>
      </c>
      <c r="Y27" s="89">
        <f t="shared" si="9"/>
        <v>0</v>
      </c>
    </row>
    <row r="28" spans="1:25" x14ac:dyDescent="0.2">
      <c r="A28" s="6" t="s">
        <v>16</v>
      </c>
      <c r="B28" s="5" t="s">
        <v>193</v>
      </c>
      <c r="C28" s="90"/>
      <c r="D28" s="76">
        <f>投入係数表!AE28</f>
        <v>2.344582593250444E-3</v>
      </c>
      <c r="E28" s="77">
        <f t="shared" si="0"/>
        <v>0.23445825932504441</v>
      </c>
      <c r="F28" s="76">
        <f>分析係数表!C31</f>
        <v>9.852216748768472E-2</v>
      </c>
      <c r="G28" s="77">
        <f t="shared" si="1"/>
        <v>2.3099335894093045E-2</v>
      </c>
      <c r="H28" s="77">
        <v>2.7165175233090772E-2</v>
      </c>
      <c r="I28" s="77">
        <f t="shared" si="2"/>
        <v>2.7165175233090772E-2</v>
      </c>
      <c r="J28" s="76">
        <f>分析係数表!G31</f>
        <v>7.0742358078602616E-2</v>
      </c>
      <c r="K28" s="78">
        <f t="shared" si="3"/>
        <v>1.9217285536072947E-3</v>
      </c>
      <c r="L28" s="79"/>
      <c r="M28" s="80"/>
      <c r="N28" s="81">
        <f>分析係数表!H31</f>
        <v>2.298998967188369E-2</v>
      </c>
      <c r="O28" s="82">
        <f t="shared" si="4"/>
        <v>6.3025569197467796E-2</v>
      </c>
      <c r="P28" s="76">
        <f>分析係数表!C31</f>
        <v>9.852216748768472E-2</v>
      </c>
      <c r="Q28" s="82">
        <f t="shared" si="5"/>
        <v>6.2094156844795852E-3</v>
      </c>
      <c r="R28" s="83">
        <v>7.9936226919012348E-3</v>
      </c>
      <c r="S28" s="84">
        <f t="shared" si="6"/>
        <v>3.5158797924992005E-2</v>
      </c>
      <c r="T28" s="85">
        <f>分析係数表!F31</f>
        <v>0.34585152838427946</v>
      </c>
      <c r="U28" s="86">
        <f t="shared" si="7"/>
        <v>1.2159723998512518E-2</v>
      </c>
      <c r="V28" s="87">
        <f>分析係数表!D31</f>
        <v>0</v>
      </c>
      <c r="W28" s="88">
        <f t="shared" si="8"/>
        <v>0</v>
      </c>
      <c r="X28" s="76">
        <f>分析係数表!E31</f>
        <v>0</v>
      </c>
      <c r="Y28" s="89">
        <f t="shared" si="9"/>
        <v>0</v>
      </c>
    </row>
    <row r="29" spans="1:25" x14ac:dyDescent="0.2">
      <c r="A29" s="6" t="s">
        <v>17</v>
      </c>
      <c r="B29" s="5" t="s">
        <v>273</v>
      </c>
      <c r="C29" s="90"/>
      <c r="D29" s="76">
        <f>投入係数表!AE29</f>
        <v>2.1314387211367674E-4</v>
      </c>
      <c r="E29" s="77">
        <f t="shared" si="0"/>
        <v>2.1314387211367674E-2</v>
      </c>
      <c r="F29" s="76">
        <f>分析係数表!C32</f>
        <v>1</v>
      </c>
      <c r="G29" s="77">
        <f t="shared" si="1"/>
        <v>2.1314387211367674E-2</v>
      </c>
      <c r="H29" s="77">
        <v>2.9270333055382063E-2</v>
      </c>
      <c r="I29" s="77">
        <f t="shared" si="2"/>
        <v>2.9270333055382063E-2</v>
      </c>
      <c r="J29" s="76">
        <f>分析係数表!G32</f>
        <v>0.13984348417829193</v>
      </c>
      <c r="K29" s="78">
        <f t="shared" si="3"/>
        <v>4.093265357523657E-3</v>
      </c>
      <c r="L29" s="79"/>
      <c r="M29" s="80"/>
      <c r="N29" s="81">
        <f>分析係数表!H32</f>
        <v>6.6735520775403198E-3</v>
      </c>
      <c r="O29" s="82">
        <f t="shared" si="4"/>
        <v>1.8295111231403181E-2</v>
      </c>
      <c r="P29" s="76">
        <f>分析係数表!C32</f>
        <v>1</v>
      </c>
      <c r="Q29" s="82">
        <f t="shared" si="5"/>
        <v>1.8295111231403181E-2</v>
      </c>
      <c r="R29" s="83">
        <v>2.4112000702587878E-2</v>
      </c>
      <c r="S29" s="84">
        <f t="shared" si="6"/>
        <v>5.3382333757969941E-2</v>
      </c>
      <c r="T29" s="85">
        <f>分析係数表!F32</f>
        <v>0.48213678121810138</v>
      </c>
      <c r="U29" s="86">
        <f t="shared" si="7"/>
        <v>2.573758657197802E-2</v>
      </c>
      <c r="V29" s="87">
        <f>分析係数表!D32</f>
        <v>1.5651582170806397E-2</v>
      </c>
      <c r="W29" s="88">
        <f t="shared" si="8"/>
        <v>0</v>
      </c>
      <c r="X29" s="76">
        <f>分析係数表!E32</f>
        <v>2.3477373256209595E-2</v>
      </c>
      <c r="Y29" s="89">
        <f t="shared" si="9"/>
        <v>0</v>
      </c>
    </row>
    <row r="30" spans="1:25" x14ac:dyDescent="0.2">
      <c r="A30" s="6" t="s">
        <v>18</v>
      </c>
      <c r="B30" s="5" t="s">
        <v>274</v>
      </c>
      <c r="C30" s="90"/>
      <c r="D30" s="76">
        <f>投入係数表!AE30</f>
        <v>0</v>
      </c>
      <c r="E30" s="77">
        <f t="shared" si="0"/>
        <v>0</v>
      </c>
      <c r="F30" s="76">
        <f>分析係数表!C33</f>
        <v>0.66930265995686555</v>
      </c>
      <c r="G30" s="77">
        <f t="shared" si="1"/>
        <v>0</v>
      </c>
      <c r="H30" s="77">
        <v>9.3527040367091946E-3</v>
      </c>
      <c r="I30" s="77">
        <f t="shared" si="2"/>
        <v>9.3527040367091946E-3</v>
      </c>
      <c r="J30" s="76">
        <f>分析係数表!G33</f>
        <v>0.50267952840300112</v>
      </c>
      <c r="K30" s="78">
        <f t="shared" si="3"/>
        <v>4.701412854465823E-3</v>
      </c>
      <c r="L30" s="79"/>
      <c r="M30" s="80"/>
      <c r="N30" s="81">
        <f>分析係数表!H33</f>
        <v>9.930881067768333E-4</v>
      </c>
      <c r="O30" s="82">
        <f t="shared" si="4"/>
        <v>2.722486790387378E-3</v>
      </c>
      <c r="P30" s="76">
        <f>分析係数表!C33</f>
        <v>0.66930265995686555</v>
      </c>
      <c r="Q30" s="82">
        <f t="shared" si="5"/>
        <v>1.8221676505037017E-3</v>
      </c>
      <c r="R30" s="83">
        <v>5.1710058660206781E-3</v>
      </c>
      <c r="S30" s="84">
        <f t="shared" si="6"/>
        <v>1.4523709902729873E-2</v>
      </c>
      <c r="T30" s="85">
        <f>分析係数表!F33</f>
        <v>0.63987138263665599</v>
      </c>
      <c r="U30" s="86">
        <f t="shared" si="7"/>
        <v>9.2933063364734562E-3</v>
      </c>
      <c r="V30" s="87">
        <f>分析係数表!D33</f>
        <v>8.1457663451232579E-2</v>
      </c>
      <c r="W30" s="88">
        <f t="shared" si="8"/>
        <v>0</v>
      </c>
      <c r="X30" s="76">
        <f>分析係数表!E33</f>
        <v>7.5026795284030015E-2</v>
      </c>
      <c r="Y30" s="89">
        <f t="shared" si="9"/>
        <v>0</v>
      </c>
    </row>
    <row r="31" spans="1:25" x14ac:dyDescent="0.2">
      <c r="A31" s="6" t="s">
        <v>19</v>
      </c>
      <c r="B31" s="5" t="s">
        <v>275</v>
      </c>
      <c r="C31" s="90"/>
      <c r="D31" s="76">
        <f>投入係数表!AE31</f>
        <v>8.5257548845470697E-4</v>
      </c>
      <c r="E31" s="77">
        <f t="shared" si="0"/>
        <v>8.5257548845470696E-2</v>
      </c>
      <c r="F31" s="76">
        <f>分析係数表!C34</f>
        <v>0.21075898495808931</v>
      </c>
      <c r="G31" s="77">
        <f t="shared" si="1"/>
        <v>1.7968794454686122E-2</v>
      </c>
      <c r="H31" s="77">
        <v>4.3931053361522407E-2</v>
      </c>
      <c r="I31" s="77">
        <f t="shared" si="2"/>
        <v>4.3931053361522407E-2</v>
      </c>
      <c r="J31" s="76">
        <f>分析係数表!G34</f>
        <v>0.42506631299734748</v>
      </c>
      <c r="K31" s="78">
        <f t="shared" si="3"/>
        <v>1.8673610878472059E-2</v>
      </c>
      <c r="L31" s="79"/>
      <c r="M31" s="80"/>
      <c r="N31" s="81">
        <f>分析係数表!H34</f>
        <v>0.16547827123222372</v>
      </c>
      <c r="O31" s="82">
        <f t="shared" si="4"/>
        <v>0.45364797388224876</v>
      </c>
      <c r="P31" s="76">
        <f>分析係数表!C34</f>
        <v>0.21075898495808931</v>
      </c>
      <c r="Q31" s="82">
        <f t="shared" si="5"/>
        <v>9.561038650371656E-2</v>
      </c>
      <c r="R31" s="83">
        <v>0.104608891792025</v>
      </c>
      <c r="S31" s="84">
        <f t="shared" si="6"/>
        <v>0.1485399451535474</v>
      </c>
      <c r="T31" s="85">
        <f>分析係数表!F34</f>
        <v>0.7000994694960212</v>
      </c>
      <c r="U31" s="86">
        <f t="shared" si="7"/>
        <v>0.10399273680096663</v>
      </c>
      <c r="V31" s="87">
        <f>分析係数表!D34</f>
        <v>0.34449602122015915</v>
      </c>
      <c r="W31" s="88">
        <f t="shared" si="8"/>
        <v>0</v>
      </c>
      <c r="X31" s="76">
        <f>分析係数表!E34</f>
        <v>0.25008289124668437</v>
      </c>
      <c r="Y31" s="89">
        <f t="shared" si="9"/>
        <v>0</v>
      </c>
    </row>
    <row r="32" spans="1:25" x14ac:dyDescent="0.2">
      <c r="A32" s="6" t="s">
        <v>20</v>
      </c>
      <c r="B32" s="5" t="s">
        <v>37</v>
      </c>
      <c r="C32" s="90"/>
      <c r="D32" s="76">
        <f>投入係数表!AE32</f>
        <v>7.7158081705150983E-2</v>
      </c>
      <c r="E32" s="77">
        <f t="shared" si="0"/>
        <v>7.715808170515098</v>
      </c>
      <c r="F32" s="76">
        <f>分析係数表!C35</f>
        <v>0.35776763643278187</v>
      </c>
      <c r="G32" s="77">
        <f t="shared" si="1"/>
        <v>2.7604664523339335</v>
      </c>
      <c r="H32" s="77">
        <v>2.8530848286553012</v>
      </c>
      <c r="I32" s="77">
        <f t="shared" si="2"/>
        <v>2.8530848286553012</v>
      </c>
      <c r="J32" s="76">
        <f>分析係数表!G35</f>
        <v>0.31457036114570364</v>
      </c>
      <c r="K32" s="78">
        <f t="shared" si="3"/>
        <v>0.89749592492942609</v>
      </c>
      <c r="L32" s="79"/>
      <c r="M32" s="80"/>
      <c r="N32" s="81">
        <f>分析係数表!H35</f>
        <v>6.2812822753634701E-2</v>
      </c>
      <c r="O32" s="82">
        <f t="shared" si="4"/>
        <v>0.17219728949200164</v>
      </c>
      <c r="P32" s="76">
        <f>分析係数表!C35</f>
        <v>0.35776763643278187</v>
      </c>
      <c r="Q32" s="82">
        <f t="shared" si="5"/>
        <v>6.1606617261684933E-2</v>
      </c>
      <c r="R32" s="83">
        <v>7.5484408693082344E-2</v>
      </c>
      <c r="S32" s="84">
        <f t="shared" si="6"/>
        <v>2.9285692373483836</v>
      </c>
      <c r="T32" s="85">
        <f>分析係数表!F35</f>
        <v>0.64533001245330013</v>
      </c>
      <c r="U32" s="86">
        <f t="shared" si="7"/>
        <v>1.889893622408384</v>
      </c>
      <c r="V32" s="87">
        <f>分析係数表!D35</f>
        <v>7.6961394769613944E-2</v>
      </c>
      <c r="W32" s="88">
        <f t="shared" si="8"/>
        <v>0</v>
      </c>
      <c r="X32" s="76">
        <f>分析係数表!E35</f>
        <v>7.0734744707347447E-2</v>
      </c>
      <c r="Y32" s="89">
        <f t="shared" si="9"/>
        <v>0</v>
      </c>
    </row>
    <row r="33" spans="1:25" x14ac:dyDescent="0.2">
      <c r="A33" s="6" t="s">
        <v>21</v>
      </c>
      <c r="B33" s="5" t="s">
        <v>38</v>
      </c>
      <c r="C33" s="75">
        <f>最終需要_まとめ!C34</f>
        <v>100</v>
      </c>
      <c r="D33" s="76">
        <f>投入係数表!AE33</f>
        <v>1.5488454706927175E-2</v>
      </c>
      <c r="E33" s="77">
        <f t="shared" si="0"/>
        <v>1.5488454706927175</v>
      </c>
      <c r="F33" s="76">
        <f>分析係数表!C36</f>
        <v>0.77131996474217712</v>
      </c>
      <c r="G33" s="77">
        <f t="shared" si="1"/>
        <v>1.1946554338457875</v>
      </c>
      <c r="H33" s="77">
        <v>1.2503538059817496</v>
      </c>
      <c r="I33" s="77">
        <f t="shared" si="2"/>
        <v>101.25035380598175</v>
      </c>
      <c r="J33" s="76">
        <f>分析係数表!G36</f>
        <v>2.7850799289520427E-2</v>
      </c>
      <c r="K33" s="78">
        <f t="shared" si="3"/>
        <v>2.8199032818433283</v>
      </c>
      <c r="L33" s="79"/>
      <c r="M33" s="80"/>
      <c r="N33" s="81">
        <f>分析係数表!H36</f>
        <v>0.1566397870819099</v>
      </c>
      <c r="O33" s="82">
        <f t="shared" si="4"/>
        <v>0.4294178414478011</v>
      </c>
      <c r="P33" s="76">
        <f>分析係数表!C36</f>
        <v>0.77131996474217712</v>
      </c>
      <c r="Q33" s="82">
        <f t="shared" si="5"/>
        <v>0.33121855432517977</v>
      </c>
      <c r="R33" s="83">
        <v>0.3446570736987456</v>
      </c>
      <c r="S33" s="84">
        <f t="shared" si="6"/>
        <v>101.59501087968049</v>
      </c>
      <c r="T33" s="85">
        <f>分析係数表!F36</f>
        <v>0.87289520426287748</v>
      </c>
      <c r="U33" s="86">
        <f t="shared" si="7"/>
        <v>88.681797773907959</v>
      </c>
      <c r="V33" s="87">
        <f>分析係数表!D36</f>
        <v>1.1793960923623446E-2</v>
      </c>
      <c r="W33" s="88">
        <f t="shared" si="8"/>
        <v>1</v>
      </c>
      <c r="X33" s="76">
        <f>分析係数表!E36</f>
        <v>4.760213143872114E-3</v>
      </c>
      <c r="Y33" s="89">
        <f t="shared" si="9"/>
        <v>0</v>
      </c>
    </row>
    <row r="34" spans="1:25" x14ac:dyDescent="0.2">
      <c r="A34" s="6" t="s">
        <v>22</v>
      </c>
      <c r="B34" s="5" t="s">
        <v>378</v>
      </c>
      <c r="C34" s="90"/>
      <c r="D34" s="76">
        <f>投入係数表!AE34</f>
        <v>1.4209591474245115E-4</v>
      </c>
      <c r="E34" s="77">
        <f t="shared" si="0"/>
        <v>1.4209591474245116E-2</v>
      </c>
      <c r="F34" s="76">
        <f>分析係数表!C37</f>
        <v>0.44031007751937989</v>
      </c>
      <c r="G34" s="77">
        <f t="shared" si="1"/>
        <v>6.2566263235435864E-3</v>
      </c>
      <c r="H34" s="77">
        <v>6.6831788957747412E-2</v>
      </c>
      <c r="I34" s="77">
        <f t="shared" si="2"/>
        <v>6.6831788957747412E-2</v>
      </c>
      <c r="J34" s="76">
        <f>分析係数表!G37</f>
        <v>0.46875589956579194</v>
      </c>
      <c r="K34" s="78">
        <f t="shared" si="3"/>
        <v>3.1327795352480051E-2</v>
      </c>
      <c r="L34" s="79"/>
      <c r="M34" s="80"/>
      <c r="N34" s="81">
        <f>分析係数表!H37</f>
        <v>4.9515373003892908E-2</v>
      </c>
      <c r="O34" s="82">
        <f t="shared" si="4"/>
        <v>0.13574319136871466</v>
      </c>
      <c r="P34" s="76">
        <f>分析係数表!C37</f>
        <v>0.44031007751937989</v>
      </c>
      <c r="Q34" s="82">
        <f t="shared" si="5"/>
        <v>5.9769095114286769E-2</v>
      </c>
      <c r="R34" s="83">
        <v>7.0595229773342177E-2</v>
      </c>
      <c r="S34" s="84">
        <f t="shared" si="6"/>
        <v>0.13742701873108959</v>
      </c>
      <c r="T34" s="85">
        <f>分析係数表!F37</f>
        <v>0.71172361714177834</v>
      </c>
      <c r="U34" s="86">
        <f t="shared" si="7"/>
        <v>9.7810054864302012E-2</v>
      </c>
      <c r="V34" s="87">
        <f>分析係数表!D37</f>
        <v>0.12846894468567113</v>
      </c>
      <c r="W34" s="88">
        <f t="shared" si="8"/>
        <v>0</v>
      </c>
      <c r="X34" s="76">
        <f>分析係数表!E37</f>
        <v>0.12044553520860865</v>
      </c>
      <c r="Y34" s="89">
        <f t="shared" si="9"/>
        <v>0</v>
      </c>
    </row>
    <row r="35" spans="1:25" x14ac:dyDescent="0.2">
      <c r="A35" s="6" t="s">
        <v>23</v>
      </c>
      <c r="B35" s="5" t="s">
        <v>194</v>
      </c>
      <c r="C35" s="90"/>
      <c r="D35" s="76">
        <f>投入係数表!AE35</f>
        <v>1.4209591474245115E-3</v>
      </c>
      <c r="E35" s="77">
        <f t="shared" si="0"/>
        <v>0.14209591474245115</v>
      </c>
      <c r="F35" s="76">
        <f>分析係数表!C38</f>
        <v>1.9523553644993696E-2</v>
      </c>
      <c r="G35" s="77">
        <f t="shared" si="1"/>
        <v>2.7742172142086957E-3</v>
      </c>
      <c r="H35" s="77">
        <v>6.8249135503599297E-3</v>
      </c>
      <c r="I35" s="77">
        <f t="shared" si="2"/>
        <v>6.8249135503599297E-3</v>
      </c>
      <c r="J35" s="76">
        <f>分析係数表!G38</f>
        <v>0.33554817275747506</v>
      </c>
      <c r="K35" s="78">
        <f t="shared" si="3"/>
        <v>2.290087271051006E-3</v>
      </c>
      <c r="L35" s="79"/>
      <c r="M35" s="80"/>
      <c r="N35" s="81">
        <f>分析係数表!H38</f>
        <v>4.4649241280686425E-2</v>
      </c>
      <c r="O35" s="82">
        <f t="shared" si="4"/>
        <v>0.12240300609581652</v>
      </c>
      <c r="P35" s="76">
        <f>分析係数表!C38</f>
        <v>1.9523553644993696E-2</v>
      </c>
      <c r="Q35" s="82">
        <f t="shared" si="5"/>
        <v>2.3897416558201641E-3</v>
      </c>
      <c r="R35" s="83">
        <v>2.899882509117273E-3</v>
      </c>
      <c r="S35" s="84">
        <f t="shared" si="6"/>
        <v>9.7247960594772018E-3</v>
      </c>
      <c r="T35" s="85">
        <f>分析係数表!F38</f>
        <v>0.54485049833887045</v>
      </c>
      <c r="U35" s="86">
        <f t="shared" si="7"/>
        <v>5.2985599792500374E-3</v>
      </c>
      <c r="V35" s="87">
        <f>分析係数表!D38</f>
        <v>0.16279069767441862</v>
      </c>
      <c r="W35" s="88">
        <f t="shared" si="8"/>
        <v>0</v>
      </c>
      <c r="X35" s="76">
        <f>分析係数表!E38</f>
        <v>0.12624584717607973</v>
      </c>
      <c r="Y35" s="89">
        <f t="shared" si="9"/>
        <v>0</v>
      </c>
    </row>
    <row r="36" spans="1:25" x14ac:dyDescent="0.2">
      <c r="A36" s="6" t="s">
        <v>24</v>
      </c>
      <c r="B36" s="5" t="s">
        <v>39</v>
      </c>
      <c r="C36" s="90"/>
      <c r="D36" s="76">
        <f>投入係数表!AE36</f>
        <v>0</v>
      </c>
      <c r="E36" s="77">
        <f t="shared" si="0"/>
        <v>0</v>
      </c>
      <c r="F36" s="76">
        <f>分析係数表!C39</f>
        <v>1</v>
      </c>
      <c r="G36" s="77">
        <f t="shared" si="1"/>
        <v>0</v>
      </c>
      <c r="H36" s="77">
        <v>1.7647473259387779E-2</v>
      </c>
      <c r="I36" s="77">
        <f t="shared" si="2"/>
        <v>1.7647473259387779E-2</v>
      </c>
      <c r="J36" s="76">
        <f>分析係数表!G39</f>
        <v>0.34952522092321203</v>
      </c>
      <c r="K36" s="78">
        <f t="shared" si="3"/>
        <v>6.1682369897239899E-3</v>
      </c>
      <c r="L36" s="79"/>
      <c r="M36" s="80"/>
      <c r="N36" s="81">
        <f>分析係数表!H39</f>
        <v>3.9524906649717967E-3</v>
      </c>
      <c r="O36" s="82">
        <f t="shared" si="4"/>
        <v>1.0835497425741764E-2</v>
      </c>
      <c r="P36" s="76">
        <f>分析係数表!C39</f>
        <v>1</v>
      </c>
      <c r="Q36" s="82">
        <f t="shared" si="5"/>
        <v>1.0835497425741764E-2</v>
      </c>
      <c r="R36" s="83">
        <v>1.7645759742486528E-2</v>
      </c>
      <c r="S36" s="84">
        <f t="shared" si="6"/>
        <v>3.5293233001874307E-2</v>
      </c>
      <c r="T36" s="85">
        <f>分析係数表!F39</f>
        <v>0.70020308469180526</v>
      </c>
      <c r="U36" s="86">
        <f t="shared" si="7"/>
        <v>2.4712430616659013E-2</v>
      </c>
      <c r="V36" s="87">
        <f>分析係数表!D39</f>
        <v>4.7038805642461164E-2</v>
      </c>
      <c r="W36" s="88">
        <f t="shared" si="8"/>
        <v>0</v>
      </c>
      <c r="X36" s="76">
        <f>分析係数表!E39</f>
        <v>5.9608101432570393E-2</v>
      </c>
      <c r="Y36" s="89">
        <f t="shared" si="9"/>
        <v>0</v>
      </c>
    </row>
    <row r="37" spans="1:25" x14ac:dyDescent="0.2">
      <c r="A37" s="6" t="s">
        <v>25</v>
      </c>
      <c r="B37" s="5" t="s">
        <v>40</v>
      </c>
      <c r="C37" s="90"/>
      <c r="D37" s="76">
        <f>投入係数表!AE37</f>
        <v>0</v>
      </c>
      <c r="E37" s="77">
        <f t="shared" si="0"/>
        <v>0</v>
      </c>
      <c r="F37" s="76">
        <f>分析係数表!C40</f>
        <v>0.85909267157813107</v>
      </c>
      <c r="G37" s="77">
        <f t="shared" si="1"/>
        <v>0</v>
      </c>
      <c r="H37" s="77">
        <v>9.106754190735956E-4</v>
      </c>
      <c r="I37" s="77">
        <f t="shared" si="2"/>
        <v>9.106754190735956E-4</v>
      </c>
      <c r="J37" s="76">
        <f>分析係数表!G40</f>
        <v>0.47745782431646305</v>
      </c>
      <c r="K37" s="78">
        <f t="shared" si="3"/>
        <v>4.3480910424936216E-4</v>
      </c>
      <c r="L37" s="79"/>
      <c r="M37" s="80"/>
      <c r="N37" s="81">
        <f>分析係数表!H40</f>
        <v>3.4410502899817272E-2</v>
      </c>
      <c r="O37" s="82">
        <f t="shared" si="4"/>
        <v>9.4334167286922649E-2</v>
      </c>
      <c r="P37" s="76">
        <f>分析係数表!C40</f>
        <v>0.85909267157813107</v>
      </c>
      <c r="Q37" s="82">
        <f t="shared" si="5"/>
        <v>8.104179179562071E-2</v>
      </c>
      <c r="R37" s="83">
        <v>8.1136802304247385E-2</v>
      </c>
      <c r="S37" s="84">
        <f t="shared" si="6"/>
        <v>8.204747772332098E-2</v>
      </c>
      <c r="T37" s="85">
        <f>分析係数表!F40</f>
        <v>0.67379290285049442</v>
      </c>
      <c r="U37" s="86">
        <f t="shared" si="7"/>
        <v>5.5283008186757722E-2</v>
      </c>
      <c r="V37" s="87">
        <f>分析係数表!D40</f>
        <v>6.7699243746364171E-2</v>
      </c>
      <c r="W37" s="88">
        <f t="shared" si="8"/>
        <v>0</v>
      </c>
      <c r="X37" s="76">
        <f>分析係数表!E40</f>
        <v>4.3048283885980219E-2</v>
      </c>
      <c r="Y37" s="89">
        <f t="shared" si="9"/>
        <v>0</v>
      </c>
    </row>
    <row r="38" spans="1:25" x14ac:dyDescent="0.2">
      <c r="A38" s="6" t="s">
        <v>26</v>
      </c>
      <c r="B38" s="5" t="s">
        <v>277</v>
      </c>
      <c r="C38" s="90"/>
      <c r="D38" s="76">
        <f>投入係数表!AE38</f>
        <v>0</v>
      </c>
      <c r="E38" s="77">
        <f t="shared" si="0"/>
        <v>0</v>
      </c>
      <c r="F38" s="76">
        <f>分析係数表!C41</f>
        <v>0.79270887240526711</v>
      </c>
      <c r="G38" s="77">
        <f t="shared" si="1"/>
        <v>0</v>
      </c>
      <c r="H38" s="77">
        <v>2.8810097299370141E-4</v>
      </c>
      <c r="I38" s="77">
        <f t="shared" si="2"/>
        <v>2.8810097299370141E-4</v>
      </c>
      <c r="J38" s="76">
        <f>分析係数表!G41</f>
        <v>0.44018033035308379</v>
      </c>
      <c r="K38" s="78">
        <f t="shared" si="3"/>
        <v>1.2681638146741235E-4</v>
      </c>
      <c r="L38" s="79"/>
      <c r="M38" s="80"/>
      <c r="N38" s="81">
        <f>分析係数表!H41</f>
        <v>5.5652657503773732E-2</v>
      </c>
      <c r="O38" s="82">
        <f t="shared" si="4"/>
        <v>0.15256815973330864</v>
      </c>
      <c r="P38" s="76">
        <f>分析係数表!C41</f>
        <v>0.79270887240526711</v>
      </c>
      <c r="Q38" s="82">
        <f t="shared" si="5"/>
        <v>0.12094213386713777</v>
      </c>
      <c r="R38" s="83">
        <v>0.12319187299769503</v>
      </c>
      <c r="S38" s="84">
        <f t="shared" si="6"/>
        <v>0.12347997397068873</v>
      </c>
      <c r="T38" s="85">
        <f>分析係数表!F41</f>
        <v>0.54542354902257917</v>
      </c>
      <c r="U38" s="86">
        <f t="shared" si="7"/>
        <v>6.7348885636308739E-2</v>
      </c>
      <c r="V38" s="87">
        <f>分析係数表!D41</f>
        <v>0.13115623579330202</v>
      </c>
      <c r="W38" s="88">
        <f t="shared" si="8"/>
        <v>0</v>
      </c>
      <c r="X38" s="76">
        <f>分析係数表!E41</f>
        <v>0.12384452189725716</v>
      </c>
      <c r="Y38" s="89">
        <f t="shared" si="9"/>
        <v>0</v>
      </c>
    </row>
    <row r="39" spans="1:25" x14ac:dyDescent="0.2">
      <c r="A39" s="6" t="s">
        <v>51</v>
      </c>
      <c r="B39" s="5" t="s">
        <v>368</v>
      </c>
      <c r="C39" s="90"/>
      <c r="D39" s="76">
        <f>投入係数表!AE39</f>
        <v>7.1047957371225576E-5</v>
      </c>
      <c r="E39" s="77">
        <f>$C$33*D39</f>
        <v>7.104795737122558E-3</v>
      </c>
      <c r="F39" s="76">
        <f>分析係数表!C42</f>
        <v>1</v>
      </c>
      <c r="G39" s="77">
        <f>E39*F39</f>
        <v>7.104795737122558E-3</v>
      </c>
      <c r="H39" s="77">
        <v>1.6941377449698362E-2</v>
      </c>
      <c r="I39" s="77">
        <f>C39+H39</f>
        <v>1.6941377449698362E-2</v>
      </c>
      <c r="J39" s="76">
        <f>分析係数表!G42</f>
        <v>0.4853870458135861</v>
      </c>
      <c r="K39" s="78">
        <f>I39*J39</f>
        <v>8.2231251523219931E-3</v>
      </c>
      <c r="L39" s="79"/>
      <c r="M39" s="80"/>
      <c r="N39" s="81">
        <f>分析係数表!H42</f>
        <v>1.2671804242472393E-2</v>
      </c>
      <c r="O39" s="82">
        <f t="shared" si="4"/>
        <v>3.4738931445342944E-2</v>
      </c>
      <c r="P39" s="76">
        <f>分析係数表!C42</f>
        <v>1</v>
      </c>
      <c r="Q39" s="82">
        <f>O39*P39</f>
        <v>3.4738931445342944E-2</v>
      </c>
      <c r="R39" s="83">
        <v>3.6433081302065219E-2</v>
      </c>
      <c r="S39" s="84">
        <f>I39+R39</f>
        <v>5.3374458751763582E-2</v>
      </c>
      <c r="T39" s="85">
        <f>分析係数表!F42</f>
        <v>0.55766192733017372</v>
      </c>
      <c r="U39" s="86">
        <f>S39*T39</f>
        <v>2.9764903537713338E-2</v>
      </c>
      <c r="V39" s="87">
        <f>分析係数表!D42</f>
        <v>5.075039494470774E-2</v>
      </c>
      <c r="W39" s="88">
        <f>ROUND(S39*V39,0)</f>
        <v>0</v>
      </c>
      <c r="X39" s="76">
        <f>分析係数表!E42</f>
        <v>4.4826224328593997E-2</v>
      </c>
      <c r="Y39" s="89">
        <f>ROUND(S39*X39,0)</f>
        <v>0</v>
      </c>
    </row>
    <row r="40" spans="1:25" x14ac:dyDescent="0.2">
      <c r="A40" s="6" t="s">
        <v>195</v>
      </c>
      <c r="B40" s="5" t="s">
        <v>41</v>
      </c>
      <c r="C40" s="90"/>
      <c r="D40" s="76">
        <f>投入係数表!AE40</f>
        <v>1.477797513321492E-2</v>
      </c>
      <c r="E40" s="77">
        <f>$C$33*D40</f>
        <v>1.477797513321492</v>
      </c>
      <c r="F40" s="76">
        <f>分析係数表!C43</f>
        <v>0.28901851382196297</v>
      </c>
      <c r="G40" s="77">
        <f>E40*F40</f>
        <v>0.42711084102997016</v>
      </c>
      <c r="H40" s="77">
        <v>0.58361730244250076</v>
      </c>
      <c r="I40" s="77">
        <f>C40+H40</f>
        <v>0.58361730244250076</v>
      </c>
      <c r="J40" s="76">
        <f>分析係数表!G43</f>
        <v>0.30652070442646356</v>
      </c>
      <c r="K40" s="78">
        <f>I40*J40</f>
        <v>0.17889078666014777</v>
      </c>
      <c r="L40" s="79"/>
      <c r="M40" s="80"/>
      <c r="N40" s="81">
        <f>分析係数表!H43</f>
        <v>3.521490426630651E-2</v>
      </c>
      <c r="O40" s="82">
        <f t="shared" si="4"/>
        <v>9.653938158713643E-2</v>
      </c>
      <c r="P40" s="76">
        <f>分析係数表!C43</f>
        <v>0.28901851382196297</v>
      </c>
      <c r="Q40" s="82">
        <f>O40*P40</f>
        <v>2.7901668591605547E-2</v>
      </c>
      <c r="R40" s="83">
        <v>4.6998063817890401E-2</v>
      </c>
      <c r="S40" s="84">
        <f>I40+R40</f>
        <v>0.63061536626039116</v>
      </c>
      <c r="T40" s="85">
        <f>分析係数表!F43</f>
        <v>0.54989687450420432</v>
      </c>
      <c r="U40" s="86">
        <f>S40*T40</f>
        <v>0.34677341892091318</v>
      </c>
      <c r="V40" s="87">
        <f>分析係数表!D43</f>
        <v>0.17436141519911152</v>
      </c>
      <c r="W40" s="88">
        <f>ROUND(S40*V40,0)</f>
        <v>0</v>
      </c>
      <c r="X40" s="76">
        <f>分析係数表!E43</f>
        <v>0.14136125654450263</v>
      </c>
      <c r="Y40" s="89">
        <f>ROUND(S40*X40,0)</f>
        <v>0</v>
      </c>
    </row>
    <row r="41" spans="1:25" x14ac:dyDescent="0.2">
      <c r="A41" s="6" t="s">
        <v>341</v>
      </c>
      <c r="B41" s="5" t="s">
        <v>42</v>
      </c>
      <c r="C41" s="90"/>
      <c r="D41" s="76">
        <f>投入係数表!AE41</f>
        <v>4.9733570159857905E-4</v>
      </c>
      <c r="E41" s="77">
        <f>$C$33*D41</f>
        <v>4.9733570159857902E-2</v>
      </c>
      <c r="F41" s="76">
        <f>分析係数表!C44</f>
        <v>0.45048931238732937</v>
      </c>
      <c r="G41" s="77">
        <f>E41*F41</f>
        <v>2.2404441823881387E-2</v>
      </c>
      <c r="H41" s="77">
        <v>2.3265278129751932E-2</v>
      </c>
      <c r="I41" s="77">
        <f>C41+H41</f>
        <v>2.3265278129751932E-2</v>
      </c>
      <c r="J41" s="76">
        <f>分析係数表!G44</f>
        <v>0.26609555771438664</v>
      </c>
      <c r="K41" s="78">
        <f>I41*J41</f>
        <v>6.1907871593166628E-3</v>
      </c>
      <c r="L41" s="79"/>
      <c r="M41" s="80"/>
      <c r="N41" s="81">
        <f>分析係数表!H44</f>
        <v>0.11519822038611266</v>
      </c>
      <c r="O41" s="82">
        <f t="shared" si="4"/>
        <v>0.31580846768493587</v>
      </c>
      <c r="P41" s="76">
        <f>分析係数表!C44</f>
        <v>0.45048931238732937</v>
      </c>
      <c r="Q41" s="82">
        <f>O41*P41</f>
        <v>0.14226833945348288</v>
      </c>
      <c r="R41" s="83">
        <v>0.1443880462762695</v>
      </c>
      <c r="S41" s="84">
        <f>I41+R41</f>
        <v>0.16765332440602143</v>
      </c>
      <c r="T41" s="85">
        <f>分析係数表!F44</f>
        <v>0.50295857988165682</v>
      </c>
      <c r="U41" s="86">
        <f>S41*T41</f>
        <v>8.4322677955691261E-2</v>
      </c>
      <c r="V41" s="87">
        <f>分析係数表!D44</f>
        <v>0.24172039212222909</v>
      </c>
      <c r="W41" s="88">
        <f>ROUND(S41*V41,0)</f>
        <v>0</v>
      </c>
      <c r="X41" s="76">
        <f>分析係数表!E44</f>
        <v>0.1850216373752539</v>
      </c>
      <c r="Y41" s="89">
        <f>ROUND(S41*X41,0)</f>
        <v>0</v>
      </c>
    </row>
    <row r="42" spans="1:25" x14ac:dyDescent="0.2">
      <c r="A42" s="6" t="s">
        <v>342</v>
      </c>
      <c r="B42" s="5" t="s">
        <v>279</v>
      </c>
      <c r="C42" s="90"/>
      <c r="D42" s="76">
        <f>投入係数表!AE42</f>
        <v>4.2628774422735348E-4</v>
      </c>
      <c r="E42" s="77">
        <f>$C$33*D42</f>
        <v>4.2628774422735348E-2</v>
      </c>
      <c r="F42" s="76">
        <f>分析係数表!C45</f>
        <v>1</v>
      </c>
      <c r="G42" s="77">
        <f>E42*F42</f>
        <v>4.2628774422735348E-2</v>
      </c>
      <c r="H42" s="77">
        <v>7.0798876889747245E-2</v>
      </c>
      <c r="I42" s="77">
        <f>C42+H42</f>
        <v>7.0798876889747245E-2</v>
      </c>
      <c r="J42" s="76">
        <f>分析係数表!G45</f>
        <v>0</v>
      </c>
      <c r="K42" s="78">
        <f>I42*J42</f>
        <v>0</v>
      </c>
      <c r="L42" s="79"/>
      <c r="M42" s="80"/>
      <c r="N42" s="81">
        <f>分析係数表!H45</f>
        <v>0</v>
      </c>
      <c r="O42" s="82">
        <f t="shared" si="4"/>
        <v>0</v>
      </c>
      <c r="P42" s="76">
        <f>分析係数表!C45</f>
        <v>1</v>
      </c>
      <c r="Q42" s="82">
        <f>O42*P42</f>
        <v>0</v>
      </c>
      <c r="R42" s="83">
        <v>4.5043311888984909E-3</v>
      </c>
      <c r="S42" s="84">
        <f>I42+R42</f>
        <v>7.5303208078645739E-2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投入係数表!AE43</f>
        <v>1.3499111900532859E-3</v>
      </c>
      <c r="E43" s="77">
        <f>$C$33*D43</f>
        <v>0.13499111900532859</v>
      </c>
      <c r="F43" s="76">
        <f>分析係数表!C46</f>
        <v>0.50943835935679327</v>
      </c>
      <c r="G43" s="77">
        <f>E43*F43</f>
        <v>6.876965419381223E-2</v>
      </c>
      <c r="H43" s="77">
        <v>9.294618728682362E-2</v>
      </c>
      <c r="I43" s="77">
        <f>C43+H43</f>
        <v>9.294618728682362E-2</v>
      </c>
      <c r="J43" s="76">
        <f>分析係数表!G46</f>
        <v>9.5846645367412137E-3</v>
      </c>
      <c r="K43" s="78">
        <f>I43*J43</f>
        <v>8.9085802511332539E-4</v>
      </c>
      <c r="L43" s="79"/>
      <c r="M43" s="80"/>
      <c r="N43" s="81">
        <f>分析係数表!H46</f>
        <v>2.3069436720425836E-2</v>
      </c>
      <c r="O43" s="82">
        <f t="shared" si="4"/>
        <v>6.324336814069878E-2</v>
      </c>
      <c r="P43" s="76">
        <f>分析係数表!C46</f>
        <v>0.50943835935679327</v>
      </c>
      <c r="Q43" s="82">
        <f>O43*P43</f>
        <v>3.2218597705795278E-2</v>
      </c>
      <c r="R43" s="83">
        <v>3.586847292304754E-2</v>
      </c>
      <c r="S43" s="84">
        <f>I43+R43</f>
        <v>0.12881466020987115</v>
      </c>
      <c r="T43" s="85">
        <f>分析係数表!F46</f>
        <v>0.31355545413053398</v>
      </c>
      <c r="U43" s="86">
        <f>S43*T43</f>
        <v>4.0390539280776572E-2</v>
      </c>
      <c r="V43" s="87">
        <f>分析係数表!D46</f>
        <v>1.3692377909630307E-3</v>
      </c>
      <c r="W43" s="88">
        <f>ROUND(S43*V43,0)</f>
        <v>0</v>
      </c>
      <c r="X43" s="76">
        <f>分析係数表!E46</f>
        <v>4.5641259698767688E-3</v>
      </c>
      <c r="Y43" s="89">
        <f>ROUND(S43*X43,0)</f>
        <v>0</v>
      </c>
    </row>
    <row r="44" spans="1:25" x14ac:dyDescent="0.2">
      <c r="A44" s="192">
        <v>40</v>
      </c>
      <c r="B44" s="14" t="s">
        <v>151</v>
      </c>
      <c r="C44" s="197">
        <f>SUM(C5:C43)</f>
        <v>100</v>
      </c>
      <c r="D44" s="92">
        <f>投入係数表!AE44</f>
        <v>0.12547069271758438</v>
      </c>
      <c r="E44" s="91">
        <f>SUM(E5:E43)</f>
        <v>12.547069271758438</v>
      </c>
      <c r="F44" s="92">
        <f>分析係数表!C47</f>
        <v>0.37485381830581077</v>
      </c>
      <c r="G44" s="91">
        <f>SUM(G5:G43)</f>
        <v>5.5728684572612934</v>
      </c>
      <c r="H44" s="91">
        <f>SUM(H5:H43)</f>
        <v>6.3219474653865069</v>
      </c>
      <c r="I44" s="91">
        <f>SUM(I5:I43)</f>
        <v>106.32194746538651</v>
      </c>
      <c r="J44" s="92">
        <f>分析係数表!G47</f>
        <v>0.21549218320370808</v>
      </c>
      <c r="K44" s="93">
        <f>SUM(K5:K43)</f>
        <v>4.3699818785044746</v>
      </c>
      <c r="L44" s="94">
        <f>最終需要_まとめ!$L$33</f>
        <v>0.62733333333333341</v>
      </c>
      <c r="M44" s="91">
        <f>K44*L44</f>
        <v>2.741435298448474</v>
      </c>
      <c r="N44" s="95">
        <f>分析係数表!H47</f>
        <v>1</v>
      </c>
      <c r="O44" s="96">
        <f>SUM(O5:O43)</f>
        <v>2.7414352984484744</v>
      </c>
      <c r="P44" s="92">
        <f>分析係数表!C47</f>
        <v>0.37485381830581077</v>
      </c>
      <c r="Q44" s="96">
        <f>SUM(Q5:Q43)</f>
        <v>1.1506983486026494</v>
      </c>
      <c r="R44" s="91">
        <f>SUM(R5:R43)</f>
        <v>1.2916379178231676</v>
      </c>
      <c r="S44" s="97">
        <f>SUM(S5:S43)</f>
        <v>107.61358538320967</v>
      </c>
      <c r="T44" s="98">
        <f>分析係数表!F47</f>
        <v>0.42538298373792127</v>
      </c>
      <c r="U44" s="99">
        <f>SUM(U5:U43)</f>
        <v>92.053817563605946</v>
      </c>
      <c r="V44" s="100">
        <f>分析係数表!D47</f>
        <v>7.0015974022573133E-2</v>
      </c>
      <c r="W44" s="101">
        <f>SUM(W5:W43)</f>
        <v>1</v>
      </c>
      <c r="X44" s="92">
        <f>分析係数表!E47</f>
        <v>5.9583104197763637E-2</v>
      </c>
      <c r="Y44" s="102">
        <f>SUM(Y5:Y43)</f>
        <v>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378</v>
      </c>
      <c r="S2" s="3" t="s">
        <v>153</v>
      </c>
      <c r="U2" s="64" t="s">
        <v>210</v>
      </c>
      <c r="W2" s="3" t="s">
        <v>130</v>
      </c>
      <c r="Y2" s="3" t="s">
        <v>154</v>
      </c>
    </row>
    <row r="3" spans="1:25" ht="44" x14ac:dyDescent="0.2">
      <c r="B3" s="65"/>
      <c r="C3" s="66" t="s">
        <v>228</v>
      </c>
      <c r="D3" s="66" t="s">
        <v>382</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投入係数表!AF5</f>
        <v>0</v>
      </c>
      <c r="E5" s="77">
        <f t="shared" ref="E5:E38" si="0">$C$34*D5</f>
        <v>0</v>
      </c>
      <c r="F5" s="76">
        <f>分析係数表!C8</f>
        <v>0.22093957036739609</v>
      </c>
      <c r="G5" s="77">
        <f t="shared" ref="G5:G38" si="1">E5*F5</f>
        <v>0</v>
      </c>
      <c r="H5" s="77">
        <f t="array" ref="H5:H43">MMULT(逆行列係数!C5:AO43,'30'!G5:G43)</f>
        <v>6.9386193302633148E-4</v>
      </c>
      <c r="I5" s="77">
        <f t="shared" ref="I5:I38" si="2">C5+H5</f>
        <v>6.9386193302633148E-4</v>
      </c>
      <c r="J5" s="76">
        <f>分析係数表!G8</f>
        <v>0.11961513229827248</v>
      </c>
      <c r="K5" s="78">
        <f t="shared" ref="K5:K38" si="3">I5*J5</f>
        <v>8.2996386915679715E-5</v>
      </c>
      <c r="L5" s="79" t="s">
        <v>187</v>
      </c>
      <c r="M5" s="80" t="s">
        <v>187</v>
      </c>
      <c r="N5" s="81">
        <f>分析係数表!H8</f>
        <v>1.166878525462779E-2</v>
      </c>
      <c r="O5" s="82">
        <f t="shared" ref="O5:O43" si="4">$M$44*N5</f>
        <v>0.36332641172448493</v>
      </c>
      <c r="P5" s="76">
        <f>分析係数表!C8</f>
        <v>0.22093957036739609</v>
      </c>
      <c r="Q5" s="82">
        <f t="shared" ref="Q5:Q38" si="5">O5*P5</f>
        <v>8.0273181309535355E-2</v>
      </c>
      <c r="R5" s="83">
        <f t="array" ref="R5:R43">MMULT(逆行列係数!C5:AO43,'30'!Q5:Q43)</f>
        <v>0.13625314106320863</v>
      </c>
      <c r="S5" s="84">
        <f t="shared" ref="S5:S38" si="6">I5+R5</f>
        <v>0.13694700299623497</v>
      </c>
      <c r="T5" s="85">
        <f>分析係数表!F8</f>
        <v>0.45156352503826808</v>
      </c>
      <c r="U5" s="86">
        <f t="shared" ref="U5:U38" si="7">S5*T5</f>
        <v>6.184027141640612E-2</v>
      </c>
      <c r="V5" s="87">
        <f>分析係数表!D8</f>
        <v>0.17734528755740214</v>
      </c>
      <c r="W5" s="88">
        <f t="shared" ref="W5:W38" si="8">ROUND(S5*V5,0)</f>
        <v>0</v>
      </c>
      <c r="X5" s="76">
        <f>分析係数表!E8</f>
        <v>0.14038924119833807</v>
      </c>
      <c r="Y5" s="89">
        <f t="shared" ref="Y5:Y38" si="9">ROUND(S5*X5,0)</f>
        <v>0</v>
      </c>
    </row>
    <row r="6" spans="1:25" x14ac:dyDescent="0.2">
      <c r="A6" s="6" t="s">
        <v>220</v>
      </c>
      <c r="B6" s="5" t="s">
        <v>266</v>
      </c>
      <c r="C6" s="90"/>
      <c r="D6" s="76">
        <f>投入係数表!AF6</f>
        <v>0</v>
      </c>
      <c r="E6" s="77">
        <f t="shared" si="0"/>
        <v>0</v>
      </c>
      <c r="F6" s="76">
        <f>分析係数表!C9</f>
        <v>0.23618090452261309</v>
      </c>
      <c r="G6" s="77">
        <f t="shared" si="1"/>
        <v>0</v>
      </c>
      <c r="H6" s="77">
        <v>3.5534866966551798E-4</v>
      </c>
      <c r="I6" s="77">
        <f t="shared" si="2"/>
        <v>3.5534866966551798E-4</v>
      </c>
      <c r="J6" s="76">
        <f>分析係数表!G9</f>
        <v>0.23529411764705882</v>
      </c>
      <c r="K6" s="78">
        <f t="shared" si="3"/>
        <v>8.3611451686004229E-5</v>
      </c>
      <c r="L6" s="79"/>
      <c r="M6" s="80"/>
      <c r="N6" s="81">
        <f>分析係数表!H9</f>
        <v>6.2564550726940495E-4</v>
      </c>
      <c r="O6" s="82">
        <f t="shared" si="4"/>
        <v>1.9480479947780894E-2</v>
      </c>
      <c r="P6" s="76">
        <f>分析係数表!C9</f>
        <v>0.23618090452261309</v>
      </c>
      <c r="Q6" s="82">
        <f t="shared" si="5"/>
        <v>4.6009173746015177E-3</v>
      </c>
      <c r="R6" s="83">
        <v>5.4587455718623128E-3</v>
      </c>
      <c r="S6" s="84">
        <f t="shared" si="6"/>
        <v>5.8140942415278304E-3</v>
      </c>
      <c r="T6" s="85">
        <f>分析係数表!F9</f>
        <v>0.68627450980392157</v>
      </c>
      <c r="U6" s="86">
        <f t="shared" si="7"/>
        <v>3.9900646755583148E-3</v>
      </c>
      <c r="V6" s="87">
        <f>分析係数表!D9</f>
        <v>1.9607843137254902E-2</v>
      </c>
      <c r="W6" s="88">
        <f t="shared" si="8"/>
        <v>0</v>
      </c>
      <c r="X6" s="76">
        <f>分析係数表!E9</f>
        <v>0</v>
      </c>
      <c r="Y6" s="89">
        <f t="shared" si="9"/>
        <v>0</v>
      </c>
    </row>
    <row r="7" spans="1:25" x14ac:dyDescent="0.2">
      <c r="A7" s="6" t="s">
        <v>221</v>
      </c>
      <c r="B7" s="5" t="s">
        <v>267</v>
      </c>
      <c r="C7" s="90"/>
      <c r="D7" s="76">
        <f>投入係数表!AF7</f>
        <v>0</v>
      </c>
      <c r="E7" s="77">
        <f t="shared" si="0"/>
        <v>0</v>
      </c>
      <c r="F7" s="76">
        <f>分析係数表!C10</f>
        <v>0</v>
      </c>
      <c r="G7" s="77">
        <f t="shared" si="1"/>
        <v>0</v>
      </c>
      <c r="H7" s="77">
        <v>0</v>
      </c>
      <c r="I7" s="77">
        <f t="shared" si="2"/>
        <v>0</v>
      </c>
      <c r="J7" s="76">
        <f>分析係数表!G10</f>
        <v>0</v>
      </c>
      <c r="K7" s="78">
        <f t="shared" si="3"/>
        <v>0</v>
      </c>
      <c r="L7" s="79"/>
      <c r="M7" s="80"/>
      <c r="N7" s="81">
        <f>分析係数表!H10</f>
        <v>1.1817748470644316E-3</v>
      </c>
      <c r="O7" s="82">
        <f t="shared" si="4"/>
        <v>3.6796462123586136E-2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222</v>
      </c>
      <c r="B8" s="5" t="s">
        <v>27</v>
      </c>
      <c r="C8" s="90"/>
      <c r="D8" s="76">
        <f>投入係数表!AF8</f>
        <v>0</v>
      </c>
      <c r="E8" s="77">
        <f t="shared" si="0"/>
        <v>0</v>
      </c>
      <c r="F8" s="76">
        <f>分析係数表!C11</f>
        <v>2.6120660599932566E-2</v>
      </c>
      <c r="G8" s="77">
        <f t="shared" si="1"/>
        <v>0</v>
      </c>
      <c r="H8" s="77">
        <v>9.7786868343246788E-3</v>
      </c>
      <c r="I8" s="77">
        <f t="shared" si="2"/>
        <v>9.7786868343246788E-3</v>
      </c>
      <c r="J8" s="76">
        <f>分析係数表!G11</f>
        <v>0.34361233480176212</v>
      </c>
      <c r="K8" s="78">
        <f t="shared" si="3"/>
        <v>3.360077414437555E-3</v>
      </c>
      <c r="L8" s="79"/>
      <c r="M8" s="80"/>
      <c r="N8" s="81">
        <f>分析係数表!H11</f>
        <v>-1.9861762135536665E-5</v>
      </c>
      <c r="O8" s="82">
        <f t="shared" si="4"/>
        <v>-6.1842793485018712E-4</v>
      </c>
      <c r="P8" s="76">
        <f>分析係数表!C11</f>
        <v>2.6120660599932566E-2</v>
      </c>
      <c r="Q8" s="82">
        <f t="shared" si="5"/>
        <v>-1.6153746191738945E-5</v>
      </c>
      <c r="R8" s="83">
        <v>1.9016441581556863E-3</v>
      </c>
      <c r="S8" s="84">
        <f t="shared" si="6"/>
        <v>1.1680330992480364E-2</v>
      </c>
      <c r="T8" s="85">
        <f>分析係数表!F11</f>
        <v>0.56828193832599116</v>
      </c>
      <c r="U8" s="86">
        <f t="shared" si="7"/>
        <v>6.6377211366958899E-3</v>
      </c>
      <c r="V8" s="87">
        <f>分析係数表!D11</f>
        <v>2.2026431718061675E-2</v>
      </c>
      <c r="W8" s="88">
        <f t="shared" si="8"/>
        <v>0</v>
      </c>
      <c r="X8" s="76">
        <f>分析係数表!E11</f>
        <v>0</v>
      </c>
      <c r="Y8" s="89">
        <f t="shared" si="9"/>
        <v>0</v>
      </c>
    </row>
    <row r="9" spans="1:25" x14ac:dyDescent="0.2">
      <c r="A9" s="6" t="s">
        <v>223</v>
      </c>
      <c r="B9" s="5" t="s">
        <v>191</v>
      </c>
      <c r="C9" s="90"/>
      <c r="D9" s="76">
        <f>投入係数表!AF9</f>
        <v>9.4393052671323387E-5</v>
      </c>
      <c r="E9" s="77">
        <f t="shared" si="0"/>
        <v>9.4393052671323391E-3</v>
      </c>
      <c r="F9" s="76">
        <f>分析係数表!C12</f>
        <v>0.27511259056197379</v>
      </c>
      <c r="G9" s="77">
        <f t="shared" si="1"/>
        <v>2.5968717251460618E-3</v>
      </c>
      <c r="H9" s="77">
        <v>5.0572312327388427E-3</v>
      </c>
      <c r="I9" s="77">
        <f t="shared" si="2"/>
        <v>5.0572312327388427E-3</v>
      </c>
      <c r="J9" s="76">
        <f>分析係数表!G12</f>
        <v>0.14467046825309793</v>
      </c>
      <c r="K9" s="78">
        <f t="shared" si="3"/>
        <v>7.3163201050452007E-4</v>
      </c>
      <c r="L9" s="79"/>
      <c r="M9" s="80"/>
      <c r="N9" s="81">
        <f>分析係数表!H12</f>
        <v>9.3787240804004135E-2</v>
      </c>
      <c r="O9" s="82">
        <f t="shared" si="4"/>
        <v>2.9202167083625836</v>
      </c>
      <c r="P9" s="76">
        <f>分析係数表!C12</f>
        <v>0.27511259056197379</v>
      </c>
      <c r="Q9" s="82">
        <f t="shared" si="5"/>
        <v>0.80338838363999032</v>
      </c>
      <c r="R9" s="83">
        <v>0.93424086452738342</v>
      </c>
      <c r="S9" s="84">
        <f t="shared" si="6"/>
        <v>0.93929809576012224</v>
      </c>
      <c r="T9" s="85">
        <f>分析係数表!F12</f>
        <v>0.28514639763131922</v>
      </c>
      <c r="U9" s="86">
        <f t="shared" si="7"/>
        <v>0.26783746830795679</v>
      </c>
      <c r="V9" s="87">
        <f>分析係数表!D12</f>
        <v>6.6646562123039807E-2</v>
      </c>
      <c r="W9" s="88">
        <f t="shared" si="8"/>
        <v>0</v>
      </c>
      <c r="X9" s="76">
        <f>分析係数表!E12</f>
        <v>5.9847571005592716E-2</v>
      </c>
      <c r="Y9" s="89">
        <f t="shared" si="9"/>
        <v>0</v>
      </c>
    </row>
    <row r="10" spans="1:25" x14ac:dyDescent="0.2">
      <c r="A10" s="6" t="s">
        <v>224</v>
      </c>
      <c r="B10" s="5" t="s">
        <v>28</v>
      </c>
      <c r="C10" s="90"/>
      <c r="D10" s="76">
        <f>投入係数表!AF10</f>
        <v>1.1327166320558807E-3</v>
      </c>
      <c r="E10" s="77">
        <f t="shared" si="0"/>
        <v>0.11327166320558807</v>
      </c>
      <c r="F10" s="76">
        <f>分析係数表!C13</f>
        <v>0</v>
      </c>
      <c r="G10" s="77">
        <f t="shared" si="1"/>
        <v>0</v>
      </c>
      <c r="H10" s="77">
        <v>0</v>
      </c>
      <c r="I10" s="77">
        <f t="shared" si="2"/>
        <v>0</v>
      </c>
      <c r="J10" s="76">
        <f>分析係数表!G13</f>
        <v>0.2449874686716792</v>
      </c>
      <c r="K10" s="78">
        <f t="shared" si="3"/>
        <v>0</v>
      </c>
      <c r="L10" s="79"/>
      <c r="M10" s="80"/>
      <c r="N10" s="81">
        <f>分析係数表!H13</f>
        <v>1.4727496623500437E-2</v>
      </c>
      <c r="O10" s="82">
        <f t="shared" si="4"/>
        <v>0.45856431369141371</v>
      </c>
      <c r="P10" s="76">
        <f>分析係数表!C13</f>
        <v>0</v>
      </c>
      <c r="Q10" s="82">
        <f t="shared" si="5"/>
        <v>0</v>
      </c>
      <c r="R10" s="83">
        <v>0</v>
      </c>
      <c r="S10" s="84">
        <f t="shared" si="6"/>
        <v>0</v>
      </c>
      <c r="T10" s="85">
        <f>分析係数表!F13</f>
        <v>0.38345864661654133</v>
      </c>
      <c r="U10" s="86">
        <f t="shared" si="7"/>
        <v>0</v>
      </c>
      <c r="V10" s="87">
        <f>分析係数表!D13</f>
        <v>8.834586466165413E-2</v>
      </c>
      <c r="W10" s="88">
        <f t="shared" si="8"/>
        <v>0</v>
      </c>
      <c r="X10" s="76">
        <f>分析係数表!E13</f>
        <v>8.6048454469507096E-2</v>
      </c>
      <c r="Y10" s="89">
        <f t="shared" si="9"/>
        <v>0</v>
      </c>
    </row>
    <row r="11" spans="1:25" x14ac:dyDescent="0.2">
      <c r="A11" s="6" t="s">
        <v>225</v>
      </c>
      <c r="B11" s="5" t="s">
        <v>268</v>
      </c>
      <c r="C11" s="90"/>
      <c r="D11" s="76">
        <f>投入係数表!AF11</f>
        <v>3.1149707381536718E-3</v>
      </c>
      <c r="E11" s="77">
        <f t="shared" si="0"/>
        <v>0.31149707381536718</v>
      </c>
      <c r="F11" s="76">
        <f>分析係数表!C14</f>
        <v>0.21228966346153844</v>
      </c>
      <c r="G11" s="77">
        <f t="shared" si="1"/>
        <v>6.6127608969518289E-2</v>
      </c>
      <c r="H11" s="77">
        <v>0.16476511051406767</v>
      </c>
      <c r="I11" s="77">
        <f t="shared" si="2"/>
        <v>0.16476511051406767</v>
      </c>
      <c r="J11" s="76">
        <f>分析係数表!G14</f>
        <v>0.17214191852825231</v>
      </c>
      <c r="K11" s="78">
        <f t="shared" si="3"/>
        <v>2.8362982230411126E-2</v>
      </c>
      <c r="L11" s="79"/>
      <c r="M11" s="80"/>
      <c r="N11" s="81">
        <f>分析係数表!H14</f>
        <v>1.2214983713355048E-3</v>
      </c>
      <c r="O11" s="82">
        <f t="shared" si="4"/>
        <v>3.8033317993286506E-2</v>
      </c>
      <c r="P11" s="76">
        <f>分析係数表!C14</f>
        <v>0.21228966346153844</v>
      </c>
      <c r="Q11" s="82">
        <f t="shared" si="5"/>
        <v>8.0740802771204663E-3</v>
      </c>
      <c r="R11" s="83">
        <v>4.6758763049844707E-2</v>
      </c>
      <c r="S11" s="84">
        <f t="shared" si="6"/>
        <v>0.21152387356391239</v>
      </c>
      <c r="T11" s="85">
        <f>分析係数表!F14</f>
        <v>0.30737068450603272</v>
      </c>
      <c r="U11" s="86">
        <f t="shared" si="7"/>
        <v>6.5016237806707275E-2</v>
      </c>
      <c r="V11" s="87">
        <f>分析係数表!D14</f>
        <v>6.4508421932863463E-2</v>
      </c>
      <c r="W11" s="88">
        <f t="shared" si="8"/>
        <v>0</v>
      </c>
      <c r="X11" s="76">
        <f>分析係数表!E14</f>
        <v>5.0053757018277384E-2</v>
      </c>
      <c r="Y11" s="89">
        <f t="shared" si="9"/>
        <v>0</v>
      </c>
    </row>
    <row r="12" spans="1:25" x14ac:dyDescent="0.2">
      <c r="A12" s="6" t="s">
        <v>226</v>
      </c>
      <c r="B12" s="5" t="s">
        <v>29</v>
      </c>
      <c r="C12" s="90"/>
      <c r="D12" s="76">
        <f>投入係数表!AF12</f>
        <v>5.6635831602794035E-4</v>
      </c>
      <c r="E12" s="77">
        <f t="shared" si="0"/>
        <v>5.6635831602794035E-2</v>
      </c>
      <c r="F12" s="76">
        <f>分析係数表!C15</f>
        <v>0</v>
      </c>
      <c r="G12" s="77">
        <f t="shared" si="1"/>
        <v>0</v>
      </c>
      <c r="H12" s="77">
        <v>0</v>
      </c>
      <c r="I12" s="77">
        <f t="shared" si="2"/>
        <v>0</v>
      </c>
      <c r="J12" s="76">
        <f>分析係数表!G15</f>
        <v>9.5616368472834598E-2</v>
      </c>
      <c r="K12" s="78">
        <f t="shared" si="3"/>
        <v>0</v>
      </c>
      <c r="L12" s="79"/>
      <c r="M12" s="80"/>
      <c r="N12" s="81">
        <f>分析係数表!H15</f>
        <v>8.620004766822913E-3</v>
      </c>
      <c r="O12" s="82">
        <f t="shared" si="4"/>
        <v>0.26839772372498122</v>
      </c>
      <c r="P12" s="76">
        <f>分析係数表!C15</f>
        <v>0</v>
      </c>
      <c r="Q12" s="82">
        <f t="shared" si="5"/>
        <v>0</v>
      </c>
      <c r="R12" s="83">
        <v>0</v>
      </c>
      <c r="S12" s="84">
        <f t="shared" si="6"/>
        <v>0</v>
      </c>
      <c r="T12" s="85">
        <f>分析係数表!F15</f>
        <v>0.30379331705717305</v>
      </c>
      <c r="U12" s="86">
        <f t="shared" si="7"/>
        <v>0</v>
      </c>
      <c r="V12" s="87">
        <f>分析係数表!D15</f>
        <v>2.2264329701563241E-2</v>
      </c>
      <c r="W12" s="88">
        <f t="shared" si="8"/>
        <v>0</v>
      </c>
      <c r="X12" s="76">
        <f>分析係数表!E15</f>
        <v>2.0187297307145722E-2</v>
      </c>
      <c r="Y12" s="89">
        <f t="shared" si="9"/>
        <v>0</v>
      </c>
    </row>
    <row r="13" spans="1:25" x14ac:dyDescent="0.2">
      <c r="A13" s="6" t="s">
        <v>227</v>
      </c>
      <c r="B13" s="5" t="s">
        <v>30</v>
      </c>
      <c r="C13" s="90"/>
      <c r="D13" s="76">
        <f>投入係数表!AF13</f>
        <v>4.7668491599018314E-2</v>
      </c>
      <c r="E13" s="77">
        <f t="shared" si="0"/>
        <v>4.766849159901831</v>
      </c>
      <c r="F13" s="76">
        <f>分析係数表!C16</f>
        <v>0.11454569784557744</v>
      </c>
      <c r="G13" s="77">
        <f t="shared" si="1"/>
        <v>0.54602206354555982</v>
      </c>
      <c r="H13" s="77">
        <v>0.56693995278308773</v>
      </c>
      <c r="I13" s="77">
        <f t="shared" si="2"/>
        <v>0.56693995278308773</v>
      </c>
      <c r="J13" s="76">
        <f>分析係数表!G16</f>
        <v>3.3333333333333333E-2</v>
      </c>
      <c r="K13" s="78">
        <f t="shared" si="3"/>
        <v>1.8897998426102923E-2</v>
      </c>
      <c r="L13" s="79"/>
      <c r="M13" s="80"/>
      <c r="N13" s="81">
        <f>分析係数表!H16</f>
        <v>1.7428696273933425E-2</v>
      </c>
      <c r="O13" s="82">
        <f t="shared" si="4"/>
        <v>0.54267051283103918</v>
      </c>
      <c r="P13" s="76">
        <f>分析係数表!C16</f>
        <v>0.11454569784557744</v>
      </c>
      <c r="Q13" s="82">
        <f t="shared" si="5"/>
        <v>6.2160572592448768E-2</v>
      </c>
      <c r="R13" s="83">
        <v>7.2486330280853203E-2</v>
      </c>
      <c r="S13" s="84">
        <f t="shared" si="6"/>
        <v>0.63942628306394089</v>
      </c>
      <c r="T13" s="85">
        <f>分析係数表!F16</f>
        <v>0.28835978835978837</v>
      </c>
      <c r="U13" s="86">
        <f t="shared" si="7"/>
        <v>0.18438482765600414</v>
      </c>
      <c r="V13" s="87">
        <f>分析係数表!D16</f>
        <v>1.4814814814814815E-2</v>
      </c>
      <c r="W13" s="88">
        <f t="shared" si="8"/>
        <v>0</v>
      </c>
      <c r="X13" s="76">
        <f>分析係数表!E16</f>
        <v>1.4814814814814815E-2</v>
      </c>
      <c r="Y13" s="89">
        <f t="shared" si="9"/>
        <v>0</v>
      </c>
    </row>
    <row r="14" spans="1:25" x14ac:dyDescent="0.2">
      <c r="A14" s="6" t="s">
        <v>2</v>
      </c>
      <c r="B14" s="5" t="s">
        <v>365</v>
      </c>
      <c r="C14" s="90"/>
      <c r="D14" s="76">
        <f>投入係数表!AF14</f>
        <v>2.2654332641117614E-3</v>
      </c>
      <c r="E14" s="77">
        <f t="shared" si="0"/>
        <v>0.22654332641117614</v>
      </c>
      <c r="F14" s="76">
        <f>分析係数表!C17</f>
        <v>0.30978058757902571</v>
      </c>
      <c r="G14" s="77">
        <f t="shared" si="1"/>
        <v>7.0178724767761158E-2</v>
      </c>
      <c r="H14" s="77">
        <v>0.11953414155261349</v>
      </c>
      <c r="I14" s="77">
        <f t="shared" si="2"/>
        <v>0.11953414155261349</v>
      </c>
      <c r="J14" s="76">
        <f>分析係数表!G17</f>
        <v>0.21244620534189493</v>
      </c>
      <c r="K14" s="78">
        <f t="shared" si="3"/>
        <v>2.5394574781653662E-2</v>
      </c>
      <c r="L14" s="79"/>
      <c r="M14" s="80"/>
      <c r="N14" s="81">
        <f>分析係数表!H17</f>
        <v>3.0984348931437197E-3</v>
      </c>
      <c r="O14" s="82">
        <f t="shared" si="4"/>
        <v>9.6474757836629191E-2</v>
      </c>
      <c r="P14" s="76">
        <f>分析係数表!C17</f>
        <v>0.30978058757902571</v>
      </c>
      <c r="Q14" s="82">
        <f t="shared" si="5"/>
        <v>2.9886007169175208E-2</v>
      </c>
      <c r="R14" s="83">
        <v>6.733939312269871E-2</v>
      </c>
      <c r="S14" s="84">
        <f t="shared" si="6"/>
        <v>0.1868735346753122</v>
      </c>
      <c r="T14" s="85">
        <f>分析係数表!F17</f>
        <v>0.32338274472300022</v>
      </c>
      <c r="U14" s="86">
        <f t="shared" si="7"/>
        <v>6.0431676559391218E-2</v>
      </c>
      <c r="V14" s="87">
        <f>分析係数表!D17</f>
        <v>4.5631532208484184E-2</v>
      </c>
      <c r="W14" s="88">
        <f t="shared" si="8"/>
        <v>0</v>
      </c>
      <c r="X14" s="76">
        <f>分析係数表!E17</f>
        <v>4.7134367101577979E-2</v>
      </c>
      <c r="Y14" s="89">
        <f t="shared" si="9"/>
        <v>0</v>
      </c>
    </row>
    <row r="15" spans="1:25" x14ac:dyDescent="0.2">
      <c r="A15" s="6" t="s">
        <v>3</v>
      </c>
      <c r="B15" s="5" t="s">
        <v>31</v>
      </c>
      <c r="C15" s="90"/>
      <c r="D15" s="76">
        <f>投入係数表!AF15</f>
        <v>0</v>
      </c>
      <c r="E15" s="77">
        <f t="shared" si="0"/>
        <v>0</v>
      </c>
      <c r="F15" s="76">
        <f>分析係数表!C18</f>
        <v>0.59688826025459685</v>
      </c>
      <c r="G15" s="77">
        <f t="shared" si="1"/>
        <v>0</v>
      </c>
      <c r="H15" s="77">
        <v>2.2285667378915505E-2</v>
      </c>
      <c r="I15" s="77">
        <f t="shared" si="2"/>
        <v>2.2285667378915505E-2</v>
      </c>
      <c r="J15" s="76">
        <f>分析係数表!G18</f>
        <v>0.21580586555930445</v>
      </c>
      <c r="K15" s="78">
        <f t="shared" si="3"/>
        <v>4.8093777382736159E-3</v>
      </c>
      <c r="L15" s="79"/>
      <c r="M15" s="80"/>
      <c r="N15" s="81">
        <f>分析係数表!H18</f>
        <v>4.5682052911734329E-4</v>
      </c>
      <c r="O15" s="82">
        <f t="shared" si="4"/>
        <v>1.4223842501554304E-2</v>
      </c>
      <c r="P15" s="76">
        <f>分析係数表!C18</f>
        <v>0.59688826025459685</v>
      </c>
      <c r="Q15" s="82">
        <f t="shared" si="5"/>
        <v>8.4900446048881417E-3</v>
      </c>
      <c r="R15" s="83">
        <v>2.118078969872288E-2</v>
      </c>
      <c r="S15" s="84">
        <f t="shared" si="6"/>
        <v>4.3466457077638382E-2</v>
      </c>
      <c r="T15" s="85">
        <f>分析係数表!F18</f>
        <v>0.45964183752919802</v>
      </c>
      <c r="U15" s="86">
        <f t="shared" si="7"/>
        <v>1.997900220204972E-2</v>
      </c>
      <c r="V15" s="87">
        <f>分析係数表!D18</f>
        <v>3.9968855437321565E-2</v>
      </c>
      <c r="W15" s="88">
        <f t="shared" si="8"/>
        <v>0</v>
      </c>
      <c r="X15" s="76">
        <f>分析係数表!E18</f>
        <v>3.7243706202958735E-2</v>
      </c>
      <c r="Y15" s="89">
        <f t="shared" si="9"/>
        <v>0</v>
      </c>
    </row>
    <row r="16" spans="1:25" x14ac:dyDescent="0.2">
      <c r="A16" s="6" t="s">
        <v>4</v>
      </c>
      <c r="B16" s="5" t="s">
        <v>32</v>
      </c>
      <c r="C16" s="90"/>
      <c r="D16" s="76">
        <f>投入係数表!AF16</f>
        <v>9.4393052671323387E-5</v>
      </c>
      <c r="E16" s="77">
        <f t="shared" si="0"/>
        <v>9.4393052671323391E-3</v>
      </c>
      <c r="F16" s="76">
        <f>分析係数表!C19</f>
        <v>0.34200435729847489</v>
      </c>
      <c r="G16" s="77">
        <f t="shared" si="1"/>
        <v>3.2282835312297045E-3</v>
      </c>
      <c r="H16" s="77">
        <v>2.7382606697407649E-2</v>
      </c>
      <c r="I16" s="77">
        <f t="shared" si="2"/>
        <v>2.7382606697407649E-2</v>
      </c>
      <c r="J16" s="76">
        <f>分析係数表!G19</f>
        <v>5.7658279746234518E-2</v>
      </c>
      <c r="K16" s="78">
        <f t="shared" si="3"/>
        <v>1.5788339971402451E-3</v>
      </c>
      <c r="L16" s="79"/>
      <c r="M16" s="80"/>
      <c r="N16" s="81">
        <f>分析係数表!H19</f>
        <v>-1.1917057281321999E-4</v>
      </c>
      <c r="O16" s="82">
        <f t="shared" si="4"/>
        <v>-3.7105676091011225E-3</v>
      </c>
      <c r="P16" s="76">
        <f>分析係数表!C19</f>
        <v>0.34200435729847489</v>
      </c>
      <c r="Q16" s="82">
        <f t="shared" si="5"/>
        <v>-1.269030290363168E-3</v>
      </c>
      <c r="R16" s="83">
        <v>1.176550341991296E-2</v>
      </c>
      <c r="S16" s="84">
        <f t="shared" si="6"/>
        <v>3.9148110117320611E-2</v>
      </c>
      <c r="T16" s="85">
        <f>分析係数表!F19</f>
        <v>0.2400702026958986</v>
      </c>
      <c r="U16" s="86">
        <f t="shared" si="7"/>
        <v>9.3982947310265186E-3</v>
      </c>
      <c r="V16" s="87">
        <f>分析係数表!D19</f>
        <v>1.0314617409693151E-2</v>
      </c>
      <c r="W16" s="88">
        <f t="shared" si="8"/>
        <v>0</v>
      </c>
      <c r="X16" s="76">
        <f>分析係数表!E19</f>
        <v>1.1666882453641765E-2</v>
      </c>
      <c r="Y16" s="89">
        <f t="shared" si="9"/>
        <v>0</v>
      </c>
    </row>
    <row r="17" spans="1:25" x14ac:dyDescent="0.2">
      <c r="A17" s="6" t="s">
        <v>5</v>
      </c>
      <c r="B17" s="5" t="s">
        <v>33</v>
      </c>
      <c r="C17" s="90"/>
      <c r="D17" s="76">
        <f>投入係数表!AF17</f>
        <v>0</v>
      </c>
      <c r="E17" s="77">
        <f t="shared" si="0"/>
        <v>0</v>
      </c>
      <c r="F17" s="76">
        <f>分析係数表!C20</f>
        <v>3.3677120606188216E-2</v>
      </c>
      <c r="G17" s="77">
        <f t="shared" si="1"/>
        <v>0</v>
      </c>
      <c r="H17" s="77">
        <v>8.202848782919239E-4</v>
      </c>
      <c r="I17" s="77">
        <f t="shared" si="2"/>
        <v>8.202848782919239E-4</v>
      </c>
      <c r="J17" s="76">
        <f>分析係数表!G20</f>
        <v>0.10088272383354351</v>
      </c>
      <c r="K17" s="78">
        <f t="shared" si="3"/>
        <v>8.2752572841556006E-5</v>
      </c>
      <c r="L17" s="79"/>
      <c r="M17" s="80"/>
      <c r="N17" s="81">
        <f>分析係数表!H20</f>
        <v>5.7599110193056326E-4</v>
      </c>
      <c r="O17" s="82">
        <f t="shared" si="4"/>
        <v>1.7934410110655424E-2</v>
      </c>
      <c r="P17" s="76">
        <f>分析係数表!C20</f>
        <v>3.3677120606188216E-2</v>
      </c>
      <c r="Q17" s="82">
        <f t="shared" si="5"/>
        <v>6.0397929229738404E-4</v>
      </c>
      <c r="R17" s="83">
        <v>1.5645432611251448E-3</v>
      </c>
      <c r="S17" s="84">
        <f t="shared" si="6"/>
        <v>2.3848281394170685E-3</v>
      </c>
      <c r="T17" s="85">
        <f>分析係数表!F20</f>
        <v>0.2244640605296343</v>
      </c>
      <c r="U17" s="86">
        <f t="shared" si="7"/>
        <v>5.3530820783888799E-4</v>
      </c>
      <c r="V17" s="87">
        <f>分析係数表!D20</f>
        <v>9.8360655737704916E-2</v>
      </c>
      <c r="W17" s="88">
        <f t="shared" si="8"/>
        <v>0</v>
      </c>
      <c r="X17" s="76">
        <f>分析係数表!E20</f>
        <v>9.8360655737704916E-2</v>
      </c>
      <c r="Y17" s="89">
        <f t="shared" si="9"/>
        <v>0</v>
      </c>
    </row>
    <row r="18" spans="1:25" x14ac:dyDescent="0.2">
      <c r="A18" s="6" t="s">
        <v>6</v>
      </c>
      <c r="B18" s="5" t="s">
        <v>34</v>
      </c>
      <c r="C18" s="90"/>
      <c r="D18" s="76">
        <f>投入係数表!AF18</f>
        <v>1.4158957900698508E-3</v>
      </c>
      <c r="E18" s="77">
        <f t="shared" si="0"/>
        <v>0.14158957900698507</v>
      </c>
      <c r="F18" s="76">
        <f>分析係数表!C21</f>
        <v>0.74792925901052154</v>
      </c>
      <c r="G18" s="77">
        <f t="shared" si="1"/>
        <v>0.10589898891030604</v>
      </c>
      <c r="H18" s="77">
        <v>0.15635417749492181</v>
      </c>
      <c r="I18" s="77">
        <f t="shared" si="2"/>
        <v>0.15635417749492181</v>
      </c>
      <c r="J18" s="76">
        <f>分析係数表!G21</f>
        <v>0.28510603787356553</v>
      </c>
      <c r="K18" s="78">
        <f t="shared" si="3"/>
        <v>4.4577520050557366E-2</v>
      </c>
      <c r="L18" s="79"/>
      <c r="M18" s="80"/>
      <c r="N18" s="81">
        <f>分析係数表!H21</f>
        <v>9.6329546357352828E-4</v>
      </c>
      <c r="O18" s="82">
        <f t="shared" si="4"/>
        <v>2.9993754840234074E-2</v>
      </c>
      <c r="P18" s="76">
        <f>分析係数表!C21</f>
        <v>0.74792925901052154</v>
      </c>
      <c r="Q18" s="82">
        <f t="shared" si="5"/>
        <v>2.2433206832599514E-2</v>
      </c>
      <c r="R18" s="83">
        <v>5.2860467001830072E-2</v>
      </c>
      <c r="S18" s="84">
        <f t="shared" si="6"/>
        <v>0.20921464449675187</v>
      </c>
      <c r="T18" s="85">
        <f>分析係数表!F21</f>
        <v>0.42581403836016385</v>
      </c>
      <c r="U18" s="86">
        <f t="shared" si="7"/>
        <v>8.9086532657247947E-2</v>
      </c>
      <c r="V18" s="87">
        <f>分析係数表!D21</f>
        <v>6.5082518957057703E-2</v>
      </c>
      <c r="W18" s="88">
        <f t="shared" si="8"/>
        <v>0</v>
      </c>
      <c r="X18" s="76">
        <f>分析係数表!E21</f>
        <v>5.1052268764445886E-2</v>
      </c>
      <c r="Y18" s="89">
        <f t="shared" si="9"/>
        <v>0</v>
      </c>
    </row>
    <row r="19" spans="1:25" x14ac:dyDescent="0.2">
      <c r="A19" s="6" t="s">
        <v>7</v>
      </c>
      <c r="B19" s="5" t="s">
        <v>269</v>
      </c>
      <c r="C19" s="90"/>
      <c r="D19" s="76">
        <f>投入係数表!AF19</f>
        <v>0</v>
      </c>
      <c r="E19" s="77">
        <f t="shared" si="0"/>
        <v>0</v>
      </c>
      <c r="F19" s="76">
        <f>分析係数表!C22</f>
        <v>0.14808652246256238</v>
      </c>
      <c r="G19" s="77">
        <f t="shared" si="1"/>
        <v>0</v>
      </c>
      <c r="H19" s="77">
        <v>6.8430961671717243E-3</v>
      </c>
      <c r="I19" s="77">
        <f t="shared" si="2"/>
        <v>6.8430961671717243E-3</v>
      </c>
      <c r="J19" s="76">
        <f>分析係数表!G22</f>
        <v>0.1945937983354202</v>
      </c>
      <c r="K19" s="78">
        <f t="shared" si="3"/>
        <v>1.3316240755445014E-3</v>
      </c>
      <c r="L19" s="79"/>
      <c r="M19" s="80"/>
      <c r="N19" s="81">
        <f>分析係数表!H22</f>
        <v>4.9654405338841663E-5</v>
      </c>
      <c r="O19" s="82">
        <f t="shared" si="4"/>
        <v>1.5460698371254679E-3</v>
      </c>
      <c r="P19" s="76">
        <f>分析係数表!C22</f>
        <v>0.14808652246256238</v>
      </c>
      <c r="Q19" s="82">
        <f t="shared" si="5"/>
        <v>2.2895210566417076E-4</v>
      </c>
      <c r="R19" s="83">
        <v>2.7774716396143932E-3</v>
      </c>
      <c r="S19" s="84">
        <f t="shared" si="6"/>
        <v>9.6205678067861171E-3</v>
      </c>
      <c r="T19" s="85">
        <f>分析係数表!F22</f>
        <v>0.41290417618030495</v>
      </c>
      <c r="U19" s="86">
        <f t="shared" si="7"/>
        <v>3.9723726246477849E-3</v>
      </c>
      <c r="V19" s="87">
        <f>分析係数表!D22</f>
        <v>2.3495617588568902E-2</v>
      </c>
      <c r="W19" s="88">
        <f t="shared" si="8"/>
        <v>0</v>
      </c>
      <c r="X19" s="76">
        <f>分析係数表!E22</f>
        <v>1.8855417249760625E-2</v>
      </c>
      <c r="Y19" s="89">
        <f t="shared" si="9"/>
        <v>0</v>
      </c>
    </row>
    <row r="20" spans="1:25" x14ac:dyDescent="0.2">
      <c r="A20" s="6" t="s">
        <v>8</v>
      </c>
      <c r="B20" s="5" t="s">
        <v>270</v>
      </c>
      <c r="C20" s="90"/>
      <c r="D20" s="76">
        <f>投入係数表!AF20</f>
        <v>0</v>
      </c>
      <c r="E20" s="77">
        <f t="shared" si="0"/>
        <v>0</v>
      </c>
      <c r="F20" s="76">
        <f>分析係数表!C23</f>
        <v>0</v>
      </c>
      <c r="G20" s="77">
        <f t="shared" si="1"/>
        <v>0</v>
      </c>
      <c r="H20" s="77">
        <v>0</v>
      </c>
      <c r="I20" s="77">
        <f t="shared" si="2"/>
        <v>0</v>
      </c>
      <c r="J20" s="76">
        <f>分析係数表!G23</f>
        <v>0.21540656205420827</v>
      </c>
      <c r="K20" s="78">
        <f t="shared" si="3"/>
        <v>0</v>
      </c>
      <c r="L20" s="79"/>
      <c r="M20" s="80"/>
      <c r="N20" s="81">
        <f>分析係数表!H23</f>
        <v>2.9792643203304998E-5</v>
      </c>
      <c r="O20" s="82">
        <f t="shared" si="4"/>
        <v>9.2764190227528063E-4</v>
      </c>
      <c r="P20" s="76">
        <f>分析係数表!C23</f>
        <v>0</v>
      </c>
      <c r="Q20" s="82">
        <f t="shared" si="5"/>
        <v>0</v>
      </c>
      <c r="R20" s="83">
        <v>0</v>
      </c>
      <c r="S20" s="84">
        <f t="shared" si="6"/>
        <v>0</v>
      </c>
      <c r="T20" s="85">
        <f>分析係数表!F23</f>
        <v>0.44079885877318115</v>
      </c>
      <c r="U20" s="86">
        <f t="shared" si="7"/>
        <v>0</v>
      </c>
      <c r="V20" s="87">
        <f>分析係数表!D23</f>
        <v>9.4151212553495012E-2</v>
      </c>
      <c r="W20" s="88">
        <f t="shared" si="8"/>
        <v>0</v>
      </c>
      <c r="X20" s="76">
        <f>分析係数表!E23</f>
        <v>8.7375178316690436E-2</v>
      </c>
      <c r="Y20" s="89">
        <f t="shared" si="9"/>
        <v>0</v>
      </c>
    </row>
    <row r="21" spans="1:25" x14ac:dyDescent="0.2">
      <c r="A21" s="6" t="s">
        <v>9</v>
      </c>
      <c r="B21" s="5" t="s">
        <v>271</v>
      </c>
      <c r="C21" s="90"/>
      <c r="D21" s="76">
        <f>投入係数表!AF21</f>
        <v>0</v>
      </c>
      <c r="E21" s="77">
        <f t="shared" si="0"/>
        <v>0</v>
      </c>
      <c r="F21" s="76">
        <f>分析係数表!C24</f>
        <v>0.12890403180011356</v>
      </c>
      <c r="G21" s="77">
        <f t="shared" si="1"/>
        <v>0</v>
      </c>
      <c r="H21" s="77">
        <v>3.8700140810650281E-3</v>
      </c>
      <c r="I21" s="77">
        <f t="shared" si="2"/>
        <v>3.8700140810650281E-3</v>
      </c>
      <c r="J21" s="76">
        <f>分析係数表!G24</f>
        <v>0.20533333333333334</v>
      </c>
      <c r="K21" s="78">
        <f t="shared" si="3"/>
        <v>7.9464289131201912E-4</v>
      </c>
      <c r="L21" s="79"/>
      <c r="M21" s="80"/>
      <c r="N21" s="81">
        <f>分析係数表!H24</f>
        <v>3.4758083737189161E-4</v>
      </c>
      <c r="O21" s="82">
        <f t="shared" si="4"/>
        <v>1.0822488859878273E-2</v>
      </c>
      <c r="P21" s="76">
        <f>分析係数表!C24</f>
        <v>0.12890403180011356</v>
      </c>
      <c r="Q21" s="82">
        <f t="shared" si="5"/>
        <v>1.3950624481501236E-3</v>
      </c>
      <c r="R21" s="83">
        <v>5.4766401136369424E-3</v>
      </c>
      <c r="S21" s="84">
        <f t="shared" si="6"/>
        <v>9.3466541947019709E-3</v>
      </c>
      <c r="T21" s="85">
        <f>分析係数表!F24</f>
        <v>0.39200000000000002</v>
      </c>
      <c r="U21" s="86">
        <f t="shared" si="7"/>
        <v>3.6638884443231726E-3</v>
      </c>
      <c r="V21" s="87">
        <f>分析係数表!D24</f>
        <v>0</v>
      </c>
      <c r="W21" s="88">
        <f t="shared" si="8"/>
        <v>0</v>
      </c>
      <c r="X21" s="76">
        <f>分析係数表!E24</f>
        <v>0</v>
      </c>
      <c r="Y21" s="89">
        <f t="shared" si="9"/>
        <v>0</v>
      </c>
    </row>
    <row r="22" spans="1:25" x14ac:dyDescent="0.2">
      <c r="A22" s="6" t="s">
        <v>10</v>
      </c>
      <c r="B22" s="5" t="s">
        <v>272</v>
      </c>
      <c r="C22" s="90"/>
      <c r="D22" s="76">
        <f>投入係数表!AF22</f>
        <v>0</v>
      </c>
      <c r="E22" s="77">
        <f t="shared" si="0"/>
        <v>0</v>
      </c>
      <c r="F22" s="76">
        <f>分析係数表!C25</f>
        <v>4.4947860481841073E-2</v>
      </c>
      <c r="G22" s="77">
        <f t="shared" si="1"/>
        <v>0</v>
      </c>
      <c r="H22" s="77">
        <v>3.4959771992579096E-3</v>
      </c>
      <c r="I22" s="77">
        <f t="shared" si="2"/>
        <v>3.4959771992579096E-3</v>
      </c>
      <c r="J22" s="76">
        <f>分析係数表!G25</f>
        <v>0.19696010132995567</v>
      </c>
      <c r="K22" s="78">
        <f t="shared" si="3"/>
        <v>6.885680234130525E-4</v>
      </c>
      <c r="L22" s="79"/>
      <c r="M22" s="80"/>
      <c r="N22" s="81">
        <f>分析係数表!H25</f>
        <v>5.2633669659172167E-4</v>
      </c>
      <c r="O22" s="82">
        <f t="shared" si="4"/>
        <v>1.638834027352996E-2</v>
      </c>
      <c r="P22" s="76">
        <f>分析係数表!C25</f>
        <v>4.4947860481841073E-2</v>
      </c>
      <c r="Q22" s="82">
        <f t="shared" si="5"/>
        <v>7.3662083214356185E-4</v>
      </c>
      <c r="R22" s="83">
        <v>3.5284831292976145E-3</v>
      </c>
      <c r="S22" s="84">
        <f t="shared" si="6"/>
        <v>7.0244603285555245E-3</v>
      </c>
      <c r="T22" s="85">
        <f>分析係数表!F25</f>
        <v>0.35085497150094996</v>
      </c>
      <c r="U22" s="86">
        <f t="shared" si="7"/>
        <v>2.464566828384902E-3</v>
      </c>
      <c r="V22" s="87">
        <f>分析係数表!D25</f>
        <v>8.9930335655478144E-2</v>
      </c>
      <c r="W22" s="88">
        <f t="shared" si="8"/>
        <v>0</v>
      </c>
      <c r="X22" s="76">
        <f>分析係数表!E25</f>
        <v>8.7397086763774542E-2</v>
      </c>
      <c r="Y22" s="89">
        <f t="shared" si="9"/>
        <v>0</v>
      </c>
    </row>
    <row r="23" spans="1:25" x14ac:dyDescent="0.2">
      <c r="A23" s="6" t="s">
        <v>11</v>
      </c>
      <c r="B23" s="5" t="s">
        <v>35</v>
      </c>
      <c r="C23" s="90"/>
      <c r="D23" s="76">
        <f>投入係数表!AF23</f>
        <v>9.4393052671323387E-5</v>
      </c>
      <c r="E23" s="77">
        <f t="shared" si="0"/>
        <v>9.4393052671323391E-3</v>
      </c>
      <c r="F23" s="76">
        <f>分析係数表!C26</f>
        <v>0.39424703891708968</v>
      </c>
      <c r="G23" s="77">
        <f t="shared" si="1"/>
        <v>3.721418151001413E-3</v>
      </c>
      <c r="H23" s="77">
        <v>2.0560732047330468E-2</v>
      </c>
      <c r="I23" s="77">
        <f t="shared" si="2"/>
        <v>2.0560732047330468E-2</v>
      </c>
      <c r="J23" s="76">
        <f>分析係数表!G26</f>
        <v>0.19628618241398144</v>
      </c>
      <c r="K23" s="78">
        <f t="shared" si="3"/>
        <v>4.0357876012073026E-3</v>
      </c>
      <c r="L23" s="79"/>
      <c r="M23" s="80"/>
      <c r="N23" s="81">
        <f>分析係数表!H26</f>
        <v>1.0973623579884007E-2</v>
      </c>
      <c r="O23" s="82">
        <f t="shared" si="4"/>
        <v>0.34168143400472839</v>
      </c>
      <c r="P23" s="76">
        <f>分析係数表!C26</f>
        <v>0.39424703891708968</v>
      </c>
      <c r="Q23" s="82">
        <f t="shared" si="5"/>
        <v>0.13470689360930915</v>
      </c>
      <c r="R23" s="83">
        <v>0.14805632297825808</v>
      </c>
      <c r="S23" s="84">
        <f t="shared" si="6"/>
        <v>0.16861705502558855</v>
      </c>
      <c r="T23" s="85">
        <f>分析係数表!F26</f>
        <v>0.33478973238667392</v>
      </c>
      <c r="U23" s="86">
        <f t="shared" si="7"/>
        <v>5.6451258727845864E-2</v>
      </c>
      <c r="V23" s="87">
        <f>分析係数表!D26</f>
        <v>1.0267613326051339E-2</v>
      </c>
      <c r="W23" s="88">
        <f t="shared" si="8"/>
        <v>0</v>
      </c>
      <c r="X23" s="76">
        <f>分析係数表!E26</f>
        <v>1.0158383397050792E-2</v>
      </c>
      <c r="Y23" s="89">
        <f t="shared" si="9"/>
        <v>0</v>
      </c>
    </row>
    <row r="24" spans="1:25" x14ac:dyDescent="0.2">
      <c r="A24" s="6" t="s">
        <v>12</v>
      </c>
      <c r="B24" s="5" t="s">
        <v>366</v>
      </c>
      <c r="C24" s="90"/>
      <c r="D24" s="76">
        <f>投入係数表!AF24</f>
        <v>9.4393052671323387E-5</v>
      </c>
      <c r="E24" s="77">
        <f t="shared" si="0"/>
        <v>9.4393052671323391E-3</v>
      </c>
      <c r="F24" s="76">
        <f>分析係数表!C27</f>
        <v>0.12701612903225812</v>
      </c>
      <c r="G24" s="77">
        <f t="shared" si="1"/>
        <v>1.1989440157849549E-3</v>
      </c>
      <c r="H24" s="77">
        <v>1.9127123831393072E-3</v>
      </c>
      <c r="I24" s="77">
        <f t="shared" si="2"/>
        <v>1.9127123831393072E-3</v>
      </c>
      <c r="J24" s="76">
        <f>分析係数表!G27</f>
        <v>0.16988809766022381</v>
      </c>
      <c r="K24" s="78">
        <f t="shared" si="3"/>
        <v>3.2494706814269002E-4</v>
      </c>
      <c r="L24" s="79"/>
      <c r="M24" s="80"/>
      <c r="N24" s="81">
        <f>分析係数表!H27</f>
        <v>1.137085882259474E-2</v>
      </c>
      <c r="O24" s="82">
        <f t="shared" si="4"/>
        <v>0.3540499927017321</v>
      </c>
      <c r="P24" s="76">
        <f>分析係数表!C27</f>
        <v>0.12701612903225812</v>
      </c>
      <c r="Q24" s="82">
        <f t="shared" si="5"/>
        <v>4.4970059556873249E-2</v>
      </c>
      <c r="R24" s="83">
        <v>4.5519877793323282E-2</v>
      </c>
      <c r="S24" s="84">
        <f t="shared" si="6"/>
        <v>4.7432590176462591E-2</v>
      </c>
      <c r="T24" s="85">
        <f>分析係数表!F27</f>
        <v>0.32044760935910477</v>
      </c>
      <c r="U24" s="86">
        <f t="shared" si="7"/>
        <v>1.5199660127757595E-2</v>
      </c>
      <c r="V24" s="87">
        <f>分析係数表!D27</f>
        <v>1.0172939979654121E-2</v>
      </c>
      <c r="W24" s="88">
        <f t="shared" si="8"/>
        <v>0</v>
      </c>
      <c r="X24" s="76">
        <f>分析係数表!E27</f>
        <v>5.0864699898270603E-3</v>
      </c>
      <c r="Y24" s="89">
        <f t="shared" si="9"/>
        <v>0</v>
      </c>
    </row>
    <row r="25" spans="1:25" x14ac:dyDescent="0.2">
      <c r="A25" s="6" t="s">
        <v>13</v>
      </c>
      <c r="B25" s="5" t="s">
        <v>192</v>
      </c>
      <c r="C25" s="90"/>
      <c r="D25" s="76">
        <f>投入係数表!AF25</f>
        <v>1.3215027373985274E-3</v>
      </c>
      <c r="E25" s="77">
        <f t="shared" si="0"/>
        <v>0.13215027373985275</v>
      </c>
      <c r="F25" s="76">
        <f>分析係数表!C28</f>
        <v>0.16379672406551871</v>
      </c>
      <c r="G25" s="77">
        <f t="shared" si="1"/>
        <v>2.1645781922949425E-2</v>
      </c>
      <c r="H25" s="77">
        <v>4.9828414861455186E-2</v>
      </c>
      <c r="I25" s="77">
        <f t="shared" si="2"/>
        <v>4.9828414861455186E-2</v>
      </c>
      <c r="J25" s="76">
        <f>分析係数表!G28</f>
        <v>0.12481384959046909</v>
      </c>
      <c r="K25" s="78">
        <f t="shared" si="3"/>
        <v>6.2192762778491622E-3</v>
      </c>
      <c r="L25" s="79"/>
      <c r="M25" s="80"/>
      <c r="N25" s="81">
        <f>分析係数表!H28</f>
        <v>2.2086279494716771E-2</v>
      </c>
      <c r="O25" s="82">
        <f t="shared" si="4"/>
        <v>0.68769186355340806</v>
      </c>
      <c r="P25" s="76">
        <f>分析係数表!C28</f>
        <v>0.16379672406551871</v>
      </c>
      <c r="Q25" s="82">
        <f t="shared" si="5"/>
        <v>0.11264167441655992</v>
      </c>
      <c r="R25" s="83">
        <v>0.12867434151943988</v>
      </c>
      <c r="S25" s="84">
        <f t="shared" si="6"/>
        <v>0.17850275638089508</v>
      </c>
      <c r="T25" s="85">
        <f>分析係数表!F28</f>
        <v>0.21360759493670886</v>
      </c>
      <c r="U25" s="86">
        <f t="shared" si="7"/>
        <v>3.8129544480096256E-2</v>
      </c>
      <c r="V25" s="87">
        <f>分析係数表!D28</f>
        <v>6.6548771407297092E-2</v>
      </c>
      <c r="W25" s="88">
        <f t="shared" si="8"/>
        <v>0</v>
      </c>
      <c r="X25" s="76">
        <f>分析係数表!E28</f>
        <v>6.78518242740134E-2</v>
      </c>
      <c r="Y25" s="89">
        <f t="shared" si="9"/>
        <v>0</v>
      </c>
    </row>
    <row r="26" spans="1:25" x14ac:dyDescent="0.2">
      <c r="A26" s="6" t="s">
        <v>14</v>
      </c>
      <c r="B26" s="5" t="s">
        <v>50</v>
      </c>
      <c r="C26" s="90"/>
      <c r="D26" s="76">
        <f>投入係数表!AF26</f>
        <v>2.4542193694544081E-3</v>
      </c>
      <c r="E26" s="77">
        <f t="shared" si="0"/>
        <v>0.24542193694544082</v>
      </c>
      <c r="F26" s="76">
        <f>分析係数表!C29</f>
        <v>0.28548895899053628</v>
      </c>
      <c r="G26" s="77">
        <f t="shared" si="1"/>
        <v>7.0065253291994936E-2</v>
      </c>
      <c r="H26" s="77">
        <v>9.4319606202827228E-2</v>
      </c>
      <c r="I26" s="77">
        <f t="shared" si="2"/>
        <v>9.4319606202827228E-2</v>
      </c>
      <c r="J26" s="76">
        <f>分析係数表!G29</f>
        <v>0.26160092807424595</v>
      </c>
      <c r="K26" s="78">
        <f t="shared" si="3"/>
        <v>2.4674096518257006E-2</v>
      </c>
      <c r="L26" s="79"/>
      <c r="M26" s="80"/>
      <c r="N26" s="81">
        <f>分析係数表!H29</f>
        <v>1.047707952649559E-2</v>
      </c>
      <c r="O26" s="82">
        <f t="shared" si="4"/>
        <v>0.3262207356334737</v>
      </c>
      <c r="P26" s="76">
        <f>分析係数表!C29</f>
        <v>0.28548895899053628</v>
      </c>
      <c r="Q26" s="82">
        <f t="shared" si="5"/>
        <v>9.3132418217127352E-2</v>
      </c>
      <c r="R26" s="83">
        <v>0.12807571592847022</v>
      </c>
      <c r="S26" s="84">
        <f t="shared" si="6"/>
        <v>0.22239532213129745</v>
      </c>
      <c r="T26" s="85">
        <f>分析係数表!F29</f>
        <v>0.47177107501933491</v>
      </c>
      <c r="U26" s="86">
        <f t="shared" si="7"/>
        <v>0.10491968020115348</v>
      </c>
      <c r="V26" s="87">
        <f>分析係数表!D29</f>
        <v>7.4825986078886311E-2</v>
      </c>
      <c r="W26" s="88">
        <f t="shared" si="8"/>
        <v>0</v>
      </c>
      <c r="X26" s="76">
        <f>分析係数表!E29</f>
        <v>4.7370456303170917E-2</v>
      </c>
      <c r="Y26" s="89">
        <f t="shared" si="9"/>
        <v>0</v>
      </c>
    </row>
    <row r="27" spans="1:25" x14ac:dyDescent="0.2">
      <c r="A27" s="6" t="s">
        <v>15</v>
      </c>
      <c r="B27" s="5" t="s">
        <v>36</v>
      </c>
      <c r="C27" s="90"/>
      <c r="D27" s="76">
        <f>投入係数表!AF27</f>
        <v>3.1149707381536718E-3</v>
      </c>
      <c r="E27" s="77">
        <f t="shared" si="0"/>
        <v>0.31149707381536718</v>
      </c>
      <c r="F27" s="76">
        <f>分析係数表!C30</f>
        <v>1</v>
      </c>
      <c r="G27" s="77">
        <f t="shared" si="1"/>
        <v>0.31149707381536718</v>
      </c>
      <c r="H27" s="77">
        <v>0.3502478243571242</v>
      </c>
      <c r="I27" s="77">
        <f t="shared" si="2"/>
        <v>0.3502478243571242</v>
      </c>
      <c r="J27" s="76">
        <f>分析係数表!G30</f>
        <v>0.34486716956379143</v>
      </c>
      <c r="K27" s="78">
        <f t="shared" si="3"/>
        <v>0.12078897583191739</v>
      </c>
      <c r="L27" s="79"/>
      <c r="M27" s="80"/>
      <c r="N27" s="81">
        <f>分析係数表!H30</f>
        <v>0</v>
      </c>
      <c r="O27" s="82">
        <f t="shared" si="4"/>
        <v>0</v>
      </c>
      <c r="P27" s="76">
        <f>分析係数表!C30</f>
        <v>1</v>
      </c>
      <c r="Q27" s="82">
        <f t="shared" si="5"/>
        <v>0</v>
      </c>
      <c r="R27" s="83">
        <v>7.089684947862368E-2</v>
      </c>
      <c r="S27" s="84">
        <f t="shared" si="6"/>
        <v>0.42114467383574788</v>
      </c>
      <c r="T27" s="85">
        <f>分析係数表!F30</f>
        <v>0.44112823876680879</v>
      </c>
      <c r="U27" s="86">
        <f t="shared" si="7"/>
        <v>0.18577880823518561</v>
      </c>
      <c r="V27" s="87">
        <f>分析係数表!D30</f>
        <v>0.17563135454247294</v>
      </c>
      <c r="W27" s="88">
        <f t="shared" si="8"/>
        <v>0</v>
      </c>
      <c r="X27" s="76">
        <f>分析係数表!E30</f>
        <v>0.11282387668087898</v>
      </c>
      <c r="Y27" s="89">
        <f t="shared" si="9"/>
        <v>0</v>
      </c>
    </row>
    <row r="28" spans="1:25" x14ac:dyDescent="0.2">
      <c r="A28" s="6" t="s">
        <v>16</v>
      </c>
      <c r="B28" s="5" t="s">
        <v>193</v>
      </c>
      <c r="C28" s="90"/>
      <c r="D28" s="76">
        <f>投入係数表!AF28</f>
        <v>1.0383235793845574E-2</v>
      </c>
      <c r="E28" s="77">
        <f t="shared" si="0"/>
        <v>1.0383235793845573</v>
      </c>
      <c r="F28" s="76">
        <f>分析係数表!C31</f>
        <v>9.852216748768472E-2</v>
      </c>
      <c r="G28" s="77">
        <f t="shared" si="1"/>
        <v>0.10229788959453766</v>
      </c>
      <c r="H28" s="77">
        <v>0.11401331550897045</v>
      </c>
      <c r="I28" s="77">
        <f t="shared" si="2"/>
        <v>0.11401331550897045</v>
      </c>
      <c r="J28" s="76">
        <f>分析係数表!G31</f>
        <v>7.0742358078602616E-2</v>
      </c>
      <c r="K28" s="78">
        <f t="shared" si="3"/>
        <v>8.0655707914642841E-3</v>
      </c>
      <c r="L28" s="79"/>
      <c r="M28" s="80"/>
      <c r="N28" s="81">
        <f>分析係数表!H31</f>
        <v>2.298998967188369E-2</v>
      </c>
      <c r="O28" s="82">
        <f t="shared" si="4"/>
        <v>0.71583033458909162</v>
      </c>
      <c r="P28" s="76">
        <f>分析係数表!C31</f>
        <v>9.852216748768472E-2</v>
      </c>
      <c r="Q28" s="82">
        <f t="shared" si="5"/>
        <v>7.0525156117151877E-2</v>
      </c>
      <c r="R28" s="83">
        <v>9.0789780703043832E-2</v>
      </c>
      <c r="S28" s="84">
        <f t="shared" si="6"/>
        <v>0.20480309621201429</v>
      </c>
      <c r="T28" s="85">
        <f>分析係数表!F31</f>
        <v>0.34585152838427946</v>
      </c>
      <c r="U28" s="86">
        <f t="shared" si="7"/>
        <v>7.0831463842757778E-2</v>
      </c>
      <c r="V28" s="87">
        <f>分析係数表!D31</f>
        <v>0</v>
      </c>
      <c r="W28" s="88">
        <f t="shared" si="8"/>
        <v>0</v>
      </c>
      <c r="X28" s="76">
        <f>分析係数表!E31</f>
        <v>0</v>
      </c>
      <c r="Y28" s="89">
        <f t="shared" si="9"/>
        <v>0</v>
      </c>
    </row>
    <row r="29" spans="1:25" x14ac:dyDescent="0.2">
      <c r="A29" s="6" t="s">
        <v>17</v>
      </c>
      <c r="B29" s="5" t="s">
        <v>273</v>
      </c>
      <c r="C29" s="90"/>
      <c r="D29" s="76">
        <f>投入係数表!AF29</f>
        <v>1.2271096847272041E-3</v>
      </c>
      <c r="E29" s="77">
        <f t="shared" si="0"/>
        <v>0.12271096847272041</v>
      </c>
      <c r="F29" s="76">
        <f>分析係数表!C32</f>
        <v>1</v>
      </c>
      <c r="G29" s="77">
        <f t="shared" si="1"/>
        <v>0.12271096847272041</v>
      </c>
      <c r="H29" s="77">
        <v>0.14868565527362834</v>
      </c>
      <c r="I29" s="77">
        <f t="shared" si="2"/>
        <v>0.14868565527362834</v>
      </c>
      <c r="J29" s="76">
        <f>分析係数表!G32</f>
        <v>0.13984348417829193</v>
      </c>
      <c r="K29" s="78">
        <f t="shared" si="3"/>
        <v>2.0792720080796613E-2</v>
      </c>
      <c r="L29" s="79"/>
      <c r="M29" s="80"/>
      <c r="N29" s="81">
        <f>分析係数表!H32</f>
        <v>6.6735520775403198E-3</v>
      </c>
      <c r="O29" s="82">
        <f t="shared" si="4"/>
        <v>0.20779178610966287</v>
      </c>
      <c r="P29" s="76">
        <f>分析係数表!C32</f>
        <v>1</v>
      </c>
      <c r="Q29" s="82">
        <f t="shared" si="5"/>
        <v>0.20779178610966287</v>
      </c>
      <c r="R29" s="83">
        <v>0.27385871718933008</v>
      </c>
      <c r="S29" s="84">
        <f t="shared" si="6"/>
        <v>0.4225443724629584</v>
      </c>
      <c r="T29" s="85">
        <f>分析係数表!F32</f>
        <v>0.48213678121810138</v>
      </c>
      <c r="U29" s="86">
        <f t="shared" si="7"/>
        <v>0.20372418366111331</v>
      </c>
      <c r="V29" s="87">
        <f>分析係数表!D32</f>
        <v>1.5651582170806397E-2</v>
      </c>
      <c r="W29" s="88">
        <f t="shared" si="8"/>
        <v>0</v>
      </c>
      <c r="X29" s="76">
        <f>分析係数表!E32</f>
        <v>2.3477373256209595E-2</v>
      </c>
      <c r="Y29" s="89">
        <f t="shared" si="9"/>
        <v>0</v>
      </c>
    </row>
    <row r="30" spans="1:25" x14ac:dyDescent="0.2">
      <c r="A30" s="6" t="s">
        <v>18</v>
      </c>
      <c r="B30" s="5" t="s">
        <v>274</v>
      </c>
      <c r="C30" s="90"/>
      <c r="D30" s="76">
        <f>投入係数表!AF30</f>
        <v>2.926184632811025E-3</v>
      </c>
      <c r="E30" s="77">
        <f t="shared" si="0"/>
        <v>0.29261846328110253</v>
      </c>
      <c r="F30" s="76">
        <f>分析係数表!C33</f>
        <v>0.66930265995686555</v>
      </c>
      <c r="G30" s="77">
        <f t="shared" si="1"/>
        <v>0.19585031582653231</v>
      </c>
      <c r="H30" s="77">
        <v>0.21217255859464584</v>
      </c>
      <c r="I30" s="77">
        <f t="shared" si="2"/>
        <v>0.21217255859464584</v>
      </c>
      <c r="J30" s="76">
        <f>分析係数表!G33</f>
        <v>0.50267952840300112</v>
      </c>
      <c r="K30" s="78">
        <f t="shared" si="3"/>
        <v>0.1066548016944147</v>
      </c>
      <c r="L30" s="79"/>
      <c r="M30" s="80"/>
      <c r="N30" s="81">
        <f>分析係数表!H33</f>
        <v>9.930881067768333E-4</v>
      </c>
      <c r="O30" s="82">
        <f t="shared" si="4"/>
        <v>3.0921396742509356E-2</v>
      </c>
      <c r="P30" s="76">
        <f>分析係数表!C33</f>
        <v>0.66930265995686555</v>
      </c>
      <c r="Q30" s="82">
        <f t="shared" si="5"/>
        <v>2.0695773089343068E-2</v>
      </c>
      <c r="R30" s="83">
        <v>5.8731129387157632E-2</v>
      </c>
      <c r="S30" s="84">
        <f t="shared" si="6"/>
        <v>0.27090368798180348</v>
      </c>
      <c r="T30" s="85">
        <f>分析係数表!F33</f>
        <v>0.63987138263665599</v>
      </c>
      <c r="U30" s="86">
        <f t="shared" si="7"/>
        <v>0.17334351739028583</v>
      </c>
      <c r="V30" s="87">
        <f>分析係数表!D33</f>
        <v>8.1457663451232579E-2</v>
      </c>
      <c r="W30" s="88">
        <f t="shared" si="8"/>
        <v>0</v>
      </c>
      <c r="X30" s="76">
        <f>分析係数表!E33</f>
        <v>7.5026795284030015E-2</v>
      </c>
      <c r="Y30" s="89">
        <f t="shared" si="9"/>
        <v>0</v>
      </c>
    </row>
    <row r="31" spans="1:25" x14ac:dyDescent="0.2">
      <c r="A31" s="6" t="s">
        <v>19</v>
      </c>
      <c r="B31" s="5" t="s">
        <v>275</v>
      </c>
      <c r="C31" s="90"/>
      <c r="D31" s="76">
        <f>投入係数表!AF31</f>
        <v>1.17047385312441E-2</v>
      </c>
      <c r="E31" s="77">
        <f t="shared" si="0"/>
        <v>1.1704738531244101</v>
      </c>
      <c r="F31" s="76">
        <f>分析係数表!C34</f>
        <v>0.21075898495808931</v>
      </c>
      <c r="G31" s="77">
        <f t="shared" si="1"/>
        <v>0.2466878812044844</v>
      </c>
      <c r="H31" s="77">
        <v>0.30481107103979033</v>
      </c>
      <c r="I31" s="77">
        <f t="shared" si="2"/>
        <v>0.30481107103979033</v>
      </c>
      <c r="J31" s="76">
        <f>分析係数表!G34</f>
        <v>0.42506631299734748</v>
      </c>
      <c r="K31" s="78">
        <f t="shared" si="3"/>
        <v>0.12956491812765625</v>
      </c>
      <c r="L31" s="79"/>
      <c r="M31" s="80"/>
      <c r="N31" s="81">
        <f>分析係数表!H34</f>
        <v>0.16547827123222372</v>
      </c>
      <c r="O31" s="82">
        <f t="shared" si="4"/>
        <v>5.1524323392043341</v>
      </c>
      <c r="P31" s="76">
        <f>分析係数表!C34</f>
        <v>0.21075898495808931</v>
      </c>
      <c r="Q31" s="82">
        <f t="shared" si="5"/>
        <v>1.0859214098759391</v>
      </c>
      <c r="R31" s="83">
        <v>1.1881244226111314</v>
      </c>
      <c r="S31" s="84">
        <f t="shared" si="6"/>
        <v>1.4929354936509216</v>
      </c>
      <c r="T31" s="85">
        <f>分析係数表!F34</f>
        <v>0.7000994694960212</v>
      </c>
      <c r="U31" s="86">
        <f t="shared" si="7"/>
        <v>1.0452033470967907</v>
      </c>
      <c r="V31" s="87">
        <f>分析係数表!D34</f>
        <v>0.34449602122015915</v>
      </c>
      <c r="W31" s="88">
        <f t="shared" si="8"/>
        <v>1</v>
      </c>
      <c r="X31" s="76">
        <f>分析係数表!E34</f>
        <v>0.25008289124668437</v>
      </c>
      <c r="Y31" s="89">
        <f t="shared" si="9"/>
        <v>0</v>
      </c>
    </row>
    <row r="32" spans="1:25" x14ac:dyDescent="0.2">
      <c r="A32" s="6" t="s">
        <v>20</v>
      </c>
      <c r="B32" s="5" t="s">
        <v>37</v>
      </c>
      <c r="C32" s="90"/>
      <c r="D32" s="76">
        <f>投入係数表!AF32</f>
        <v>1.1232773267887483E-2</v>
      </c>
      <c r="E32" s="77">
        <f t="shared" si="0"/>
        <v>1.1232773267887484</v>
      </c>
      <c r="F32" s="76">
        <f>分析係数表!C35</f>
        <v>0.35776763643278187</v>
      </c>
      <c r="G32" s="77">
        <f t="shared" si="1"/>
        <v>0.40187227426374406</v>
      </c>
      <c r="H32" s="77">
        <v>0.48870353884524476</v>
      </c>
      <c r="I32" s="77">
        <f t="shared" si="2"/>
        <v>0.48870353884524476</v>
      </c>
      <c r="J32" s="76">
        <f>分析係数表!G35</f>
        <v>0.31457036114570364</v>
      </c>
      <c r="K32" s="78">
        <f t="shared" si="3"/>
        <v>0.15373164870773204</v>
      </c>
      <c r="L32" s="79"/>
      <c r="M32" s="80"/>
      <c r="N32" s="81">
        <f>分析係数表!H35</f>
        <v>6.2812822753634701E-2</v>
      </c>
      <c r="O32" s="82">
        <f t="shared" si="4"/>
        <v>1.9557783439637166</v>
      </c>
      <c r="P32" s="76">
        <f>分析係数表!C35</f>
        <v>0.35776763643278187</v>
      </c>
      <c r="Q32" s="82">
        <f t="shared" si="5"/>
        <v>0.69971419550631919</v>
      </c>
      <c r="R32" s="83">
        <v>0.85733505018784983</v>
      </c>
      <c r="S32" s="84">
        <f t="shared" si="6"/>
        <v>1.3460385890330946</v>
      </c>
      <c r="T32" s="85">
        <f>分析係数表!F35</f>
        <v>0.64533001245330013</v>
      </c>
      <c r="U32" s="86">
        <f t="shared" si="7"/>
        <v>0.86863909942334949</v>
      </c>
      <c r="V32" s="87">
        <f>分析係数表!D35</f>
        <v>7.6961394769613944E-2</v>
      </c>
      <c r="W32" s="88">
        <f t="shared" si="8"/>
        <v>0</v>
      </c>
      <c r="X32" s="76">
        <f>分析係数表!E35</f>
        <v>7.0734744707347447E-2</v>
      </c>
      <c r="Y32" s="89">
        <f t="shared" si="9"/>
        <v>0</v>
      </c>
    </row>
    <row r="33" spans="1:25" x14ac:dyDescent="0.2">
      <c r="A33" s="6" t="s">
        <v>21</v>
      </c>
      <c r="B33" s="5" t="s">
        <v>38</v>
      </c>
      <c r="C33" s="90"/>
      <c r="D33" s="76">
        <f>投入係数表!AF33</f>
        <v>2.0672078535019824E-2</v>
      </c>
      <c r="E33" s="77">
        <f t="shared" si="0"/>
        <v>2.0672078535019822</v>
      </c>
      <c r="F33" s="76">
        <f>分析係数表!C36</f>
        <v>0.77131996474217712</v>
      </c>
      <c r="G33" s="77">
        <f t="shared" si="1"/>
        <v>1.5944786886779005</v>
      </c>
      <c r="H33" s="77">
        <v>1.693022774963169</v>
      </c>
      <c r="I33" s="77">
        <f t="shared" si="2"/>
        <v>1.693022774963169</v>
      </c>
      <c r="J33" s="76">
        <f>分析係数表!G36</f>
        <v>2.7850799289520427E-2</v>
      </c>
      <c r="K33" s="78">
        <f t="shared" si="3"/>
        <v>4.7152037498086129E-2</v>
      </c>
      <c r="L33" s="79"/>
      <c r="M33" s="80"/>
      <c r="N33" s="81">
        <f>分析係数表!H36</f>
        <v>0.1566397870819099</v>
      </c>
      <c r="O33" s="82">
        <f t="shared" si="4"/>
        <v>4.8772319081960003</v>
      </c>
      <c r="P33" s="76">
        <f>分析係数表!C36</f>
        <v>0.77131996474217712</v>
      </c>
      <c r="Q33" s="82">
        <f t="shared" si="5"/>
        <v>3.76190634346916</v>
      </c>
      <c r="R33" s="83">
        <v>3.914538044254309</v>
      </c>
      <c r="S33" s="84">
        <f t="shared" si="6"/>
        <v>5.6075608192174782</v>
      </c>
      <c r="T33" s="85">
        <f>分析係数表!F36</f>
        <v>0.87289520426287748</v>
      </c>
      <c r="U33" s="86">
        <f t="shared" si="7"/>
        <v>4.8948129467073489</v>
      </c>
      <c r="V33" s="87">
        <f>分析係数表!D36</f>
        <v>1.1793960923623446E-2</v>
      </c>
      <c r="W33" s="88">
        <f t="shared" si="8"/>
        <v>0</v>
      </c>
      <c r="X33" s="76">
        <f>分析係数表!E36</f>
        <v>4.760213143872114E-3</v>
      </c>
      <c r="Y33" s="89">
        <f t="shared" si="9"/>
        <v>0</v>
      </c>
    </row>
    <row r="34" spans="1:25" x14ac:dyDescent="0.2">
      <c r="A34" s="6" t="s">
        <v>22</v>
      </c>
      <c r="B34" s="5" t="s">
        <v>378</v>
      </c>
      <c r="C34" s="75">
        <f>最終需要_まとめ!C35</f>
        <v>100</v>
      </c>
      <c r="D34" s="76">
        <f>投入係数表!AF34</f>
        <v>4.8989994336416841E-2</v>
      </c>
      <c r="E34" s="77">
        <f t="shared" si="0"/>
        <v>4.8989994336416842</v>
      </c>
      <c r="F34" s="76">
        <f>分析係数表!C37</f>
        <v>0.44031007751937989</v>
      </c>
      <c r="G34" s="77">
        <f t="shared" si="1"/>
        <v>2.157078820394168</v>
      </c>
      <c r="H34" s="77">
        <v>2.2867996120260674</v>
      </c>
      <c r="I34" s="77">
        <f t="shared" si="2"/>
        <v>102.28679961202607</v>
      </c>
      <c r="J34" s="76">
        <f>分析係数表!G37</f>
        <v>0.46875589956579194</v>
      </c>
      <c r="K34" s="78">
        <f t="shared" si="3"/>
        <v>47.947540765841183</v>
      </c>
      <c r="L34" s="79"/>
      <c r="M34" s="80"/>
      <c r="N34" s="81">
        <f>分析係数表!H37</f>
        <v>4.9515373003892908E-2</v>
      </c>
      <c r="O34" s="82">
        <f t="shared" si="4"/>
        <v>1.5417408415815166</v>
      </c>
      <c r="P34" s="76">
        <f>分析係数表!C37</f>
        <v>0.44031007751937989</v>
      </c>
      <c r="Q34" s="82">
        <f t="shared" si="5"/>
        <v>0.67884402947155154</v>
      </c>
      <c r="R34" s="83">
        <v>0.80180484829442311</v>
      </c>
      <c r="S34" s="84">
        <f t="shared" si="6"/>
        <v>103.0886044603205</v>
      </c>
      <c r="T34" s="85">
        <f>分析係数表!F37</f>
        <v>0.71172361714177834</v>
      </c>
      <c r="U34" s="86">
        <f t="shared" si="7"/>
        <v>73.370594452597373</v>
      </c>
      <c r="V34" s="87">
        <f>分析係数表!D37</f>
        <v>0.12846894468567113</v>
      </c>
      <c r="W34" s="88">
        <f t="shared" si="8"/>
        <v>13</v>
      </c>
      <c r="X34" s="76">
        <f>分析係数表!E37</f>
        <v>0.12044553520860865</v>
      </c>
      <c r="Y34" s="89">
        <f t="shared" si="9"/>
        <v>12</v>
      </c>
    </row>
    <row r="35" spans="1:25" x14ac:dyDescent="0.2">
      <c r="A35" s="6" t="s">
        <v>23</v>
      </c>
      <c r="B35" s="5" t="s">
        <v>194</v>
      </c>
      <c r="C35" s="90"/>
      <c r="D35" s="76">
        <f>投入係数表!AF35</f>
        <v>1.1043987162544837E-2</v>
      </c>
      <c r="E35" s="77">
        <f t="shared" si="0"/>
        <v>1.1043987162544837</v>
      </c>
      <c r="F35" s="76">
        <f>分析係数表!C38</f>
        <v>1.9523553644993696E-2</v>
      </c>
      <c r="G35" s="77">
        <f t="shared" si="1"/>
        <v>2.1561787582256586E-2</v>
      </c>
      <c r="H35" s="77">
        <v>2.5715045444155128E-2</v>
      </c>
      <c r="I35" s="77">
        <f t="shared" si="2"/>
        <v>2.5715045444155128E-2</v>
      </c>
      <c r="J35" s="76">
        <f>分析係数表!G38</f>
        <v>0.33554817275747506</v>
      </c>
      <c r="K35" s="78">
        <f t="shared" si="3"/>
        <v>8.6286365111616862E-3</v>
      </c>
      <c r="L35" s="79"/>
      <c r="M35" s="80"/>
      <c r="N35" s="81">
        <f>分析係数表!H38</f>
        <v>4.4649241280686425E-2</v>
      </c>
      <c r="O35" s="82">
        <f t="shared" si="4"/>
        <v>1.3902259975432207</v>
      </c>
      <c r="P35" s="76">
        <f>分析係数表!C38</f>
        <v>1.9523553644993696E-2</v>
      </c>
      <c r="Q35" s="82">
        <f t="shared" si="5"/>
        <v>2.7142151841699946E-2</v>
      </c>
      <c r="R35" s="83">
        <v>3.2936217684391388E-2</v>
      </c>
      <c r="S35" s="84">
        <f t="shared" si="6"/>
        <v>5.8651263128546516E-2</v>
      </c>
      <c r="T35" s="85">
        <f>分析係数表!F38</f>
        <v>0.54485049833887045</v>
      </c>
      <c r="U35" s="86">
        <f t="shared" si="7"/>
        <v>3.1956169943792787E-2</v>
      </c>
      <c r="V35" s="87">
        <f>分析係数表!D38</f>
        <v>0.16279069767441862</v>
      </c>
      <c r="W35" s="88">
        <f t="shared" si="8"/>
        <v>0</v>
      </c>
      <c r="X35" s="76">
        <f>分析係数表!E38</f>
        <v>0.12624584717607973</v>
      </c>
      <c r="Y35" s="89">
        <f t="shared" si="9"/>
        <v>0</v>
      </c>
    </row>
    <row r="36" spans="1:25" x14ac:dyDescent="0.2">
      <c r="A36" s="6" t="s">
        <v>24</v>
      </c>
      <c r="B36" s="5" t="s">
        <v>39</v>
      </c>
      <c r="C36" s="90"/>
      <c r="D36" s="76">
        <f>投入係数表!AF36</f>
        <v>0</v>
      </c>
      <c r="E36" s="77">
        <f t="shared" si="0"/>
        <v>0</v>
      </c>
      <c r="F36" s="76">
        <f>分析係数表!C39</f>
        <v>1</v>
      </c>
      <c r="G36" s="77">
        <f t="shared" si="1"/>
        <v>0</v>
      </c>
      <c r="H36" s="77">
        <v>0.12889892199864142</v>
      </c>
      <c r="I36" s="77">
        <f t="shared" si="2"/>
        <v>0.12889892199864142</v>
      </c>
      <c r="J36" s="76">
        <f>分析係数表!G39</f>
        <v>0.34952522092321203</v>
      </c>
      <c r="K36" s="78">
        <f t="shared" si="3"/>
        <v>4.505342418833902E-2</v>
      </c>
      <c r="L36" s="79"/>
      <c r="M36" s="80"/>
      <c r="N36" s="81">
        <f>分析係数表!H39</f>
        <v>3.9524906649717967E-3</v>
      </c>
      <c r="O36" s="82">
        <f t="shared" si="4"/>
        <v>0.12306715903518725</v>
      </c>
      <c r="P36" s="76">
        <f>分析係数表!C39</f>
        <v>1</v>
      </c>
      <c r="Q36" s="82">
        <f t="shared" si="5"/>
        <v>0.12306715903518725</v>
      </c>
      <c r="R36" s="83">
        <v>0.20041659696824046</v>
      </c>
      <c r="S36" s="84">
        <f t="shared" si="6"/>
        <v>0.32931551896688188</v>
      </c>
      <c r="T36" s="85">
        <f>分析係数表!F39</f>
        <v>0.70020308469180526</v>
      </c>
      <c r="U36" s="86">
        <f t="shared" si="7"/>
        <v>0.2305877422174934</v>
      </c>
      <c r="V36" s="87">
        <f>分析係数表!D39</f>
        <v>4.7038805642461164E-2</v>
      </c>
      <c r="W36" s="88">
        <f t="shared" si="8"/>
        <v>0</v>
      </c>
      <c r="X36" s="76">
        <f>分析係数表!E39</f>
        <v>5.9608101432570393E-2</v>
      </c>
      <c r="Y36" s="89">
        <f t="shared" si="9"/>
        <v>0</v>
      </c>
    </row>
    <row r="37" spans="1:25" x14ac:dyDescent="0.2">
      <c r="A37" s="6" t="s">
        <v>25</v>
      </c>
      <c r="B37" s="5" t="s">
        <v>40</v>
      </c>
      <c r="C37" s="90"/>
      <c r="D37" s="76">
        <f>投入係数表!AF37</f>
        <v>1.8878610534264677E-4</v>
      </c>
      <c r="E37" s="77">
        <f t="shared" si="0"/>
        <v>1.8878610534264678E-2</v>
      </c>
      <c r="F37" s="76">
        <f>分析係数表!C40</f>
        <v>0.85909267157813107</v>
      </c>
      <c r="G37" s="77">
        <f t="shared" si="1"/>
        <v>1.621847595956449E-2</v>
      </c>
      <c r="H37" s="77">
        <v>1.7243231085669337E-2</v>
      </c>
      <c r="I37" s="77">
        <f t="shared" si="2"/>
        <v>1.7243231085669337E-2</v>
      </c>
      <c r="J37" s="76">
        <f>分析係数表!G40</f>
        <v>0.47745782431646305</v>
      </c>
      <c r="K37" s="78">
        <f t="shared" si="3"/>
        <v>8.2329155983496844E-3</v>
      </c>
      <c r="L37" s="79"/>
      <c r="M37" s="80"/>
      <c r="N37" s="81">
        <f>分析係数表!H40</f>
        <v>3.4410502899817272E-2</v>
      </c>
      <c r="O37" s="82">
        <f t="shared" si="4"/>
        <v>1.0714263971279492</v>
      </c>
      <c r="P37" s="76">
        <f>分析係数表!C40</f>
        <v>0.85909267157813107</v>
      </c>
      <c r="Q37" s="82">
        <f t="shared" si="5"/>
        <v>0.92045456590798147</v>
      </c>
      <c r="R37" s="83">
        <v>0.92153367403894715</v>
      </c>
      <c r="S37" s="84">
        <f t="shared" si="6"/>
        <v>0.93877690512461653</v>
      </c>
      <c r="T37" s="85">
        <f>分析係数表!F40</f>
        <v>0.67379290285049442</v>
      </c>
      <c r="U37" s="86">
        <f t="shared" si="7"/>
        <v>0.63254121603291857</v>
      </c>
      <c r="V37" s="87">
        <f>分析係数表!D40</f>
        <v>6.7699243746364171E-2</v>
      </c>
      <c r="W37" s="88">
        <f t="shared" si="8"/>
        <v>0</v>
      </c>
      <c r="X37" s="76">
        <f>分析係数表!E40</f>
        <v>4.3048283885980219E-2</v>
      </c>
      <c r="Y37" s="89">
        <f t="shared" si="9"/>
        <v>0</v>
      </c>
    </row>
    <row r="38" spans="1:25" x14ac:dyDescent="0.2">
      <c r="A38" s="6" t="s">
        <v>26</v>
      </c>
      <c r="B38" s="5" t="s">
        <v>277</v>
      </c>
      <c r="C38" s="90"/>
      <c r="D38" s="76">
        <f>投入係数表!AF38</f>
        <v>2.6430054747970549E-3</v>
      </c>
      <c r="E38" s="77">
        <f t="shared" si="0"/>
        <v>0.26430054747970549</v>
      </c>
      <c r="F38" s="76">
        <f>分析係数表!C41</f>
        <v>0.79270887240526711</v>
      </c>
      <c r="G38" s="77">
        <f t="shared" si="1"/>
        <v>0.20951338896873212</v>
      </c>
      <c r="H38" s="77">
        <v>0.21895611939721898</v>
      </c>
      <c r="I38" s="77">
        <f t="shared" si="2"/>
        <v>0.21895611939721898</v>
      </c>
      <c r="J38" s="76">
        <f>分析係数表!G41</f>
        <v>0.44018033035308379</v>
      </c>
      <c r="K38" s="78">
        <f t="shared" si="3"/>
        <v>9.6380176969097106E-2</v>
      </c>
      <c r="L38" s="79"/>
      <c r="M38" s="80"/>
      <c r="N38" s="81">
        <f>分析係数表!H41</f>
        <v>5.5652657503773732E-2</v>
      </c>
      <c r="O38" s="82">
        <f t="shared" si="4"/>
        <v>1.7328350734502243</v>
      </c>
      <c r="P38" s="76">
        <f>分析係数表!C41</f>
        <v>0.79270887240526711</v>
      </c>
      <c r="Q38" s="82">
        <f t="shared" si="5"/>
        <v>1.3736337371390255</v>
      </c>
      <c r="R38" s="83">
        <v>1.3991857715763389</v>
      </c>
      <c r="S38" s="84">
        <f t="shared" si="6"/>
        <v>1.6181418909735579</v>
      </c>
      <c r="T38" s="85">
        <f>分析係数表!F41</f>
        <v>0.54542354902257917</v>
      </c>
      <c r="U38" s="86">
        <f t="shared" si="7"/>
        <v>0.88257269299690533</v>
      </c>
      <c r="V38" s="87">
        <f>分析係数表!D41</f>
        <v>0.13115623579330202</v>
      </c>
      <c r="W38" s="88">
        <f t="shared" si="8"/>
        <v>0</v>
      </c>
      <c r="X38" s="76">
        <f>分析係数表!E41</f>
        <v>0.12384452189725716</v>
      </c>
      <c r="Y38" s="89">
        <f t="shared" si="9"/>
        <v>0</v>
      </c>
    </row>
    <row r="39" spans="1:25" x14ac:dyDescent="0.2">
      <c r="A39" s="6" t="s">
        <v>51</v>
      </c>
      <c r="B39" s="5" t="s">
        <v>368</v>
      </c>
      <c r="C39" s="90"/>
      <c r="D39" s="76">
        <f>投入係数表!AF39</f>
        <v>1.7934680007551443E-3</v>
      </c>
      <c r="E39" s="77">
        <f>$C$34*D39</f>
        <v>0.17934680007551443</v>
      </c>
      <c r="F39" s="76">
        <f>分析係数表!C42</f>
        <v>1</v>
      </c>
      <c r="G39" s="77">
        <f>E39*F39</f>
        <v>0.17934680007551443</v>
      </c>
      <c r="H39" s="77">
        <v>0.19397664237053164</v>
      </c>
      <c r="I39" s="77">
        <f>C39+H39</f>
        <v>0.19397664237053164</v>
      </c>
      <c r="J39" s="76">
        <f>分析係数表!G42</f>
        <v>0.4853870458135861</v>
      </c>
      <c r="K39" s="78">
        <f>I39*J39</f>
        <v>9.4153749397070843E-2</v>
      </c>
      <c r="L39" s="79"/>
      <c r="M39" s="80"/>
      <c r="N39" s="81">
        <f>分析係数表!H42</f>
        <v>1.2671804242472393E-2</v>
      </c>
      <c r="O39" s="82">
        <f t="shared" si="4"/>
        <v>0.39455702243441937</v>
      </c>
      <c r="P39" s="76">
        <f>分析係数表!C42</f>
        <v>1</v>
      </c>
      <c r="Q39" s="82">
        <f>O39*P39</f>
        <v>0.39455702243441937</v>
      </c>
      <c r="R39" s="83">
        <v>0.41379879802206904</v>
      </c>
      <c r="S39" s="84">
        <f>I39+R39</f>
        <v>0.60777544039260067</v>
      </c>
      <c r="T39" s="85">
        <f>分析係数表!F42</f>
        <v>0.55766192733017372</v>
      </c>
      <c r="U39" s="86">
        <f>S39*T39</f>
        <v>0.33893322347328281</v>
      </c>
      <c r="V39" s="87">
        <f>分析係数表!D42</f>
        <v>5.075039494470774E-2</v>
      </c>
      <c r="W39" s="88">
        <f>ROUND(S39*V39,0)</f>
        <v>0</v>
      </c>
      <c r="X39" s="76">
        <f>分析係数表!E42</f>
        <v>4.4826224328593997E-2</v>
      </c>
      <c r="Y39" s="89">
        <f>ROUND(S39*X39,0)</f>
        <v>0</v>
      </c>
    </row>
    <row r="40" spans="1:25" x14ac:dyDescent="0.2">
      <c r="A40" s="6" t="s">
        <v>195</v>
      </c>
      <c r="B40" s="5" t="s">
        <v>41</v>
      </c>
      <c r="C40" s="90"/>
      <c r="D40" s="76">
        <f>投入係数表!AF40</f>
        <v>6.8434963186709455E-2</v>
      </c>
      <c r="E40" s="77">
        <f>$C$34*D40</f>
        <v>6.8434963186709457</v>
      </c>
      <c r="F40" s="76">
        <f>分析係数表!C43</f>
        <v>0.28901851382196297</v>
      </c>
      <c r="G40" s="77">
        <f>E40*F40</f>
        <v>1.9778971353683514</v>
      </c>
      <c r="H40" s="77">
        <v>2.1769366257889229</v>
      </c>
      <c r="I40" s="77">
        <f>C40+H40</f>
        <v>2.1769366257889229</v>
      </c>
      <c r="J40" s="76">
        <f>分析係数表!G43</f>
        <v>0.30652070442646356</v>
      </c>
      <c r="K40" s="78">
        <f>I40*J40</f>
        <v>0.66727614802858937</v>
      </c>
      <c r="L40" s="79"/>
      <c r="M40" s="80"/>
      <c r="N40" s="81">
        <f>分析係数表!H43</f>
        <v>3.521490426630651E-2</v>
      </c>
      <c r="O40" s="82">
        <f t="shared" si="4"/>
        <v>1.0964727284893818</v>
      </c>
      <c r="P40" s="76">
        <f>分析係数表!C43</f>
        <v>0.28901851382196297</v>
      </c>
      <c r="Q40" s="82">
        <f>O40*P40</f>
        <v>0.31690091843431384</v>
      </c>
      <c r="R40" s="83">
        <v>0.53379350914535861</v>
      </c>
      <c r="S40" s="84">
        <f>I40+R40</f>
        <v>2.7107301349342814</v>
      </c>
      <c r="T40" s="85">
        <f>分析係数表!F43</f>
        <v>0.54989687450420432</v>
      </c>
      <c r="U40" s="86">
        <f>S40*T40</f>
        <v>1.4906220288247214</v>
      </c>
      <c r="V40" s="87">
        <f>分析係数表!D43</f>
        <v>0.17436141519911152</v>
      </c>
      <c r="W40" s="88">
        <f>ROUND(S40*V40,0)</f>
        <v>0</v>
      </c>
      <c r="X40" s="76">
        <f>分析係数表!E43</f>
        <v>0.14136125654450263</v>
      </c>
      <c r="Y40" s="89">
        <f>ROUND(S40*X40,0)</f>
        <v>0</v>
      </c>
    </row>
    <row r="41" spans="1:25" x14ac:dyDescent="0.2">
      <c r="A41" s="6" t="s">
        <v>341</v>
      </c>
      <c r="B41" s="5" t="s">
        <v>42</v>
      </c>
      <c r="C41" s="90"/>
      <c r="D41" s="76">
        <f>投入係数表!AF41</f>
        <v>4.7196526335661698E-4</v>
      </c>
      <c r="E41" s="77">
        <f>$C$34*D41</f>
        <v>4.7196526335661695E-2</v>
      </c>
      <c r="F41" s="76">
        <f>分析係数表!C44</f>
        <v>0.45048931238732937</v>
      </c>
      <c r="G41" s="77">
        <f>E41*F41</f>
        <v>2.1261530696022719E-2</v>
      </c>
      <c r="H41" s="77">
        <v>2.5266058123305641E-2</v>
      </c>
      <c r="I41" s="77">
        <f>C41+H41</f>
        <v>2.5266058123305641E-2</v>
      </c>
      <c r="J41" s="76">
        <f>分析係数表!G44</f>
        <v>0.26609555771438664</v>
      </c>
      <c r="K41" s="78">
        <f>I41*J41</f>
        <v>6.7231858275651236E-3</v>
      </c>
      <c r="L41" s="79"/>
      <c r="M41" s="80"/>
      <c r="N41" s="81">
        <f>分析係数表!H44</f>
        <v>0.11519822038611266</v>
      </c>
      <c r="O41" s="82">
        <f t="shared" si="4"/>
        <v>3.5868820221310851</v>
      </c>
      <c r="P41" s="76">
        <f>分析係数表!C44</f>
        <v>0.45048931238732937</v>
      </c>
      <c r="Q41" s="82">
        <f>O41*P41</f>
        <v>1.6158520157643059</v>
      </c>
      <c r="R41" s="83">
        <v>1.6399271723000932</v>
      </c>
      <c r="S41" s="84">
        <f>I41+R41</f>
        <v>1.665193230423399</v>
      </c>
      <c r="T41" s="85">
        <f>分析係数表!F44</f>
        <v>0.50295857988165682</v>
      </c>
      <c r="U41" s="86">
        <f>S41*T41</f>
        <v>0.83752322240230126</v>
      </c>
      <c r="V41" s="87">
        <f>分析係数表!D44</f>
        <v>0.24172039212222909</v>
      </c>
      <c r="W41" s="88">
        <f>ROUND(S41*V41,0)</f>
        <v>0</v>
      </c>
      <c r="X41" s="76">
        <f>分析係数表!E44</f>
        <v>0.1850216373752539</v>
      </c>
      <c r="Y41" s="89">
        <f>ROUND(S41*X41,0)</f>
        <v>0</v>
      </c>
    </row>
    <row r="42" spans="1:25" x14ac:dyDescent="0.2">
      <c r="A42" s="6" t="s">
        <v>342</v>
      </c>
      <c r="B42" s="5" t="s">
        <v>279</v>
      </c>
      <c r="C42" s="90"/>
      <c r="D42" s="76">
        <f>投入係数表!AF42</f>
        <v>3.9645082121955826E-3</v>
      </c>
      <c r="E42" s="77">
        <f>$C$34*D42</f>
        <v>0.39645082121955827</v>
      </c>
      <c r="F42" s="76">
        <f>分析係数表!C45</f>
        <v>1</v>
      </c>
      <c r="G42" s="77">
        <f>E42*F42</f>
        <v>0.39645082121955827</v>
      </c>
      <c r="H42" s="77">
        <v>0.42655825086789523</v>
      </c>
      <c r="I42" s="77">
        <f>C42+H42</f>
        <v>0.42655825086789523</v>
      </c>
      <c r="J42" s="76">
        <f>分析係数表!G45</f>
        <v>0</v>
      </c>
      <c r="K42" s="78">
        <f>I42*J42</f>
        <v>0</v>
      </c>
      <c r="L42" s="79"/>
      <c r="M42" s="80"/>
      <c r="N42" s="81">
        <f>分析係数表!H45</f>
        <v>0</v>
      </c>
      <c r="O42" s="82">
        <f t="shared" si="4"/>
        <v>0</v>
      </c>
      <c r="P42" s="76">
        <f>分析係数表!C45</f>
        <v>1</v>
      </c>
      <c r="Q42" s="82">
        <f>O42*P42</f>
        <v>0</v>
      </c>
      <c r="R42" s="83">
        <v>5.1159187344218905E-2</v>
      </c>
      <c r="S42" s="84">
        <f>I42+R42</f>
        <v>0.47771743821211415</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投入係数表!AF43</f>
        <v>1.2648669057957335E-2</v>
      </c>
      <c r="E43" s="77">
        <f>$C$34*D43</f>
        <v>1.2648669057957336</v>
      </c>
      <c r="F43" s="76">
        <f>分析係数表!C46</f>
        <v>0.50943835935679327</v>
      </c>
      <c r="G43" s="77">
        <f>E43*F43</f>
        <v>0.64437172129328213</v>
      </c>
      <c r="H43" s="77">
        <v>0.67888831273803696</v>
      </c>
      <c r="I43" s="77">
        <f>C43+H43</f>
        <v>0.67888831273803696</v>
      </c>
      <c r="J43" s="76">
        <f>分析係数表!G46</f>
        <v>9.5846645367412137E-3</v>
      </c>
      <c r="K43" s="78">
        <f>I43*J43</f>
        <v>6.5069167355083415E-3</v>
      </c>
      <c r="L43" s="79"/>
      <c r="M43" s="80"/>
      <c r="N43" s="81">
        <f>分析係数表!H46</f>
        <v>2.3069436720425836E-2</v>
      </c>
      <c r="O43" s="82">
        <f t="shared" si="4"/>
        <v>0.71830404632849232</v>
      </c>
      <c r="P43" s="76">
        <f>分析係数表!C46</f>
        <v>0.50943835935679327</v>
      </c>
      <c r="Q43" s="82">
        <f>O43*P43</f>
        <v>0.36593163488093317</v>
      </c>
      <c r="R43" s="83">
        <v>0.40738610219067206</v>
      </c>
      <c r="S43" s="84">
        <f>I43+R43</f>
        <v>1.0862744149287091</v>
      </c>
      <c r="T43" s="85">
        <f>分析係数表!F46</f>
        <v>0.31355545413053398</v>
      </c>
      <c r="U43" s="86">
        <f>S43*T43</f>
        <v>0.34060726748335152</v>
      </c>
      <c r="V43" s="87">
        <f>分析係数表!D46</f>
        <v>1.3692377909630307E-3</v>
      </c>
      <c r="W43" s="88">
        <f>ROUND(S43*V43,0)</f>
        <v>0</v>
      </c>
      <c r="X43" s="76">
        <f>分析係数表!E46</f>
        <v>4.5641259698767688E-3</v>
      </c>
      <c r="Y43" s="89">
        <f>ROUND(S43*X43,0)</f>
        <v>0</v>
      </c>
    </row>
    <row r="44" spans="1:25" x14ac:dyDescent="0.2">
      <c r="A44" s="192">
        <v>40</v>
      </c>
      <c r="B44" s="14" t="s">
        <v>151</v>
      </c>
      <c r="C44" s="197">
        <f>SUM(C5:C43)</f>
        <v>100</v>
      </c>
      <c r="D44" s="92">
        <f>投入係数表!AF44</f>
        <v>0.27175759864074006</v>
      </c>
      <c r="E44" s="91">
        <f>SUM(E5:E43)</f>
        <v>27.175759864074003</v>
      </c>
      <c r="F44" s="92">
        <f>分析係数表!C47</f>
        <v>0.37485381830581077</v>
      </c>
      <c r="G44" s="91">
        <f>SUM(G5:G43)</f>
        <v>9.4897795122439881</v>
      </c>
      <c r="H44" s="91">
        <f>SUM(H5:H43)</f>
        <v>10.745693181334326</v>
      </c>
      <c r="I44" s="91">
        <f>SUM(I5:I43)</f>
        <v>110.74569318133435</v>
      </c>
      <c r="J44" s="92">
        <f>分析係数表!G47</f>
        <v>0.21549218320370808</v>
      </c>
      <c r="K44" s="93">
        <f>SUM(K5:K43)</f>
        <v>49.633277891345188</v>
      </c>
      <c r="L44" s="94">
        <f>最終需要_まとめ!$L$33</f>
        <v>0.62733333333333341</v>
      </c>
      <c r="M44" s="91">
        <f>K44*L44</f>
        <v>31.13660966383722</v>
      </c>
      <c r="N44" s="95">
        <f>分析係数表!H47</f>
        <v>1</v>
      </c>
      <c r="O44" s="96">
        <f>SUM(O5:O43)</f>
        <v>31.136609663837227</v>
      </c>
      <c r="P44" s="92">
        <f>分析係数表!C47</f>
        <v>0.37485381830581077</v>
      </c>
      <c r="Q44" s="96">
        <f>SUM(Q5:Q43)</f>
        <v>13.069374769318921</v>
      </c>
      <c r="R44" s="91">
        <f>SUM(R5:R43)</f>
        <v>14.670134909633836</v>
      </c>
      <c r="S44" s="97">
        <f>SUM(S5:S43)</f>
        <v>125.41582809096816</v>
      </c>
      <c r="T44" s="98">
        <f>分析係数表!F47</f>
        <v>0.42538298373792127</v>
      </c>
      <c r="U44" s="99">
        <f>SUM(U5:U43)</f>
        <v>86.592209759120053</v>
      </c>
      <c r="V44" s="100">
        <f>分析係数表!D47</f>
        <v>7.0015974022573133E-2</v>
      </c>
      <c r="W44" s="101">
        <f>SUM(W5:W43)</f>
        <v>14</v>
      </c>
      <c r="X44" s="92">
        <f>分析係数表!E47</f>
        <v>5.9583104197763637E-2</v>
      </c>
      <c r="Y44" s="102">
        <f>SUM(Y5:Y43)</f>
        <v>12</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290</v>
      </c>
      <c r="S2" s="3" t="s">
        <v>153</v>
      </c>
      <c r="U2" s="64" t="s">
        <v>210</v>
      </c>
      <c r="W2" s="3" t="s">
        <v>130</v>
      </c>
      <c r="Y2" s="3" t="s">
        <v>154</v>
      </c>
    </row>
    <row r="3" spans="1:25" ht="44" x14ac:dyDescent="0.2">
      <c r="B3" s="65"/>
      <c r="C3" s="66" t="s">
        <v>228</v>
      </c>
      <c r="D3" s="66" t="s">
        <v>232</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投入係数表!AG5</f>
        <v>0</v>
      </c>
      <c r="E5" s="77">
        <f t="shared" ref="E5:E38" si="0">$C$35*D5</f>
        <v>0</v>
      </c>
      <c r="F5" s="76">
        <f>分析係数表!C8</f>
        <v>0.22093957036739609</v>
      </c>
      <c r="G5" s="77">
        <f t="shared" ref="G5:G38" si="1">E5*F5</f>
        <v>0</v>
      </c>
      <c r="H5" s="77">
        <f t="array" ref="H5:H43">MMULT(逆行列係数!C5:AO43,'31'!G5:G43)</f>
        <v>5.192326815933665E-4</v>
      </c>
      <c r="I5" s="77">
        <f t="shared" ref="I5:I38" si="2">C5+H5</f>
        <v>5.192326815933665E-4</v>
      </c>
      <c r="J5" s="76">
        <f>分析係数表!G8</f>
        <v>0.11961513229827248</v>
      </c>
      <c r="K5" s="78">
        <f t="shared" ref="K5:K38" si="3">I5*J5</f>
        <v>6.2108085902377316E-5</v>
      </c>
      <c r="L5" s="79" t="s">
        <v>188</v>
      </c>
      <c r="M5" s="80" t="s">
        <v>188</v>
      </c>
      <c r="N5" s="81">
        <f>分析係数表!H8</f>
        <v>1.166878525462779E-2</v>
      </c>
      <c r="O5" s="82">
        <f t="shared" ref="O5:O43" si="4">$M$44*N5</f>
        <v>0.26936140651241808</v>
      </c>
      <c r="P5" s="76">
        <f>分析係数表!C8</f>
        <v>0.22093957036739609</v>
      </c>
      <c r="Q5" s="82">
        <f t="shared" ref="Q5:Q38" si="5">O5*P5</f>
        <v>5.9512593428411177E-2</v>
      </c>
      <c r="R5" s="83">
        <f t="array" ref="R5:R43">MMULT(逆行列係数!C5:AO43,'31'!Q5:Q43)</f>
        <v>0.10101478046785069</v>
      </c>
      <c r="S5" s="84">
        <f t="shared" ref="S5:S38" si="6">I5+R5</f>
        <v>0.10153401314944405</v>
      </c>
      <c r="T5" s="85">
        <f>分析係数表!F8</f>
        <v>0.45156352503826808</v>
      </c>
      <c r="U5" s="86">
        <f t="shared" ref="U5:U38" si="7">S5*T5</f>
        <v>4.5849056889044816E-2</v>
      </c>
      <c r="V5" s="87">
        <f>分析係数表!D8</f>
        <v>0.17734528755740214</v>
      </c>
      <c r="W5" s="88">
        <f t="shared" ref="W5:W38" si="8">ROUND(S5*V5,0)</f>
        <v>0</v>
      </c>
      <c r="X5" s="76">
        <f>分析係数表!E8</f>
        <v>0.14038924119833807</v>
      </c>
      <c r="Y5" s="89">
        <f t="shared" ref="Y5:Y38" si="9">ROUND(S5*X5,0)</f>
        <v>0</v>
      </c>
    </row>
    <row r="6" spans="1:25" x14ac:dyDescent="0.2">
      <c r="A6" s="6" t="s">
        <v>220</v>
      </c>
      <c r="B6" s="5" t="s">
        <v>266</v>
      </c>
      <c r="C6" s="90"/>
      <c r="D6" s="76">
        <f>投入係数表!AG6</f>
        <v>0</v>
      </c>
      <c r="E6" s="77">
        <f t="shared" si="0"/>
        <v>0</v>
      </c>
      <c r="F6" s="76">
        <f>分析係数表!C9</f>
        <v>0.23618090452261309</v>
      </c>
      <c r="G6" s="77">
        <f t="shared" si="1"/>
        <v>0</v>
      </c>
      <c r="H6" s="77">
        <v>7.0194417419497976E-4</v>
      </c>
      <c r="I6" s="77">
        <f t="shared" si="2"/>
        <v>7.0194417419497976E-4</v>
      </c>
      <c r="J6" s="76">
        <f>分析係数表!G9</f>
        <v>0.23529411764705882</v>
      </c>
      <c r="K6" s="78">
        <f t="shared" si="3"/>
        <v>1.6516333510470111E-4</v>
      </c>
      <c r="L6" s="79"/>
      <c r="M6" s="80"/>
      <c r="N6" s="81">
        <f>分析係数表!H9</f>
        <v>6.2564550726940495E-4</v>
      </c>
      <c r="O6" s="82">
        <f t="shared" si="4"/>
        <v>1.4442356264070077E-2</v>
      </c>
      <c r="P6" s="76">
        <f>分析係数表!C9</f>
        <v>0.23618090452261309</v>
      </c>
      <c r="Q6" s="82">
        <f t="shared" si="5"/>
        <v>3.4110087658858978E-3</v>
      </c>
      <c r="R6" s="83">
        <v>4.0469818256572863E-3</v>
      </c>
      <c r="S6" s="84">
        <f t="shared" si="6"/>
        <v>4.7489259998522663E-3</v>
      </c>
      <c r="T6" s="85">
        <f>分析係数表!F9</f>
        <v>0.68627450980392157</v>
      </c>
      <c r="U6" s="86">
        <f t="shared" si="7"/>
        <v>3.2590668626437122E-3</v>
      </c>
      <c r="V6" s="87">
        <f>分析係数表!D9</f>
        <v>1.9607843137254902E-2</v>
      </c>
      <c r="W6" s="88">
        <f t="shared" si="8"/>
        <v>0</v>
      </c>
      <c r="X6" s="76">
        <f>分析係数表!E9</f>
        <v>0</v>
      </c>
      <c r="Y6" s="89">
        <f t="shared" si="9"/>
        <v>0</v>
      </c>
    </row>
    <row r="7" spans="1:25" x14ac:dyDescent="0.2">
      <c r="A7" s="6" t="s">
        <v>221</v>
      </c>
      <c r="B7" s="5" t="s">
        <v>267</v>
      </c>
      <c r="C7" s="90"/>
      <c r="D7" s="76">
        <f>投入係数表!AG7</f>
        <v>0</v>
      </c>
      <c r="E7" s="77">
        <f t="shared" si="0"/>
        <v>0</v>
      </c>
      <c r="F7" s="76">
        <f>分析係数表!C10</f>
        <v>0</v>
      </c>
      <c r="G7" s="77">
        <f t="shared" si="1"/>
        <v>0</v>
      </c>
      <c r="H7" s="77">
        <v>0</v>
      </c>
      <c r="I7" s="77">
        <f t="shared" si="2"/>
        <v>0</v>
      </c>
      <c r="J7" s="76">
        <f>分析係数表!G10</f>
        <v>0</v>
      </c>
      <c r="K7" s="78">
        <f t="shared" si="3"/>
        <v>0</v>
      </c>
      <c r="L7" s="79"/>
      <c r="M7" s="80"/>
      <c r="N7" s="81">
        <f>分析係数表!H10</f>
        <v>1.1817748470644316E-3</v>
      </c>
      <c r="O7" s="82">
        <f t="shared" si="4"/>
        <v>2.7280006276576813E-2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222</v>
      </c>
      <c r="B8" s="5" t="s">
        <v>27</v>
      </c>
      <c r="C8" s="90"/>
      <c r="D8" s="76">
        <f>投入係数表!AG8</f>
        <v>0</v>
      </c>
      <c r="E8" s="77">
        <f t="shared" si="0"/>
        <v>0</v>
      </c>
      <c r="F8" s="76">
        <f>分析係数表!C11</f>
        <v>2.6120660599932566E-2</v>
      </c>
      <c r="G8" s="77">
        <f t="shared" si="1"/>
        <v>0</v>
      </c>
      <c r="H8" s="77">
        <v>2.7442697400595703E-4</v>
      </c>
      <c r="I8" s="77">
        <f t="shared" si="2"/>
        <v>2.7442697400595703E-4</v>
      </c>
      <c r="J8" s="76">
        <f>分析係数表!G11</f>
        <v>0.34361233480176212</v>
      </c>
      <c r="K8" s="78">
        <f t="shared" si="3"/>
        <v>9.4296493270769371E-5</v>
      </c>
      <c r="L8" s="79"/>
      <c r="M8" s="80"/>
      <c r="N8" s="81">
        <f>分析係数表!H11</f>
        <v>-1.9861762135536665E-5</v>
      </c>
      <c r="O8" s="82">
        <f t="shared" si="4"/>
        <v>-4.5848750044666912E-4</v>
      </c>
      <c r="P8" s="76">
        <f>分析係数表!C11</f>
        <v>2.6120660599932566E-2</v>
      </c>
      <c r="Q8" s="82">
        <f t="shared" si="5"/>
        <v>-1.1975996388478875E-5</v>
      </c>
      <c r="R8" s="83">
        <v>1.409832945245305E-3</v>
      </c>
      <c r="S8" s="84">
        <f t="shared" si="6"/>
        <v>1.6842599192512619E-3</v>
      </c>
      <c r="T8" s="85">
        <f>分析係数表!F11</f>
        <v>0.56828193832599116</v>
      </c>
      <c r="U8" s="86">
        <f t="shared" si="7"/>
        <v>9.571344915568845E-4</v>
      </c>
      <c r="V8" s="87">
        <f>分析係数表!D11</f>
        <v>2.2026431718061675E-2</v>
      </c>
      <c r="W8" s="88">
        <f t="shared" si="8"/>
        <v>0</v>
      </c>
      <c r="X8" s="76">
        <f>分析係数表!E11</f>
        <v>0</v>
      </c>
      <c r="Y8" s="89">
        <f t="shared" si="9"/>
        <v>0</v>
      </c>
    </row>
    <row r="9" spans="1:25" x14ac:dyDescent="0.2">
      <c r="A9" s="6" t="s">
        <v>223</v>
      </c>
      <c r="B9" s="5" t="s">
        <v>191</v>
      </c>
      <c r="C9" s="90"/>
      <c r="D9" s="76">
        <f>投入係数表!AG9</f>
        <v>0</v>
      </c>
      <c r="E9" s="77">
        <f t="shared" si="0"/>
        <v>0</v>
      </c>
      <c r="F9" s="76">
        <f>分析係数表!C12</f>
        <v>0.27511259056197379</v>
      </c>
      <c r="G9" s="77">
        <f t="shared" si="1"/>
        <v>0</v>
      </c>
      <c r="H9" s="77">
        <v>1.1658194474566765E-3</v>
      </c>
      <c r="I9" s="77">
        <f t="shared" si="2"/>
        <v>1.1658194474566765E-3</v>
      </c>
      <c r="J9" s="76">
        <f>分析係数表!G12</f>
        <v>0.14467046825309793</v>
      </c>
      <c r="K9" s="78">
        <f t="shared" si="3"/>
        <v>1.686596453621253E-4</v>
      </c>
      <c r="L9" s="79"/>
      <c r="M9" s="80"/>
      <c r="N9" s="81">
        <f>分析係数表!H12</f>
        <v>9.3787240804004135E-2</v>
      </c>
      <c r="O9" s="82">
        <f t="shared" si="4"/>
        <v>2.1649779771091713</v>
      </c>
      <c r="P9" s="76">
        <f>分析係数表!C12</f>
        <v>0.27511259056197379</v>
      </c>
      <c r="Q9" s="82">
        <f t="shared" si="5"/>
        <v>0.59561269979212572</v>
      </c>
      <c r="R9" s="83">
        <v>0.69262356154085991</v>
      </c>
      <c r="S9" s="84">
        <f t="shared" si="6"/>
        <v>0.69378938098831655</v>
      </c>
      <c r="T9" s="85">
        <f>分析係数表!F12</f>
        <v>0.28514639763131922</v>
      </c>
      <c r="U9" s="86">
        <f t="shared" si="7"/>
        <v>0.19783154270368133</v>
      </c>
      <c r="V9" s="87">
        <f>分析係数表!D12</f>
        <v>6.6646562123039807E-2</v>
      </c>
      <c r="W9" s="88">
        <f t="shared" si="8"/>
        <v>0</v>
      </c>
      <c r="X9" s="76">
        <f>分析係数表!E12</f>
        <v>5.9847571005592716E-2</v>
      </c>
      <c r="Y9" s="89">
        <f t="shared" si="9"/>
        <v>0</v>
      </c>
    </row>
    <row r="10" spans="1:25" x14ac:dyDescent="0.2">
      <c r="A10" s="6" t="s">
        <v>224</v>
      </c>
      <c r="B10" s="5" t="s">
        <v>28</v>
      </c>
      <c r="C10" s="90"/>
      <c r="D10" s="76">
        <f>投入係数表!AG10</f>
        <v>0</v>
      </c>
      <c r="E10" s="77">
        <f t="shared" si="0"/>
        <v>0</v>
      </c>
      <c r="F10" s="76">
        <f>分析係数表!C13</f>
        <v>0</v>
      </c>
      <c r="G10" s="77">
        <f t="shared" si="1"/>
        <v>0</v>
      </c>
      <c r="H10" s="77">
        <v>0</v>
      </c>
      <c r="I10" s="77">
        <f t="shared" si="2"/>
        <v>0</v>
      </c>
      <c r="J10" s="76">
        <f>分析係数表!G13</f>
        <v>0.2449874686716792</v>
      </c>
      <c r="K10" s="78">
        <f t="shared" si="3"/>
        <v>0</v>
      </c>
      <c r="L10" s="79"/>
      <c r="M10" s="80"/>
      <c r="N10" s="81">
        <f>分析係数表!H13</f>
        <v>1.4727496623500437E-2</v>
      </c>
      <c r="O10" s="82">
        <f t="shared" si="4"/>
        <v>0.33996848158120513</v>
      </c>
      <c r="P10" s="76">
        <f>分析係数表!C13</f>
        <v>0</v>
      </c>
      <c r="Q10" s="82">
        <f t="shared" si="5"/>
        <v>0</v>
      </c>
      <c r="R10" s="83">
        <v>0</v>
      </c>
      <c r="S10" s="84">
        <f t="shared" si="6"/>
        <v>0</v>
      </c>
      <c r="T10" s="85">
        <f>分析係数表!F13</f>
        <v>0.38345864661654133</v>
      </c>
      <c r="U10" s="86">
        <f t="shared" si="7"/>
        <v>0</v>
      </c>
      <c r="V10" s="87">
        <f>分析係数表!D13</f>
        <v>8.834586466165413E-2</v>
      </c>
      <c r="W10" s="88">
        <f t="shared" si="8"/>
        <v>0</v>
      </c>
      <c r="X10" s="76">
        <f>分析係数表!E13</f>
        <v>8.6048454469507096E-2</v>
      </c>
      <c r="Y10" s="89">
        <f t="shared" si="9"/>
        <v>0</v>
      </c>
    </row>
    <row r="11" spans="1:25" x14ac:dyDescent="0.2">
      <c r="A11" s="6" t="s">
        <v>225</v>
      </c>
      <c r="B11" s="5" t="s">
        <v>268</v>
      </c>
      <c r="C11" s="90"/>
      <c r="D11" s="76">
        <f>投入係数表!AG11</f>
        <v>1.3289036544850499E-2</v>
      </c>
      <c r="E11" s="77">
        <f t="shared" si="0"/>
        <v>1.3289036544850499</v>
      </c>
      <c r="F11" s="76">
        <f>分析係数表!C14</f>
        <v>0.21228966346153844</v>
      </c>
      <c r="G11" s="77">
        <f t="shared" si="1"/>
        <v>0.28211250958343981</v>
      </c>
      <c r="H11" s="77">
        <v>0.33213068172397164</v>
      </c>
      <c r="I11" s="77">
        <f t="shared" si="2"/>
        <v>0.33213068172397164</v>
      </c>
      <c r="J11" s="76">
        <f>分析係数表!G14</f>
        <v>0.17214191852825231</v>
      </c>
      <c r="K11" s="78">
        <f t="shared" si="3"/>
        <v>5.7173612754060826E-2</v>
      </c>
      <c r="L11" s="79"/>
      <c r="M11" s="80"/>
      <c r="N11" s="81">
        <f>分析係数表!H14</f>
        <v>1.2214983713355048E-3</v>
      </c>
      <c r="O11" s="82">
        <f t="shared" si="4"/>
        <v>2.8196981277470147E-2</v>
      </c>
      <c r="P11" s="76">
        <f>分析係数表!C14</f>
        <v>0.21228966346153844</v>
      </c>
      <c r="Q11" s="82">
        <f t="shared" si="5"/>
        <v>5.9859276660254373E-3</v>
      </c>
      <c r="R11" s="83">
        <v>3.466581502320841E-2</v>
      </c>
      <c r="S11" s="84">
        <f t="shared" si="6"/>
        <v>0.36679649674718007</v>
      </c>
      <c r="T11" s="85">
        <f>分析係数表!F14</f>
        <v>0.30737068450603272</v>
      </c>
      <c r="U11" s="86">
        <f t="shared" si="7"/>
        <v>0.11274249027959554</v>
      </c>
      <c r="V11" s="87">
        <f>分析係数表!D14</f>
        <v>6.4508421932863463E-2</v>
      </c>
      <c r="W11" s="88">
        <f t="shared" si="8"/>
        <v>0</v>
      </c>
      <c r="X11" s="76">
        <f>分析係数表!E14</f>
        <v>5.0053757018277384E-2</v>
      </c>
      <c r="Y11" s="89">
        <f t="shared" si="9"/>
        <v>0</v>
      </c>
    </row>
    <row r="12" spans="1:25" x14ac:dyDescent="0.2">
      <c r="A12" s="6" t="s">
        <v>226</v>
      </c>
      <c r="B12" s="5" t="s">
        <v>29</v>
      </c>
      <c r="C12" s="90"/>
      <c r="D12" s="76">
        <f>投入係数表!AG12</f>
        <v>0</v>
      </c>
      <c r="E12" s="77">
        <f t="shared" si="0"/>
        <v>0</v>
      </c>
      <c r="F12" s="76">
        <f>分析係数表!C15</f>
        <v>0</v>
      </c>
      <c r="G12" s="77">
        <f t="shared" si="1"/>
        <v>0</v>
      </c>
      <c r="H12" s="77">
        <v>0</v>
      </c>
      <c r="I12" s="77">
        <f t="shared" si="2"/>
        <v>0</v>
      </c>
      <c r="J12" s="76">
        <f>分析係数表!G15</f>
        <v>9.5616368472834598E-2</v>
      </c>
      <c r="K12" s="78">
        <f t="shared" si="3"/>
        <v>0</v>
      </c>
      <c r="L12" s="79"/>
      <c r="M12" s="80"/>
      <c r="N12" s="81">
        <f>分析係数表!H15</f>
        <v>8.620004766822913E-3</v>
      </c>
      <c r="O12" s="82">
        <f t="shared" si="4"/>
        <v>0.1989835751938544</v>
      </c>
      <c r="P12" s="76">
        <f>分析係数表!C15</f>
        <v>0</v>
      </c>
      <c r="Q12" s="82">
        <f t="shared" si="5"/>
        <v>0</v>
      </c>
      <c r="R12" s="83">
        <v>0</v>
      </c>
      <c r="S12" s="84">
        <f t="shared" si="6"/>
        <v>0</v>
      </c>
      <c r="T12" s="85">
        <f>分析係数表!F15</f>
        <v>0.30379331705717305</v>
      </c>
      <c r="U12" s="86">
        <f t="shared" si="7"/>
        <v>0</v>
      </c>
      <c r="V12" s="87">
        <f>分析係数表!D15</f>
        <v>2.2264329701563241E-2</v>
      </c>
      <c r="W12" s="88">
        <f t="shared" si="8"/>
        <v>0</v>
      </c>
      <c r="X12" s="76">
        <f>分析係数表!E15</f>
        <v>2.0187297307145722E-2</v>
      </c>
      <c r="Y12" s="89">
        <f t="shared" si="9"/>
        <v>0</v>
      </c>
    </row>
    <row r="13" spans="1:25" x14ac:dyDescent="0.2">
      <c r="A13" s="6" t="s">
        <v>227</v>
      </c>
      <c r="B13" s="5" t="s">
        <v>30</v>
      </c>
      <c r="C13" s="90"/>
      <c r="D13" s="76">
        <f>投入係数表!AG13</f>
        <v>0</v>
      </c>
      <c r="E13" s="77">
        <f t="shared" si="0"/>
        <v>0</v>
      </c>
      <c r="F13" s="76">
        <f>分析係数表!C16</f>
        <v>0.11454569784557744</v>
      </c>
      <c r="G13" s="77">
        <f t="shared" si="1"/>
        <v>0</v>
      </c>
      <c r="H13" s="77">
        <v>5.4696608689349686E-3</v>
      </c>
      <c r="I13" s="77">
        <f t="shared" si="2"/>
        <v>5.4696608689349686E-3</v>
      </c>
      <c r="J13" s="76">
        <f>分析係数表!G16</f>
        <v>3.3333333333333333E-2</v>
      </c>
      <c r="K13" s="78">
        <f t="shared" si="3"/>
        <v>1.8232202896449894E-4</v>
      </c>
      <c r="L13" s="79"/>
      <c r="M13" s="80"/>
      <c r="N13" s="81">
        <f>分析係数表!H16</f>
        <v>1.7428696273933425E-2</v>
      </c>
      <c r="O13" s="82">
        <f t="shared" si="4"/>
        <v>0.40232278164195218</v>
      </c>
      <c r="P13" s="76">
        <f>分析係数表!C16</f>
        <v>0.11454569784557744</v>
      </c>
      <c r="Q13" s="82">
        <f t="shared" si="5"/>
        <v>4.6084343782351288E-2</v>
      </c>
      <c r="R13" s="83">
        <v>5.3739610574142289E-2</v>
      </c>
      <c r="S13" s="84">
        <f t="shared" si="6"/>
        <v>5.9209271443077256E-2</v>
      </c>
      <c r="T13" s="85">
        <f>分析係数表!F16</f>
        <v>0.28835978835978837</v>
      </c>
      <c r="U13" s="86">
        <f t="shared" si="7"/>
        <v>1.707357298226302E-2</v>
      </c>
      <c r="V13" s="87">
        <f>分析係数表!D16</f>
        <v>1.4814814814814815E-2</v>
      </c>
      <c r="W13" s="88">
        <f t="shared" si="8"/>
        <v>0</v>
      </c>
      <c r="X13" s="76">
        <f>分析係数表!E16</f>
        <v>1.4814814814814815E-2</v>
      </c>
      <c r="Y13" s="89">
        <f t="shared" si="9"/>
        <v>0</v>
      </c>
    </row>
    <row r="14" spans="1:25" x14ac:dyDescent="0.2">
      <c r="A14" s="6" t="s">
        <v>2</v>
      </c>
      <c r="B14" s="5" t="s">
        <v>365</v>
      </c>
      <c r="C14" s="90"/>
      <c r="D14" s="76">
        <f>投入係数表!AG14</f>
        <v>9.9667774086378731E-3</v>
      </c>
      <c r="E14" s="77">
        <f t="shared" si="0"/>
        <v>0.99667774086378735</v>
      </c>
      <c r="F14" s="76">
        <f>分析係数表!C17</f>
        <v>0.30978058757902571</v>
      </c>
      <c r="G14" s="77">
        <f t="shared" si="1"/>
        <v>0.30875141619171997</v>
      </c>
      <c r="H14" s="77">
        <v>0.40756247765130665</v>
      </c>
      <c r="I14" s="77">
        <f t="shared" si="2"/>
        <v>0.40756247765130665</v>
      </c>
      <c r="J14" s="76">
        <f>分析係数表!G17</f>
        <v>0.21244620534189493</v>
      </c>
      <c r="K14" s="78">
        <f t="shared" si="3"/>
        <v>8.6585101816760962E-2</v>
      </c>
      <c r="L14" s="79"/>
      <c r="M14" s="80"/>
      <c r="N14" s="81">
        <f>分析係数表!H17</f>
        <v>3.0984348931437197E-3</v>
      </c>
      <c r="O14" s="82">
        <f t="shared" si="4"/>
        <v>7.1524050069680378E-2</v>
      </c>
      <c r="P14" s="76">
        <f>分析係数表!C17</f>
        <v>0.30978058757902571</v>
      </c>
      <c r="Q14" s="82">
        <f t="shared" si="5"/>
        <v>2.2156762256617241E-2</v>
      </c>
      <c r="R14" s="83">
        <v>4.9923795958377891E-2</v>
      </c>
      <c r="S14" s="84">
        <f t="shared" si="6"/>
        <v>0.45748627360968452</v>
      </c>
      <c r="T14" s="85">
        <f>分析係数表!F17</f>
        <v>0.32338274472300022</v>
      </c>
      <c r="U14" s="86">
        <f t="shared" si="7"/>
        <v>0.14794316683299724</v>
      </c>
      <c r="V14" s="87">
        <f>分析係数表!D17</f>
        <v>4.5631532208484184E-2</v>
      </c>
      <c r="W14" s="88">
        <f t="shared" si="8"/>
        <v>0</v>
      </c>
      <c r="X14" s="76">
        <f>分析係数表!E17</f>
        <v>4.7134367101577979E-2</v>
      </c>
      <c r="Y14" s="89">
        <f t="shared" si="9"/>
        <v>0</v>
      </c>
    </row>
    <row r="15" spans="1:25" x14ac:dyDescent="0.2">
      <c r="A15" s="6" t="s">
        <v>3</v>
      </c>
      <c r="B15" s="5" t="s">
        <v>31</v>
      </c>
      <c r="C15" s="90"/>
      <c r="D15" s="76">
        <f>投入係数表!AG15</f>
        <v>0</v>
      </c>
      <c r="E15" s="77">
        <f t="shared" si="0"/>
        <v>0</v>
      </c>
      <c r="F15" s="76">
        <f>分析係数表!C18</f>
        <v>0.59688826025459685</v>
      </c>
      <c r="G15" s="77">
        <f t="shared" si="1"/>
        <v>0</v>
      </c>
      <c r="H15" s="77">
        <v>1.3977897105007929E-2</v>
      </c>
      <c r="I15" s="77">
        <f t="shared" si="2"/>
        <v>1.3977897105007929E-2</v>
      </c>
      <c r="J15" s="76">
        <f>分析係数表!G18</f>
        <v>0.21580586555930445</v>
      </c>
      <c r="K15" s="78">
        <f t="shared" si="3"/>
        <v>3.0165121834451322E-3</v>
      </c>
      <c r="L15" s="79"/>
      <c r="M15" s="80"/>
      <c r="N15" s="81">
        <f>分析係数表!H18</f>
        <v>4.5682052911734329E-4</v>
      </c>
      <c r="O15" s="82">
        <f t="shared" si="4"/>
        <v>1.054521251027339E-2</v>
      </c>
      <c r="P15" s="76">
        <f>分析係数表!C18</f>
        <v>0.59688826025459685</v>
      </c>
      <c r="Q15" s="82">
        <f t="shared" si="5"/>
        <v>6.2943135492720933E-3</v>
      </c>
      <c r="R15" s="83">
        <v>1.570292475356326E-2</v>
      </c>
      <c r="S15" s="84">
        <f t="shared" si="6"/>
        <v>2.9680821858571189E-2</v>
      </c>
      <c r="T15" s="85">
        <f>分析係数表!F18</f>
        <v>0.45964183752919802</v>
      </c>
      <c r="U15" s="86">
        <f t="shared" si="7"/>
        <v>1.3642547498450447E-2</v>
      </c>
      <c r="V15" s="87">
        <f>分析係数表!D18</f>
        <v>3.9968855437321565E-2</v>
      </c>
      <c r="W15" s="88">
        <f t="shared" si="8"/>
        <v>0</v>
      </c>
      <c r="X15" s="76">
        <f>分析係数表!E18</f>
        <v>3.7243706202958735E-2</v>
      </c>
      <c r="Y15" s="89">
        <f t="shared" si="9"/>
        <v>0</v>
      </c>
    </row>
    <row r="16" spans="1:25" x14ac:dyDescent="0.2">
      <c r="A16" s="6" t="s">
        <v>4</v>
      </c>
      <c r="B16" s="5" t="s">
        <v>32</v>
      </c>
      <c r="C16" s="90"/>
      <c r="D16" s="76">
        <f>投入係数表!AG16</f>
        <v>0</v>
      </c>
      <c r="E16" s="77">
        <f t="shared" si="0"/>
        <v>0</v>
      </c>
      <c r="F16" s="76">
        <f>分析係数表!C19</f>
        <v>0.34200435729847489</v>
      </c>
      <c r="G16" s="77">
        <f t="shared" si="1"/>
        <v>0</v>
      </c>
      <c r="H16" s="77">
        <v>1.0616287506643051E-2</v>
      </c>
      <c r="I16" s="77">
        <f t="shared" si="2"/>
        <v>1.0616287506643051E-2</v>
      </c>
      <c r="J16" s="76">
        <f>分析係数表!G19</f>
        <v>5.7658279746234518E-2</v>
      </c>
      <c r="K16" s="78">
        <f t="shared" si="3"/>
        <v>6.1211687492447955E-4</v>
      </c>
      <c r="L16" s="79"/>
      <c r="M16" s="80"/>
      <c r="N16" s="81">
        <f>分析係数表!H19</f>
        <v>-1.1917057281321999E-4</v>
      </c>
      <c r="O16" s="82">
        <f t="shared" si="4"/>
        <v>-2.7509250026800146E-3</v>
      </c>
      <c r="P16" s="76">
        <f>分析係数表!C19</f>
        <v>0.34200435729847489</v>
      </c>
      <c r="Q16" s="82">
        <f t="shared" si="5"/>
        <v>-9.4082833751788376E-4</v>
      </c>
      <c r="R16" s="83">
        <v>8.7226594248194789E-3</v>
      </c>
      <c r="S16" s="84">
        <f t="shared" si="6"/>
        <v>1.9338946931462528E-2</v>
      </c>
      <c r="T16" s="85">
        <f>分析係数表!F19</f>
        <v>0.2400702026958986</v>
      </c>
      <c r="U16" s="86">
        <f t="shared" si="7"/>
        <v>4.6427049097614356E-3</v>
      </c>
      <c r="V16" s="87">
        <f>分析係数表!D19</f>
        <v>1.0314617409693151E-2</v>
      </c>
      <c r="W16" s="88">
        <f t="shared" si="8"/>
        <v>0</v>
      </c>
      <c r="X16" s="76">
        <f>分析係数表!E19</f>
        <v>1.1666882453641765E-2</v>
      </c>
      <c r="Y16" s="89">
        <f t="shared" si="9"/>
        <v>0</v>
      </c>
    </row>
    <row r="17" spans="1:25" x14ac:dyDescent="0.2">
      <c r="A17" s="6" t="s">
        <v>5</v>
      </c>
      <c r="B17" s="5" t="s">
        <v>33</v>
      </c>
      <c r="C17" s="90"/>
      <c r="D17" s="76">
        <f>投入係数表!AG17</f>
        <v>0</v>
      </c>
      <c r="E17" s="77">
        <f t="shared" si="0"/>
        <v>0</v>
      </c>
      <c r="F17" s="76">
        <f>分析係数表!C20</f>
        <v>3.3677120606188216E-2</v>
      </c>
      <c r="G17" s="77">
        <f t="shared" si="1"/>
        <v>0</v>
      </c>
      <c r="H17" s="77">
        <v>7.9440838900840158E-4</v>
      </c>
      <c r="I17" s="77">
        <f t="shared" si="2"/>
        <v>7.9440838900840158E-4</v>
      </c>
      <c r="J17" s="76">
        <f>分析係数表!G20</f>
        <v>0.10088272383354351</v>
      </c>
      <c r="K17" s="78">
        <f t="shared" si="3"/>
        <v>8.0142082119384771E-5</v>
      </c>
      <c r="L17" s="79"/>
      <c r="M17" s="80"/>
      <c r="N17" s="81">
        <f>分析係数表!H20</f>
        <v>5.7599110193056326E-4</v>
      </c>
      <c r="O17" s="82">
        <f t="shared" si="4"/>
        <v>1.3296137512953403E-2</v>
      </c>
      <c r="P17" s="76">
        <f>分析係数表!C20</f>
        <v>3.3677120606188216E-2</v>
      </c>
      <c r="Q17" s="82">
        <f t="shared" si="5"/>
        <v>4.4777562662019521E-4</v>
      </c>
      <c r="R17" s="83">
        <v>1.1599145004788922E-3</v>
      </c>
      <c r="S17" s="84">
        <f t="shared" si="6"/>
        <v>1.9543228894872938E-3</v>
      </c>
      <c r="T17" s="85">
        <f>分析係数表!F20</f>
        <v>0.2244640605296343</v>
      </c>
      <c r="U17" s="86">
        <f t="shared" si="7"/>
        <v>4.386752513603257E-4</v>
      </c>
      <c r="V17" s="87">
        <f>分析係数表!D20</f>
        <v>9.8360655737704916E-2</v>
      </c>
      <c r="W17" s="88">
        <f t="shared" si="8"/>
        <v>0</v>
      </c>
      <c r="X17" s="76">
        <f>分析係数表!E20</f>
        <v>9.8360655737704916E-2</v>
      </c>
      <c r="Y17" s="89">
        <f t="shared" si="9"/>
        <v>0</v>
      </c>
    </row>
    <row r="18" spans="1:25" x14ac:dyDescent="0.2">
      <c r="A18" s="6" t="s">
        <v>6</v>
      </c>
      <c r="B18" s="5" t="s">
        <v>34</v>
      </c>
      <c r="C18" s="90"/>
      <c r="D18" s="76">
        <f>投入係数表!AG18</f>
        <v>0</v>
      </c>
      <c r="E18" s="77">
        <f t="shared" si="0"/>
        <v>0</v>
      </c>
      <c r="F18" s="76">
        <f>分析係数表!C21</f>
        <v>0.74792925901052154</v>
      </c>
      <c r="G18" s="77">
        <f t="shared" si="1"/>
        <v>0</v>
      </c>
      <c r="H18" s="77">
        <v>2.9258528772351668E-2</v>
      </c>
      <c r="I18" s="77">
        <f t="shared" si="2"/>
        <v>2.9258528772351668E-2</v>
      </c>
      <c r="J18" s="76">
        <f>分析係数表!G21</f>
        <v>0.28510603787356553</v>
      </c>
      <c r="K18" s="78">
        <f t="shared" si="3"/>
        <v>8.3417832122949006E-3</v>
      </c>
      <c r="L18" s="79"/>
      <c r="M18" s="80"/>
      <c r="N18" s="81">
        <f>分析係数表!H21</f>
        <v>9.6329546357352828E-4</v>
      </c>
      <c r="O18" s="82">
        <f t="shared" si="4"/>
        <v>2.2236643771663452E-2</v>
      </c>
      <c r="P18" s="76">
        <f>分析係数表!C21</f>
        <v>0.74792925901052154</v>
      </c>
      <c r="Q18" s="82">
        <f t="shared" si="5"/>
        <v>1.6631436499021175E-2</v>
      </c>
      <c r="R18" s="83">
        <v>3.9189470627622604E-2</v>
      </c>
      <c r="S18" s="84">
        <f t="shared" si="6"/>
        <v>6.8447999399974271E-2</v>
      </c>
      <c r="T18" s="85">
        <f>分析係数表!F21</f>
        <v>0.42581403836016385</v>
      </c>
      <c r="U18" s="86">
        <f t="shared" si="7"/>
        <v>2.9146119042177118E-2</v>
      </c>
      <c r="V18" s="87">
        <f>分析係数表!D21</f>
        <v>6.5082518957057703E-2</v>
      </c>
      <c r="W18" s="88">
        <f t="shared" si="8"/>
        <v>0</v>
      </c>
      <c r="X18" s="76">
        <f>分析係数表!E21</f>
        <v>5.1052268764445886E-2</v>
      </c>
      <c r="Y18" s="89">
        <f t="shared" si="9"/>
        <v>0</v>
      </c>
    </row>
    <row r="19" spans="1:25" x14ac:dyDescent="0.2">
      <c r="A19" s="6" t="s">
        <v>7</v>
      </c>
      <c r="B19" s="5" t="s">
        <v>269</v>
      </c>
      <c r="C19" s="90"/>
      <c r="D19" s="76">
        <f>投入係数表!AG19</f>
        <v>0</v>
      </c>
      <c r="E19" s="77">
        <f t="shared" si="0"/>
        <v>0</v>
      </c>
      <c r="F19" s="76">
        <f>分析係数表!C22</f>
        <v>0.14808652246256238</v>
      </c>
      <c r="G19" s="77">
        <f t="shared" si="1"/>
        <v>0</v>
      </c>
      <c r="H19" s="77">
        <v>2.0180251705374998E-2</v>
      </c>
      <c r="I19" s="77">
        <f t="shared" si="2"/>
        <v>2.0180251705374998E-2</v>
      </c>
      <c r="J19" s="76">
        <f>分析係数表!G22</f>
        <v>0.1945937983354202</v>
      </c>
      <c r="K19" s="78">
        <f t="shared" si="3"/>
        <v>3.9269518307137622E-3</v>
      </c>
      <c r="L19" s="79"/>
      <c r="M19" s="80"/>
      <c r="N19" s="81">
        <f>分析係数表!H22</f>
        <v>4.9654405338841663E-5</v>
      </c>
      <c r="O19" s="82">
        <f t="shared" si="4"/>
        <v>1.1462187511166728E-3</v>
      </c>
      <c r="P19" s="76">
        <f>分析係数表!C22</f>
        <v>0.14808652246256238</v>
      </c>
      <c r="Q19" s="82">
        <f t="shared" si="5"/>
        <v>1.6973954883424936E-4</v>
      </c>
      <c r="R19" s="83">
        <v>2.0591502386075131E-3</v>
      </c>
      <c r="S19" s="84">
        <f t="shared" si="6"/>
        <v>2.2239401943982509E-2</v>
      </c>
      <c r="T19" s="85">
        <f>分析係数表!F22</f>
        <v>0.41290417618030495</v>
      </c>
      <c r="U19" s="86">
        <f t="shared" si="7"/>
        <v>9.1827419384227695E-3</v>
      </c>
      <c r="V19" s="87">
        <f>分析係数表!D22</f>
        <v>2.3495617588568902E-2</v>
      </c>
      <c r="W19" s="88">
        <f t="shared" si="8"/>
        <v>0</v>
      </c>
      <c r="X19" s="76">
        <f>分析係数表!E22</f>
        <v>1.8855417249760625E-2</v>
      </c>
      <c r="Y19" s="89">
        <f t="shared" si="9"/>
        <v>0</v>
      </c>
    </row>
    <row r="20" spans="1:25" x14ac:dyDescent="0.2">
      <c r="A20" s="6" t="s">
        <v>8</v>
      </c>
      <c r="B20" s="5" t="s">
        <v>270</v>
      </c>
      <c r="C20" s="90"/>
      <c r="D20" s="76">
        <f>投入係数表!AG20</f>
        <v>0</v>
      </c>
      <c r="E20" s="77">
        <f t="shared" si="0"/>
        <v>0</v>
      </c>
      <c r="F20" s="76">
        <f>分析係数表!C23</f>
        <v>0</v>
      </c>
      <c r="G20" s="77">
        <f t="shared" si="1"/>
        <v>0</v>
      </c>
      <c r="H20" s="77">
        <v>0</v>
      </c>
      <c r="I20" s="77">
        <f t="shared" si="2"/>
        <v>0</v>
      </c>
      <c r="J20" s="76">
        <f>分析係数表!G23</f>
        <v>0.21540656205420827</v>
      </c>
      <c r="K20" s="78">
        <f t="shared" si="3"/>
        <v>0</v>
      </c>
      <c r="L20" s="79"/>
      <c r="M20" s="80"/>
      <c r="N20" s="81">
        <f>分析係数表!H23</f>
        <v>2.9792643203304998E-5</v>
      </c>
      <c r="O20" s="82">
        <f t="shared" si="4"/>
        <v>6.8773125067000365E-4</v>
      </c>
      <c r="P20" s="76">
        <f>分析係数表!C23</f>
        <v>0</v>
      </c>
      <c r="Q20" s="82">
        <f t="shared" si="5"/>
        <v>0</v>
      </c>
      <c r="R20" s="83">
        <v>0</v>
      </c>
      <c r="S20" s="84">
        <f t="shared" si="6"/>
        <v>0</v>
      </c>
      <c r="T20" s="85">
        <f>分析係数表!F23</f>
        <v>0.44079885877318115</v>
      </c>
      <c r="U20" s="86">
        <f t="shared" si="7"/>
        <v>0</v>
      </c>
      <c r="V20" s="87">
        <f>分析係数表!D23</f>
        <v>9.4151212553495012E-2</v>
      </c>
      <c r="W20" s="88">
        <f t="shared" si="8"/>
        <v>0</v>
      </c>
      <c r="X20" s="76">
        <f>分析係数表!E23</f>
        <v>8.7375178316690436E-2</v>
      </c>
      <c r="Y20" s="89">
        <f t="shared" si="9"/>
        <v>0</v>
      </c>
    </row>
    <row r="21" spans="1:25" x14ac:dyDescent="0.2">
      <c r="A21" s="6" t="s">
        <v>9</v>
      </c>
      <c r="B21" s="5" t="s">
        <v>271</v>
      </c>
      <c r="C21" s="90"/>
      <c r="D21" s="76">
        <f>投入係数表!AG21</f>
        <v>0</v>
      </c>
      <c r="E21" s="77">
        <f t="shared" si="0"/>
        <v>0</v>
      </c>
      <c r="F21" s="76">
        <f>分析係数表!C24</f>
        <v>0.12890403180011356</v>
      </c>
      <c r="G21" s="77">
        <f t="shared" si="1"/>
        <v>0</v>
      </c>
      <c r="H21" s="77">
        <v>8.9692051151137684E-3</v>
      </c>
      <c r="I21" s="77">
        <f t="shared" si="2"/>
        <v>8.9692051151137684E-3</v>
      </c>
      <c r="J21" s="76">
        <f>分析係数表!G24</f>
        <v>0.20533333333333334</v>
      </c>
      <c r="K21" s="78">
        <f t="shared" si="3"/>
        <v>1.8416767836366939E-3</v>
      </c>
      <c r="L21" s="79"/>
      <c r="M21" s="80"/>
      <c r="N21" s="81">
        <f>分析係数表!H24</f>
        <v>3.4758083737189161E-4</v>
      </c>
      <c r="O21" s="82">
        <f t="shared" si="4"/>
        <v>8.0235312578167076E-3</v>
      </c>
      <c r="P21" s="76">
        <f>分析係数表!C24</f>
        <v>0.12890403180011356</v>
      </c>
      <c r="Q21" s="82">
        <f t="shared" si="5"/>
        <v>1.03426552840681E-3</v>
      </c>
      <c r="R21" s="83">
        <v>4.0602484057510133E-3</v>
      </c>
      <c r="S21" s="84">
        <f t="shared" si="6"/>
        <v>1.3029453520864782E-2</v>
      </c>
      <c r="T21" s="85">
        <f>分析係数表!F24</f>
        <v>0.39200000000000002</v>
      </c>
      <c r="U21" s="86">
        <f t="shared" si="7"/>
        <v>5.107545780178995E-3</v>
      </c>
      <c r="V21" s="87">
        <f>分析係数表!D24</f>
        <v>0</v>
      </c>
      <c r="W21" s="88">
        <f t="shared" si="8"/>
        <v>0</v>
      </c>
      <c r="X21" s="76">
        <f>分析係数表!E24</f>
        <v>0</v>
      </c>
      <c r="Y21" s="89">
        <f t="shared" si="9"/>
        <v>0</v>
      </c>
    </row>
    <row r="22" spans="1:25" x14ac:dyDescent="0.2">
      <c r="A22" s="6" t="s">
        <v>10</v>
      </c>
      <c r="B22" s="5" t="s">
        <v>272</v>
      </c>
      <c r="C22" s="90"/>
      <c r="D22" s="76">
        <f>投入係数表!AG22</f>
        <v>0</v>
      </c>
      <c r="E22" s="77">
        <f t="shared" si="0"/>
        <v>0</v>
      </c>
      <c r="F22" s="76">
        <f>分析係数表!C25</f>
        <v>4.4947860481841073E-2</v>
      </c>
      <c r="G22" s="77">
        <f t="shared" si="1"/>
        <v>0</v>
      </c>
      <c r="H22" s="77">
        <v>9.5649902162627913E-3</v>
      </c>
      <c r="I22" s="77">
        <f t="shared" si="2"/>
        <v>9.5649902162627913E-3</v>
      </c>
      <c r="J22" s="76">
        <f>分析係数表!G25</f>
        <v>0.19696010132995567</v>
      </c>
      <c r="K22" s="78">
        <f t="shared" si="3"/>
        <v>1.883921442215154E-3</v>
      </c>
      <c r="L22" s="79"/>
      <c r="M22" s="80"/>
      <c r="N22" s="81">
        <f>分析係数表!H25</f>
        <v>5.2633669659172167E-4</v>
      </c>
      <c r="O22" s="82">
        <f t="shared" si="4"/>
        <v>1.2149918761836732E-2</v>
      </c>
      <c r="P22" s="76">
        <f>分析係数表!C25</f>
        <v>4.4947860481841073E-2</v>
      </c>
      <c r="Q22" s="82">
        <f t="shared" si="5"/>
        <v>5.4611285337274071E-4</v>
      </c>
      <c r="R22" s="83">
        <v>2.6159319771216424E-3</v>
      </c>
      <c r="S22" s="84">
        <f t="shared" si="6"/>
        <v>1.2180922193384434E-2</v>
      </c>
      <c r="T22" s="85">
        <f>分析係数表!F25</f>
        <v>0.35085497150094996</v>
      </c>
      <c r="U22" s="86">
        <f t="shared" si="7"/>
        <v>4.2737371090151846E-3</v>
      </c>
      <c r="V22" s="87">
        <f>分析係数表!D25</f>
        <v>8.9930335655478144E-2</v>
      </c>
      <c r="W22" s="88">
        <f t="shared" si="8"/>
        <v>0</v>
      </c>
      <c r="X22" s="76">
        <f>分析係数表!E25</f>
        <v>8.7397086763774542E-2</v>
      </c>
      <c r="Y22" s="89">
        <f t="shared" si="9"/>
        <v>0</v>
      </c>
    </row>
    <row r="23" spans="1:25" x14ac:dyDescent="0.2">
      <c r="A23" s="6" t="s">
        <v>11</v>
      </c>
      <c r="B23" s="5" t="s">
        <v>35</v>
      </c>
      <c r="C23" s="90"/>
      <c r="D23" s="76">
        <f>投入係数表!AG23</f>
        <v>0</v>
      </c>
      <c r="E23" s="77">
        <f t="shared" si="0"/>
        <v>0</v>
      </c>
      <c r="F23" s="76">
        <f>分析係数表!C26</f>
        <v>0.39424703891708968</v>
      </c>
      <c r="G23" s="77">
        <f t="shared" si="1"/>
        <v>0</v>
      </c>
      <c r="H23" s="77">
        <v>4.7927233427280287E-2</v>
      </c>
      <c r="I23" s="77">
        <f t="shared" si="2"/>
        <v>4.7927233427280287E-2</v>
      </c>
      <c r="J23" s="76">
        <f>分析係数表!G26</f>
        <v>0.19628618241398144</v>
      </c>
      <c r="K23" s="78">
        <f t="shared" si="3"/>
        <v>9.4074536831046073E-3</v>
      </c>
      <c r="L23" s="79"/>
      <c r="M23" s="80"/>
      <c r="N23" s="81">
        <f>分析係数表!H26</f>
        <v>1.0973623579884007E-2</v>
      </c>
      <c r="O23" s="82">
        <f t="shared" si="4"/>
        <v>0.25331434399678465</v>
      </c>
      <c r="P23" s="76">
        <f>分析係数表!C26</f>
        <v>0.39424703891708968</v>
      </c>
      <c r="Q23" s="82">
        <f t="shared" si="5"/>
        <v>9.9868430035957398E-2</v>
      </c>
      <c r="R23" s="83">
        <v>0.1097653738168709</v>
      </c>
      <c r="S23" s="84">
        <f t="shared" si="6"/>
        <v>0.15769260724415118</v>
      </c>
      <c r="T23" s="85">
        <f>分析係数表!F26</f>
        <v>0.33478973238667392</v>
      </c>
      <c r="U23" s="86">
        <f t="shared" si="7"/>
        <v>5.2793865778626249E-2</v>
      </c>
      <c r="V23" s="87">
        <f>分析係数表!D26</f>
        <v>1.0267613326051339E-2</v>
      </c>
      <c r="W23" s="88">
        <f t="shared" si="8"/>
        <v>0</v>
      </c>
      <c r="X23" s="76">
        <f>分析係数表!E26</f>
        <v>1.0158383397050792E-2</v>
      </c>
      <c r="Y23" s="89">
        <f t="shared" si="9"/>
        <v>0</v>
      </c>
    </row>
    <row r="24" spans="1:25" x14ac:dyDescent="0.2">
      <c r="A24" s="6" t="s">
        <v>12</v>
      </c>
      <c r="B24" s="5" t="s">
        <v>366</v>
      </c>
      <c r="C24" s="90"/>
      <c r="D24" s="76">
        <f>投入係数表!AG24</f>
        <v>0</v>
      </c>
      <c r="E24" s="77">
        <f t="shared" si="0"/>
        <v>0</v>
      </c>
      <c r="F24" s="76">
        <f>分析係数表!C27</f>
        <v>0.12701612903225812</v>
      </c>
      <c r="G24" s="77">
        <f t="shared" si="1"/>
        <v>0</v>
      </c>
      <c r="H24" s="77">
        <v>1.8350909064460315E-3</v>
      </c>
      <c r="I24" s="77">
        <f t="shared" si="2"/>
        <v>1.8350909064460315E-3</v>
      </c>
      <c r="J24" s="76">
        <f>分析係数表!G27</f>
        <v>0.16988809766022381</v>
      </c>
      <c r="K24" s="78">
        <f t="shared" si="3"/>
        <v>3.1176010312969203E-4</v>
      </c>
      <c r="L24" s="79"/>
      <c r="M24" s="80"/>
      <c r="N24" s="81">
        <f>分析係数表!H27</f>
        <v>1.137085882259474E-2</v>
      </c>
      <c r="O24" s="82">
        <f t="shared" si="4"/>
        <v>0.26248409400571804</v>
      </c>
      <c r="P24" s="76">
        <f>分析係数表!C27</f>
        <v>0.12701612903225812</v>
      </c>
      <c r="Q24" s="82">
        <f t="shared" si="5"/>
        <v>3.3339713553145654E-2</v>
      </c>
      <c r="R24" s="83">
        <v>3.3747335484051857E-2</v>
      </c>
      <c r="S24" s="84">
        <f t="shared" si="6"/>
        <v>3.5582426390497891E-2</v>
      </c>
      <c r="T24" s="85">
        <f>分析係数表!F27</f>
        <v>0.32044760935910477</v>
      </c>
      <c r="U24" s="86">
        <f t="shared" si="7"/>
        <v>1.1402303472031368E-2</v>
      </c>
      <c r="V24" s="87">
        <f>分析係数表!D27</f>
        <v>1.0172939979654121E-2</v>
      </c>
      <c r="W24" s="88">
        <f t="shared" si="8"/>
        <v>0</v>
      </c>
      <c r="X24" s="76">
        <f>分析係数表!E27</f>
        <v>5.0864699898270603E-3</v>
      </c>
      <c r="Y24" s="89">
        <f t="shared" si="9"/>
        <v>0</v>
      </c>
    </row>
    <row r="25" spans="1:25" x14ac:dyDescent="0.2">
      <c r="A25" s="6" t="s">
        <v>13</v>
      </c>
      <c r="B25" s="5" t="s">
        <v>192</v>
      </c>
      <c r="C25" s="90"/>
      <c r="D25" s="76">
        <f>投入係数表!AG25</f>
        <v>0</v>
      </c>
      <c r="E25" s="77">
        <f t="shared" si="0"/>
        <v>0</v>
      </c>
      <c r="F25" s="76">
        <f>分析係数表!C28</f>
        <v>0.16379672406551871</v>
      </c>
      <c r="G25" s="77">
        <f t="shared" si="1"/>
        <v>0</v>
      </c>
      <c r="H25" s="77">
        <v>8.4464761224981505E-2</v>
      </c>
      <c r="I25" s="77">
        <f t="shared" si="2"/>
        <v>8.4464761224981505E-2</v>
      </c>
      <c r="J25" s="76">
        <f>分析係数表!G28</f>
        <v>0.12481384959046909</v>
      </c>
      <c r="K25" s="78">
        <f t="shared" si="3"/>
        <v>1.0542372003229728E-2</v>
      </c>
      <c r="L25" s="79"/>
      <c r="M25" s="80"/>
      <c r="N25" s="81">
        <f>分析係数表!H28</f>
        <v>2.2086279494716771E-2</v>
      </c>
      <c r="O25" s="82">
        <f t="shared" si="4"/>
        <v>0.50983810049669598</v>
      </c>
      <c r="P25" s="76">
        <f>分析係数表!C28</f>
        <v>0.16379672406551871</v>
      </c>
      <c r="Q25" s="82">
        <f t="shared" si="5"/>
        <v>8.3509810665145512E-2</v>
      </c>
      <c r="R25" s="83">
        <v>9.5396041948138346E-2</v>
      </c>
      <c r="S25" s="84">
        <f t="shared" si="6"/>
        <v>0.17986080317311987</v>
      </c>
      <c r="T25" s="85">
        <f>分析係数表!F28</f>
        <v>0.21360759493670886</v>
      </c>
      <c r="U25" s="86">
        <f t="shared" si="7"/>
        <v>3.841963358919491E-2</v>
      </c>
      <c r="V25" s="87">
        <f>分析係数表!D28</f>
        <v>6.6548771407297092E-2</v>
      </c>
      <c r="W25" s="88">
        <f t="shared" si="8"/>
        <v>0</v>
      </c>
      <c r="X25" s="76">
        <f>分析係数表!E28</f>
        <v>6.78518242740134E-2</v>
      </c>
      <c r="Y25" s="89">
        <f t="shared" si="9"/>
        <v>0</v>
      </c>
    </row>
    <row r="26" spans="1:25" x14ac:dyDescent="0.2">
      <c r="A26" s="6" t="s">
        <v>14</v>
      </c>
      <c r="B26" s="5" t="s">
        <v>50</v>
      </c>
      <c r="C26" s="90"/>
      <c r="D26" s="76">
        <f>投入係数表!AG26</f>
        <v>1.9933554817275746E-2</v>
      </c>
      <c r="E26" s="77">
        <f t="shared" si="0"/>
        <v>1.9933554817275747</v>
      </c>
      <c r="F26" s="76">
        <f>分析係数表!C29</f>
        <v>0.28548895899053628</v>
      </c>
      <c r="G26" s="77">
        <f t="shared" si="1"/>
        <v>0.56908098137648422</v>
      </c>
      <c r="H26" s="77">
        <v>0.59863182885226118</v>
      </c>
      <c r="I26" s="77">
        <f t="shared" si="2"/>
        <v>0.59863182885226118</v>
      </c>
      <c r="J26" s="76">
        <f>分析係数表!G29</f>
        <v>0.26160092807424595</v>
      </c>
      <c r="K26" s="78">
        <f t="shared" si="3"/>
        <v>0.15660264200253468</v>
      </c>
      <c r="L26" s="79"/>
      <c r="M26" s="80"/>
      <c r="N26" s="81">
        <f>分析係数表!H29</f>
        <v>1.047707952649559E-2</v>
      </c>
      <c r="O26" s="82">
        <f t="shared" si="4"/>
        <v>0.24185215648561795</v>
      </c>
      <c r="P26" s="76">
        <f>分析係数表!C29</f>
        <v>0.28548895899053628</v>
      </c>
      <c r="Q26" s="82">
        <f t="shared" si="5"/>
        <v>6.9046120384695348E-2</v>
      </c>
      <c r="R26" s="83">
        <v>9.4952235426084081E-2</v>
      </c>
      <c r="S26" s="84">
        <f t="shared" si="6"/>
        <v>0.69358406427834529</v>
      </c>
      <c r="T26" s="85">
        <f>分析係数表!F29</f>
        <v>0.47177107501933491</v>
      </c>
      <c r="U26" s="86">
        <f t="shared" si="7"/>
        <v>0.32721289962087446</v>
      </c>
      <c r="V26" s="87">
        <f>分析係数表!D29</f>
        <v>7.4825986078886311E-2</v>
      </c>
      <c r="W26" s="88">
        <f t="shared" si="8"/>
        <v>0</v>
      </c>
      <c r="X26" s="76">
        <f>分析係数表!E29</f>
        <v>4.7370456303170917E-2</v>
      </c>
      <c r="Y26" s="89">
        <f t="shared" si="9"/>
        <v>0</v>
      </c>
    </row>
    <row r="27" spans="1:25" x14ac:dyDescent="0.2">
      <c r="A27" s="6" t="s">
        <v>15</v>
      </c>
      <c r="B27" s="5" t="s">
        <v>36</v>
      </c>
      <c r="C27" s="90"/>
      <c r="D27" s="76">
        <f>投入係数表!AG27</f>
        <v>0</v>
      </c>
      <c r="E27" s="77">
        <f t="shared" si="0"/>
        <v>0</v>
      </c>
      <c r="F27" s="76">
        <f>分析係数表!C30</f>
        <v>1</v>
      </c>
      <c r="G27" s="77">
        <f t="shared" si="1"/>
        <v>0</v>
      </c>
      <c r="H27" s="77">
        <v>4.3869917259788407E-2</v>
      </c>
      <c r="I27" s="77">
        <f t="shared" si="2"/>
        <v>4.3869917259788407E-2</v>
      </c>
      <c r="J27" s="76">
        <f>分析係数表!G30</f>
        <v>0.34486716956379143</v>
      </c>
      <c r="K27" s="78">
        <f t="shared" si="3"/>
        <v>1.5129294194380949E-2</v>
      </c>
      <c r="L27" s="79"/>
      <c r="M27" s="80"/>
      <c r="N27" s="81">
        <f>分析係数表!H30</f>
        <v>0</v>
      </c>
      <c r="O27" s="82">
        <f t="shared" si="4"/>
        <v>0</v>
      </c>
      <c r="P27" s="76">
        <f>分析係数表!C30</f>
        <v>1</v>
      </c>
      <c r="Q27" s="82">
        <f t="shared" si="5"/>
        <v>0</v>
      </c>
      <c r="R27" s="83">
        <v>5.2561207984358364E-2</v>
      </c>
      <c r="S27" s="84">
        <f t="shared" si="6"/>
        <v>9.6431125244146765E-2</v>
      </c>
      <c r="T27" s="85">
        <f>分析係数表!F30</f>
        <v>0.44112823876680879</v>
      </c>
      <c r="U27" s="86">
        <f t="shared" si="7"/>
        <v>4.2538492441252018E-2</v>
      </c>
      <c r="V27" s="87">
        <f>分析係数表!D30</f>
        <v>0.17563135454247294</v>
      </c>
      <c r="W27" s="88">
        <f t="shared" si="8"/>
        <v>0</v>
      </c>
      <c r="X27" s="76">
        <f>分析係数表!E30</f>
        <v>0.11282387668087898</v>
      </c>
      <c r="Y27" s="89">
        <f t="shared" si="9"/>
        <v>0</v>
      </c>
    </row>
    <row r="28" spans="1:25" x14ac:dyDescent="0.2">
      <c r="A28" s="6" t="s">
        <v>16</v>
      </c>
      <c r="B28" s="5" t="s">
        <v>193</v>
      </c>
      <c r="C28" s="90"/>
      <c r="D28" s="76">
        <f>投入係数表!AG28</f>
        <v>0</v>
      </c>
      <c r="E28" s="77">
        <f t="shared" si="0"/>
        <v>0</v>
      </c>
      <c r="F28" s="76">
        <f>分析係数表!C31</f>
        <v>9.852216748768472E-2</v>
      </c>
      <c r="G28" s="77">
        <f t="shared" si="1"/>
        <v>0</v>
      </c>
      <c r="H28" s="77">
        <v>1.1025671432293424E-2</v>
      </c>
      <c r="I28" s="77">
        <f t="shared" si="2"/>
        <v>1.1025671432293424E-2</v>
      </c>
      <c r="J28" s="76">
        <f>分析係数表!G31</f>
        <v>7.0742358078602616E-2</v>
      </c>
      <c r="K28" s="78">
        <f t="shared" si="3"/>
        <v>7.7998199652032081E-4</v>
      </c>
      <c r="L28" s="79"/>
      <c r="M28" s="80"/>
      <c r="N28" s="81">
        <f>分析係数表!H31</f>
        <v>2.298998967188369E-2</v>
      </c>
      <c r="O28" s="82">
        <f t="shared" si="4"/>
        <v>0.53069928176701953</v>
      </c>
      <c r="P28" s="76">
        <f>分析係数表!C31</f>
        <v>9.852216748768472E-2</v>
      </c>
      <c r="Q28" s="82">
        <f t="shared" si="5"/>
        <v>5.228564352384428E-2</v>
      </c>
      <c r="R28" s="83">
        <v>6.7309345640609836E-2</v>
      </c>
      <c r="S28" s="84">
        <f t="shared" si="6"/>
        <v>7.833501707290326E-2</v>
      </c>
      <c r="T28" s="85">
        <f>分析係数表!F31</f>
        <v>0.34585152838427946</v>
      </c>
      <c r="U28" s="86">
        <f t="shared" si="7"/>
        <v>2.7092285380672217E-2</v>
      </c>
      <c r="V28" s="87">
        <f>分析係数表!D31</f>
        <v>0</v>
      </c>
      <c r="W28" s="88">
        <f t="shared" si="8"/>
        <v>0</v>
      </c>
      <c r="X28" s="76">
        <f>分析係数表!E31</f>
        <v>0</v>
      </c>
      <c r="Y28" s="89">
        <f t="shared" si="9"/>
        <v>0</v>
      </c>
    </row>
    <row r="29" spans="1:25" x14ac:dyDescent="0.2">
      <c r="A29" s="6" t="s">
        <v>17</v>
      </c>
      <c r="B29" s="5" t="s">
        <v>273</v>
      </c>
      <c r="C29" s="90"/>
      <c r="D29" s="76">
        <f>投入係数表!AG29</f>
        <v>0</v>
      </c>
      <c r="E29" s="77">
        <f t="shared" si="0"/>
        <v>0</v>
      </c>
      <c r="F29" s="76">
        <f>分析係数表!C32</f>
        <v>1</v>
      </c>
      <c r="G29" s="77">
        <f t="shared" si="1"/>
        <v>0</v>
      </c>
      <c r="H29" s="77">
        <v>1.2459354876725236E-2</v>
      </c>
      <c r="I29" s="77">
        <f t="shared" si="2"/>
        <v>1.2459354876725236E-2</v>
      </c>
      <c r="J29" s="76">
        <f>分析係数表!G32</f>
        <v>0.13984348417829193</v>
      </c>
      <c r="K29" s="78">
        <f t="shared" si="3"/>
        <v>1.74235959657505E-3</v>
      </c>
      <c r="L29" s="79"/>
      <c r="M29" s="80"/>
      <c r="N29" s="81">
        <f>分析係数表!H32</f>
        <v>6.6735520775403198E-3</v>
      </c>
      <c r="O29" s="82">
        <f t="shared" si="4"/>
        <v>0.15405180015008083</v>
      </c>
      <c r="P29" s="76">
        <f>分析係数表!C32</f>
        <v>1</v>
      </c>
      <c r="Q29" s="82">
        <f t="shared" si="5"/>
        <v>0.15405180015008083</v>
      </c>
      <c r="R29" s="83">
        <v>0.20303222355258582</v>
      </c>
      <c r="S29" s="84">
        <f t="shared" si="6"/>
        <v>0.21549157842931105</v>
      </c>
      <c r="T29" s="85">
        <f>分析係数表!F32</f>
        <v>0.48213678121810138</v>
      </c>
      <c r="U29" s="86">
        <f t="shared" si="7"/>
        <v>0.10389641600351608</v>
      </c>
      <c r="V29" s="87">
        <f>分析係数表!D32</f>
        <v>1.5651582170806397E-2</v>
      </c>
      <c r="W29" s="88">
        <f t="shared" si="8"/>
        <v>0</v>
      </c>
      <c r="X29" s="76">
        <f>分析係数表!E32</f>
        <v>2.3477373256209595E-2</v>
      </c>
      <c r="Y29" s="89">
        <f t="shared" si="9"/>
        <v>0</v>
      </c>
    </row>
    <row r="30" spans="1:25" x14ac:dyDescent="0.2">
      <c r="A30" s="6" t="s">
        <v>18</v>
      </c>
      <c r="B30" s="5" t="s">
        <v>274</v>
      </c>
      <c r="C30" s="90"/>
      <c r="D30" s="76">
        <f>投入係数表!AG30</f>
        <v>0</v>
      </c>
      <c r="E30" s="77">
        <f t="shared" si="0"/>
        <v>0</v>
      </c>
      <c r="F30" s="76">
        <f>分析係数表!C33</f>
        <v>0.66930265995686555</v>
      </c>
      <c r="G30" s="77">
        <f t="shared" si="1"/>
        <v>0</v>
      </c>
      <c r="H30" s="77">
        <v>4.888743343459327E-3</v>
      </c>
      <c r="I30" s="77">
        <f t="shared" si="2"/>
        <v>4.888743343459327E-3</v>
      </c>
      <c r="J30" s="76">
        <f>分析係数表!G33</f>
        <v>0.50267952840300112</v>
      </c>
      <c r="K30" s="78">
        <f t="shared" si="3"/>
        <v>2.4574711983734454E-3</v>
      </c>
      <c r="L30" s="79"/>
      <c r="M30" s="80"/>
      <c r="N30" s="81">
        <f>分析係数表!H33</f>
        <v>9.930881067768333E-4</v>
      </c>
      <c r="O30" s="82">
        <f t="shared" si="4"/>
        <v>2.2924375022333455E-2</v>
      </c>
      <c r="P30" s="76">
        <f>分析係数表!C33</f>
        <v>0.66930265995686555</v>
      </c>
      <c r="Q30" s="82">
        <f t="shared" si="5"/>
        <v>1.534334518029651E-2</v>
      </c>
      <c r="R30" s="83">
        <v>4.3541837607401969E-2</v>
      </c>
      <c r="S30" s="84">
        <f t="shared" si="6"/>
        <v>4.8430580950861293E-2</v>
      </c>
      <c r="T30" s="85">
        <f>分析係数表!F33</f>
        <v>0.63987138263665599</v>
      </c>
      <c r="U30" s="86">
        <f t="shared" si="7"/>
        <v>3.0989342794924109E-2</v>
      </c>
      <c r="V30" s="87">
        <f>分析係数表!D33</f>
        <v>8.1457663451232579E-2</v>
      </c>
      <c r="W30" s="88">
        <f t="shared" si="8"/>
        <v>0</v>
      </c>
      <c r="X30" s="76">
        <f>分析係数表!E33</f>
        <v>7.5026795284030015E-2</v>
      </c>
      <c r="Y30" s="89">
        <f t="shared" si="9"/>
        <v>0</v>
      </c>
    </row>
    <row r="31" spans="1:25" x14ac:dyDescent="0.2">
      <c r="A31" s="6" t="s">
        <v>19</v>
      </c>
      <c r="B31" s="5" t="s">
        <v>275</v>
      </c>
      <c r="C31" s="90"/>
      <c r="D31" s="76">
        <f>投入係数表!AG31</f>
        <v>1.3289036544850499E-2</v>
      </c>
      <c r="E31" s="77">
        <f t="shared" si="0"/>
        <v>1.3289036544850499</v>
      </c>
      <c r="F31" s="76">
        <f>分析係数表!C34</f>
        <v>0.21075898495808931</v>
      </c>
      <c r="G31" s="77">
        <f t="shared" si="1"/>
        <v>0.28007838532636453</v>
      </c>
      <c r="H31" s="77">
        <v>0.36030097854437826</v>
      </c>
      <c r="I31" s="77">
        <f t="shared" si="2"/>
        <v>0.36030097854437826</v>
      </c>
      <c r="J31" s="76">
        <f>分析係数表!G34</f>
        <v>0.42506631299734748</v>
      </c>
      <c r="K31" s="78">
        <f t="shared" si="3"/>
        <v>0.15315180851919527</v>
      </c>
      <c r="L31" s="79"/>
      <c r="M31" s="80"/>
      <c r="N31" s="81">
        <f>分析係数表!H34</f>
        <v>0.16547827123222372</v>
      </c>
      <c r="O31" s="82">
        <f t="shared" si="4"/>
        <v>3.8198886099714233</v>
      </c>
      <c r="P31" s="76">
        <f>分析係数表!C34</f>
        <v>0.21075898495808931</v>
      </c>
      <c r="Q31" s="82">
        <f t="shared" si="5"/>
        <v>0.80507584609054395</v>
      </c>
      <c r="R31" s="83">
        <v>0.88084668567661284</v>
      </c>
      <c r="S31" s="84">
        <f t="shared" si="6"/>
        <v>1.2411476642209911</v>
      </c>
      <c r="T31" s="85">
        <f>分析係数表!F34</f>
        <v>0.7000994694960212</v>
      </c>
      <c r="U31" s="86">
        <f t="shared" si="7"/>
        <v>0.86892682128734167</v>
      </c>
      <c r="V31" s="87">
        <f>分析係数表!D34</f>
        <v>0.34449602122015915</v>
      </c>
      <c r="W31" s="88">
        <f t="shared" si="8"/>
        <v>0</v>
      </c>
      <c r="X31" s="76">
        <f>分析係数表!E34</f>
        <v>0.25008289124668437</v>
      </c>
      <c r="Y31" s="89">
        <f t="shared" si="9"/>
        <v>0</v>
      </c>
    </row>
    <row r="32" spans="1:25" x14ac:dyDescent="0.2">
      <c r="A32" s="6" t="s">
        <v>20</v>
      </c>
      <c r="B32" s="5" t="s">
        <v>37</v>
      </c>
      <c r="C32" s="90"/>
      <c r="D32" s="76">
        <f>投入係数表!AG32</f>
        <v>3.3222591362126247E-3</v>
      </c>
      <c r="E32" s="77">
        <f t="shared" si="0"/>
        <v>0.33222591362126247</v>
      </c>
      <c r="F32" s="76">
        <f>分析係数表!C35</f>
        <v>0.35776763643278187</v>
      </c>
      <c r="G32" s="77">
        <f t="shared" si="1"/>
        <v>0.11885967987800063</v>
      </c>
      <c r="H32" s="77">
        <v>0.23935715583284944</v>
      </c>
      <c r="I32" s="77">
        <f t="shared" si="2"/>
        <v>0.23935715583284944</v>
      </c>
      <c r="J32" s="76">
        <f>分析係数表!G35</f>
        <v>0.31457036114570364</v>
      </c>
      <c r="K32" s="78">
        <f t="shared" si="3"/>
        <v>7.5294666953147918E-2</v>
      </c>
      <c r="L32" s="79"/>
      <c r="M32" s="80"/>
      <c r="N32" s="81">
        <f>分析係数表!H35</f>
        <v>6.2812822753634701E-2</v>
      </c>
      <c r="O32" s="82">
        <f t="shared" si="4"/>
        <v>1.449966720162591</v>
      </c>
      <c r="P32" s="76">
        <f>分析係数表!C35</f>
        <v>0.35776763643278187</v>
      </c>
      <c r="Q32" s="82">
        <f t="shared" si="5"/>
        <v>0.51875116637876306</v>
      </c>
      <c r="R32" s="83">
        <v>0.63560745246925032</v>
      </c>
      <c r="S32" s="84">
        <f t="shared" si="6"/>
        <v>0.87496460830209977</v>
      </c>
      <c r="T32" s="85">
        <f>分析係数表!F35</f>
        <v>0.64533001245330013</v>
      </c>
      <c r="U32" s="86">
        <f t="shared" si="7"/>
        <v>0.56464092157179091</v>
      </c>
      <c r="V32" s="87">
        <f>分析係数表!D35</f>
        <v>7.6961394769613944E-2</v>
      </c>
      <c r="W32" s="88">
        <f t="shared" si="8"/>
        <v>0</v>
      </c>
      <c r="X32" s="76">
        <f>分析係数表!E35</f>
        <v>7.0734744707347447E-2</v>
      </c>
      <c r="Y32" s="89">
        <f t="shared" si="9"/>
        <v>0</v>
      </c>
    </row>
    <row r="33" spans="1:25" x14ac:dyDescent="0.2">
      <c r="A33" s="6" t="s">
        <v>21</v>
      </c>
      <c r="B33" s="5" t="s">
        <v>38</v>
      </c>
      <c r="C33" s="90"/>
      <c r="D33" s="76">
        <f>投入係数表!AG33</f>
        <v>3.6544850498338874E-2</v>
      </c>
      <c r="E33" s="77">
        <f t="shared" si="0"/>
        <v>3.6544850498338874</v>
      </c>
      <c r="F33" s="76">
        <f>分析係数表!C36</f>
        <v>0.77131996474217712</v>
      </c>
      <c r="G33" s="77">
        <f t="shared" si="1"/>
        <v>2.8187772797886876</v>
      </c>
      <c r="H33" s="77">
        <v>2.9056832958426346</v>
      </c>
      <c r="I33" s="77">
        <f t="shared" si="2"/>
        <v>2.9056832958426346</v>
      </c>
      <c r="J33" s="76">
        <f>分析係数表!G36</f>
        <v>2.7850799289520427E-2</v>
      </c>
      <c r="K33" s="78">
        <f t="shared" si="3"/>
        <v>8.0925602271425423E-2</v>
      </c>
      <c r="L33" s="79"/>
      <c r="M33" s="80"/>
      <c r="N33" s="81">
        <f>分析係数表!H36</f>
        <v>0.1566397870819099</v>
      </c>
      <c r="O33" s="82">
        <f t="shared" si="4"/>
        <v>3.6158616722726555</v>
      </c>
      <c r="P33" s="76">
        <f>分析係数表!C36</f>
        <v>0.77131996474217712</v>
      </c>
      <c r="Q33" s="82">
        <f t="shared" si="5"/>
        <v>2.7889862975699344</v>
      </c>
      <c r="R33" s="83">
        <v>2.902143745735434</v>
      </c>
      <c r="S33" s="84">
        <f t="shared" si="6"/>
        <v>5.8078270415780686</v>
      </c>
      <c r="T33" s="85">
        <f>分析係数表!F36</f>
        <v>0.87289520426287748</v>
      </c>
      <c r="U33" s="86">
        <f t="shared" si="7"/>
        <v>5.0696243717817513</v>
      </c>
      <c r="V33" s="87">
        <f>分析係数表!D36</f>
        <v>1.1793960923623446E-2</v>
      </c>
      <c r="W33" s="88">
        <f t="shared" si="8"/>
        <v>0</v>
      </c>
      <c r="X33" s="76">
        <f>分析係数表!E36</f>
        <v>4.760213143872114E-3</v>
      </c>
      <c r="Y33" s="89">
        <f t="shared" si="9"/>
        <v>0</v>
      </c>
    </row>
    <row r="34" spans="1:25" x14ac:dyDescent="0.2">
      <c r="A34" s="6" t="s">
        <v>22</v>
      </c>
      <c r="B34" s="5" t="s">
        <v>378</v>
      </c>
      <c r="C34" s="90"/>
      <c r="D34" s="76">
        <f>投入係数表!AG34</f>
        <v>6.6445182724252493E-3</v>
      </c>
      <c r="E34" s="77">
        <f t="shared" si="0"/>
        <v>0.66445182724252494</v>
      </c>
      <c r="F34" s="76">
        <f>分析係数表!C37</f>
        <v>0.44031007751937989</v>
      </c>
      <c r="G34" s="77">
        <f t="shared" si="1"/>
        <v>0.29256483556104979</v>
      </c>
      <c r="H34" s="77">
        <v>0.3672052394039893</v>
      </c>
      <c r="I34" s="77">
        <f t="shared" si="2"/>
        <v>0.3672052394039893</v>
      </c>
      <c r="J34" s="76">
        <f>分析係数表!G37</f>
        <v>0.46875589956579194</v>
      </c>
      <c r="K34" s="78">
        <f t="shared" si="3"/>
        <v>0.172129622322089</v>
      </c>
      <c r="L34" s="79"/>
      <c r="M34" s="80"/>
      <c r="N34" s="81">
        <f>分析係数表!H37</f>
        <v>4.9515373003892908E-2</v>
      </c>
      <c r="O34" s="82">
        <f t="shared" si="4"/>
        <v>1.143009338613546</v>
      </c>
      <c r="P34" s="76">
        <f>分析係数表!C37</f>
        <v>0.44031007751937989</v>
      </c>
      <c r="Q34" s="82">
        <f t="shared" si="5"/>
        <v>0.50327853049030558</v>
      </c>
      <c r="R34" s="83">
        <v>0.59443870501998797</v>
      </c>
      <c r="S34" s="84">
        <f t="shared" si="6"/>
        <v>0.96164394442397727</v>
      </c>
      <c r="T34" s="85">
        <f>分析係数表!F37</f>
        <v>0.71172361714177834</v>
      </c>
      <c r="U34" s="86">
        <f t="shared" si="7"/>
        <v>0.68442470652792042</v>
      </c>
      <c r="V34" s="87">
        <f>分析係数表!D37</f>
        <v>0.12846894468567113</v>
      </c>
      <c r="W34" s="88">
        <f t="shared" si="8"/>
        <v>0</v>
      </c>
      <c r="X34" s="76">
        <f>分析係数表!E37</f>
        <v>0.12044553520860865</v>
      </c>
      <c r="Y34" s="89">
        <f t="shared" si="9"/>
        <v>0</v>
      </c>
    </row>
    <row r="35" spans="1:25" x14ac:dyDescent="0.2">
      <c r="A35" s="6" t="s">
        <v>23</v>
      </c>
      <c r="B35" s="5" t="s">
        <v>194</v>
      </c>
      <c r="C35" s="75">
        <f>最終需要_まとめ!C36</f>
        <v>100</v>
      </c>
      <c r="D35" s="76">
        <f>投入係数表!AG35</f>
        <v>9.3023255813953487E-2</v>
      </c>
      <c r="E35" s="77">
        <f t="shared" si="0"/>
        <v>9.3023255813953494</v>
      </c>
      <c r="F35" s="76">
        <f>分析係数表!C38</f>
        <v>1.9523553644993696E-2</v>
      </c>
      <c r="G35" s="77">
        <f t="shared" si="1"/>
        <v>0.18161445251156927</v>
      </c>
      <c r="H35" s="77">
        <v>0.18735510354557328</v>
      </c>
      <c r="I35" s="77">
        <f t="shared" si="2"/>
        <v>100.18735510354557</v>
      </c>
      <c r="J35" s="76">
        <f>分析係数表!G38</f>
        <v>0.33554817275747506</v>
      </c>
      <c r="K35" s="78">
        <f t="shared" si="3"/>
        <v>33.617683938399011</v>
      </c>
      <c r="L35" s="79"/>
      <c r="M35" s="80"/>
      <c r="N35" s="81">
        <f>分析係数表!H38</f>
        <v>4.4649241280686425E-2</v>
      </c>
      <c r="O35" s="82">
        <f t="shared" si="4"/>
        <v>1.0306799010041121</v>
      </c>
      <c r="P35" s="76">
        <f>分析係数表!C38</f>
        <v>1.9523553644993696E-2</v>
      </c>
      <c r="Q35" s="82">
        <f t="shared" si="5"/>
        <v>2.0122534338070576E-2</v>
      </c>
      <c r="R35" s="83">
        <v>2.4418114495332651E-2</v>
      </c>
      <c r="S35" s="84">
        <f t="shared" si="6"/>
        <v>100.2117732180409</v>
      </c>
      <c r="T35" s="85">
        <f>分析係数表!F38</f>
        <v>0.54485049833887045</v>
      </c>
      <c r="U35" s="86">
        <f t="shared" si="7"/>
        <v>54.600434577271457</v>
      </c>
      <c r="V35" s="87">
        <f>分析係数表!D38</f>
        <v>0.16279069767441862</v>
      </c>
      <c r="W35" s="88">
        <f t="shared" si="8"/>
        <v>16</v>
      </c>
      <c r="X35" s="76">
        <f>分析係数表!E38</f>
        <v>0.12624584717607973</v>
      </c>
      <c r="Y35" s="89">
        <f t="shared" si="9"/>
        <v>13</v>
      </c>
    </row>
    <row r="36" spans="1:25" x14ac:dyDescent="0.2">
      <c r="A36" s="6" t="s">
        <v>24</v>
      </c>
      <c r="B36" s="5" t="s">
        <v>39</v>
      </c>
      <c r="C36" s="90"/>
      <c r="D36" s="76">
        <f>投入係数表!AG36</f>
        <v>0</v>
      </c>
      <c r="E36" s="77">
        <f t="shared" si="0"/>
        <v>0</v>
      </c>
      <c r="F36" s="76">
        <f>分析係数表!C39</f>
        <v>1</v>
      </c>
      <c r="G36" s="77">
        <f t="shared" si="1"/>
        <v>0</v>
      </c>
      <c r="H36" s="77">
        <v>5.479990774335519E-3</v>
      </c>
      <c r="I36" s="77">
        <f t="shared" si="2"/>
        <v>5.479990774335519E-3</v>
      </c>
      <c r="J36" s="76">
        <f>分析係数表!G39</f>
        <v>0.34952522092321203</v>
      </c>
      <c r="K36" s="78">
        <f t="shared" si="3"/>
        <v>1.9153949860567861E-3</v>
      </c>
      <c r="L36" s="79"/>
      <c r="M36" s="80"/>
      <c r="N36" s="81">
        <f>分析係数表!H39</f>
        <v>3.9524906649717967E-3</v>
      </c>
      <c r="O36" s="82">
        <f t="shared" si="4"/>
        <v>9.1239012588887156E-2</v>
      </c>
      <c r="P36" s="76">
        <f>分析係数表!C39</f>
        <v>1</v>
      </c>
      <c r="Q36" s="82">
        <f t="shared" si="5"/>
        <v>9.1239012588887156E-2</v>
      </c>
      <c r="R36" s="83">
        <v>0.1485840134538163</v>
      </c>
      <c r="S36" s="84">
        <f t="shared" si="6"/>
        <v>0.15406400422815184</v>
      </c>
      <c r="T36" s="85">
        <f>分析係数表!F39</f>
        <v>0.70020308469180526</v>
      </c>
      <c r="U36" s="86">
        <f t="shared" si="7"/>
        <v>0.10787609100052324</v>
      </c>
      <c r="V36" s="87">
        <f>分析係数表!D39</f>
        <v>4.7038805642461164E-2</v>
      </c>
      <c r="W36" s="88">
        <f t="shared" si="8"/>
        <v>0</v>
      </c>
      <c r="X36" s="76">
        <f>分析係数表!E39</f>
        <v>5.9608101432570393E-2</v>
      </c>
      <c r="Y36" s="89">
        <f t="shared" si="9"/>
        <v>0</v>
      </c>
    </row>
    <row r="37" spans="1:25" x14ac:dyDescent="0.2">
      <c r="A37" s="6" t="s">
        <v>25</v>
      </c>
      <c r="B37" s="5" t="s">
        <v>40</v>
      </c>
      <c r="C37" s="90"/>
      <c r="D37" s="76">
        <f>投入係数表!AG37</f>
        <v>3.3222591362126247E-3</v>
      </c>
      <c r="E37" s="77">
        <f t="shared" si="0"/>
        <v>0.33222591362126247</v>
      </c>
      <c r="F37" s="76">
        <f>分析係数表!C40</f>
        <v>0.85909267157813107</v>
      </c>
      <c r="G37" s="77">
        <f t="shared" si="1"/>
        <v>0.28541284770037578</v>
      </c>
      <c r="H37" s="77">
        <v>0.28715657578531489</v>
      </c>
      <c r="I37" s="77">
        <f t="shared" si="2"/>
        <v>0.28715657578531489</v>
      </c>
      <c r="J37" s="76">
        <f>分析係数表!G40</f>
        <v>0.47745782431646305</v>
      </c>
      <c r="K37" s="78">
        <f t="shared" si="3"/>
        <v>0.13710515391262199</v>
      </c>
      <c r="L37" s="79"/>
      <c r="M37" s="80"/>
      <c r="N37" s="81">
        <f>分析係数表!H40</f>
        <v>3.4410502899817272E-2</v>
      </c>
      <c r="O37" s="82">
        <f t="shared" si="4"/>
        <v>0.79432959452385421</v>
      </c>
      <c r="P37" s="76">
        <f>分析係数表!C40</f>
        <v>0.85909267157813107</v>
      </c>
      <c r="Q37" s="82">
        <f t="shared" si="5"/>
        <v>0.68240273347307145</v>
      </c>
      <c r="R37" s="83">
        <v>0.6832027581191088</v>
      </c>
      <c r="S37" s="84">
        <f t="shared" si="6"/>
        <v>0.97035933390442364</v>
      </c>
      <c r="T37" s="85">
        <f>分析係数表!F40</f>
        <v>0.67379290285049442</v>
      </c>
      <c r="U37" s="86">
        <f t="shared" si="7"/>
        <v>0.65382123239953382</v>
      </c>
      <c r="V37" s="87">
        <f>分析係数表!D40</f>
        <v>6.7699243746364171E-2</v>
      </c>
      <c r="W37" s="88">
        <f t="shared" si="8"/>
        <v>0</v>
      </c>
      <c r="X37" s="76">
        <f>分析係数表!E40</f>
        <v>4.3048283885980219E-2</v>
      </c>
      <c r="Y37" s="89">
        <f t="shared" si="9"/>
        <v>0</v>
      </c>
    </row>
    <row r="38" spans="1:25" x14ac:dyDescent="0.2">
      <c r="A38" s="6" t="s">
        <v>26</v>
      </c>
      <c r="B38" s="5" t="s">
        <v>277</v>
      </c>
      <c r="C38" s="90"/>
      <c r="D38" s="76">
        <f>投入係数表!AG38</f>
        <v>0</v>
      </c>
      <c r="E38" s="77">
        <f t="shared" si="0"/>
        <v>0</v>
      </c>
      <c r="F38" s="76">
        <f>分析係数表!C41</f>
        <v>0.79270887240526711</v>
      </c>
      <c r="G38" s="77">
        <f t="shared" si="1"/>
        <v>0</v>
      </c>
      <c r="H38" s="77">
        <v>8.2860388240662565E-4</v>
      </c>
      <c r="I38" s="77">
        <f t="shared" si="2"/>
        <v>8.2860388240662565E-4</v>
      </c>
      <c r="J38" s="76">
        <f>分析係数表!G41</f>
        <v>0.44018033035308379</v>
      </c>
      <c r="K38" s="78">
        <f t="shared" si="3"/>
        <v>3.6473513068959628E-4</v>
      </c>
      <c r="L38" s="79"/>
      <c r="M38" s="80"/>
      <c r="N38" s="81">
        <f>分析係数表!H41</f>
        <v>5.5652657503773732E-2</v>
      </c>
      <c r="O38" s="82">
        <f t="shared" si="4"/>
        <v>1.2846819762515667</v>
      </c>
      <c r="P38" s="76">
        <f>分析係数表!C41</f>
        <v>0.79270887240526711</v>
      </c>
      <c r="Q38" s="82">
        <f t="shared" si="5"/>
        <v>1.0183788007937495</v>
      </c>
      <c r="R38" s="83">
        <v>1.0373224605806077</v>
      </c>
      <c r="S38" s="84">
        <f t="shared" si="6"/>
        <v>1.0381510644630143</v>
      </c>
      <c r="T38" s="85">
        <f>分析係数表!F41</f>
        <v>0.54542354902257917</v>
      </c>
      <c r="U38" s="86">
        <f t="shared" si="7"/>
        <v>0.56623203800098565</v>
      </c>
      <c r="V38" s="87">
        <f>分析係数表!D41</f>
        <v>0.13115623579330202</v>
      </c>
      <c r="W38" s="88">
        <f t="shared" si="8"/>
        <v>0</v>
      </c>
      <c r="X38" s="76">
        <f>分析係数表!E41</f>
        <v>0.12384452189725716</v>
      </c>
      <c r="Y38" s="89">
        <f t="shared" si="9"/>
        <v>0</v>
      </c>
    </row>
    <row r="39" spans="1:25" x14ac:dyDescent="0.2">
      <c r="A39" s="6" t="s">
        <v>51</v>
      </c>
      <c r="B39" s="5" t="s">
        <v>368</v>
      </c>
      <c r="C39" s="90"/>
      <c r="D39" s="76">
        <f>投入係数表!AG39</f>
        <v>0</v>
      </c>
      <c r="E39" s="77">
        <f>$C$35*D39</f>
        <v>0</v>
      </c>
      <c r="F39" s="76">
        <f>分析係数表!C42</f>
        <v>1</v>
      </c>
      <c r="G39" s="77">
        <f>E39*F39</f>
        <v>0</v>
      </c>
      <c r="H39" s="77">
        <v>1.5906736845140344E-2</v>
      </c>
      <c r="I39" s="77">
        <f>C39+H39</f>
        <v>1.5906736845140344E-2</v>
      </c>
      <c r="J39" s="76">
        <f>分析係数表!G42</f>
        <v>0.4853870458135861</v>
      </c>
      <c r="K39" s="78">
        <f>I39*J39</f>
        <v>7.7209240057967941E-3</v>
      </c>
      <c r="L39" s="79"/>
      <c r="M39" s="80"/>
      <c r="N39" s="81">
        <f>分析係数表!H42</f>
        <v>1.2671804242472393E-2</v>
      </c>
      <c r="O39" s="82">
        <f t="shared" si="4"/>
        <v>0.29251502528497492</v>
      </c>
      <c r="P39" s="76">
        <f>分析係数表!C42</f>
        <v>1</v>
      </c>
      <c r="Q39" s="82">
        <f>O39*P39</f>
        <v>0.29251502528497492</v>
      </c>
      <c r="R39" s="83">
        <v>0.3067804119148243</v>
      </c>
      <c r="S39" s="84">
        <f>I39+R39</f>
        <v>0.32268714875996463</v>
      </c>
      <c r="T39" s="85">
        <f>分析係数表!F42</f>
        <v>0.55766192733017372</v>
      </c>
      <c r="U39" s="86">
        <f>S39*T39</f>
        <v>0.17995033730216034</v>
      </c>
      <c r="V39" s="87">
        <f>分析係数表!D42</f>
        <v>5.075039494470774E-2</v>
      </c>
      <c r="W39" s="88">
        <f>ROUND(S39*V39,0)</f>
        <v>0</v>
      </c>
      <c r="X39" s="76">
        <f>分析係数表!E42</f>
        <v>4.4826224328593997E-2</v>
      </c>
      <c r="Y39" s="89">
        <f>ROUND(S39*X39,0)</f>
        <v>0</v>
      </c>
    </row>
    <row r="40" spans="1:25" x14ac:dyDescent="0.2">
      <c r="A40" s="6" t="s">
        <v>195</v>
      </c>
      <c r="B40" s="5" t="s">
        <v>41</v>
      </c>
      <c r="C40" s="90"/>
      <c r="D40" s="76">
        <f>投入係数表!AG40</f>
        <v>0.23588039867109634</v>
      </c>
      <c r="E40" s="77">
        <f>$C$35*D40</f>
        <v>23.588039867109632</v>
      </c>
      <c r="F40" s="76">
        <f>分析係数表!C43</f>
        <v>0.28901851382196297</v>
      </c>
      <c r="G40" s="77">
        <f>E40*F40</f>
        <v>6.8173802263652385</v>
      </c>
      <c r="H40" s="77">
        <v>7.1387545740797664</v>
      </c>
      <c r="I40" s="77">
        <f>C40+H40</f>
        <v>7.1387545740797664</v>
      </c>
      <c r="J40" s="76">
        <f>分析係数表!G43</f>
        <v>0.30652070442646356</v>
      </c>
      <c r="K40" s="78">
        <f>I40*J40</f>
        <v>2.1881760807745687</v>
      </c>
      <c r="L40" s="79"/>
      <c r="M40" s="80"/>
      <c r="N40" s="81">
        <f>分析係数表!H43</f>
        <v>3.521490426630651E-2</v>
      </c>
      <c r="O40" s="82">
        <f t="shared" si="4"/>
        <v>0.81289833829194436</v>
      </c>
      <c r="P40" s="76">
        <f>分析係数表!C43</f>
        <v>0.28901851382196297</v>
      </c>
      <c r="Q40" s="82">
        <f>O40*P40</f>
        <v>0.23494266962148105</v>
      </c>
      <c r="R40" s="83">
        <v>0.39574158599740306</v>
      </c>
      <c r="S40" s="84">
        <f>I40+R40</f>
        <v>7.5344961600771692</v>
      </c>
      <c r="T40" s="85">
        <f>分析係数表!F43</f>
        <v>0.54989687450420432</v>
      </c>
      <c r="U40" s="86">
        <f>S40*T40</f>
        <v>4.1431958893903644</v>
      </c>
      <c r="V40" s="87">
        <f>分析係数表!D43</f>
        <v>0.17436141519911152</v>
      </c>
      <c r="W40" s="88">
        <f>ROUND(S40*V40,0)</f>
        <v>1</v>
      </c>
      <c r="X40" s="76">
        <f>分析係数表!E43</f>
        <v>0.14136125654450263</v>
      </c>
      <c r="Y40" s="89">
        <f>ROUND(S40*X40,0)</f>
        <v>1</v>
      </c>
    </row>
    <row r="41" spans="1:25" x14ac:dyDescent="0.2">
      <c r="A41" s="6" t="s">
        <v>341</v>
      </c>
      <c r="B41" s="5" t="s">
        <v>42</v>
      </c>
      <c r="C41" s="90"/>
      <c r="D41" s="76">
        <f>投入係数表!AG41</f>
        <v>0</v>
      </c>
      <c r="E41" s="77">
        <f>$C$35*D41</f>
        <v>0</v>
      </c>
      <c r="F41" s="76">
        <f>分析係数表!C44</f>
        <v>0.45048931238732937</v>
      </c>
      <c r="G41" s="77">
        <f>E41*F41</f>
        <v>0</v>
      </c>
      <c r="H41" s="77">
        <v>3.9778107594281263E-3</v>
      </c>
      <c r="I41" s="77">
        <f>C41+H41</f>
        <v>3.9778107594281263E-3</v>
      </c>
      <c r="J41" s="76">
        <f>分析係数表!G44</f>
        <v>0.26609555771438664</v>
      </c>
      <c r="K41" s="78">
        <f>I41*J41</f>
        <v>1.0584777725123151E-3</v>
      </c>
      <c r="L41" s="79"/>
      <c r="M41" s="80"/>
      <c r="N41" s="81">
        <f>分析係数表!H44</f>
        <v>0.11519822038611266</v>
      </c>
      <c r="O41" s="82">
        <f t="shared" si="4"/>
        <v>2.6592275025906806</v>
      </c>
      <c r="P41" s="76">
        <f>分析係数表!C44</f>
        <v>0.45048931238732937</v>
      </c>
      <c r="Q41" s="82">
        <f>O41*P41</f>
        <v>1.1979535691235508</v>
      </c>
      <c r="R41" s="83">
        <v>1.2158023073853976</v>
      </c>
      <c r="S41" s="84">
        <f>I41+R41</f>
        <v>1.2197801181448258</v>
      </c>
      <c r="T41" s="85">
        <f>分析係数表!F44</f>
        <v>0.50295857988165682</v>
      </c>
      <c r="U41" s="86">
        <f>S41*T41</f>
        <v>0.61349887599000119</v>
      </c>
      <c r="V41" s="87">
        <f>分析係数表!D44</f>
        <v>0.24172039212222909</v>
      </c>
      <c r="W41" s="88">
        <f>ROUND(S41*V41,0)</f>
        <v>0</v>
      </c>
      <c r="X41" s="76">
        <f>分析係数表!E44</f>
        <v>0.1850216373752539</v>
      </c>
      <c r="Y41" s="89">
        <f>ROUND(S41*X41,0)</f>
        <v>0</v>
      </c>
    </row>
    <row r="42" spans="1:25" x14ac:dyDescent="0.2">
      <c r="A42" s="6" t="s">
        <v>342</v>
      </c>
      <c r="B42" s="5" t="s">
        <v>279</v>
      </c>
      <c r="C42" s="90"/>
      <c r="D42" s="76">
        <f>投入係数表!AG42</f>
        <v>0</v>
      </c>
      <c r="E42" s="77">
        <f>$C$35*D42</f>
        <v>0</v>
      </c>
      <c r="F42" s="76">
        <f>分析係数表!C45</f>
        <v>1</v>
      </c>
      <c r="G42" s="77">
        <f>E42*F42</f>
        <v>0</v>
      </c>
      <c r="H42" s="77">
        <v>3.1501524338444671E-2</v>
      </c>
      <c r="I42" s="77">
        <f>C42+H42</f>
        <v>3.1501524338444671E-2</v>
      </c>
      <c r="J42" s="76">
        <f>分析係数表!G45</f>
        <v>0</v>
      </c>
      <c r="K42" s="78">
        <f>I42*J42</f>
        <v>0</v>
      </c>
      <c r="L42" s="79"/>
      <c r="M42" s="80"/>
      <c r="N42" s="81">
        <f>分析係数表!H45</f>
        <v>0</v>
      </c>
      <c r="O42" s="82">
        <f t="shared" si="4"/>
        <v>0</v>
      </c>
      <c r="P42" s="76">
        <f>分析係数表!C45</f>
        <v>1</v>
      </c>
      <c r="Q42" s="82">
        <f>O42*P42</f>
        <v>0</v>
      </c>
      <c r="R42" s="83">
        <v>3.7928183072803663E-2</v>
      </c>
      <c r="S42" s="84">
        <f>I42+R42</f>
        <v>6.9429707411248334E-2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投入係数表!AG43</f>
        <v>0</v>
      </c>
      <c r="E43" s="77">
        <f>$C$35*D43</f>
        <v>0</v>
      </c>
      <c r="F43" s="76">
        <f>分析係数表!C46</f>
        <v>0.50943835935679327</v>
      </c>
      <c r="G43" s="77">
        <f>E43*F43</f>
        <v>0</v>
      </c>
      <c r="H43" s="77">
        <v>2.8862162948483469E-2</v>
      </c>
      <c r="I43" s="77">
        <f>C43+H43</f>
        <v>2.8862162948483469E-2</v>
      </c>
      <c r="J43" s="76">
        <f>分析係数表!G46</f>
        <v>9.5846645367412137E-3</v>
      </c>
      <c r="K43" s="78">
        <f>I43*J43</f>
        <v>2.7663414966597573E-4</v>
      </c>
      <c r="L43" s="79"/>
      <c r="M43" s="80"/>
      <c r="N43" s="81">
        <f>分析係数表!H46</f>
        <v>2.3069436720425836E-2</v>
      </c>
      <c r="O43" s="82">
        <f t="shared" si="4"/>
        <v>0.53253323176880618</v>
      </c>
      <c r="P43" s="76">
        <f>分析係数表!C46</f>
        <v>0.50943835935679327</v>
      </c>
      <c r="Q43" s="82">
        <f>O43*P43</f>
        <v>0.27129285589527158</v>
      </c>
      <c r="R43" s="83">
        <v>0.30202619445927842</v>
      </c>
      <c r="S43" s="84">
        <f>I43+R43</f>
        <v>0.3308883574077619</v>
      </c>
      <c r="T43" s="85">
        <f>分析係数表!F46</f>
        <v>0.31355545413053398</v>
      </c>
      <c r="U43" s="86">
        <f>S43*T43</f>
        <v>0.10375184917349722</v>
      </c>
      <c r="V43" s="87">
        <f>分析係数表!D46</f>
        <v>1.3692377909630307E-3</v>
      </c>
      <c r="W43" s="88">
        <f>ROUND(S43*V43,0)</f>
        <v>0</v>
      </c>
      <c r="X43" s="76">
        <f>分析係数表!E46</f>
        <v>4.5641259698767688E-3</v>
      </c>
      <c r="Y43" s="89">
        <f>ROUND(S43*X43,0)</f>
        <v>0</v>
      </c>
    </row>
    <row r="44" spans="1:25" x14ac:dyDescent="0.2">
      <c r="A44" s="192">
        <v>40</v>
      </c>
      <c r="B44" s="14" t="s">
        <v>151</v>
      </c>
      <c r="C44" s="197">
        <f>SUM(C5:C43)</f>
        <v>100</v>
      </c>
      <c r="D44" s="92">
        <f>投入係数表!AG44</f>
        <v>0.43521594684385384</v>
      </c>
      <c r="E44" s="91">
        <f>SUM(E5:E43)</f>
        <v>43.521594684385377</v>
      </c>
      <c r="F44" s="92">
        <f>分析係数表!C47</f>
        <v>0.37485381830581077</v>
      </c>
      <c r="G44" s="91">
        <f>SUM(G5:G43)</f>
        <v>11.95463261428293</v>
      </c>
      <c r="H44" s="91">
        <f>SUM(H5:H43)</f>
        <v>13.218658166237208</v>
      </c>
      <c r="I44" s="91">
        <f>SUM(I5:I43)</f>
        <v>113.2186581662372</v>
      </c>
      <c r="J44" s="92">
        <f>分析係数表!G47</f>
        <v>0.21549218320370808</v>
      </c>
      <c r="K44" s="93">
        <f>SUM(K5:K43)</f>
        <v>36.796910742543396</v>
      </c>
      <c r="L44" s="94">
        <f>最終需要_まとめ!$L$33</f>
        <v>0.62733333333333341</v>
      </c>
      <c r="M44" s="91">
        <f>K44*L44</f>
        <v>23.083928672488895</v>
      </c>
      <c r="N44" s="95">
        <f>分析係数表!H47</f>
        <v>1</v>
      </c>
      <c r="O44" s="96">
        <f>SUM(O5:O43)</f>
        <v>23.083928672488895</v>
      </c>
      <c r="P44" s="92">
        <f>分析係数表!C47</f>
        <v>0.37485381830581077</v>
      </c>
      <c r="Q44" s="96">
        <f>SUM(Q5:Q43)</f>
        <v>9.6893180801048064</v>
      </c>
      <c r="R44" s="91">
        <f>SUM(R5:R43)</f>
        <v>10.876082898103263</v>
      </c>
      <c r="S44" s="97">
        <f>SUM(S5:S43)</f>
        <v>124.09474106434045</v>
      </c>
      <c r="T44" s="98">
        <f>分析係数表!F47</f>
        <v>0.42538298373792127</v>
      </c>
      <c r="U44" s="99">
        <f>SUM(U5:U43)</f>
        <v>69.382813053349565</v>
      </c>
      <c r="V44" s="100">
        <f>分析係数表!D47</f>
        <v>7.0015974022573133E-2</v>
      </c>
      <c r="W44" s="101">
        <f>SUM(W5:W43)</f>
        <v>17</v>
      </c>
      <c r="X44" s="92">
        <f>分析係数表!E47</f>
        <v>5.9583104197763637E-2</v>
      </c>
      <c r="Y44" s="102">
        <f>SUM(Y5:Y43)</f>
        <v>14</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289</v>
      </c>
      <c r="S2" s="3" t="s">
        <v>153</v>
      </c>
      <c r="U2" s="64" t="s">
        <v>210</v>
      </c>
      <c r="W2" s="3" t="s">
        <v>130</v>
      </c>
      <c r="Y2" s="3" t="s">
        <v>154</v>
      </c>
    </row>
    <row r="3" spans="1:25" ht="44" x14ac:dyDescent="0.2">
      <c r="B3" s="65"/>
      <c r="C3" s="66" t="s">
        <v>228</v>
      </c>
      <c r="D3" s="66" t="s">
        <v>231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投入係数表!AH5</f>
        <v>5.4887754541961686E-5</v>
      </c>
      <c r="E5" s="77">
        <f t="shared" ref="E5:E38" si="0">$C$36*D5</f>
        <v>5.4887754541961689E-3</v>
      </c>
      <c r="F5" s="76">
        <f>分析係数表!C8</f>
        <v>0.22093957036739609</v>
      </c>
      <c r="G5" s="77">
        <f t="shared" ref="G5:G38" si="1">E5*F5</f>
        <v>1.2126876906932108E-3</v>
      </c>
      <c r="H5" s="77">
        <f t="array" ref="H5:H43">MMULT(逆行列係数!C5:AO43,'32'!G5:G43)</f>
        <v>2.3202674597270832E-3</v>
      </c>
      <c r="I5" s="77">
        <f t="shared" ref="I5:I38" si="2">C5+H5</f>
        <v>2.3202674597270832E-3</v>
      </c>
      <c r="J5" s="76">
        <f>分析係数表!G8</f>
        <v>0.11961513229827248</v>
      </c>
      <c r="K5" s="78">
        <f t="shared" ref="K5:K38" si="3">I5*J5</f>
        <v>2.7753909916263165E-4</v>
      </c>
      <c r="L5" s="79" t="s">
        <v>188</v>
      </c>
      <c r="M5" s="80" t="s">
        <v>188</v>
      </c>
      <c r="N5" s="81">
        <f>分析係数表!H8</f>
        <v>1.166878525462779E-2</v>
      </c>
      <c r="O5" s="82">
        <f t="shared" ref="O5:O43" si="4">$M$44*N5</f>
        <v>0.28180534298021026</v>
      </c>
      <c r="P5" s="76">
        <f>分析係数表!C8</f>
        <v>0.22093957036739609</v>
      </c>
      <c r="Q5" s="82">
        <f t="shared" ref="Q5:Q38" si="5">O5*P5</f>
        <v>6.2261951405284351E-2</v>
      </c>
      <c r="R5" s="83">
        <f t="array" ref="R5:R43">MMULT(逆行列係数!C5:AO43,'32'!Q5:Q43)</f>
        <v>0.10568145312420975</v>
      </c>
      <c r="S5" s="84">
        <f t="shared" ref="S5:S38" si="6">I5+R5</f>
        <v>0.10800172058393682</v>
      </c>
      <c r="T5" s="85">
        <f>分析係数表!F8</f>
        <v>0.45156352503826808</v>
      </c>
      <c r="U5" s="86">
        <f t="shared" ref="U5:U38" si="7">S5*T5</f>
        <v>4.8769637657080589E-2</v>
      </c>
      <c r="V5" s="87">
        <f>分析係数表!D8</f>
        <v>0.17734528755740214</v>
      </c>
      <c r="W5" s="88">
        <f t="shared" ref="W5:W38" si="8">ROUND(S5*V5,0)</f>
        <v>0</v>
      </c>
      <c r="X5" s="76">
        <f>分析係数表!E8</f>
        <v>0.14038924119833807</v>
      </c>
      <c r="Y5" s="89">
        <f t="shared" ref="Y5:Y38" si="9">ROUND(S5*X5,0)</f>
        <v>0</v>
      </c>
    </row>
    <row r="6" spans="1:25" x14ac:dyDescent="0.2">
      <c r="A6" s="6" t="s">
        <v>220</v>
      </c>
      <c r="B6" s="5" t="s">
        <v>266</v>
      </c>
      <c r="C6" s="90"/>
      <c r="D6" s="76">
        <f>投入係数表!AH6</f>
        <v>0</v>
      </c>
      <c r="E6" s="77">
        <f t="shared" si="0"/>
        <v>0</v>
      </c>
      <c r="F6" s="76">
        <f>分析係数表!C9</f>
        <v>0.23618090452261309</v>
      </c>
      <c r="G6" s="77">
        <f t="shared" si="1"/>
        <v>0</v>
      </c>
      <c r="H6" s="77">
        <v>3.5428894838985311E-4</v>
      </c>
      <c r="I6" s="77">
        <f t="shared" si="2"/>
        <v>3.5428894838985311E-4</v>
      </c>
      <c r="J6" s="76">
        <f>分析係数表!G9</f>
        <v>0.23529411764705882</v>
      </c>
      <c r="K6" s="78">
        <f t="shared" si="3"/>
        <v>8.3362105503494849E-5</v>
      </c>
      <c r="L6" s="79"/>
      <c r="M6" s="80"/>
      <c r="N6" s="81">
        <f>分析係数表!H9</f>
        <v>6.2564550726940495E-4</v>
      </c>
      <c r="O6" s="82">
        <f t="shared" si="4"/>
        <v>1.5109563070428296E-2</v>
      </c>
      <c r="P6" s="76">
        <f>分析係数表!C9</f>
        <v>0.23618090452261309</v>
      </c>
      <c r="Q6" s="82">
        <f t="shared" si="5"/>
        <v>3.568590272915226E-3</v>
      </c>
      <c r="R6" s="83">
        <v>4.2339439646542345E-3</v>
      </c>
      <c r="S6" s="84">
        <f t="shared" si="6"/>
        <v>4.5882329130440876E-3</v>
      </c>
      <c r="T6" s="85">
        <f>分析係数表!F9</f>
        <v>0.68627450980392157</v>
      </c>
      <c r="U6" s="86">
        <f t="shared" si="7"/>
        <v>3.1487872932655504E-3</v>
      </c>
      <c r="V6" s="87">
        <f>分析係数表!D9</f>
        <v>1.9607843137254902E-2</v>
      </c>
      <c r="W6" s="88">
        <f t="shared" si="8"/>
        <v>0</v>
      </c>
      <c r="X6" s="76">
        <f>分析係数表!E9</f>
        <v>0</v>
      </c>
      <c r="Y6" s="89">
        <f t="shared" si="9"/>
        <v>0</v>
      </c>
    </row>
    <row r="7" spans="1:25" x14ac:dyDescent="0.2">
      <c r="A7" s="6" t="s">
        <v>221</v>
      </c>
      <c r="B7" s="5" t="s">
        <v>267</v>
      </c>
      <c r="C7" s="90"/>
      <c r="D7" s="76">
        <f>投入係数表!AH7</f>
        <v>0</v>
      </c>
      <c r="E7" s="77">
        <f t="shared" si="0"/>
        <v>0</v>
      </c>
      <c r="F7" s="76">
        <f>分析係数表!C10</f>
        <v>0</v>
      </c>
      <c r="G7" s="77">
        <f t="shared" si="1"/>
        <v>0</v>
      </c>
      <c r="H7" s="77">
        <v>0</v>
      </c>
      <c r="I7" s="77">
        <f t="shared" si="2"/>
        <v>0</v>
      </c>
      <c r="J7" s="76">
        <f>分析係数表!G10</f>
        <v>0</v>
      </c>
      <c r="K7" s="78">
        <f t="shared" si="3"/>
        <v>0</v>
      </c>
      <c r="L7" s="79"/>
      <c r="M7" s="80"/>
      <c r="N7" s="81">
        <f>分析係数表!H10</f>
        <v>1.1817748470644316E-3</v>
      </c>
      <c r="O7" s="82">
        <f t="shared" si="4"/>
        <v>2.8540285799697893E-2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222</v>
      </c>
      <c r="B8" s="5" t="s">
        <v>27</v>
      </c>
      <c r="C8" s="90"/>
      <c r="D8" s="76">
        <f>投入係数表!AH8</f>
        <v>0</v>
      </c>
      <c r="E8" s="77">
        <f t="shared" si="0"/>
        <v>0</v>
      </c>
      <c r="F8" s="76">
        <f>分析係数表!C11</f>
        <v>2.6120660599932566E-2</v>
      </c>
      <c r="G8" s="77">
        <f t="shared" si="1"/>
        <v>0</v>
      </c>
      <c r="H8" s="77">
        <v>3.6555271751687198E-3</v>
      </c>
      <c r="I8" s="77">
        <f t="shared" si="2"/>
        <v>3.6555271751687198E-3</v>
      </c>
      <c r="J8" s="76">
        <f>分析係数表!G11</f>
        <v>0.34361233480176212</v>
      </c>
      <c r="K8" s="78">
        <f t="shared" si="3"/>
        <v>1.2560842275910139E-3</v>
      </c>
      <c r="L8" s="79"/>
      <c r="M8" s="80"/>
      <c r="N8" s="81">
        <f>分析係数表!H11</f>
        <v>-1.9861762135536665E-5</v>
      </c>
      <c r="O8" s="82">
        <f t="shared" si="4"/>
        <v>-4.7966866890248558E-4</v>
      </c>
      <c r="P8" s="76">
        <f>分析係数表!C11</f>
        <v>2.6120660599932566E-2</v>
      </c>
      <c r="Q8" s="82">
        <f t="shared" si="5"/>
        <v>-1.2529262500823255E-5</v>
      </c>
      <c r="R8" s="83">
        <v>1.4749642935998595E-3</v>
      </c>
      <c r="S8" s="84">
        <f t="shared" si="6"/>
        <v>5.1304914687685796E-3</v>
      </c>
      <c r="T8" s="85">
        <f>分析係数表!F11</f>
        <v>0.56828193832599116</v>
      </c>
      <c r="U8" s="86">
        <f t="shared" si="7"/>
        <v>2.9155656364367698E-3</v>
      </c>
      <c r="V8" s="87">
        <f>分析係数表!D11</f>
        <v>2.2026431718061675E-2</v>
      </c>
      <c r="W8" s="88">
        <f t="shared" si="8"/>
        <v>0</v>
      </c>
      <c r="X8" s="76">
        <f>分析係数表!E11</f>
        <v>0</v>
      </c>
      <c r="Y8" s="89">
        <f t="shared" si="9"/>
        <v>0</v>
      </c>
    </row>
    <row r="9" spans="1:25" x14ac:dyDescent="0.2">
      <c r="A9" s="6" t="s">
        <v>223</v>
      </c>
      <c r="B9" s="5" t="s">
        <v>191</v>
      </c>
      <c r="C9" s="90"/>
      <c r="D9" s="76">
        <f>投入係数表!AH9</f>
        <v>3.8421428179373181E-4</v>
      </c>
      <c r="E9" s="77">
        <f t="shared" si="0"/>
        <v>3.8421428179373183E-2</v>
      </c>
      <c r="F9" s="76">
        <f>分析係数表!C12</f>
        <v>0.27511259056197379</v>
      </c>
      <c r="G9" s="77">
        <f t="shared" si="1"/>
        <v>1.0570218639518177E-2</v>
      </c>
      <c r="H9" s="77">
        <v>1.2869707731594481E-2</v>
      </c>
      <c r="I9" s="77">
        <f t="shared" si="2"/>
        <v>1.2869707731594481E-2</v>
      </c>
      <c r="J9" s="76">
        <f>分析係数表!G12</f>
        <v>0.14467046825309793</v>
      </c>
      <c r="K9" s="78">
        <f t="shared" si="3"/>
        <v>1.8618666438102883E-3</v>
      </c>
      <c r="L9" s="79"/>
      <c r="M9" s="80"/>
      <c r="N9" s="81">
        <f>分析係数表!H12</f>
        <v>9.3787240804004135E-2</v>
      </c>
      <c r="O9" s="82">
        <f t="shared" si="4"/>
        <v>2.2649954545575373</v>
      </c>
      <c r="P9" s="76">
        <f>分析係数表!C12</f>
        <v>0.27511259056197379</v>
      </c>
      <c r="Q9" s="82">
        <f t="shared" si="5"/>
        <v>0.62312876711441945</v>
      </c>
      <c r="R9" s="83">
        <v>0.72462132880642793</v>
      </c>
      <c r="S9" s="84">
        <f t="shared" si="6"/>
        <v>0.73749103653802239</v>
      </c>
      <c r="T9" s="85">
        <f>分析係数表!F12</f>
        <v>0.28514639763131922</v>
      </c>
      <c r="U9" s="86">
        <f t="shared" si="7"/>
        <v>0.21029291235420469</v>
      </c>
      <c r="V9" s="87">
        <f>分析係数表!D12</f>
        <v>6.6646562123039807E-2</v>
      </c>
      <c r="W9" s="88">
        <f t="shared" si="8"/>
        <v>0</v>
      </c>
      <c r="X9" s="76">
        <f>分析係数表!E12</f>
        <v>5.9847571005592716E-2</v>
      </c>
      <c r="Y9" s="89">
        <f t="shared" si="9"/>
        <v>0</v>
      </c>
    </row>
    <row r="10" spans="1:25" x14ac:dyDescent="0.2">
      <c r="A10" s="6" t="s">
        <v>224</v>
      </c>
      <c r="B10" s="5" t="s">
        <v>28</v>
      </c>
      <c r="C10" s="90"/>
      <c r="D10" s="76">
        <f>投入係数表!AH10</f>
        <v>3.3481530270596631E-3</v>
      </c>
      <c r="E10" s="77">
        <f t="shared" si="0"/>
        <v>0.33481530270596632</v>
      </c>
      <c r="F10" s="76">
        <f>分析係数表!C13</f>
        <v>0</v>
      </c>
      <c r="G10" s="77">
        <f t="shared" si="1"/>
        <v>0</v>
      </c>
      <c r="H10" s="77">
        <v>0</v>
      </c>
      <c r="I10" s="77">
        <f t="shared" si="2"/>
        <v>0</v>
      </c>
      <c r="J10" s="76">
        <f>分析係数表!G13</f>
        <v>0.2449874686716792</v>
      </c>
      <c r="K10" s="78">
        <f t="shared" si="3"/>
        <v>0</v>
      </c>
      <c r="L10" s="79"/>
      <c r="M10" s="80"/>
      <c r="N10" s="81">
        <f>分析係数表!H13</f>
        <v>1.4727496623500437E-2</v>
      </c>
      <c r="O10" s="82">
        <f t="shared" si="4"/>
        <v>0.35567431799119309</v>
      </c>
      <c r="P10" s="76">
        <f>分析係数表!C13</f>
        <v>0</v>
      </c>
      <c r="Q10" s="82">
        <f t="shared" si="5"/>
        <v>0</v>
      </c>
      <c r="R10" s="83">
        <v>0</v>
      </c>
      <c r="S10" s="84">
        <f t="shared" si="6"/>
        <v>0</v>
      </c>
      <c r="T10" s="85">
        <f>分析係数表!F13</f>
        <v>0.38345864661654133</v>
      </c>
      <c r="U10" s="86">
        <f t="shared" si="7"/>
        <v>0</v>
      </c>
      <c r="V10" s="87">
        <f>分析係数表!D13</f>
        <v>8.834586466165413E-2</v>
      </c>
      <c r="W10" s="88">
        <f t="shared" si="8"/>
        <v>0</v>
      </c>
      <c r="X10" s="76">
        <f>分析係数表!E13</f>
        <v>8.6048454469507096E-2</v>
      </c>
      <c r="Y10" s="89">
        <f t="shared" si="9"/>
        <v>0</v>
      </c>
    </row>
    <row r="11" spans="1:25" x14ac:dyDescent="0.2">
      <c r="A11" s="6" t="s">
        <v>225</v>
      </c>
      <c r="B11" s="5" t="s">
        <v>268</v>
      </c>
      <c r="C11" s="90"/>
      <c r="D11" s="76">
        <f>投入係数表!AH11</f>
        <v>1.3173061090070806E-3</v>
      </c>
      <c r="E11" s="77">
        <f t="shared" si="0"/>
        <v>0.13173061090070806</v>
      </c>
      <c r="F11" s="76">
        <f>分析係数表!C14</f>
        <v>0.21228966346153844</v>
      </c>
      <c r="G11" s="77">
        <f t="shared" si="1"/>
        <v>2.7965047055694182E-2</v>
      </c>
      <c r="H11" s="77">
        <v>0.16389672162487512</v>
      </c>
      <c r="I11" s="77">
        <f t="shared" si="2"/>
        <v>0.16389672162487512</v>
      </c>
      <c r="J11" s="76">
        <f>分析係数表!G14</f>
        <v>0.17214191852825231</v>
      </c>
      <c r="K11" s="78">
        <f t="shared" si="3"/>
        <v>2.8213496100996899E-2</v>
      </c>
      <c r="L11" s="79"/>
      <c r="M11" s="80"/>
      <c r="N11" s="81">
        <f>分析係数表!H14</f>
        <v>1.2214983713355048E-3</v>
      </c>
      <c r="O11" s="82">
        <f t="shared" si="4"/>
        <v>2.9499623137502862E-2</v>
      </c>
      <c r="P11" s="76">
        <f>分析係数表!C14</f>
        <v>0.21228966346153844</v>
      </c>
      <c r="Q11" s="82">
        <f t="shared" si="5"/>
        <v>6.2624650681026954E-3</v>
      </c>
      <c r="R11" s="83">
        <v>3.6267303541323778E-2</v>
      </c>
      <c r="S11" s="84">
        <f t="shared" si="6"/>
        <v>0.20016402516619891</v>
      </c>
      <c r="T11" s="85">
        <f>分析係数表!F14</f>
        <v>0.30737068450603272</v>
      </c>
      <c r="U11" s="86">
        <f t="shared" si="7"/>
        <v>6.1524553428817318E-2</v>
      </c>
      <c r="V11" s="87">
        <f>分析係数表!D14</f>
        <v>6.4508421932863463E-2</v>
      </c>
      <c r="W11" s="88">
        <f t="shared" si="8"/>
        <v>0</v>
      </c>
      <c r="X11" s="76">
        <f>分析係数表!E14</f>
        <v>5.0053757018277384E-2</v>
      </c>
      <c r="Y11" s="89">
        <f t="shared" si="9"/>
        <v>0</v>
      </c>
    </row>
    <row r="12" spans="1:25" x14ac:dyDescent="0.2">
      <c r="A12" s="6" t="s">
        <v>226</v>
      </c>
      <c r="B12" s="5" t="s">
        <v>29</v>
      </c>
      <c r="C12" s="90"/>
      <c r="D12" s="76">
        <f>投入係数表!AH12</f>
        <v>9.3309182721334875E-4</v>
      </c>
      <c r="E12" s="77">
        <f t="shared" si="0"/>
        <v>9.3309182721334871E-2</v>
      </c>
      <c r="F12" s="76">
        <f>分析係数表!C15</f>
        <v>0</v>
      </c>
      <c r="G12" s="77">
        <f t="shared" si="1"/>
        <v>0</v>
      </c>
      <c r="H12" s="77">
        <v>0</v>
      </c>
      <c r="I12" s="77">
        <f t="shared" si="2"/>
        <v>0</v>
      </c>
      <c r="J12" s="76">
        <f>分析係数表!G15</f>
        <v>9.5616368472834598E-2</v>
      </c>
      <c r="K12" s="78">
        <f t="shared" si="3"/>
        <v>0</v>
      </c>
      <c r="L12" s="79"/>
      <c r="M12" s="80"/>
      <c r="N12" s="81">
        <f>分析係数表!H15</f>
        <v>8.620004766822913E-3</v>
      </c>
      <c r="O12" s="82">
        <f t="shared" si="4"/>
        <v>0.20817620230367875</v>
      </c>
      <c r="P12" s="76">
        <f>分析係数表!C15</f>
        <v>0</v>
      </c>
      <c r="Q12" s="82">
        <f t="shared" si="5"/>
        <v>0</v>
      </c>
      <c r="R12" s="83">
        <v>0</v>
      </c>
      <c r="S12" s="84">
        <f t="shared" si="6"/>
        <v>0</v>
      </c>
      <c r="T12" s="85">
        <f>分析係数表!F15</f>
        <v>0.30379331705717305</v>
      </c>
      <c r="U12" s="86">
        <f t="shared" si="7"/>
        <v>0</v>
      </c>
      <c r="V12" s="87">
        <f>分析係数表!D15</f>
        <v>2.2264329701563241E-2</v>
      </c>
      <c r="W12" s="88">
        <f t="shared" si="8"/>
        <v>0</v>
      </c>
      <c r="X12" s="76">
        <f>分析係数表!E15</f>
        <v>2.0187297307145722E-2</v>
      </c>
      <c r="Y12" s="89">
        <f t="shared" si="9"/>
        <v>0</v>
      </c>
    </row>
    <row r="13" spans="1:25" x14ac:dyDescent="0.2">
      <c r="A13" s="6" t="s">
        <v>227</v>
      </c>
      <c r="B13" s="5" t="s">
        <v>30</v>
      </c>
      <c r="C13" s="90"/>
      <c r="D13" s="76">
        <f>投入係数表!AH13</f>
        <v>1.0812887644766452E-2</v>
      </c>
      <c r="E13" s="77">
        <f t="shared" si="0"/>
        <v>1.0812887644766451</v>
      </c>
      <c r="F13" s="76">
        <f>分析係数表!C16</f>
        <v>0.11454569784557744</v>
      </c>
      <c r="G13" s="77">
        <f t="shared" si="1"/>
        <v>0.12385697609955955</v>
      </c>
      <c r="H13" s="77">
        <v>0.1388938712509947</v>
      </c>
      <c r="I13" s="77">
        <f t="shared" si="2"/>
        <v>0.1388938712509947</v>
      </c>
      <c r="J13" s="76">
        <f>分析係数表!G16</f>
        <v>3.3333333333333333E-2</v>
      </c>
      <c r="K13" s="78">
        <f t="shared" si="3"/>
        <v>4.6297957083664895E-3</v>
      </c>
      <c r="L13" s="79"/>
      <c r="M13" s="80"/>
      <c r="N13" s="81">
        <f>分析係数表!H16</f>
        <v>1.7428696273933425E-2</v>
      </c>
      <c r="O13" s="82">
        <f t="shared" si="4"/>
        <v>0.42090925696193116</v>
      </c>
      <c r="P13" s="76">
        <f>分析係数表!C16</f>
        <v>0.11454569784557744</v>
      </c>
      <c r="Q13" s="82">
        <f t="shared" si="5"/>
        <v>4.8213344568367879E-2</v>
      </c>
      <c r="R13" s="83">
        <v>5.622226875612537E-2</v>
      </c>
      <c r="S13" s="84">
        <f t="shared" si="6"/>
        <v>0.19511614000712008</v>
      </c>
      <c r="T13" s="85">
        <f>分析係数表!F16</f>
        <v>0.28835978835978837</v>
      </c>
      <c r="U13" s="86">
        <f t="shared" si="7"/>
        <v>5.6263648838031984E-2</v>
      </c>
      <c r="V13" s="87">
        <f>分析係数表!D16</f>
        <v>1.4814814814814815E-2</v>
      </c>
      <c r="W13" s="88">
        <f t="shared" si="8"/>
        <v>0</v>
      </c>
      <c r="X13" s="76">
        <f>分析係数表!E16</f>
        <v>1.4814814814814815E-2</v>
      </c>
      <c r="Y13" s="89">
        <f t="shared" si="9"/>
        <v>0</v>
      </c>
    </row>
    <row r="14" spans="1:25" x14ac:dyDescent="0.2">
      <c r="A14" s="6" t="s">
        <v>2</v>
      </c>
      <c r="B14" s="5" t="s">
        <v>365</v>
      </c>
      <c r="C14" s="90"/>
      <c r="D14" s="76">
        <f>投入係数表!AH14</f>
        <v>1.9210714089686592E-3</v>
      </c>
      <c r="E14" s="77">
        <f t="shared" si="0"/>
        <v>0.19210714089686592</v>
      </c>
      <c r="F14" s="76">
        <f>分析係数表!C17</f>
        <v>0.30978058757902571</v>
      </c>
      <c r="G14" s="77">
        <f t="shared" si="1"/>
        <v>5.9511062985157806E-2</v>
      </c>
      <c r="H14" s="77">
        <v>0.13861063436909757</v>
      </c>
      <c r="I14" s="77">
        <f t="shared" si="2"/>
        <v>0.13861063436909757</v>
      </c>
      <c r="J14" s="76">
        <f>分析係数表!G17</f>
        <v>0.21244620534189493</v>
      </c>
      <c r="K14" s="78">
        <f t="shared" si="3"/>
        <v>2.944730329174762E-2</v>
      </c>
      <c r="L14" s="79"/>
      <c r="M14" s="80"/>
      <c r="N14" s="81">
        <f>分析係数表!H17</f>
        <v>3.0984348931437197E-3</v>
      </c>
      <c r="O14" s="82">
        <f t="shared" si="4"/>
        <v>7.4828312348787757E-2</v>
      </c>
      <c r="P14" s="76">
        <f>分析係数表!C17</f>
        <v>0.30978058757902571</v>
      </c>
      <c r="Q14" s="82">
        <f t="shared" si="5"/>
        <v>2.3180358566954336E-2</v>
      </c>
      <c r="R14" s="83">
        <v>5.2230171445426098E-2</v>
      </c>
      <c r="S14" s="84">
        <f t="shared" si="6"/>
        <v>0.19084080581452367</v>
      </c>
      <c r="T14" s="85">
        <f>分析係数表!F17</f>
        <v>0.32338274472300022</v>
      </c>
      <c r="U14" s="86">
        <f t="shared" si="7"/>
        <v>6.1714623589449763E-2</v>
      </c>
      <c r="V14" s="87">
        <f>分析係数表!D17</f>
        <v>4.5631532208484184E-2</v>
      </c>
      <c r="W14" s="88">
        <f t="shared" si="8"/>
        <v>0</v>
      </c>
      <c r="X14" s="76">
        <f>分析係数表!E17</f>
        <v>4.7134367101577979E-2</v>
      </c>
      <c r="Y14" s="89">
        <f t="shared" si="9"/>
        <v>0</v>
      </c>
    </row>
    <row r="15" spans="1:25" x14ac:dyDescent="0.2">
      <c r="A15" s="6" t="s">
        <v>3</v>
      </c>
      <c r="B15" s="5" t="s">
        <v>31</v>
      </c>
      <c r="C15" s="90"/>
      <c r="D15" s="76">
        <f>投入係数表!AH15</f>
        <v>2.1955101816784674E-4</v>
      </c>
      <c r="E15" s="77">
        <f t="shared" si="0"/>
        <v>2.1955101816784676E-2</v>
      </c>
      <c r="F15" s="76">
        <f>分析係数表!C18</f>
        <v>0.59688826025459685</v>
      </c>
      <c r="G15" s="77">
        <f t="shared" si="1"/>
        <v>1.3104742527133144E-2</v>
      </c>
      <c r="H15" s="77">
        <v>5.9782413519854215E-2</v>
      </c>
      <c r="I15" s="77">
        <f t="shared" si="2"/>
        <v>5.9782413519854215E-2</v>
      </c>
      <c r="J15" s="76">
        <f>分析係数表!G18</f>
        <v>0.21580586555930445</v>
      </c>
      <c r="K15" s="78">
        <f t="shared" si="3"/>
        <v>1.2901395494876403E-2</v>
      </c>
      <c r="L15" s="79"/>
      <c r="M15" s="80"/>
      <c r="N15" s="81">
        <f>分析係数表!H18</f>
        <v>4.5682052911734329E-4</v>
      </c>
      <c r="O15" s="82">
        <f t="shared" si="4"/>
        <v>1.1032379384757169E-2</v>
      </c>
      <c r="P15" s="76">
        <f>分析係数表!C18</f>
        <v>0.59688826025459685</v>
      </c>
      <c r="Q15" s="82">
        <f t="shared" si="5"/>
        <v>6.5850977374363861E-3</v>
      </c>
      <c r="R15" s="83">
        <v>1.6428367201024099E-2</v>
      </c>
      <c r="S15" s="84">
        <f t="shared" si="6"/>
        <v>7.6210780720878307E-2</v>
      </c>
      <c r="T15" s="85">
        <f>分析係数表!F18</f>
        <v>0.45964183752919802</v>
      </c>
      <c r="U15" s="86">
        <f t="shared" si="7"/>
        <v>3.5029663290079283E-2</v>
      </c>
      <c r="V15" s="87">
        <f>分析係数表!D18</f>
        <v>3.9968855437321565E-2</v>
      </c>
      <c r="W15" s="88">
        <f t="shared" si="8"/>
        <v>0</v>
      </c>
      <c r="X15" s="76">
        <f>分析係数表!E18</f>
        <v>3.7243706202958735E-2</v>
      </c>
      <c r="Y15" s="89">
        <f t="shared" si="9"/>
        <v>0</v>
      </c>
    </row>
    <row r="16" spans="1:25" x14ac:dyDescent="0.2">
      <c r="A16" s="6" t="s">
        <v>4</v>
      </c>
      <c r="B16" s="5" t="s">
        <v>32</v>
      </c>
      <c r="C16" s="90"/>
      <c r="D16" s="76">
        <f>投入係数表!AH16</f>
        <v>5.4887754541961686E-5</v>
      </c>
      <c r="E16" s="77">
        <f t="shared" si="0"/>
        <v>5.4887754541961689E-3</v>
      </c>
      <c r="F16" s="76">
        <f>分析係数表!C19</f>
        <v>0.34200435729847489</v>
      </c>
      <c r="G16" s="77">
        <f t="shared" si="1"/>
        <v>1.8771851215680054E-3</v>
      </c>
      <c r="H16" s="77">
        <v>6.3652327726725785E-2</v>
      </c>
      <c r="I16" s="77">
        <f t="shared" si="2"/>
        <v>6.3652327726725785E-2</v>
      </c>
      <c r="J16" s="76">
        <f>分析係数表!G19</f>
        <v>5.7658279746234518E-2</v>
      </c>
      <c r="K16" s="78">
        <f t="shared" si="3"/>
        <v>3.6700837185665554E-3</v>
      </c>
      <c r="L16" s="79"/>
      <c r="M16" s="80"/>
      <c r="N16" s="81">
        <f>分析係数表!H19</f>
        <v>-1.1917057281321999E-4</v>
      </c>
      <c r="O16" s="82">
        <f t="shared" si="4"/>
        <v>-2.8780120134149138E-3</v>
      </c>
      <c r="P16" s="76">
        <f>分析係数表!C19</f>
        <v>0.34200435729847489</v>
      </c>
      <c r="Q16" s="82">
        <f t="shared" si="5"/>
        <v>-9.8429264894525723E-4</v>
      </c>
      <c r="R16" s="83">
        <v>9.1256281392987689E-3</v>
      </c>
      <c r="S16" s="84">
        <f t="shared" si="6"/>
        <v>7.2777955866024549E-2</v>
      </c>
      <c r="T16" s="85">
        <f>分析係数表!F19</f>
        <v>0.2400702026958986</v>
      </c>
      <c r="U16" s="86">
        <f t="shared" si="7"/>
        <v>1.7471818616549676E-2</v>
      </c>
      <c r="V16" s="87">
        <f>分析係数表!D19</f>
        <v>1.0314617409693151E-2</v>
      </c>
      <c r="W16" s="88">
        <f t="shared" si="8"/>
        <v>0</v>
      </c>
      <c r="X16" s="76">
        <f>分析係数表!E19</f>
        <v>1.1666882453641765E-2</v>
      </c>
      <c r="Y16" s="89">
        <f t="shared" si="9"/>
        <v>0</v>
      </c>
    </row>
    <row r="17" spans="1:25" x14ac:dyDescent="0.2">
      <c r="A17" s="6" t="s">
        <v>5</v>
      </c>
      <c r="B17" s="5" t="s">
        <v>33</v>
      </c>
      <c r="C17" s="90"/>
      <c r="D17" s="76">
        <f>投入係数表!AH17</f>
        <v>2.1955101816784674E-4</v>
      </c>
      <c r="E17" s="77">
        <f t="shared" si="0"/>
        <v>2.1955101816784676E-2</v>
      </c>
      <c r="F17" s="76">
        <f>分析係数表!C20</f>
        <v>3.3677120606188216E-2</v>
      </c>
      <c r="G17" s="77">
        <f t="shared" si="1"/>
        <v>7.3938461180499951E-4</v>
      </c>
      <c r="H17" s="77">
        <v>2.8236507112579996E-3</v>
      </c>
      <c r="I17" s="77">
        <f t="shared" si="2"/>
        <v>2.8236507112579996E-3</v>
      </c>
      <c r="J17" s="76">
        <f>分析係数表!G20</f>
        <v>0.10088272383354351</v>
      </c>
      <c r="K17" s="78">
        <f t="shared" si="3"/>
        <v>2.8485757490622946E-4</v>
      </c>
      <c r="L17" s="79"/>
      <c r="M17" s="80"/>
      <c r="N17" s="81">
        <f>分析係数表!H20</f>
        <v>5.7599110193056326E-4</v>
      </c>
      <c r="O17" s="82">
        <f t="shared" si="4"/>
        <v>1.3910391398172081E-2</v>
      </c>
      <c r="P17" s="76">
        <f>分析係数表!C20</f>
        <v>3.3677120606188216E-2</v>
      </c>
      <c r="Q17" s="82">
        <f t="shared" si="5"/>
        <v>4.6846192879552431E-4</v>
      </c>
      <c r="R17" s="83">
        <v>1.2135001367395376E-3</v>
      </c>
      <c r="S17" s="84">
        <f t="shared" si="6"/>
        <v>4.0371508479975374E-3</v>
      </c>
      <c r="T17" s="85">
        <f>分析係数表!F20</f>
        <v>0.2244640605296343</v>
      </c>
      <c r="U17" s="86">
        <f t="shared" si="7"/>
        <v>9.061952723121837E-4</v>
      </c>
      <c r="V17" s="87">
        <f>分析係数表!D20</f>
        <v>9.8360655737704916E-2</v>
      </c>
      <c r="W17" s="88">
        <f t="shared" si="8"/>
        <v>0</v>
      </c>
      <c r="X17" s="76">
        <f>分析係数表!E20</f>
        <v>9.8360655737704916E-2</v>
      </c>
      <c r="Y17" s="89">
        <f t="shared" si="9"/>
        <v>0</v>
      </c>
    </row>
    <row r="18" spans="1:25" x14ac:dyDescent="0.2">
      <c r="A18" s="6" t="s">
        <v>6</v>
      </c>
      <c r="B18" s="5" t="s">
        <v>34</v>
      </c>
      <c r="C18" s="90"/>
      <c r="D18" s="76">
        <f>投入係数表!AH18</f>
        <v>4.5007958724408584E-3</v>
      </c>
      <c r="E18" s="77">
        <f t="shared" si="0"/>
        <v>0.45007958724408587</v>
      </c>
      <c r="F18" s="76">
        <f>分析係数表!C21</f>
        <v>0.74792925901052154</v>
      </c>
      <c r="G18" s="77">
        <f t="shared" si="1"/>
        <v>0.33662769218323052</v>
      </c>
      <c r="H18" s="77">
        <v>0.44509370122847031</v>
      </c>
      <c r="I18" s="77">
        <f t="shared" si="2"/>
        <v>0.44509370122847031</v>
      </c>
      <c r="J18" s="76">
        <f>分析係数表!G21</f>
        <v>0.28510603787356553</v>
      </c>
      <c r="K18" s="78">
        <f t="shared" si="3"/>
        <v>0.12689890163972972</v>
      </c>
      <c r="L18" s="79"/>
      <c r="M18" s="80"/>
      <c r="N18" s="81">
        <f>分析係数表!H21</f>
        <v>9.6329546357352828E-4</v>
      </c>
      <c r="O18" s="82">
        <f t="shared" si="4"/>
        <v>2.3263930441770553E-2</v>
      </c>
      <c r="P18" s="76">
        <f>分析係数表!C21</f>
        <v>0.74792925901052154</v>
      </c>
      <c r="Q18" s="82">
        <f t="shared" si="5"/>
        <v>1.7399774256985766E-2</v>
      </c>
      <c r="R18" s="83">
        <v>4.0999942621404904E-2</v>
      </c>
      <c r="S18" s="84">
        <f t="shared" si="6"/>
        <v>0.48609364384987519</v>
      </c>
      <c r="T18" s="85">
        <f>分析係数表!F21</f>
        <v>0.42581403836016385</v>
      </c>
      <c r="U18" s="86">
        <f t="shared" si="7"/>
        <v>0.20698549750892259</v>
      </c>
      <c r="V18" s="87">
        <f>分析係数表!D21</f>
        <v>6.5082518957057703E-2</v>
      </c>
      <c r="W18" s="88">
        <f t="shared" si="8"/>
        <v>0</v>
      </c>
      <c r="X18" s="76">
        <f>分析係数表!E21</f>
        <v>5.1052268764445886E-2</v>
      </c>
      <c r="Y18" s="89">
        <f t="shared" si="9"/>
        <v>0</v>
      </c>
    </row>
    <row r="19" spans="1:25" x14ac:dyDescent="0.2">
      <c r="A19" s="6" t="s">
        <v>7</v>
      </c>
      <c r="B19" s="5" t="s">
        <v>269</v>
      </c>
      <c r="C19" s="90"/>
      <c r="D19" s="76">
        <f>投入係数表!AH19</f>
        <v>3.2932652725177014E-4</v>
      </c>
      <c r="E19" s="77">
        <f t="shared" si="0"/>
        <v>3.2932652725177015E-2</v>
      </c>
      <c r="F19" s="76">
        <f>分析係数表!C22</f>
        <v>0.14808652246256238</v>
      </c>
      <c r="G19" s="77">
        <f t="shared" si="1"/>
        <v>4.8768820175386918E-3</v>
      </c>
      <c r="H19" s="77">
        <v>1.541944406258413E-2</v>
      </c>
      <c r="I19" s="77">
        <f t="shared" si="2"/>
        <v>1.541944406258413E-2</v>
      </c>
      <c r="J19" s="76">
        <f>分析係数表!G22</f>
        <v>0.1945937983354202</v>
      </c>
      <c r="K19" s="78">
        <f t="shared" si="3"/>
        <v>3.0005281883587888E-3</v>
      </c>
      <c r="L19" s="79"/>
      <c r="M19" s="80"/>
      <c r="N19" s="81">
        <f>分析係数表!H22</f>
        <v>4.9654405338841663E-5</v>
      </c>
      <c r="O19" s="82">
        <f t="shared" si="4"/>
        <v>1.199171672256214E-3</v>
      </c>
      <c r="P19" s="76">
        <f>分析係数表!C22</f>
        <v>0.14808652246256238</v>
      </c>
      <c r="Q19" s="82">
        <f t="shared" si="5"/>
        <v>1.7758116278003832E-4</v>
      </c>
      <c r="R19" s="83">
        <v>2.1542786947536235E-3</v>
      </c>
      <c r="S19" s="84">
        <f t="shared" si="6"/>
        <v>1.7573722757337755E-2</v>
      </c>
      <c r="T19" s="85">
        <f>分析係数表!F22</f>
        <v>0.41290417618030495</v>
      </c>
      <c r="U19" s="86">
        <f t="shared" si="7"/>
        <v>7.2562635175396229E-3</v>
      </c>
      <c r="V19" s="87">
        <f>分析係数表!D22</f>
        <v>2.3495617588568902E-2</v>
      </c>
      <c r="W19" s="88">
        <f t="shared" si="8"/>
        <v>0</v>
      </c>
      <c r="X19" s="76">
        <f>分析係数表!E22</f>
        <v>1.8855417249760625E-2</v>
      </c>
      <c r="Y19" s="89">
        <f t="shared" si="9"/>
        <v>0</v>
      </c>
    </row>
    <row r="20" spans="1:25" x14ac:dyDescent="0.2">
      <c r="A20" s="6" t="s">
        <v>8</v>
      </c>
      <c r="B20" s="5" t="s">
        <v>270</v>
      </c>
      <c r="C20" s="90"/>
      <c r="D20" s="76">
        <f>投入係数表!AH20</f>
        <v>0</v>
      </c>
      <c r="E20" s="77">
        <f t="shared" si="0"/>
        <v>0</v>
      </c>
      <c r="F20" s="76">
        <f>分析係数表!C23</f>
        <v>0</v>
      </c>
      <c r="G20" s="77">
        <f t="shared" si="1"/>
        <v>0</v>
      </c>
      <c r="H20" s="77">
        <v>0</v>
      </c>
      <c r="I20" s="77">
        <f t="shared" si="2"/>
        <v>0</v>
      </c>
      <c r="J20" s="76">
        <f>分析係数表!G23</f>
        <v>0.21540656205420827</v>
      </c>
      <c r="K20" s="78">
        <f t="shared" si="3"/>
        <v>0</v>
      </c>
      <c r="L20" s="79"/>
      <c r="M20" s="80"/>
      <c r="N20" s="81">
        <f>分析係数表!H23</f>
        <v>2.9792643203304998E-5</v>
      </c>
      <c r="O20" s="82">
        <f t="shared" si="4"/>
        <v>7.1950300335372845E-4</v>
      </c>
      <c r="P20" s="76">
        <f>分析係数表!C23</f>
        <v>0</v>
      </c>
      <c r="Q20" s="82">
        <f t="shared" si="5"/>
        <v>0</v>
      </c>
      <c r="R20" s="83">
        <v>0</v>
      </c>
      <c r="S20" s="84">
        <f t="shared" si="6"/>
        <v>0</v>
      </c>
      <c r="T20" s="85">
        <f>分析係数表!F23</f>
        <v>0.44079885877318115</v>
      </c>
      <c r="U20" s="86">
        <f t="shared" si="7"/>
        <v>0</v>
      </c>
      <c r="V20" s="87">
        <f>分析係数表!D23</f>
        <v>9.4151212553495012E-2</v>
      </c>
      <c r="W20" s="88">
        <f t="shared" si="8"/>
        <v>0</v>
      </c>
      <c r="X20" s="76">
        <f>分析係数表!E23</f>
        <v>8.7375178316690436E-2</v>
      </c>
      <c r="Y20" s="89">
        <f t="shared" si="9"/>
        <v>0</v>
      </c>
    </row>
    <row r="21" spans="1:25" x14ac:dyDescent="0.2">
      <c r="A21" s="6" t="s">
        <v>9</v>
      </c>
      <c r="B21" s="5" t="s">
        <v>271</v>
      </c>
      <c r="C21" s="90"/>
      <c r="D21" s="76">
        <f>投入係数表!AH21</f>
        <v>3.2383775179757397E-3</v>
      </c>
      <c r="E21" s="77">
        <f t="shared" si="0"/>
        <v>0.32383775179757396</v>
      </c>
      <c r="F21" s="76">
        <f>分析係数表!C24</f>
        <v>0.12890403180011356</v>
      </c>
      <c r="G21" s="77">
        <f t="shared" si="1"/>
        <v>4.1743991855791758E-2</v>
      </c>
      <c r="H21" s="77">
        <v>4.6366441652809925E-2</v>
      </c>
      <c r="I21" s="77">
        <f t="shared" si="2"/>
        <v>4.6366441652809925E-2</v>
      </c>
      <c r="J21" s="76">
        <f>分析係数表!G24</f>
        <v>0.20533333333333334</v>
      </c>
      <c r="K21" s="78">
        <f t="shared" si="3"/>
        <v>9.5205760193769716E-3</v>
      </c>
      <c r="L21" s="79"/>
      <c r="M21" s="80"/>
      <c r="N21" s="81">
        <f>分析係数表!H24</f>
        <v>3.4758083737189161E-4</v>
      </c>
      <c r="O21" s="82">
        <f t="shared" si="4"/>
        <v>8.394201705793497E-3</v>
      </c>
      <c r="P21" s="76">
        <f>分析係数表!C24</f>
        <v>0.12890403180011356</v>
      </c>
      <c r="Q21" s="82">
        <f t="shared" si="5"/>
        <v>1.0820464436201724E-3</v>
      </c>
      <c r="R21" s="83">
        <v>4.2478234331419194E-3</v>
      </c>
      <c r="S21" s="84">
        <f t="shared" si="6"/>
        <v>5.0614265085951848E-2</v>
      </c>
      <c r="T21" s="85">
        <f>分析係数表!F24</f>
        <v>0.39200000000000002</v>
      </c>
      <c r="U21" s="86">
        <f t="shared" si="7"/>
        <v>1.9840791913693125E-2</v>
      </c>
      <c r="V21" s="87">
        <f>分析係数表!D24</f>
        <v>0</v>
      </c>
      <c r="W21" s="88">
        <f t="shared" si="8"/>
        <v>0</v>
      </c>
      <c r="X21" s="76">
        <f>分析係数表!E24</f>
        <v>0</v>
      </c>
      <c r="Y21" s="89">
        <f t="shared" si="9"/>
        <v>0</v>
      </c>
    </row>
    <row r="22" spans="1:25" x14ac:dyDescent="0.2">
      <c r="A22" s="6" t="s">
        <v>10</v>
      </c>
      <c r="B22" s="5" t="s">
        <v>272</v>
      </c>
      <c r="C22" s="90"/>
      <c r="D22" s="76">
        <f>投入係数表!AH22</f>
        <v>2.1955101816784673E-3</v>
      </c>
      <c r="E22" s="77">
        <f t="shared" si="0"/>
        <v>0.21955101816784672</v>
      </c>
      <c r="F22" s="76">
        <f>分析係数表!C25</f>
        <v>4.4947860481841073E-2</v>
      </c>
      <c r="G22" s="77">
        <f t="shared" si="1"/>
        <v>9.8683485332545298E-3</v>
      </c>
      <c r="H22" s="77">
        <v>1.5646802117066073E-2</v>
      </c>
      <c r="I22" s="77">
        <f t="shared" si="2"/>
        <v>1.5646802117066073E-2</v>
      </c>
      <c r="J22" s="76">
        <f>分析係数表!G25</f>
        <v>0.19696010132995567</v>
      </c>
      <c r="K22" s="78">
        <f t="shared" si="3"/>
        <v>3.0817957304670987E-3</v>
      </c>
      <c r="L22" s="79"/>
      <c r="M22" s="80"/>
      <c r="N22" s="81">
        <f>分析係数表!H25</f>
        <v>5.2633669659172167E-4</v>
      </c>
      <c r="O22" s="82">
        <f t="shared" si="4"/>
        <v>1.271121972591587E-2</v>
      </c>
      <c r="P22" s="76">
        <f>分析係数表!C25</f>
        <v>4.4947860481841073E-2</v>
      </c>
      <c r="Q22" s="82">
        <f t="shared" si="5"/>
        <v>5.7134213079449261E-4</v>
      </c>
      <c r="R22" s="83">
        <v>2.7367825909821951E-3</v>
      </c>
      <c r="S22" s="84">
        <f t="shared" si="6"/>
        <v>1.8383584708048267E-2</v>
      </c>
      <c r="T22" s="85">
        <f>分析係数表!F25</f>
        <v>0.35085497150094996</v>
      </c>
      <c r="U22" s="86">
        <f t="shared" si="7"/>
        <v>6.4499720888275746E-3</v>
      </c>
      <c r="V22" s="87">
        <f>分析係数表!D25</f>
        <v>8.9930335655478144E-2</v>
      </c>
      <c r="W22" s="88">
        <f t="shared" si="8"/>
        <v>0</v>
      </c>
      <c r="X22" s="76">
        <f>分析係数表!E25</f>
        <v>8.7397086763774542E-2</v>
      </c>
      <c r="Y22" s="89">
        <f t="shared" si="9"/>
        <v>0</v>
      </c>
    </row>
    <row r="23" spans="1:25" x14ac:dyDescent="0.2">
      <c r="A23" s="6" t="s">
        <v>11</v>
      </c>
      <c r="B23" s="5" t="s">
        <v>35</v>
      </c>
      <c r="C23" s="90"/>
      <c r="D23" s="76">
        <f>投入係数表!AH23</f>
        <v>1.8661836544266975E-3</v>
      </c>
      <c r="E23" s="77">
        <f t="shared" si="0"/>
        <v>0.18661836544266974</v>
      </c>
      <c r="F23" s="76">
        <f>分析係数表!C26</f>
        <v>0.39424703891708968</v>
      </c>
      <c r="G23" s="77">
        <f t="shared" si="1"/>
        <v>7.3573737983319884E-2</v>
      </c>
      <c r="H23" s="77">
        <v>0.10225369394465736</v>
      </c>
      <c r="I23" s="77">
        <f t="shared" si="2"/>
        <v>0.10225369394465736</v>
      </c>
      <c r="J23" s="76">
        <f>分析係数表!G26</f>
        <v>0.19628618241398144</v>
      </c>
      <c r="K23" s="78">
        <f t="shared" si="3"/>
        <v>2.0070987222124442E-2</v>
      </c>
      <c r="L23" s="79"/>
      <c r="M23" s="80"/>
      <c r="N23" s="81">
        <f>分析係数表!H26</f>
        <v>1.0973623579884007E-2</v>
      </c>
      <c r="O23" s="82">
        <f t="shared" si="4"/>
        <v>0.26501693956862327</v>
      </c>
      <c r="P23" s="76">
        <f>分析係数表!C26</f>
        <v>0.39424703891708968</v>
      </c>
      <c r="Q23" s="82">
        <f t="shared" si="5"/>
        <v>0.10448214368779903</v>
      </c>
      <c r="R23" s="83">
        <v>0.11483630567687968</v>
      </c>
      <c r="S23" s="84">
        <f t="shared" si="6"/>
        <v>0.21708999962153702</v>
      </c>
      <c r="T23" s="85">
        <f>分析係数表!F26</f>
        <v>0.33478973238667392</v>
      </c>
      <c r="U23" s="86">
        <f t="shared" si="7"/>
        <v>7.2679502877117524E-2</v>
      </c>
      <c r="V23" s="87">
        <f>分析係数表!D26</f>
        <v>1.0267613326051339E-2</v>
      </c>
      <c r="W23" s="88">
        <f t="shared" si="8"/>
        <v>0</v>
      </c>
      <c r="X23" s="76">
        <f>分析係数表!E26</f>
        <v>1.0158383397050792E-2</v>
      </c>
      <c r="Y23" s="89">
        <f t="shared" si="9"/>
        <v>0</v>
      </c>
    </row>
    <row r="24" spans="1:25" x14ac:dyDescent="0.2">
      <c r="A24" s="6" t="s">
        <v>12</v>
      </c>
      <c r="B24" s="5" t="s">
        <v>366</v>
      </c>
      <c r="C24" s="90"/>
      <c r="D24" s="76">
        <f>投入係数表!AH24</f>
        <v>1.7015203908008123E-3</v>
      </c>
      <c r="E24" s="77">
        <f t="shared" si="0"/>
        <v>0.17015203908008122</v>
      </c>
      <c r="F24" s="76">
        <f>分析係数表!C27</f>
        <v>0.12701612903225812</v>
      </c>
      <c r="G24" s="77">
        <f t="shared" si="1"/>
        <v>2.1612053350897421E-2</v>
      </c>
      <c r="H24" s="77">
        <v>2.272043904115318E-2</v>
      </c>
      <c r="I24" s="77">
        <f t="shared" si="2"/>
        <v>2.272043904115318E-2</v>
      </c>
      <c r="J24" s="76">
        <f>分析係数表!G27</f>
        <v>0.16988809766022381</v>
      </c>
      <c r="K24" s="78">
        <f t="shared" si="3"/>
        <v>3.8599321667065934E-3</v>
      </c>
      <c r="L24" s="79"/>
      <c r="M24" s="80"/>
      <c r="N24" s="81">
        <f>分析係数表!H27</f>
        <v>1.137085882259474E-2</v>
      </c>
      <c r="O24" s="82">
        <f t="shared" si="4"/>
        <v>0.27461031294667299</v>
      </c>
      <c r="P24" s="76">
        <f>分析係数表!C27</f>
        <v>0.12701612903225812</v>
      </c>
      <c r="Q24" s="82">
        <f t="shared" si="5"/>
        <v>3.4879938942823395E-2</v>
      </c>
      <c r="R24" s="83">
        <v>3.5306392158718614E-2</v>
      </c>
      <c r="S24" s="84">
        <f t="shared" si="6"/>
        <v>5.8026831199871794E-2</v>
      </c>
      <c r="T24" s="85">
        <f>分析係数表!F27</f>
        <v>0.32044760935910477</v>
      </c>
      <c r="U24" s="86">
        <f t="shared" si="7"/>
        <v>1.859455933668323E-2</v>
      </c>
      <c r="V24" s="87">
        <f>分析係数表!D27</f>
        <v>1.0172939979654121E-2</v>
      </c>
      <c r="W24" s="88">
        <f t="shared" si="8"/>
        <v>0</v>
      </c>
      <c r="X24" s="76">
        <f>分析係数表!E27</f>
        <v>5.0864699898270603E-3</v>
      </c>
      <c r="Y24" s="89">
        <f t="shared" si="9"/>
        <v>0</v>
      </c>
    </row>
    <row r="25" spans="1:25" x14ac:dyDescent="0.2">
      <c r="A25" s="6" t="s">
        <v>13</v>
      </c>
      <c r="B25" s="5" t="s">
        <v>192</v>
      </c>
      <c r="C25" s="90"/>
      <c r="D25" s="76">
        <f>投入係数表!AH25</f>
        <v>5.4887754541961689E-3</v>
      </c>
      <c r="E25" s="77">
        <f t="shared" si="0"/>
        <v>0.54887754541961686</v>
      </c>
      <c r="F25" s="76">
        <f>分析係数表!C28</f>
        <v>0.16379672406551871</v>
      </c>
      <c r="G25" s="77">
        <f t="shared" si="1"/>
        <v>8.99043438528562E-2</v>
      </c>
      <c r="H25" s="77">
        <v>0.13225165906805364</v>
      </c>
      <c r="I25" s="77">
        <f t="shared" si="2"/>
        <v>0.13225165906805364</v>
      </c>
      <c r="J25" s="76">
        <f>分析係数表!G28</f>
        <v>0.12481384959046909</v>
      </c>
      <c r="K25" s="78">
        <f t="shared" si="3"/>
        <v>1.6506838683010044E-2</v>
      </c>
      <c r="L25" s="79"/>
      <c r="M25" s="80"/>
      <c r="N25" s="81">
        <f>分析係数表!H28</f>
        <v>2.2086279494716771E-2</v>
      </c>
      <c r="O25" s="82">
        <f t="shared" si="4"/>
        <v>0.53339155981956399</v>
      </c>
      <c r="P25" s="76">
        <f>分析係数表!C28</f>
        <v>0.16379672406551871</v>
      </c>
      <c r="Q25" s="82">
        <f t="shared" si="5"/>
        <v>8.7367790142641732E-2</v>
      </c>
      <c r="R25" s="83">
        <v>9.9803140576897334E-2</v>
      </c>
      <c r="S25" s="84">
        <f t="shared" si="6"/>
        <v>0.23205479964495096</v>
      </c>
      <c r="T25" s="85">
        <f>分析係数表!F28</f>
        <v>0.21360759493670886</v>
      </c>
      <c r="U25" s="86">
        <f t="shared" si="7"/>
        <v>4.9568667645677814E-2</v>
      </c>
      <c r="V25" s="87">
        <f>分析係数表!D28</f>
        <v>6.6548771407297092E-2</v>
      </c>
      <c r="W25" s="88">
        <f t="shared" si="8"/>
        <v>0</v>
      </c>
      <c r="X25" s="76">
        <f>分析係数表!E28</f>
        <v>6.78518242740134E-2</v>
      </c>
      <c r="Y25" s="89">
        <f t="shared" si="9"/>
        <v>0</v>
      </c>
    </row>
    <row r="26" spans="1:25" x14ac:dyDescent="0.2">
      <c r="A26" s="6" t="s">
        <v>14</v>
      </c>
      <c r="B26" s="5" t="s">
        <v>50</v>
      </c>
      <c r="C26" s="90"/>
      <c r="D26" s="76">
        <f>投入係数表!AH26</f>
        <v>8.9467039903397549E-3</v>
      </c>
      <c r="E26" s="77">
        <f t="shared" si="0"/>
        <v>0.89467039903397549</v>
      </c>
      <c r="F26" s="76">
        <f>分析係数表!C29</f>
        <v>0.28548895899053628</v>
      </c>
      <c r="G26" s="77">
        <f t="shared" si="1"/>
        <v>0.25541852085985733</v>
      </c>
      <c r="H26" s="77">
        <v>0.2819492798803066</v>
      </c>
      <c r="I26" s="77">
        <f t="shared" si="2"/>
        <v>0.2819492798803066</v>
      </c>
      <c r="J26" s="76">
        <f>分析係数表!G29</f>
        <v>0.26160092807424595</v>
      </c>
      <c r="K26" s="78">
        <f t="shared" si="3"/>
        <v>7.3758193286553531E-2</v>
      </c>
      <c r="L26" s="79"/>
      <c r="M26" s="80"/>
      <c r="N26" s="81">
        <f>分析係数表!H29</f>
        <v>1.047707952649559E-2</v>
      </c>
      <c r="O26" s="82">
        <f t="shared" si="4"/>
        <v>0.25302522284606116</v>
      </c>
      <c r="P26" s="76">
        <f>分析係数表!C29</f>
        <v>0.28548895899053628</v>
      </c>
      <c r="Q26" s="82">
        <f t="shared" si="5"/>
        <v>7.2235907468670452E-2</v>
      </c>
      <c r="R26" s="83">
        <v>9.9338831117039408E-2</v>
      </c>
      <c r="S26" s="84">
        <f t="shared" si="6"/>
        <v>0.381288110997346</v>
      </c>
      <c r="T26" s="85">
        <f>分析係数表!F29</f>
        <v>0.47177107501933491</v>
      </c>
      <c r="U26" s="86">
        <f t="shared" si="7"/>
        <v>0.17988070201730941</v>
      </c>
      <c r="V26" s="87">
        <f>分析係数表!D29</f>
        <v>7.4825986078886311E-2</v>
      </c>
      <c r="W26" s="88">
        <f t="shared" si="8"/>
        <v>0</v>
      </c>
      <c r="X26" s="76">
        <f>分析係数表!E29</f>
        <v>4.7370456303170917E-2</v>
      </c>
      <c r="Y26" s="89">
        <f t="shared" si="9"/>
        <v>0</v>
      </c>
    </row>
    <row r="27" spans="1:25" x14ac:dyDescent="0.2">
      <c r="A27" s="6" t="s">
        <v>15</v>
      </c>
      <c r="B27" s="5" t="s">
        <v>36</v>
      </c>
      <c r="C27" s="90"/>
      <c r="D27" s="76">
        <f>投入係数表!AH27</f>
        <v>8.178275426752292E-3</v>
      </c>
      <c r="E27" s="77">
        <f t="shared" si="0"/>
        <v>0.81782754267522917</v>
      </c>
      <c r="F27" s="76">
        <f>分析係数表!C30</f>
        <v>1</v>
      </c>
      <c r="G27" s="77">
        <f t="shared" si="1"/>
        <v>0.81782754267522917</v>
      </c>
      <c r="H27" s="77">
        <v>0.8568135177914995</v>
      </c>
      <c r="I27" s="77">
        <f t="shared" si="2"/>
        <v>0.8568135177914995</v>
      </c>
      <c r="J27" s="76">
        <f>分析係数表!G30</f>
        <v>0.34486716956379143</v>
      </c>
      <c r="K27" s="78">
        <f t="shared" si="3"/>
        <v>0.29548685272474967</v>
      </c>
      <c r="L27" s="79"/>
      <c r="M27" s="80"/>
      <c r="N27" s="81">
        <f>分析係数表!H30</f>
        <v>0</v>
      </c>
      <c r="O27" s="82">
        <f t="shared" si="4"/>
        <v>0</v>
      </c>
      <c r="P27" s="76">
        <f>分析係数表!C30</f>
        <v>1</v>
      </c>
      <c r="Q27" s="82">
        <f t="shared" si="5"/>
        <v>0</v>
      </c>
      <c r="R27" s="83">
        <v>5.4989426418826683E-2</v>
      </c>
      <c r="S27" s="84">
        <f t="shared" si="6"/>
        <v>0.91180294421032615</v>
      </c>
      <c r="T27" s="85">
        <f>分析係数表!F30</f>
        <v>0.44112823876680879</v>
      </c>
      <c r="U27" s="86">
        <f t="shared" si="7"/>
        <v>0.40222202688189201</v>
      </c>
      <c r="V27" s="87">
        <f>分析係数表!D30</f>
        <v>0.17563135454247294</v>
      </c>
      <c r="W27" s="88">
        <f t="shared" si="8"/>
        <v>0</v>
      </c>
      <c r="X27" s="76">
        <f>分析係数表!E30</f>
        <v>0.11282387668087898</v>
      </c>
      <c r="Y27" s="89">
        <f t="shared" si="9"/>
        <v>0</v>
      </c>
    </row>
    <row r="28" spans="1:25" x14ac:dyDescent="0.2">
      <c r="A28" s="6" t="s">
        <v>16</v>
      </c>
      <c r="B28" s="5" t="s">
        <v>193</v>
      </c>
      <c r="C28" s="90"/>
      <c r="D28" s="76">
        <f>投入係数表!AH28</f>
        <v>1.2130193753773532E-2</v>
      </c>
      <c r="E28" s="77">
        <f t="shared" si="0"/>
        <v>1.2130193753773533</v>
      </c>
      <c r="F28" s="76">
        <f>分析係数表!C31</f>
        <v>9.852216748768472E-2</v>
      </c>
      <c r="G28" s="77">
        <f t="shared" si="1"/>
        <v>0.1195092980667343</v>
      </c>
      <c r="H28" s="77">
        <v>0.14529541157052847</v>
      </c>
      <c r="I28" s="77">
        <f t="shared" si="2"/>
        <v>0.14529541157052847</v>
      </c>
      <c r="J28" s="76">
        <f>分析係数表!G31</f>
        <v>7.0742358078602616E-2</v>
      </c>
      <c r="K28" s="78">
        <f t="shared" si="3"/>
        <v>1.0278540032500267E-2</v>
      </c>
      <c r="L28" s="79"/>
      <c r="M28" s="80"/>
      <c r="N28" s="81">
        <f>分析係数表!H31</f>
        <v>2.298998967188369E-2</v>
      </c>
      <c r="O28" s="82">
        <f t="shared" si="4"/>
        <v>0.55521648425462711</v>
      </c>
      <c r="P28" s="76">
        <f>分析係数表!C31</f>
        <v>9.852216748768472E-2</v>
      </c>
      <c r="Q28" s="82">
        <f t="shared" si="5"/>
        <v>5.4701131453657841E-2</v>
      </c>
      <c r="R28" s="83">
        <v>7.0418897345455908E-2</v>
      </c>
      <c r="S28" s="84">
        <f t="shared" si="6"/>
        <v>0.21571430891598437</v>
      </c>
      <c r="T28" s="85">
        <f>分析係数表!F31</f>
        <v>0.34585152838427946</v>
      </c>
      <c r="U28" s="86">
        <f t="shared" si="7"/>
        <v>7.4605123432951795E-2</v>
      </c>
      <c r="V28" s="87">
        <f>分析係数表!D31</f>
        <v>0</v>
      </c>
      <c r="W28" s="88">
        <f t="shared" si="8"/>
        <v>0</v>
      </c>
      <c r="X28" s="76">
        <f>分析係数表!E31</f>
        <v>0</v>
      </c>
      <c r="Y28" s="89">
        <f t="shared" si="9"/>
        <v>0</v>
      </c>
    </row>
    <row r="29" spans="1:25" x14ac:dyDescent="0.2">
      <c r="A29" s="6" t="s">
        <v>17</v>
      </c>
      <c r="B29" s="5" t="s">
        <v>273</v>
      </c>
      <c r="C29" s="90"/>
      <c r="D29" s="76">
        <f>投入係数表!AH29</f>
        <v>4.0068060815632031E-3</v>
      </c>
      <c r="E29" s="77">
        <f t="shared" si="0"/>
        <v>0.40068060815632034</v>
      </c>
      <c r="F29" s="76">
        <f>分析係数表!C32</f>
        <v>1</v>
      </c>
      <c r="G29" s="77">
        <f t="shared" si="1"/>
        <v>0.40068060815632034</v>
      </c>
      <c r="H29" s="77">
        <v>0.46977526390566959</v>
      </c>
      <c r="I29" s="77">
        <f t="shared" si="2"/>
        <v>0.46977526390566959</v>
      </c>
      <c r="J29" s="76">
        <f>分析係数表!G32</f>
        <v>0.13984348417829193</v>
      </c>
      <c r="K29" s="78">
        <f t="shared" si="3"/>
        <v>6.5695009685345418E-2</v>
      </c>
      <c r="L29" s="79"/>
      <c r="M29" s="80"/>
      <c r="N29" s="81">
        <f>分析係数表!H32</f>
        <v>6.6735520775403198E-3</v>
      </c>
      <c r="O29" s="82">
        <f t="shared" si="4"/>
        <v>0.16116867275123517</v>
      </c>
      <c r="P29" s="76">
        <f>分析係数表!C32</f>
        <v>1</v>
      </c>
      <c r="Q29" s="82">
        <f t="shared" si="5"/>
        <v>0.16116867275123517</v>
      </c>
      <c r="R29" s="83">
        <v>0.21241188979176734</v>
      </c>
      <c r="S29" s="84">
        <f t="shared" si="6"/>
        <v>0.68218715369743688</v>
      </c>
      <c r="T29" s="85">
        <f>分析係数表!F32</f>
        <v>0.48213678121810138</v>
      </c>
      <c r="U29" s="86">
        <f t="shared" si="7"/>
        <v>0.32890751847202043</v>
      </c>
      <c r="V29" s="87">
        <f>分析係数表!D32</f>
        <v>1.5651582170806397E-2</v>
      </c>
      <c r="W29" s="88">
        <f t="shared" si="8"/>
        <v>0</v>
      </c>
      <c r="X29" s="76">
        <f>分析係数表!E32</f>
        <v>2.3477373256209595E-2</v>
      </c>
      <c r="Y29" s="89">
        <f t="shared" si="9"/>
        <v>0</v>
      </c>
    </row>
    <row r="30" spans="1:25" x14ac:dyDescent="0.2">
      <c r="A30" s="6" t="s">
        <v>18</v>
      </c>
      <c r="B30" s="5" t="s">
        <v>274</v>
      </c>
      <c r="C30" s="90"/>
      <c r="D30" s="76">
        <f>投入係数表!AH30</f>
        <v>2.7498765025522807E-2</v>
      </c>
      <c r="E30" s="77">
        <f t="shared" si="0"/>
        <v>2.7498765025522807</v>
      </c>
      <c r="F30" s="76">
        <f>分析係数表!C33</f>
        <v>0.66930265995686555</v>
      </c>
      <c r="G30" s="77">
        <f t="shared" si="1"/>
        <v>1.8404996577111239</v>
      </c>
      <c r="H30" s="77">
        <v>1.8518744613987248</v>
      </c>
      <c r="I30" s="77">
        <f t="shared" si="2"/>
        <v>1.8518744613987248</v>
      </c>
      <c r="J30" s="76">
        <f>分析係数表!G33</f>
        <v>0.50267952840300112</v>
      </c>
      <c r="K30" s="78">
        <f t="shared" si="3"/>
        <v>0.93089938091747271</v>
      </c>
      <c r="L30" s="79"/>
      <c r="M30" s="80"/>
      <c r="N30" s="81">
        <f>分析係数表!H33</f>
        <v>9.930881067768333E-4</v>
      </c>
      <c r="O30" s="82">
        <f t="shared" si="4"/>
        <v>2.398343344512428E-2</v>
      </c>
      <c r="P30" s="76">
        <f>分析係数表!C33</f>
        <v>0.66930265995686555</v>
      </c>
      <c r="Q30" s="82">
        <f t="shared" si="5"/>
        <v>1.6052175799720132E-2</v>
      </c>
      <c r="R30" s="83">
        <v>4.5553379898826914E-2</v>
      </c>
      <c r="S30" s="84">
        <f t="shared" si="6"/>
        <v>1.8974278412975518</v>
      </c>
      <c r="T30" s="85">
        <f>分析係数表!F33</f>
        <v>0.63987138263665599</v>
      </c>
      <c r="U30" s="86">
        <f t="shared" si="7"/>
        <v>1.21410977626435</v>
      </c>
      <c r="V30" s="87">
        <f>分析係数表!D33</f>
        <v>8.1457663451232579E-2</v>
      </c>
      <c r="W30" s="88">
        <f t="shared" si="8"/>
        <v>0</v>
      </c>
      <c r="X30" s="76">
        <f>分析係数表!E33</f>
        <v>7.5026795284030015E-2</v>
      </c>
      <c r="Y30" s="89">
        <f t="shared" si="9"/>
        <v>0</v>
      </c>
    </row>
    <row r="31" spans="1:25" x14ac:dyDescent="0.2">
      <c r="A31" s="6" t="s">
        <v>19</v>
      </c>
      <c r="B31" s="5" t="s">
        <v>275</v>
      </c>
      <c r="C31" s="90"/>
      <c r="D31" s="76">
        <f>投入係数表!AH31</f>
        <v>9.9346835720950655E-3</v>
      </c>
      <c r="E31" s="77">
        <f t="shared" si="0"/>
        <v>0.99346835720950655</v>
      </c>
      <c r="F31" s="76">
        <f>分析係数表!C34</f>
        <v>0.21075898495808931</v>
      </c>
      <c r="G31" s="77">
        <f t="shared" si="1"/>
        <v>0.20938238255345609</v>
      </c>
      <c r="H31" s="77">
        <v>0.28427442850853035</v>
      </c>
      <c r="I31" s="77">
        <f t="shared" si="2"/>
        <v>0.28427442850853035</v>
      </c>
      <c r="J31" s="76">
        <f>分析係数表!G34</f>
        <v>0.42506631299734748</v>
      </c>
      <c r="K31" s="78">
        <f t="shared" si="3"/>
        <v>0.12083548320554904</v>
      </c>
      <c r="L31" s="79"/>
      <c r="M31" s="80"/>
      <c r="N31" s="81">
        <f>分析係数表!H34</f>
        <v>0.16547827123222372</v>
      </c>
      <c r="O31" s="82">
        <f t="shared" si="4"/>
        <v>3.9963595149610587</v>
      </c>
      <c r="P31" s="76">
        <f>分析係数表!C34</f>
        <v>0.21075898495808931</v>
      </c>
      <c r="Q31" s="82">
        <f t="shared" si="5"/>
        <v>0.84226867490079482</v>
      </c>
      <c r="R31" s="83">
        <v>0.92153996960450102</v>
      </c>
      <c r="S31" s="84">
        <f t="shared" si="6"/>
        <v>1.2058143981130314</v>
      </c>
      <c r="T31" s="85">
        <f>分析係数表!F34</f>
        <v>0.7000994694960212</v>
      </c>
      <c r="U31" s="86">
        <f t="shared" si="7"/>
        <v>0.84419002042959734</v>
      </c>
      <c r="V31" s="87">
        <f>分析係数表!D34</f>
        <v>0.34449602122015915</v>
      </c>
      <c r="W31" s="88">
        <f t="shared" si="8"/>
        <v>0</v>
      </c>
      <c r="X31" s="76">
        <f>分析係数表!E34</f>
        <v>0.25008289124668437</v>
      </c>
      <c r="Y31" s="89">
        <f t="shared" si="9"/>
        <v>0</v>
      </c>
    </row>
    <row r="32" spans="1:25" x14ac:dyDescent="0.2">
      <c r="A32" s="6" t="s">
        <v>20</v>
      </c>
      <c r="B32" s="5" t="s">
        <v>37</v>
      </c>
      <c r="C32" s="90"/>
      <c r="D32" s="76">
        <f>投入係数表!AH32</f>
        <v>2.1241561007739173E-2</v>
      </c>
      <c r="E32" s="77">
        <f t="shared" si="0"/>
        <v>2.1241561007739174</v>
      </c>
      <c r="F32" s="76">
        <f>分析係数表!C35</f>
        <v>0.35776763643278187</v>
      </c>
      <c r="G32" s="77">
        <f t="shared" si="1"/>
        <v>0.75995430758815841</v>
      </c>
      <c r="H32" s="77">
        <v>0.82914703931340805</v>
      </c>
      <c r="I32" s="77">
        <f t="shared" si="2"/>
        <v>0.82914703931340805</v>
      </c>
      <c r="J32" s="76">
        <f>分析係数表!G35</f>
        <v>0.31457036114570364</v>
      </c>
      <c r="K32" s="78">
        <f t="shared" si="3"/>
        <v>0.26082508359970968</v>
      </c>
      <c r="L32" s="79"/>
      <c r="M32" s="80"/>
      <c r="N32" s="81">
        <f>分析係数表!H35</f>
        <v>6.2812822753634701E-2</v>
      </c>
      <c r="O32" s="82">
        <f t="shared" si="4"/>
        <v>1.5169521654041107</v>
      </c>
      <c r="P32" s="76">
        <f>分析係数表!C35</f>
        <v>0.35776763643278187</v>
      </c>
      <c r="Q32" s="82">
        <f t="shared" si="5"/>
        <v>0.54271639079821909</v>
      </c>
      <c r="R32" s="83">
        <v>0.6649711941403047</v>
      </c>
      <c r="S32" s="84">
        <f t="shared" si="6"/>
        <v>1.4941182334537126</v>
      </c>
      <c r="T32" s="85">
        <f>分析係数表!F35</f>
        <v>0.64533001245330013</v>
      </c>
      <c r="U32" s="86">
        <f t="shared" si="7"/>
        <v>0.96419933820138715</v>
      </c>
      <c r="V32" s="87">
        <f>分析係数表!D35</f>
        <v>7.6961394769613944E-2</v>
      </c>
      <c r="W32" s="88">
        <f t="shared" si="8"/>
        <v>0</v>
      </c>
      <c r="X32" s="76">
        <f>分析係数表!E35</f>
        <v>7.0734744707347447E-2</v>
      </c>
      <c r="Y32" s="89">
        <f t="shared" si="9"/>
        <v>0</v>
      </c>
    </row>
    <row r="33" spans="1:25" x14ac:dyDescent="0.2">
      <c r="A33" s="6" t="s">
        <v>21</v>
      </c>
      <c r="B33" s="5" t="s">
        <v>38</v>
      </c>
      <c r="C33" s="90"/>
      <c r="D33" s="76">
        <f>投入係数表!AH33</f>
        <v>1.5917448817168889E-3</v>
      </c>
      <c r="E33" s="77">
        <f t="shared" si="0"/>
        <v>0.15917448817168889</v>
      </c>
      <c r="F33" s="76">
        <f>分析係数表!C36</f>
        <v>0.77131996474217712</v>
      </c>
      <c r="G33" s="77">
        <f t="shared" si="1"/>
        <v>0.12277446060444117</v>
      </c>
      <c r="H33" s="77">
        <v>0.18334816473375398</v>
      </c>
      <c r="I33" s="77">
        <f t="shared" si="2"/>
        <v>0.18334816473375398</v>
      </c>
      <c r="J33" s="76">
        <f>分析係数表!G36</f>
        <v>2.7850799289520427E-2</v>
      </c>
      <c r="K33" s="78">
        <f t="shared" si="3"/>
        <v>5.1063929361017096E-3</v>
      </c>
      <c r="L33" s="79"/>
      <c r="M33" s="80"/>
      <c r="N33" s="81">
        <f>分析係数表!H36</f>
        <v>0.1566397870819099</v>
      </c>
      <c r="O33" s="82">
        <f t="shared" si="4"/>
        <v>3.7829069572994523</v>
      </c>
      <c r="P33" s="76">
        <f>分析係数表!C36</f>
        <v>0.77131996474217712</v>
      </c>
      <c r="Q33" s="82">
        <f t="shared" si="5"/>
        <v>2.91783166092715</v>
      </c>
      <c r="R33" s="83">
        <v>3.0362167477290107</v>
      </c>
      <c r="S33" s="84">
        <f t="shared" si="6"/>
        <v>3.2195649124627645</v>
      </c>
      <c r="T33" s="85">
        <f>分析係数表!F36</f>
        <v>0.87289520426287748</v>
      </c>
      <c r="U33" s="86">
        <f t="shared" si="7"/>
        <v>2.8103427719017779</v>
      </c>
      <c r="V33" s="87">
        <f>分析係数表!D36</f>
        <v>1.1793960923623446E-2</v>
      </c>
      <c r="W33" s="88">
        <f t="shared" si="8"/>
        <v>0</v>
      </c>
      <c r="X33" s="76">
        <f>分析係数表!E36</f>
        <v>4.760213143872114E-3</v>
      </c>
      <c r="Y33" s="89">
        <f t="shared" si="9"/>
        <v>0</v>
      </c>
    </row>
    <row r="34" spans="1:25" x14ac:dyDescent="0.2">
      <c r="A34" s="6" t="s">
        <v>22</v>
      </c>
      <c r="B34" s="5" t="s">
        <v>378</v>
      </c>
      <c r="C34" s="90"/>
      <c r="D34" s="76">
        <f>投入係数表!AH34</f>
        <v>2.3382183434875678E-2</v>
      </c>
      <c r="E34" s="77">
        <f t="shared" si="0"/>
        <v>2.3382183434875676</v>
      </c>
      <c r="F34" s="76">
        <f>分析係数表!C37</f>
        <v>0.44031007751937989</v>
      </c>
      <c r="G34" s="77">
        <f t="shared" si="1"/>
        <v>1.0295411000782468</v>
      </c>
      <c r="H34" s="77">
        <v>1.1760193518045707</v>
      </c>
      <c r="I34" s="77">
        <f t="shared" si="2"/>
        <v>1.1760193518045707</v>
      </c>
      <c r="J34" s="76">
        <f>分析係数表!G37</f>
        <v>0.46875589956579194</v>
      </c>
      <c r="K34" s="78">
        <f t="shared" si="3"/>
        <v>0.55126600916193114</v>
      </c>
      <c r="L34" s="79"/>
      <c r="M34" s="80"/>
      <c r="N34" s="81">
        <f>分析係数表!H37</f>
        <v>4.9515373003892908E-2</v>
      </c>
      <c r="O34" s="82">
        <f t="shared" si="4"/>
        <v>1.1958139915738966</v>
      </c>
      <c r="P34" s="76">
        <f>分析係数表!C37</f>
        <v>0.44031007751937989</v>
      </c>
      <c r="Q34" s="82">
        <f t="shared" si="5"/>
        <v>0.52652895132866151</v>
      </c>
      <c r="R34" s="83">
        <v>0.62190053622677</v>
      </c>
      <c r="S34" s="84">
        <f t="shared" si="6"/>
        <v>1.7979198880313407</v>
      </c>
      <c r="T34" s="85">
        <f>分析係数表!F37</f>
        <v>0.71172361714177834</v>
      </c>
      <c r="U34" s="86">
        <f t="shared" si="7"/>
        <v>1.279622046040807</v>
      </c>
      <c r="V34" s="87">
        <f>分析係数表!D37</f>
        <v>0.12846894468567113</v>
      </c>
      <c r="W34" s="88">
        <f t="shared" si="8"/>
        <v>0</v>
      </c>
      <c r="X34" s="76">
        <f>分析係数表!E37</f>
        <v>0.12044553520860865</v>
      </c>
      <c r="Y34" s="89">
        <f t="shared" si="9"/>
        <v>0</v>
      </c>
    </row>
    <row r="35" spans="1:25" x14ac:dyDescent="0.2">
      <c r="A35" s="6" t="s">
        <v>23</v>
      </c>
      <c r="B35" s="5" t="s">
        <v>194</v>
      </c>
      <c r="C35" s="90"/>
      <c r="D35" s="76">
        <f>投入係数表!AH35</f>
        <v>3.0572479279872659E-2</v>
      </c>
      <c r="E35" s="77">
        <f t="shared" si="0"/>
        <v>3.057247927987266</v>
      </c>
      <c r="F35" s="76">
        <f>分析係数表!C38</f>
        <v>1.9523553644993696E-2</v>
      </c>
      <c r="G35" s="77">
        <f t="shared" si="1"/>
        <v>5.9688343928105216E-2</v>
      </c>
      <c r="H35" s="77">
        <v>6.4367033937311274E-2</v>
      </c>
      <c r="I35" s="77">
        <f t="shared" si="2"/>
        <v>6.4367033937311274E-2</v>
      </c>
      <c r="J35" s="76">
        <f>分析係数表!G38</f>
        <v>0.33554817275747506</v>
      </c>
      <c r="K35" s="78">
        <f t="shared" si="3"/>
        <v>2.1598240623483183E-2</v>
      </c>
      <c r="L35" s="79"/>
      <c r="M35" s="80"/>
      <c r="N35" s="81">
        <f>分析係数表!H38</f>
        <v>4.4649241280686425E-2</v>
      </c>
      <c r="O35" s="82">
        <f t="shared" si="4"/>
        <v>1.0782951676927877</v>
      </c>
      <c r="P35" s="76">
        <f>分析係数表!C38</f>
        <v>1.9523553644993696E-2</v>
      </c>
      <c r="Q35" s="82">
        <f t="shared" si="5"/>
        <v>2.1052153551587613E-2</v>
      </c>
      <c r="R35" s="83">
        <v>2.554618057345949E-2</v>
      </c>
      <c r="S35" s="84">
        <f t="shared" si="6"/>
        <v>8.9913214510770764E-2</v>
      </c>
      <c r="T35" s="85">
        <f>分析係数表!F38</f>
        <v>0.54485049833887045</v>
      </c>
      <c r="U35" s="86">
        <f t="shared" si="7"/>
        <v>4.8989259733443209E-2</v>
      </c>
      <c r="V35" s="87">
        <f>分析係数表!D38</f>
        <v>0.16279069767441862</v>
      </c>
      <c r="W35" s="88">
        <f t="shared" si="8"/>
        <v>0</v>
      </c>
      <c r="X35" s="76">
        <f>分析係数表!E38</f>
        <v>0.12624584717607973</v>
      </c>
      <c r="Y35" s="89">
        <f t="shared" si="9"/>
        <v>0</v>
      </c>
    </row>
    <row r="36" spans="1:25" x14ac:dyDescent="0.2">
      <c r="A36" s="6" t="s">
        <v>24</v>
      </c>
      <c r="B36" s="5" t="s">
        <v>39</v>
      </c>
      <c r="C36" s="75">
        <f>最終需要_まとめ!C37</f>
        <v>100</v>
      </c>
      <c r="D36" s="76">
        <f>投入係数表!AH36</f>
        <v>0</v>
      </c>
      <c r="E36" s="77">
        <f t="shared" si="0"/>
        <v>0</v>
      </c>
      <c r="F36" s="76">
        <f>分析係数表!C39</f>
        <v>1</v>
      </c>
      <c r="G36" s="77">
        <f t="shared" si="1"/>
        <v>0</v>
      </c>
      <c r="H36" s="77">
        <v>4.7891734985674866E-2</v>
      </c>
      <c r="I36" s="77">
        <f t="shared" si="2"/>
        <v>100.04789173498567</v>
      </c>
      <c r="J36" s="76">
        <f>分析係数表!G39</f>
        <v>0.34952522092321203</v>
      </c>
      <c r="K36" s="78">
        <f t="shared" si="3"/>
        <v>34.969261461572465</v>
      </c>
      <c r="L36" s="79"/>
      <c r="M36" s="80"/>
      <c r="N36" s="81">
        <f>分析係数表!H39</f>
        <v>3.9524906649717967E-3</v>
      </c>
      <c r="O36" s="82">
        <f t="shared" si="4"/>
        <v>9.5454065111594641E-2</v>
      </c>
      <c r="P36" s="76">
        <f>分析係数表!C39</f>
        <v>1</v>
      </c>
      <c r="Q36" s="82">
        <f t="shared" si="5"/>
        <v>9.5454065111594641E-2</v>
      </c>
      <c r="R36" s="83">
        <v>0.15544828568749886</v>
      </c>
      <c r="S36" s="84">
        <f t="shared" si="6"/>
        <v>100.20334002067317</v>
      </c>
      <c r="T36" s="85">
        <f>分析係数表!F39</f>
        <v>0.70020308469180526</v>
      </c>
      <c r="U36" s="86">
        <f t="shared" si="7"/>
        <v>70.162687778897165</v>
      </c>
      <c r="V36" s="87">
        <f>分析係数表!D39</f>
        <v>4.7038805642461164E-2</v>
      </c>
      <c r="W36" s="88">
        <f t="shared" si="8"/>
        <v>5</v>
      </c>
      <c r="X36" s="76">
        <f>分析係数表!E39</f>
        <v>5.9608101432570393E-2</v>
      </c>
      <c r="Y36" s="89">
        <f t="shared" si="9"/>
        <v>6</v>
      </c>
    </row>
    <row r="37" spans="1:25" x14ac:dyDescent="0.2">
      <c r="A37" s="6" t="s">
        <v>25</v>
      </c>
      <c r="B37" s="5" t="s">
        <v>40</v>
      </c>
      <c r="C37" s="90"/>
      <c r="D37" s="76">
        <f>投入係数表!AH37</f>
        <v>1.6466326362588507E-4</v>
      </c>
      <c r="E37" s="77">
        <f t="shared" si="0"/>
        <v>1.6466326362588508E-2</v>
      </c>
      <c r="F37" s="76">
        <f>分析係数表!C40</f>
        <v>0.85909267157813107</v>
      </c>
      <c r="G37" s="77">
        <f t="shared" si="1"/>
        <v>1.4146100305913571E-2</v>
      </c>
      <c r="H37" s="77">
        <v>1.5520708563364417E-2</v>
      </c>
      <c r="I37" s="77">
        <f t="shared" si="2"/>
        <v>1.5520708563364417E-2</v>
      </c>
      <c r="J37" s="76">
        <f>分析係数表!G40</f>
        <v>0.47745782431646305</v>
      </c>
      <c r="K37" s="78">
        <f t="shared" si="3"/>
        <v>7.4104837425138714E-3</v>
      </c>
      <c r="L37" s="79"/>
      <c r="M37" s="80"/>
      <c r="N37" s="81">
        <f>分析係数表!H40</f>
        <v>3.4410502899817272E-2</v>
      </c>
      <c r="O37" s="82">
        <f t="shared" si="4"/>
        <v>0.83102596887355629</v>
      </c>
      <c r="P37" s="76">
        <f>分析係数表!C40</f>
        <v>0.85909267157813107</v>
      </c>
      <c r="Q37" s="82">
        <f t="shared" si="5"/>
        <v>0.71392831975038828</v>
      </c>
      <c r="R37" s="83">
        <v>0.71476530387030424</v>
      </c>
      <c r="S37" s="84">
        <f t="shared" si="6"/>
        <v>0.73028601243366864</v>
      </c>
      <c r="T37" s="85">
        <f>分析係数表!F40</f>
        <v>0.67379290285049442</v>
      </c>
      <c r="U37" s="86">
        <f t="shared" si="7"/>
        <v>0.49206153222879384</v>
      </c>
      <c r="V37" s="87">
        <f>分析係数表!D40</f>
        <v>6.7699243746364171E-2</v>
      </c>
      <c r="W37" s="88">
        <f t="shared" si="8"/>
        <v>0</v>
      </c>
      <c r="X37" s="76">
        <f>分析係数表!E40</f>
        <v>4.3048283885980219E-2</v>
      </c>
      <c r="Y37" s="89">
        <f t="shared" si="9"/>
        <v>0</v>
      </c>
    </row>
    <row r="38" spans="1:25" x14ac:dyDescent="0.2">
      <c r="A38" s="6" t="s">
        <v>26</v>
      </c>
      <c r="B38" s="5" t="s">
        <v>277</v>
      </c>
      <c r="C38" s="90"/>
      <c r="D38" s="76">
        <f>投入係数表!AH38</f>
        <v>5.4887754541961686E-5</v>
      </c>
      <c r="E38" s="77">
        <f t="shared" si="0"/>
        <v>5.4887754541961689E-3</v>
      </c>
      <c r="F38" s="76">
        <f>分析係数表!C41</f>
        <v>0.79270887240526711</v>
      </c>
      <c r="G38" s="77">
        <f t="shared" si="1"/>
        <v>4.3510010011815533E-3</v>
      </c>
      <c r="H38" s="77">
        <v>7.4325442275198677E-3</v>
      </c>
      <c r="I38" s="77">
        <f t="shared" si="2"/>
        <v>7.4325442275198677E-3</v>
      </c>
      <c r="J38" s="76">
        <f>分析係数表!G41</f>
        <v>0.44018033035308379</v>
      </c>
      <c r="K38" s="78">
        <f t="shared" si="3"/>
        <v>3.2716597734336011E-3</v>
      </c>
      <c r="L38" s="79"/>
      <c r="M38" s="80"/>
      <c r="N38" s="81">
        <f>分析係数表!H41</f>
        <v>5.5652657503773732E-2</v>
      </c>
      <c r="O38" s="82">
        <f t="shared" si="4"/>
        <v>1.3440316102647645</v>
      </c>
      <c r="P38" s="76">
        <f>分析係数表!C41</f>
        <v>0.79270887240526711</v>
      </c>
      <c r="Q38" s="82">
        <f t="shared" si="5"/>
        <v>1.0654257822500168</v>
      </c>
      <c r="R38" s="83">
        <v>1.085244599699241</v>
      </c>
      <c r="S38" s="84">
        <f t="shared" si="6"/>
        <v>1.0926771439267609</v>
      </c>
      <c r="T38" s="85">
        <f>分析係数表!F41</f>
        <v>0.54542354902257917</v>
      </c>
      <c r="U38" s="86">
        <f t="shared" si="7"/>
        <v>0.5959718457763894</v>
      </c>
      <c r="V38" s="87">
        <f>分析係数表!D41</f>
        <v>0.13115623579330202</v>
      </c>
      <c r="W38" s="88">
        <f t="shared" si="8"/>
        <v>0</v>
      </c>
      <c r="X38" s="76">
        <f>分析係数表!E41</f>
        <v>0.12384452189725716</v>
      </c>
      <c r="Y38" s="89">
        <f t="shared" si="9"/>
        <v>0</v>
      </c>
    </row>
    <row r="39" spans="1:25" x14ac:dyDescent="0.2">
      <c r="A39" s="6" t="s">
        <v>51</v>
      </c>
      <c r="B39" s="5" t="s">
        <v>368</v>
      </c>
      <c r="C39" s="90"/>
      <c r="D39" s="76">
        <f>投入係数表!AH39</f>
        <v>0</v>
      </c>
      <c r="E39" s="77">
        <f>$C$36*D39</f>
        <v>0</v>
      </c>
      <c r="F39" s="76">
        <f>分析係数表!C42</f>
        <v>1</v>
      </c>
      <c r="G39" s="77">
        <f>E39*F39</f>
        <v>0</v>
      </c>
      <c r="H39" s="77">
        <v>2.0344758962530865E-2</v>
      </c>
      <c r="I39" s="77">
        <f>C39+H39</f>
        <v>2.0344758962530865E-2</v>
      </c>
      <c r="J39" s="76">
        <f>分析係数表!G42</f>
        <v>0.4853870458135861</v>
      </c>
      <c r="K39" s="78">
        <f>I39*J39</f>
        <v>9.8750824506123359E-3</v>
      </c>
      <c r="L39" s="79"/>
      <c r="M39" s="80"/>
      <c r="N39" s="81">
        <f>分析係数表!H42</f>
        <v>1.2671804242472393E-2</v>
      </c>
      <c r="O39" s="82">
        <f t="shared" si="4"/>
        <v>0.30602861075978582</v>
      </c>
      <c r="P39" s="76">
        <f>分析係数表!C42</f>
        <v>1</v>
      </c>
      <c r="Q39" s="82">
        <f>O39*P39</f>
        <v>0.30602861075978582</v>
      </c>
      <c r="R39" s="83">
        <v>0.32095302856714786</v>
      </c>
      <c r="S39" s="84">
        <f>I39+R39</f>
        <v>0.34129778752967871</v>
      </c>
      <c r="T39" s="85">
        <f>分析係数表!F42</f>
        <v>0.55766192733017372</v>
      </c>
      <c r="U39" s="86">
        <f>S39*T39</f>
        <v>0.19032878198732475</v>
      </c>
      <c r="V39" s="87">
        <f>分析係数表!D42</f>
        <v>5.075039494470774E-2</v>
      </c>
      <c r="W39" s="88">
        <f>ROUND(S39*V39,0)</f>
        <v>0</v>
      </c>
      <c r="X39" s="76">
        <f>分析係数表!E42</f>
        <v>4.4826224328593997E-2</v>
      </c>
      <c r="Y39" s="89">
        <f>ROUND(S39*X39,0)</f>
        <v>0</v>
      </c>
    </row>
    <row r="40" spans="1:25" x14ac:dyDescent="0.2">
      <c r="A40" s="6" t="s">
        <v>195</v>
      </c>
      <c r="B40" s="5" t="s">
        <v>41</v>
      </c>
      <c r="C40" s="90"/>
      <c r="D40" s="76">
        <f>投入係数表!AH40</f>
        <v>9.221142763049564E-2</v>
      </c>
      <c r="E40" s="77">
        <f>$C$36*D40</f>
        <v>9.2211427630495635</v>
      </c>
      <c r="F40" s="76">
        <f>分析係数表!C43</f>
        <v>0.28901851382196297</v>
      </c>
      <c r="G40" s="77">
        <f>E40*F40</f>
        <v>2.6650809771167343</v>
      </c>
      <c r="H40" s="77">
        <v>2.9258176325940686</v>
      </c>
      <c r="I40" s="77">
        <f>C40+H40</f>
        <v>2.9258176325940686</v>
      </c>
      <c r="J40" s="76">
        <f>分析係数表!G43</f>
        <v>0.30652070442646356</v>
      </c>
      <c r="K40" s="78">
        <f>I40*J40</f>
        <v>0.89682368176610183</v>
      </c>
      <c r="L40" s="79"/>
      <c r="M40" s="80"/>
      <c r="N40" s="81">
        <f>分析係数表!H43</f>
        <v>3.521490426630651E-2</v>
      </c>
      <c r="O40" s="82">
        <f t="shared" si="4"/>
        <v>0.85045254996410702</v>
      </c>
      <c r="P40" s="76">
        <f>分析係数表!C43</f>
        <v>0.28901851382196297</v>
      </c>
      <c r="Q40" s="82">
        <f>O40*P40</f>
        <v>0.24579653206672492</v>
      </c>
      <c r="R40" s="83">
        <v>0.41402402377338776</v>
      </c>
      <c r="S40" s="84">
        <f>I40+R40</f>
        <v>3.3398416563674562</v>
      </c>
      <c r="T40" s="85">
        <f>分析係数表!F43</f>
        <v>0.54989687450420432</v>
      </c>
      <c r="U40" s="86">
        <f>S40*T40</f>
        <v>1.836568488175409</v>
      </c>
      <c r="V40" s="87">
        <f>分析係数表!D43</f>
        <v>0.17436141519911152</v>
      </c>
      <c r="W40" s="88">
        <f>ROUND(S40*V40,0)</f>
        <v>1</v>
      </c>
      <c r="X40" s="76">
        <f>分析係数表!E43</f>
        <v>0.14136125654450263</v>
      </c>
      <c r="Y40" s="89">
        <f>ROUND(S40*X40,0)</f>
        <v>0</v>
      </c>
    </row>
    <row r="41" spans="1:25" x14ac:dyDescent="0.2">
      <c r="A41" s="6" t="s">
        <v>341</v>
      </c>
      <c r="B41" s="5" t="s">
        <v>42</v>
      </c>
      <c r="C41" s="90"/>
      <c r="D41" s="76">
        <f>投入係数表!AH41</f>
        <v>4.9398979087765516E-4</v>
      </c>
      <c r="E41" s="77">
        <f>$C$36*D41</f>
        <v>4.9398979087765513E-2</v>
      </c>
      <c r="F41" s="76">
        <f>分析係数表!C44</f>
        <v>0.45048931238732937</v>
      </c>
      <c r="G41" s="77">
        <f>E41*F41</f>
        <v>2.225371212188355E-2</v>
      </c>
      <c r="H41" s="77">
        <v>2.4340645305619399E-2</v>
      </c>
      <c r="I41" s="77">
        <f>C41+H41</f>
        <v>2.4340645305619399E-2</v>
      </c>
      <c r="J41" s="76">
        <f>分析係数表!G44</f>
        <v>0.26609555771438664</v>
      </c>
      <c r="K41" s="78">
        <f>I41*J41</f>
        <v>6.4769375877268614E-3</v>
      </c>
      <c r="L41" s="79"/>
      <c r="M41" s="80"/>
      <c r="N41" s="81">
        <f>分析係数表!H44</f>
        <v>0.11519822038611266</v>
      </c>
      <c r="O41" s="82">
        <f t="shared" si="4"/>
        <v>2.7820782796344163</v>
      </c>
      <c r="P41" s="76">
        <f>分析係数表!C44</f>
        <v>0.45048931238732937</v>
      </c>
      <c r="Q41" s="82">
        <f>O41*P41</f>
        <v>1.2532965312002324</v>
      </c>
      <c r="R41" s="83">
        <v>1.271969844028408</v>
      </c>
      <c r="S41" s="84">
        <f>I41+R41</f>
        <v>1.2963104893340274</v>
      </c>
      <c r="T41" s="85">
        <f>分析係数表!F44</f>
        <v>0.50295857988165682</v>
      </c>
      <c r="U41" s="86">
        <f>S41*T41</f>
        <v>0.65199048280113803</v>
      </c>
      <c r="V41" s="87">
        <f>分析係数表!D44</f>
        <v>0.24172039212222909</v>
      </c>
      <c r="W41" s="88">
        <f>ROUND(S41*V41,0)</f>
        <v>0</v>
      </c>
      <c r="X41" s="76">
        <f>分析係数表!E44</f>
        <v>0.1850216373752539</v>
      </c>
      <c r="Y41" s="89">
        <f>ROUND(S41*X41,0)</f>
        <v>0</v>
      </c>
    </row>
    <row r="42" spans="1:25" x14ac:dyDescent="0.2">
      <c r="A42" s="6" t="s">
        <v>342</v>
      </c>
      <c r="B42" s="5" t="s">
        <v>279</v>
      </c>
      <c r="C42" s="90"/>
      <c r="D42" s="76">
        <f>投入係数表!AH42</f>
        <v>6.3669795268675557E-3</v>
      </c>
      <c r="E42" s="77">
        <f>$C$36*D42</f>
        <v>0.63669795268675555</v>
      </c>
      <c r="F42" s="76">
        <f>分析係数表!C45</f>
        <v>1</v>
      </c>
      <c r="G42" s="77">
        <f>E42*F42</f>
        <v>0.63669795268675555</v>
      </c>
      <c r="H42" s="77">
        <v>0.67559495113361334</v>
      </c>
      <c r="I42" s="77">
        <f>C42+H42</f>
        <v>0.67559495113361334</v>
      </c>
      <c r="J42" s="76">
        <f>分析係数表!G45</f>
        <v>0</v>
      </c>
      <c r="K42" s="78">
        <f>I42*J42</f>
        <v>0</v>
      </c>
      <c r="L42" s="79"/>
      <c r="M42" s="80"/>
      <c r="N42" s="81">
        <f>分析係数表!H45</f>
        <v>0</v>
      </c>
      <c r="O42" s="82">
        <f t="shared" si="4"/>
        <v>0</v>
      </c>
      <c r="P42" s="76">
        <f>分析係数表!C45</f>
        <v>1</v>
      </c>
      <c r="Q42" s="82">
        <f>O42*P42</f>
        <v>0</v>
      </c>
      <c r="R42" s="83">
        <v>3.96803862061616E-2</v>
      </c>
      <c r="S42" s="84">
        <f>I42+R42</f>
        <v>0.71527533733977489</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投入係数表!AH43</f>
        <v>3.8421428179373183E-3</v>
      </c>
      <c r="E43" s="77">
        <f>$C$36*D43</f>
        <v>0.38421428179373185</v>
      </c>
      <c r="F43" s="76">
        <f>分析係数表!C46</f>
        <v>0.50943835935679327</v>
      </c>
      <c r="G43" s="77">
        <f>E43*F43</f>
        <v>0.19573349335844739</v>
      </c>
      <c r="H43" s="77">
        <v>0.25223747921541745</v>
      </c>
      <c r="I43" s="77">
        <f>C43+H43</f>
        <v>0.25223747921541745</v>
      </c>
      <c r="J43" s="76">
        <f>分析係数表!G46</f>
        <v>9.5846645367412137E-3</v>
      </c>
      <c r="K43" s="78">
        <f>I43*J43</f>
        <v>2.4176116218730106E-3</v>
      </c>
      <c r="L43" s="79"/>
      <c r="M43" s="80"/>
      <c r="N43" s="81">
        <f>分析係数表!H46</f>
        <v>2.3069436720425836E-2</v>
      </c>
      <c r="O43" s="82">
        <f t="shared" si="4"/>
        <v>0.55713515893023702</v>
      </c>
      <c r="P43" s="76">
        <f>分析係数表!C46</f>
        <v>0.50943835935679327</v>
      </c>
      <c r="Q43" s="82">
        <f>O43*P43</f>
        <v>0.28382602130540624</v>
      </c>
      <c r="R43" s="83">
        <v>0.31597917615818799</v>
      </c>
      <c r="S43" s="84">
        <f>I43+R43</f>
        <v>0.56821665537360544</v>
      </c>
      <c r="T43" s="85">
        <f>分析係数表!F46</f>
        <v>0.31355545413053398</v>
      </c>
      <c r="U43" s="86">
        <f>S43*T43</f>
        <v>0.17816743142020397</v>
      </c>
      <c r="V43" s="87">
        <f>分析係数表!D46</f>
        <v>1.3692377909630307E-3</v>
      </c>
      <c r="W43" s="88">
        <f>ROUND(S43*V43,0)</f>
        <v>0</v>
      </c>
      <c r="X43" s="76">
        <f>分析係数表!E46</f>
        <v>4.5641259698767688E-3</v>
      </c>
      <c r="Y43" s="89">
        <f>ROUND(S43*X43,0)</f>
        <v>0</v>
      </c>
    </row>
    <row r="44" spans="1:25" x14ac:dyDescent="0.2">
      <c r="A44" s="192">
        <v>40</v>
      </c>
      <c r="B44" s="14" t="s">
        <v>151</v>
      </c>
      <c r="C44" s="197">
        <f>SUM(C5:C43)</f>
        <v>100</v>
      </c>
      <c r="D44" s="92">
        <f>投入係数表!AH44</f>
        <v>0.28920357868159613</v>
      </c>
      <c r="E44" s="91">
        <f>SUM(E5:E43)</f>
        <v>28.920357868159613</v>
      </c>
      <c r="F44" s="92">
        <f>分析係数表!C47</f>
        <v>0.37485381830581077</v>
      </c>
      <c r="G44" s="91">
        <f>SUM(G5:G43)</f>
        <v>9.9705838133206086</v>
      </c>
      <c r="H44" s="91">
        <f>SUM(H5:H43)</f>
        <v>11.478655999464591</v>
      </c>
      <c r="I44" s="91">
        <f>SUM(I5:I43)</f>
        <v>111.47865599946461</v>
      </c>
      <c r="J44" s="92">
        <f>分析係数表!G47</f>
        <v>0.21549218320370808</v>
      </c>
      <c r="K44" s="93">
        <f>SUM(K5:K43)</f>
        <v>38.496851448303417</v>
      </c>
      <c r="L44" s="94">
        <f>最終需要_まとめ!$L$33</f>
        <v>0.62733333333333341</v>
      </c>
      <c r="M44" s="91">
        <f>K44*L44</f>
        <v>24.150358141902345</v>
      </c>
      <c r="N44" s="95">
        <f>分析係数表!H47</f>
        <v>1</v>
      </c>
      <c r="O44" s="96">
        <f>SUM(O5:O43)</f>
        <v>24.150358141902345</v>
      </c>
      <c r="P44" s="92">
        <f>分析係数表!C47</f>
        <v>0.37485381830581077</v>
      </c>
      <c r="Q44" s="96">
        <f>SUM(Q5:Q43)</f>
        <v>10.136944412942121</v>
      </c>
      <c r="R44" s="91">
        <f>SUM(R5:R43)</f>
        <v>11.378535295997906</v>
      </c>
      <c r="S44" s="97">
        <f>SUM(S5:S43)</f>
        <v>122.8571912954625</v>
      </c>
      <c r="T44" s="98">
        <f>分析係数表!F47</f>
        <v>0.42538298373792127</v>
      </c>
      <c r="U44" s="99">
        <f>SUM(U5:U43)</f>
        <v>83.13425758552664</v>
      </c>
      <c r="V44" s="100">
        <f>分析係数表!D47</f>
        <v>7.0015974022573133E-2</v>
      </c>
      <c r="W44" s="101">
        <f>SUM(W5:W43)</f>
        <v>6</v>
      </c>
      <c r="X44" s="92">
        <f>分析係数表!E47</f>
        <v>5.9583104197763637E-2</v>
      </c>
      <c r="Y44" s="102">
        <f>SUM(Y5:Y43)</f>
        <v>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288</v>
      </c>
      <c r="S2" s="3" t="s">
        <v>153</v>
      </c>
      <c r="U2" s="64" t="s">
        <v>210</v>
      </c>
      <c r="W2" s="3" t="s">
        <v>130</v>
      </c>
      <c r="Y2" s="3" t="s">
        <v>154</v>
      </c>
    </row>
    <row r="3" spans="1:25" ht="44" x14ac:dyDescent="0.2">
      <c r="B3" s="65"/>
      <c r="C3" s="66" t="s">
        <v>228</v>
      </c>
      <c r="D3" s="66" t="s">
        <v>230</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投入係数表!AI5</f>
        <v>2.0360674810936592E-3</v>
      </c>
      <c r="E5" s="77">
        <f>$C$37*D5</f>
        <v>0.20360674810936591</v>
      </c>
      <c r="F5" s="76">
        <f>分析係数表!C8</f>
        <v>0.22093957036739609</v>
      </c>
      <c r="G5" s="77">
        <f t="shared" ref="G5:G38" si="0">E5*F5</f>
        <v>4.4984787451185941E-2</v>
      </c>
      <c r="H5" s="77">
        <f t="array" ref="H5:H43">MMULT(逆行列係数!C5:AO43,'33'!G5:G43)</f>
        <v>5.5652952251702484E-2</v>
      </c>
      <c r="I5" s="77">
        <f t="shared" ref="I5:I38" si="1">C5+H5</f>
        <v>5.5652952251702484E-2</v>
      </c>
      <c r="J5" s="76">
        <f>分析係数表!G8</f>
        <v>0.11961513229827248</v>
      </c>
      <c r="K5" s="78">
        <f t="shared" ref="K5:K38" si="2">I5*J5</f>
        <v>6.656935246376834E-3</v>
      </c>
      <c r="L5" s="79" t="s">
        <v>188</v>
      </c>
      <c r="M5" s="80" t="s">
        <v>188</v>
      </c>
      <c r="N5" s="81">
        <f>分析係数表!H8</f>
        <v>1.166878525462779E-2</v>
      </c>
      <c r="O5" s="82">
        <f t="shared" ref="O5:O43" si="3">$M$44*N5</f>
        <v>0.37113428478189286</v>
      </c>
      <c r="P5" s="76">
        <f>分析係数表!C8</f>
        <v>0.22093957036739609</v>
      </c>
      <c r="Q5" s="82">
        <f t="shared" ref="Q5:Q38" si="4">O5*P5</f>
        <v>8.1998249428322234E-2</v>
      </c>
      <c r="R5" s="83">
        <f t="array" ref="R5:R43">MMULT(逆行列係数!C5:AO43,'33'!Q5:Q43)</f>
        <v>0.1391812167405182</v>
      </c>
      <c r="S5" s="84">
        <f t="shared" ref="S5:S38" si="5">I5+R5</f>
        <v>0.19483416899222067</v>
      </c>
      <c r="T5" s="85">
        <f>分析係数表!F8</f>
        <v>0.45156352503826808</v>
      </c>
      <c r="U5" s="86">
        <f t="shared" ref="U5:U38" si="6">S5*T5</f>
        <v>8.7980004148028798E-2</v>
      </c>
      <c r="V5" s="87">
        <f>分析係数表!D8</f>
        <v>0.17734528755740214</v>
      </c>
      <c r="W5" s="88">
        <f t="shared" ref="W5:W38" si="7">ROUND(S5*V5,0)</f>
        <v>0</v>
      </c>
      <c r="X5" s="76">
        <f>分析係数表!E8</f>
        <v>0.14038924119833807</v>
      </c>
      <c r="Y5" s="89">
        <f t="shared" ref="Y5:Y38" si="8">ROUND(S5*X5,0)</f>
        <v>0</v>
      </c>
    </row>
    <row r="6" spans="1:25" x14ac:dyDescent="0.2">
      <c r="A6" s="6" t="s">
        <v>220</v>
      </c>
      <c r="B6" s="5" t="s">
        <v>266</v>
      </c>
      <c r="C6" s="90"/>
      <c r="D6" s="76">
        <f>投入係数表!AI6</f>
        <v>0</v>
      </c>
      <c r="E6" s="77">
        <f t="shared" ref="E6:E43" si="9">$C$37*D6</f>
        <v>0</v>
      </c>
      <c r="F6" s="76">
        <f>分析係数表!C9</f>
        <v>0.23618090452261309</v>
      </c>
      <c r="G6" s="77">
        <f t="shared" si="0"/>
        <v>0</v>
      </c>
      <c r="H6" s="77">
        <v>9.2850530480436885E-4</v>
      </c>
      <c r="I6" s="77">
        <f t="shared" si="1"/>
        <v>9.2850530480436885E-4</v>
      </c>
      <c r="J6" s="76">
        <f>分析係数表!G9</f>
        <v>0.23529411764705882</v>
      </c>
      <c r="K6" s="78">
        <f t="shared" si="2"/>
        <v>2.1847183642455739E-4</v>
      </c>
      <c r="L6" s="79"/>
      <c r="M6" s="80"/>
      <c r="N6" s="81">
        <f>分析係数表!H9</f>
        <v>6.2564550726940495E-4</v>
      </c>
      <c r="O6" s="82">
        <f t="shared" si="3"/>
        <v>1.9899114843624895E-2</v>
      </c>
      <c r="P6" s="76">
        <f>分析係数表!C9</f>
        <v>0.23618090452261309</v>
      </c>
      <c r="Q6" s="82">
        <f t="shared" si="4"/>
        <v>4.6997909429666845E-3</v>
      </c>
      <c r="R6" s="83">
        <v>5.5760538409625202E-3</v>
      </c>
      <c r="S6" s="84">
        <f t="shared" si="5"/>
        <v>6.504559145766889E-3</v>
      </c>
      <c r="T6" s="85">
        <f>分析係数表!F9</f>
        <v>0.68627450980392157</v>
      </c>
      <c r="U6" s="86">
        <f t="shared" si="6"/>
        <v>4.4639131392517862E-3</v>
      </c>
      <c r="V6" s="87">
        <f>分析係数表!D9</f>
        <v>1.9607843137254902E-2</v>
      </c>
      <c r="W6" s="88">
        <f t="shared" si="7"/>
        <v>0</v>
      </c>
      <c r="X6" s="76">
        <f>分析係数表!E9</f>
        <v>0</v>
      </c>
      <c r="Y6" s="89">
        <f t="shared" si="8"/>
        <v>0</v>
      </c>
    </row>
    <row r="7" spans="1:25" x14ac:dyDescent="0.2">
      <c r="A7" s="6" t="s">
        <v>221</v>
      </c>
      <c r="B7" s="5" t="s">
        <v>267</v>
      </c>
      <c r="C7" s="90"/>
      <c r="D7" s="76">
        <f>投入係数表!AI7</f>
        <v>0</v>
      </c>
      <c r="E7" s="77">
        <f t="shared" si="9"/>
        <v>0</v>
      </c>
      <c r="F7" s="76">
        <f>分析係数表!C10</f>
        <v>0</v>
      </c>
      <c r="G7" s="77">
        <f t="shared" si="0"/>
        <v>0</v>
      </c>
      <c r="H7" s="77">
        <v>0</v>
      </c>
      <c r="I7" s="77">
        <f t="shared" si="1"/>
        <v>0</v>
      </c>
      <c r="J7" s="76">
        <f>分析係数表!G10</f>
        <v>0</v>
      </c>
      <c r="K7" s="78">
        <f t="shared" si="2"/>
        <v>0</v>
      </c>
      <c r="L7" s="79"/>
      <c r="M7" s="80"/>
      <c r="N7" s="81">
        <f>分析係数表!H10</f>
        <v>1.1817748470644316E-3</v>
      </c>
      <c r="O7" s="82">
        <f t="shared" si="3"/>
        <v>3.7587216926847022E-2</v>
      </c>
      <c r="P7" s="76">
        <f>分析係数表!C10</f>
        <v>0</v>
      </c>
      <c r="Q7" s="82">
        <f t="shared" si="4"/>
        <v>0</v>
      </c>
      <c r="R7" s="83">
        <v>0</v>
      </c>
      <c r="S7" s="84">
        <f t="shared" si="5"/>
        <v>0</v>
      </c>
      <c r="T7" s="85">
        <f>分析係数表!F10</f>
        <v>0</v>
      </c>
      <c r="U7" s="86">
        <f t="shared" si="6"/>
        <v>0</v>
      </c>
      <c r="V7" s="87">
        <f>分析係数表!D10</f>
        <v>0</v>
      </c>
      <c r="W7" s="88">
        <f t="shared" si="7"/>
        <v>0</v>
      </c>
      <c r="X7" s="76">
        <f>分析係数表!E10</f>
        <v>0</v>
      </c>
      <c r="Y7" s="89">
        <f t="shared" si="8"/>
        <v>0</v>
      </c>
    </row>
    <row r="8" spans="1:25" x14ac:dyDescent="0.2">
      <c r="A8" s="6" t="s">
        <v>222</v>
      </c>
      <c r="B8" s="5" t="s">
        <v>27</v>
      </c>
      <c r="C8" s="90"/>
      <c r="D8" s="76">
        <f>投入係数表!AI8</f>
        <v>7.2716695753344965E-5</v>
      </c>
      <c r="E8" s="77">
        <f t="shared" si="9"/>
        <v>7.2716695753344968E-3</v>
      </c>
      <c r="F8" s="76">
        <f>分析係数表!C11</f>
        <v>2.6120660599932566E-2</v>
      </c>
      <c r="G8" s="77">
        <f t="shared" si="0"/>
        <v>1.8994081297216817E-4</v>
      </c>
      <c r="H8" s="77">
        <v>3.2148279194898011E-3</v>
      </c>
      <c r="I8" s="77">
        <f t="shared" si="1"/>
        <v>3.2148279194898011E-3</v>
      </c>
      <c r="J8" s="76">
        <f>分析係数表!G11</f>
        <v>0.34361233480176212</v>
      </c>
      <c r="K8" s="78">
        <f t="shared" si="2"/>
        <v>1.1046545274017818E-3</v>
      </c>
      <c r="L8" s="79"/>
      <c r="M8" s="80"/>
      <c r="N8" s="81">
        <f>分析係数表!H11</f>
        <v>-1.9861762135536665E-5</v>
      </c>
      <c r="O8" s="82">
        <f t="shared" si="3"/>
        <v>-6.3171793154364741E-4</v>
      </c>
      <c r="P8" s="76">
        <f>分析係数表!C11</f>
        <v>2.6120660599932566E-2</v>
      </c>
      <c r="Q8" s="82">
        <f t="shared" si="4"/>
        <v>-1.6500889684743047E-5</v>
      </c>
      <c r="R8" s="83">
        <v>1.942510430763746E-3</v>
      </c>
      <c r="S8" s="84">
        <f t="shared" si="5"/>
        <v>5.1573383502535475E-3</v>
      </c>
      <c r="T8" s="85">
        <f>分析係数表!F11</f>
        <v>0.56828193832599116</v>
      </c>
      <c r="U8" s="86">
        <f t="shared" si="6"/>
        <v>2.9308222342850554E-3</v>
      </c>
      <c r="V8" s="87">
        <f>分析係数表!D11</f>
        <v>2.2026431718061675E-2</v>
      </c>
      <c r="W8" s="88">
        <f t="shared" si="7"/>
        <v>0</v>
      </c>
      <c r="X8" s="76">
        <f>分析係数表!E11</f>
        <v>0</v>
      </c>
      <c r="Y8" s="89">
        <f t="shared" si="8"/>
        <v>0</v>
      </c>
    </row>
    <row r="9" spans="1:25" x14ac:dyDescent="0.2">
      <c r="A9" s="6" t="s">
        <v>223</v>
      </c>
      <c r="B9" s="5" t="s">
        <v>191</v>
      </c>
      <c r="C9" s="90"/>
      <c r="D9" s="76">
        <f>投入係数表!AI9</f>
        <v>5.3810354857475274E-3</v>
      </c>
      <c r="E9" s="77">
        <f t="shared" si="9"/>
        <v>0.53810354857475273</v>
      </c>
      <c r="F9" s="76">
        <f>分析係数表!C12</f>
        <v>0.27511259056197379</v>
      </c>
      <c r="G9" s="77">
        <f t="shared" si="0"/>
        <v>0.14803906123899113</v>
      </c>
      <c r="H9" s="77">
        <v>0.16674419758327133</v>
      </c>
      <c r="I9" s="77">
        <f t="shared" si="1"/>
        <v>0.16674419758327133</v>
      </c>
      <c r="J9" s="76">
        <f>分析係数表!G12</f>
        <v>0.14467046825309793</v>
      </c>
      <c r="K9" s="78">
        <f t="shared" si="2"/>
        <v>2.4122961142858942E-2</v>
      </c>
      <c r="L9" s="79"/>
      <c r="M9" s="80"/>
      <c r="N9" s="81">
        <f>分析係数表!H12</f>
        <v>9.3787240804004135E-2</v>
      </c>
      <c r="O9" s="82">
        <f t="shared" si="3"/>
        <v>2.9829720727491034</v>
      </c>
      <c r="P9" s="76">
        <f>分析係数表!C12</f>
        <v>0.27511259056197379</v>
      </c>
      <c r="Q9" s="82">
        <f t="shared" si="4"/>
        <v>0.82065317450802633</v>
      </c>
      <c r="R9" s="83">
        <v>0.95431767105694676</v>
      </c>
      <c r="S9" s="84">
        <f t="shared" si="5"/>
        <v>1.1210618686402181</v>
      </c>
      <c r="T9" s="85">
        <f>分析係数表!F12</f>
        <v>0.28514639763131922</v>
      </c>
      <c r="U9" s="86">
        <f t="shared" si="6"/>
        <v>0.31966675336459338</v>
      </c>
      <c r="V9" s="87">
        <f>分析係数表!D12</f>
        <v>6.6646562123039807E-2</v>
      </c>
      <c r="W9" s="88">
        <f t="shared" si="7"/>
        <v>0</v>
      </c>
      <c r="X9" s="76">
        <f>分析係数表!E12</f>
        <v>5.9847571005592716E-2</v>
      </c>
      <c r="Y9" s="89">
        <f t="shared" si="8"/>
        <v>0</v>
      </c>
    </row>
    <row r="10" spans="1:25" x14ac:dyDescent="0.2">
      <c r="A10" s="6" t="s">
        <v>224</v>
      </c>
      <c r="B10" s="5" t="s">
        <v>28</v>
      </c>
      <c r="C10" s="90"/>
      <c r="D10" s="76">
        <f>投入係数表!AI10</f>
        <v>7.2716695753344968E-4</v>
      </c>
      <c r="E10" s="77">
        <f t="shared" si="9"/>
        <v>7.2716695753344968E-2</v>
      </c>
      <c r="F10" s="76">
        <f>分析係数表!C13</f>
        <v>0</v>
      </c>
      <c r="G10" s="77">
        <f t="shared" si="0"/>
        <v>0</v>
      </c>
      <c r="H10" s="77">
        <v>0</v>
      </c>
      <c r="I10" s="77">
        <f t="shared" si="1"/>
        <v>0</v>
      </c>
      <c r="J10" s="76">
        <f>分析係数表!G13</f>
        <v>0.2449874686716792</v>
      </c>
      <c r="K10" s="78">
        <f t="shared" si="2"/>
        <v>0</v>
      </c>
      <c r="L10" s="79"/>
      <c r="M10" s="80"/>
      <c r="N10" s="81">
        <f>分析係数表!H13</f>
        <v>1.4727496623500437E-2</v>
      </c>
      <c r="O10" s="82">
        <f t="shared" si="3"/>
        <v>0.46841884623961455</v>
      </c>
      <c r="P10" s="76">
        <f>分析係数表!C13</f>
        <v>0</v>
      </c>
      <c r="Q10" s="82">
        <f t="shared" si="4"/>
        <v>0</v>
      </c>
      <c r="R10" s="83">
        <v>0</v>
      </c>
      <c r="S10" s="84">
        <f t="shared" si="5"/>
        <v>0</v>
      </c>
      <c r="T10" s="85">
        <f>分析係数表!F13</f>
        <v>0.38345864661654133</v>
      </c>
      <c r="U10" s="86">
        <f t="shared" si="6"/>
        <v>0</v>
      </c>
      <c r="V10" s="87">
        <f>分析係数表!D13</f>
        <v>8.834586466165413E-2</v>
      </c>
      <c r="W10" s="88">
        <f t="shared" si="7"/>
        <v>0</v>
      </c>
      <c r="X10" s="76">
        <f>分析係数表!E13</f>
        <v>8.6048454469507096E-2</v>
      </c>
      <c r="Y10" s="89">
        <f t="shared" si="8"/>
        <v>0</v>
      </c>
    </row>
    <row r="11" spans="1:25" x14ac:dyDescent="0.2">
      <c r="A11" s="6" t="s">
        <v>225</v>
      </c>
      <c r="B11" s="5" t="s">
        <v>268</v>
      </c>
      <c r="C11" s="90"/>
      <c r="D11" s="76">
        <f>投入係数表!AI11</f>
        <v>8.1442699243746367E-3</v>
      </c>
      <c r="E11" s="77">
        <f t="shared" si="9"/>
        <v>0.81442699243746364</v>
      </c>
      <c r="F11" s="76">
        <f>分析係数表!C14</f>
        <v>0.21228966346153844</v>
      </c>
      <c r="G11" s="77">
        <f t="shared" si="0"/>
        <v>0.17289443213854205</v>
      </c>
      <c r="H11" s="77">
        <v>0.41071099158951013</v>
      </c>
      <c r="I11" s="77">
        <f t="shared" si="1"/>
        <v>0.41071099158951013</v>
      </c>
      <c r="J11" s="76">
        <f>分析係数表!G14</f>
        <v>0.17214191852825231</v>
      </c>
      <c r="K11" s="78">
        <f t="shared" si="2"/>
        <v>7.0700578052859175E-2</v>
      </c>
      <c r="L11" s="79"/>
      <c r="M11" s="80"/>
      <c r="N11" s="81">
        <f>分析係数表!H14</f>
        <v>1.2214983713355048E-3</v>
      </c>
      <c r="O11" s="82">
        <f t="shared" si="3"/>
        <v>3.8850652789934312E-2</v>
      </c>
      <c r="P11" s="76">
        <f>分析係数表!C14</f>
        <v>0.21228966346153844</v>
      </c>
      <c r="Q11" s="82">
        <f t="shared" si="4"/>
        <v>8.2475920060362338E-3</v>
      </c>
      <c r="R11" s="83">
        <v>4.7763607383846649E-2</v>
      </c>
      <c r="S11" s="84">
        <f t="shared" si="5"/>
        <v>0.4584745989733568</v>
      </c>
      <c r="T11" s="85">
        <f>分析係数表!F14</f>
        <v>0.30737068450603272</v>
      </c>
      <c r="U11" s="86">
        <f t="shared" si="6"/>
        <v>0.14092165131506953</v>
      </c>
      <c r="V11" s="87">
        <f>分析係数表!D14</f>
        <v>6.4508421932863463E-2</v>
      </c>
      <c r="W11" s="88">
        <f t="shared" si="7"/>
        <v>0</v>
      </c>
      <c r="X11" s="76">
        <f>分析係数表!E14</f>
        <v>5.0053757018277384E-2</v>
      </c>
      <c r="Y11" s="89">
        <f t="shared" si="8"/>
        <v>0</v>
      </c>
    </row>
    <row r="12" spans="1:25" x14ac:dyDescent="0.2">
      <c r="A12" s="6" t="s">
        <v>226</v>
      </c>
      <c r="B12" s="5" t="s">
        <v>29</v>
      </c>
      <c r="C12" s="90"/>
      <c r="D12" s="76">
        <f>投入係数表!AI12</f>
        <v>1.2070971495055264E-2</v>
      </c>
      <c r="E12" s="77">
        <f t="shared" si="9"/>
        <v>1.2070971495055265</v>
      </c>
      <c r="F12" s="76">
        <f>分析係数表!C15</f>
        <v>0</v>
      </c>
      <c r="G12" s="77">
        <f t="shared" si="0"/>
        <v>0</v>
      </c>
      <c r="H12" s="77">
        <v>0</v>
      </c>
      <c r="I12" s="77">
        <f t="shared" si="1"/>
        <v>0</v>
      </c>
      <c r="J12" s="76">
        <f>分析係数表!G15</f>
        <v>9.5616368472834598E-2</v>
      </c>
      <c r="K12" s="78">
        <f t="shared" si="2"/>
        <v>0</v>
      </c>
      <c r="L12" s="79"/>
      <c r="M12" s="80"/>
      <c r="N12" s="81">
        <f>分析係数表!H15</f>
        <v>8.620004766822913E-3</v>
      </c>
      <c r="O12" s="82">
        <f t="shared" si="3"/>
        <v>0.27416558228994298</v>
      </c>
      <c r="P12" s="76">
        <f>分析係数表!C15</f>
        <v>0</v>
      </c>
      <c r="Q12" s="82">
        <f t="shared" si="4"/>
        <v>0</v>
      </c>
      <c r="R12" s="83">
        <v>0</v>
      </c>
      <c r="S12" s="84">
        <f t="shared" si="5"/>
        <v>0</v>
      </c>
      <c r="T12" s="85">
        <f>分析係数表!F15</f>
        <v>0.30379331705717305</v>
      </c>
      <c r="U12" s="86">
        <f t="shared" si="6"/>
        <v>0</v>
      </c>
      <c r="V12" s="87">
        <f>分析係数表!D15</f>
        <v>2.2264329701563241E-2</v>
      </c>
      <c r="W12" s="88">
        <f t="shared" si="7"/>
        <v>0</v>
      </c>
      <c r="X12" s="76">
        <f>分析係数表!E15</f>
        <v>2.0187297307145722E-2</v>
      </c>
      <c r="Y12" s="89">
        <f t="shared" si="8"/>
        <v>0</v>
      </c>
    </row>
    <row r="13" spans="1:25" x14ac:dyDescent="0.2">
      <c r="A13" s="6" t="s">
        <v>227</v>
      </c>
      <c r="B13" s="5" t="s">
        <v>30</v>
      </c>
      <c r="C13" s="90"/>
      <c r="D13" s="76">
        <f>投入係数表!AI13</f>
        <v>4.5811518324607326E-3</v>
      </c>
      <c r="E13" s="77">
        <f t="shared" si="9"/>
        <v>0.45811518324607325</v>
      </c>
      <c r="F13" s="76">
        <f>分析係数表!C16</f>
        <v>0.11454569784557744</v>
      </c>
      <c r="G13" s="77">
        <f t="shared" si="0"/>
        <v>5.2475123358576049E-2</v>
      </c>
      <c r="H13" s="77">
        <v>6.6871498649281977E-2</v>
      </c>
      <c r="I13" s="77">
        <f t="shared" si="1"/>
        <v>6.6871498649281977E-2</v>
      </c>
      <c r="J13" s="76">
        <f>分析係数表!G16</f>
        <v>3.3333333333333333E-2</v>
      </c>
      <c r="K13" s="78">
        <f t="shared" si="2"/>
        <v>2.229049954976066E-3</v>
      </c>
      <c r="L13" s="79"/>
      <c r="M13" s="80"/>
      <c r="N13" s="81">
        <f>分析係数表!H16</f>
        <v>1.7428696273933425E-2</v>
      </c>
      <c r="O13" s="82">
        <f t="shared" si="3"/>
        <v>0.55433248492955067</v>
      </c>
      <c r="P13" s="76">
        <f>分析係数表!C16</f>
        <v>0.11454569784557744</v>
      </c>
      <c r="Q13" s="82">
        <f t="shared" si="4"/>
        <v>6.3496401324728419E-2</v>
      </c>
      <c r="R13" s="83">
        <v>7.4044059218157751E-2</v>
      </c>
      <c r="S13" s="84">
        <f t="shared" si="5"/>
        <v>0.14091555786743973</v>
      </c>
      <c r="T13" s="85">
        <f>分析係数表!F16</f>
        <v>0.28835978835978837</v>
      </c>
      <c r="U13" s="86">
        <f t="shared" si="6"/>
        <v>4.0634380443256429E-2</v>
      </c>
      <c r="V13" s="87">
        <f>分析係数表!D16</f>
        <v>1.4814814814814815E-2</v>
      </c>
      <c r="W13" s="88">
        <f t="shared" si="7"/>
        <v>0</v>
      </c>
      <c r="X13" s="76">
        <f>分析係数表!E16</f>
        <v>1.4814814814814815E-2</v>
      </c>
      <c r="Y13" s="89">
        <f t="shared" si="8"/>
        <v>0</v>
      </c>
    </row>
    <row r="14" spans="1:25" x14ac:dyDescent="0.2">
      <c r="A14" s="6" t="s">
        <v>2</v>
      </c>
      <c r="B14" s="5" t="s">
        <v>365</v>
      </c>
      <c r="C14" s="90"/>
      <c r="D14" s="76">
        <f>投入係数表!AI14</f>
        <v>5.5991855730075629E-3</v>
      </c>
      <c r="E14" s="77">
        <f t="shared" si="9"/>
        <v>0.55991855730075624</v>
      </c>
      <c r="F14" s="76">
        <f>分析係数表!C17</f>
        <v>0.30978058757902571</v>
      </c>
      <c r="G14" s="77">
        <f t="shared" si="0"/>
        <v>0.17345189967702865</v>
      </c>
      <c r="H14" s="77">
        <v>0.28248742995535114</v>
      </c>
      <c r="I14" s="77">
        <f t="shared" si="1"/>
        <v>0.28248742995535114</v>
      </c>
      <c r="J14" s="76">
        <f>分析係数表!G17</f>
        <v>0.21244620534189493</v>
      </c>
      <c r="K14" s="78">
        <f t="shared" si="2"/>
        <v>6.0013382550798688E-2</v>
      </c>
      <c r="L14" s="79"/>
      <c r="M14" s="80"/>
      <c r="N14" s="81">
        <f>分析係数表!H17</f>
        <v>3.0984348931437197E-3</v>
      </c>
      <c r="O14" s="82">
        <f t="shared" si="3"/>
        <v>9.8547997320809003E-2</v>
      </c>
      <c r="P14" s="76">
        <f>分析係数表!C17</f>
        <v>0.30978058757902571</v>
      </c>
      <c r="Q14" s="82">
        <f t="shared" si="4"/>
        <v>3.0528256514776465E-2</v>
      </c>
      <c r="R14" s="83">
        <v>6.8786514543818025E-2</v>
      </c>
      <c r="S14" s="84">
        <f t="shared" si="5"/>
        <v>0.35127394449916916</v>
      </c>
      <c r="T14" s="85">
        <f>分析係数表!F17</f>
        <v>0.32338274472300022</v>
      </c>
      <c r="U14" s="86">
        <f t="shared" si="6"/>
        <v>0.11359593232181617</v>
      </c>
      <c r="V14" s="87">
        <f>分析係数表!D17</f>
        <v>4.5631532208484184E-2</v>
      </c>
      <c r="W14" s="88">
        <f t="shared" si="7"/>
        <v>0</v>
      </c>
      <c r="X14" s="76">
        <f>分析係数表!E17</f>
        <v>4.7134367101577979E-2</v>
      </c>
      <c r="Y14" s="89">
        <f t="shared" si="8"/>
        <v>0</v>
      </c>
    </row>
    <row r="15" spans="1:25" x14ac:dyDescent="0.2">
      <c r="A15" s="6" t="s">
        <v>3</v>
      </c>
      <c r="B15" s="5" t="s">
        <v>31</v>
      </c>
      <c r="C15" s="90"/>
      <c r="D15" s="76">
        <f>投入係数表!AI15</f>
        <v>2.181500872600349E-3</v>
      </c>
      <c r="E15" s="77">
        <f t="shared" si="9"/>
        <v>0.2181500872600349</v>
      </c>
      <c r="F15" s="76">
        <f>分析係数表!C18</f>
        <v>0.59688826025459685</v>
      </c>
      <c r="G15" s="77">
        <f t="shared" si="0"/>
        <v>0.13021122605903074</v>
      </c>
      <c r="H15" s="77">
        <v>0.17776942385148436</v>
      </c>
      <c r="I15" s="77">
        <f t="shared" si="1"/>
        <v>0.17776942385148436</v>
      </c>
      <c r="J15" s="76">
        <f>分析係数表!G18</f>
        <v>0.21580586555930445</v>
      </c>
      <c r="K15" s="78">
        <f t="shared" si="2"/>
        <v>3.8363684384248448E-2</v>
      </c>
      <c r="L15" s="79"/>
      <c r="M15" s="80"/>
      <c r="N15" s="81">
        <f>分析係数表!H18</f>
        <v>4.5682052911734329E-4</v>
      </c>
      <c r="O15" s="82">
        <f t="shared" si="3"/>
        <v>1.452951242550389E-2</v>
      </c>
      <c r="P15" s="76">
        <f>分析係数表!C18</f>
        <v>0.59688826025459685</v>
      </c>
      <c r="Q15" s="82">
        <f t="shared" si="4"/>
        <v>8.672495394006564E-3</v>
      </c>
      <c r="R15" s="83">
        <v>2.1635964197153478E-2</v>
      </c>
      <c r="S15" s="84">
        <f t="shared" si="5"/>
        <v>0.19940538804863783</v>
      </c>
      <c r="T15" s="85">
        <f>分析係数表!F18</f>
        <v>0.45964183752919802</v>
      </c>
      <c r="U15" s="86">
        <f t="shared" si="6"/>
        <v>9.1655058975898679E-2</v>
      </c>
      <c r="V15" s="87">
        <f>分析係数表!D18</f>
        <v>3.9968855437321565E-2</v>
      </c>
      <c r="W15" s="88">
        <f t="shared" si="7"/>
        <v>0</v>
      </c>
      <c r="X15" s="76">
        <f>分析係数表!E18</f>
        <v>3.7243706202958735E-2</v>
      </c>
      <c r="Y15" s="89">
        <f t="shared" si="8"/>
        <v>0</v>
      </c>
    </row>
    <row r="16" spans="1:25" x14ac:dyDescent="0.2">
      <c r="A16" s="6" t="s">
        <v>4</v>
      </c>
      <c r="B16" s="5" t="s">
        <v>32</v>
      </c>
      <c r="C16" s="90"/>
      <c r="D16" s="76">
        <f>投入係数表!AI16</f>
        <v>0</v>
      </c>
      <c r="E16" s="77">
        <f t="shared" si="9"/>
        <v>0</v>
      </c>
      <c r="F16" s="76">
        <f>分析係数表!C19</f>
        <v>0.34200435729847489</v>
      </c>
      <c r="G16" s="77">
        <f t="shared" si="0"/>
        <v>0</v>
      </c>
      <c r="H16" s="77">
        <v>2.1939449492138295E-2</v>
      </c>
      <c r="I16" s="77">
        <f t="shared" si="1"/>
        <v>2.1939449492138295E-2</v>
      </c>
      <c r="J16" s="76">
        <f>分析係数表!G19</f>
        <v>5.7658279746234518E-2</v>
      </c>
      <c r="K16" s="78">
        <f t="shared" si="2"/>
        <v>1.2649909162960927E-3</v>
      </c>
      <c r="L16" s="79"/>
      <c r="M16" s="80"/>
      <c r="N16" s="81">
        <f>分析係数表!H19</f>
        <v>-1.1917057281321999E-4</v>
      </c>
      <c r="O16" s="82">
        <f t="shared" si="3"/>
        <v>-3.7903075892618847E-3</v>
      </c>
      <c r="P16" s="76">
        <f>分析係数表!C19</f>
        <v>0.34200435729847489</v>
      </c>
      <c r="Q16" s="82">
        <f t="shared" si="4"/>
        <v>-1.2963017110290426E-3</v>
      </c>
      <c r="R16" s="83">
        <v>1.2018343715016092E-2</v>
      </c>
      <c r="S16" s="84">
        <f t="shared" si="5"/>
        <v>3.3957793207154391E-2</v>
      </c>
      <c r="T16" s="85">
        <f>分析係数表!F19</f>
        <v>0.2400702026958986</v>
      </c>
      <c r="U16" s="86">
        <f t="shared" si="6"/>
        <v>8.1522542983469629E-3</v>
      </c>
      <c r="V16" s="87">
        <f>分析係数表!D19</f>
        <v>1.0314617409693151E-2</v>
      </c>
      <c r="W16" s="88">
        <f t="shared" si="7"/>
        <v>0</v>
      </c>
      <c r="X16" s="76">
        <f>分析係数表!E19</f>
        <v>1.1666882453641765E-2</v>
      </c>
      <c r="Y16" s="89">
        <f t="shared" si="8"/>
        <v>0</v>
      </c>
    </row>
    <row r="17" spans="1:25" x14ac:dyDescent="0.2">
      <c r="A17" s="6" t="s">
        <v>5</v>
      </c>
      <c r="B17" s="5" t="s">
        <v>33</v>
      </c>
      <c r="C17" s="90"/>
      <c r="D17" s="76">
        <f>投入係数表!AI17</f>
        <v>1.4543339150668993E-4</v>
      </c>
      <c r="E17" s="77">
        <f t="shared" si="9"/>
        <v>1.4543339150668994E-2</v>
      </c>
      <c r="F17" s="76">
        <f>分析係数表!C20</f>
        <v>3.3677120606188216E-2</v>
      </c>
      <c r="G17" s="77">
        <f t="shared" si="0"/>
        <v>4.8977778659377855E-4</v>
      </c>
      <c r="H17" s="77">
        <v>1.5831987568317675E-3</v>
      </c>
      <c r="I17" s="77">
        <f t="shared" si="1"/>
        <v>1.5831987568317675E-3</v>
      </c>
      <c r="J17" s="76">
        <f>分析係数表!G20</f>
        <v>0.10088272383354351</v>
      </c>
      <c r="K17" s="78">
        <f t="shared" si="2"/>
        <v>1.5971740295906859E-4</v>
      </c>
      <c r="L17" s="79"/>
      <c r="M17" s="80"/>
      <c r="N17" s="81">
        <f>分析係数表!H20</f>
        <v>5.7599110193056326E-4</v>
      </c>
      <c r="O17" s="82">
        <f t="shared" si="3"/>
        <v>1.8319820014765772E-2</v>
      </c>
      <c r="P17" s="76">
        <f>分析係数表!C20</f>
        <v>3.3677120606188216E-2</v>
      </c>
      <c r="Q17" s="82">
        <f t="shared" si="4"/>
        <v>6.169587881209277E-4</v>
      </c>
      <c r="R17" s="83">
        <v>1.5981652461542735E-3</v>
      </c>
      <c r="S17" s="84">
        <f t="shared" si="5"/>
        <v>3.181364002986041E-3</v>
      </c>
      <c r="T17" s="85">
        <f>分析係数表!F20</f>
        <v>0.2244640605296343</v>
      </c>
      <c r="U17" s="86">
        <f t="shared" si="6"/>
        <v>7.1410188213305841E-4</v>
      </c>
      <c r="V17" s="87">
        <f>分析係数表!D20</f>
        <v>9.8360655737704916E-2</v>
      </c>
      <c r="W17" s="88">
        <f t="shared" si="7"/>
        <v>0</v>
      </c>
      <c r="X17" s="76">
        <f>分析係数表!E20</f>
        <v>9.8360655737704916E-2</v>
      </c>
      <c r="Y17" s="89">
        <f t="shared" si="8"/>
        <v>0</v>
      </c>
    </row>
    <row r="18" spans="1:25" x14ac:dyDescent="0.2">
      <c r="A18" s="6" t="s">
        <v>6</v>
      </c>
      <c r="B18" s="5" t="s">
        <v>34</v>
      </c>
      <c r="C18" s="90"/>
      <c r="D18" s="76">
        <f>投入係数表!AI18</f>
        <v>2.1815008726003491E-4</v>
      </c>
      <c r="E18" s="77">
        <f t="shared" si="9"/>
        <v>2.181500872600349E-2</v>
      </c>
      <c r="F18" s="76">
        <f>分析係数表!C21</f>
        <v>0.74792925901052154</v>
      </c>
      <c r="G18" s="77">
        <f t="shared" si="0"/>
        <v>1.6316083311747852E-2</v>
      </c>
      <c r="H18" s="77">
        <v>9.0630280341325378E-2</v>
      </c>
      <c r="I18" s="77">
        <f t="shared" si="1"/>
        <v>9.0630280341325378E-2</v>
      </c>
      <c r="J18" s="76">
        <f>分析係数表!G21</f>
        <v>0.28510603787356553</v>
      </c>
      <c r="K18" s="78">
        <f t="shared" si="2"/>
        <v>2.5839240139485777E-2</v>
      </c>
      <c r="L18" s="79"/>
      <c r="M18" s="80"/>
      <c r="N18" s="81">
        <f>分析係数表!H21</f>
        <v>9.6329546357352828E-4</v>
      </c>
      <c r="O18" s="82">
        <f t="shared" si="3"/>
        <v>3.06383196798669E-2</v>
      </c>
      <c r="P18" s="76">
        <f>分析係数表!C21</f>
        <v>0.74792925901052154</v>
      </c>
      <c r="Q18" s="82">
        <f t="shared" si="4"/>
        <v>2.2915295735490331E-2</v>
      </c>
      <c r="R18" s="83">
        <v>5.3996436760116097E-2</v>
      </c>
      <c r="S18" s="84">
        <f t="shared" si="5"/>
        <v>0.14462671710144148</v>
      </c>
      <c r="T18" s="85">
        <f>分析係数表!F21</f>
        <v>0.42581403836016385</v>
      </c>
      <c r="U18" s="86">
        <f t="shared" si="6"/>
        <v>6.1584086463737767E-2</v>
      </c>
      <c r="V18" s="87">
        <f>分析係数表!D21</f>
        <v>6.5082518957057703E-2</v>
      </c>
      <c r="W18" s="88">
        <f t="shared" si="7"/>
        <v>0</v>
      </c>
      <c r="X18" s="76">
        <f>分析係数表!E21</f>
        <v>5.1052268764445886E-2</v>
      </c>
      <c r="Y18" s="89">
        <f t="shared" si="8"/>
        <v>0</v>
      </c>
    </row>
    <row r="19" spans="1:25" x14ac:dyDescent="0.2">
      <c r="A19" s="6" t="s">
        <v>7</v>
      </c>
      <c r="B19" s="5" t="s">
        <v>269</v>
      </c>
      <c r="C19" s="90"/>
      <c r="D19" s="76">
        <f>投入係数表!AI19</f>
        <v>0</v>
      </c>
      <c r="E19" s="77">
        <f t="shared" si="9"/>
        <v>0</v>
      </c>
      <c r="F19" s="76">
        <f>分析係数表!C22</f>
        <v>0.14808652246256238</v>
      </c>
      <c r="G19" s="77">
        <f t="shared" si="0"/>
        <v>0</v>
      </c>
      <c r="H19" s="77">
        <v>1.0252821457938191E-2</v>
      </c>
      <c r="I19" s="77">
        <f t="shared" si="1"/>
        <v>1.0252821457938191E-2</v>
      </c>
      <c r="J19" s="76">
        <f>分析係数表!G22</f>
        <v>0.1945937983354202</v>
      </c>
      <c r="K19" s="78">
        <f t="shared" si="2"/>
        <v>1.9951354711550935E-3</v>
      </c>
      <c r="L19" s="79"/>
      <c r="M19" s="80"/>
      <c r="N19" s="81">
        <f>分析係数表!H22</f>
        <v>4.9654405338841663E-5</v>
      </c>
      <c r="O19" s="82">
        <f t="shared" si="3"/>
        <v>1.5792948288591185E-3</v>
      </c>
      <c r="P19" s="76">
        <f>分析係数表!C22</f>
        <v>0.14808652246256238</v>
      </c>
      <c r="Q19" s="82">
        <f t="shared" si="4"/>
        <v>2.3387227914885444E-4</v>
      </c>
      <c r="R19" s="83">
        <v>2.8371594170036817E-3</v>
      </c>
      <c r="S19" s="84">
        <f t="shared" si="5"/>
        <v>1.3089980874941873E-2</v>
      </c>
      <c r="T19" s="85">
        <f>分析係数表!F22</f>
        <v>0.41290417618030495</v>
      </c>
      <c r="U19" s="86">
        <f t="shared" si="6"/>
        <v>5.4049077693838219E-3</v>
      </c>
      <c r="V19" s="87">
        <f>分析係数表!D22</f>
        <v>2.3495617588568902E-2</v>
      </c>
      <c r="W19" s="88">
        <f t="shared" si="7"/>
        <v>0</v>
      </c>
      <c r="X19" s="76">
        <f>分析係数表!E22</f>
        <v>1.8855417249760625E-2</v>
      </c>
      <c r="Y19" s="89">
        <f t="shared" si="8"/>
        <v>0</v>
      </c>
    </row>
    <row r="20" spans="1:25" x14ac:dyDescent="0.2">
      <c r="A20" s="6" t="s">
        <v>8</v>
      </c>
      <c r="B20" s="5" t="s">
        <v>270</v>
      </c>
      <c r="C20" s="90"/>
      <c r="D20" s="76">
        <f>投入係数表!AI20</f>
        <v>0</v>
      </c>
      <c r="E20" s="77">
        <f t="shared" si="9"/>
        <v>0</v>
      </c>
      <c r="F20" s="76">
        <f>分析係数表!C23</f>
        <v>0</v>
      </c>
      <c r="G20" s="77">
        <f t="shared" si="0"/>
        <v>0</v>
      </c>
      <c r="H20" s="77">
        <v>0</v>
      </c>
      <c r="I20" s="77">
        <f t="shared" si="1"/>
        <v>0</v>
      </c>
      <c r="J20" s="76">
        <f>分析係数表!G23</f>
        <v>0.21540656205420827</v>
      </c>
      <c r="K20" s="78">
        <f t="shared" si="2"/>
        <v>0</v>
      </c>
      <c r="L20" s="79"/>
      <c r="M20" s="80"/>
      <c r="N20" s="81">
        <f>分析係数表!H23</f>
        <v>2.9792643203304998E-5</v>
      </c>
      <c r="O20" s="82">
        <f t="shared" si="3"/>
        <v>9.4757689731547116E-4</v>
      </c>
      <c r="P20" s="76">
        <f>分析係数表!C23</f>
        <v>0</v>
      </c>
      <c r="Q20" s="82">
        <f t="shared" si="4"/>
        <v>0</v>
      </c>
      <c r="R20" s="83">
        <v>0</v>
      </c>
      <c r="S20" s="84">
        <f t="shared" si="5"/>
        <v>0</v>
      </c>
      <c r="T20" s="85">
        <f>分析係数表!F23</f>
        <v>0.44079885877318115</v>
      </c>
      <c r="U20" s="86">
        <f t="shared" si="6"/>
        <v>0</v>
      </c>
      <c r="V20" s="87">
        <f>分析係数表!D23</f>
        <v>9.4151212553495012E-2</v>
      </c>
      <c r="W20" s="88">
        <f t="shared" si="7"/>
        <v>0</v>
      </c>
      <c r="X20" s="76">
        <f>分析係数表!E23</f>
        <v>8.7375178316690436E-2</v>
      </c>
      <c r="Y20" s="89">
        <f t="shared" si="8"/>
        <v>0</v>
      </c>
    </row>
    <row r="21" spans="1:25" x14ac:dyDescent="0.2">
      <c r="A21" s="6" t="s">
        <v>9</v>
      </c>
      <c r="B21" s="5" t="s">
        <v>271</v>
      </c>
      <c r="C21" s="90"/>
      <c r="D21" s="76">
        <f>投入係数表!AI21</f>
        <v>0</v>
      </c>
      <c r="E21" s="77">
        <f t="shared" si="9"/>
        <v>0</v>
      </c>
      <c r="F21" s="76">
        <f>分析係数表!C24</f>
        <v>0.12890403180011356</v>
      </c>
      <c r="G21" s="77">
        <f t="shared" si="0"/>
        <v>0</v>
      </c>
      <c r="H21" s="77">
        <v>4.511623236149823E-3</v>
      </c>
      <c r="I21" s="77">
        <f t="shared" si="1"/>
        <v>4.511623236149823E-3</v>
      </c>
      <c r="J21" s="76">
        <f>分析係数表!G24</f>
        <v>0.20533333333333334</v>
      </c>
      <c r="K21" s="78">
        <f t="shared" si="2"/>
        <v>9.2638663782276364E-4</v>
      </c>
      <c r="L21" s="79"/>
      <c r="M21" s="80"/>
      <c r="N21" s="81">
        <f>分析係数表!H24</f>
        <v>3.4758083737189161E-4</v>
      </c>
      <c r="O21" s="82">
        <f t="shared" si="3"/>
        <v>1.1055063802013829E-2</v>
      </c>
      <c r="P21" s="76">
        <f>分析係数表!C24</f>
        <v>0.12890403180011356</v>
      </c>
      <c r="Q21" s="82">
        <f t="shared" si="4"/>
        <v>1.4250422958870749E-3</v>
      </c>
      <c r="R21" s="83">
        <v>5.5943329358719854E-3</v>
      </c>
      <c r="S21" s="84">
        <f t="shared" si="5"/>
        <v>1.0105956172021809E-2</v>
      </c>
      <c r="T21" s="85">
        <f>分析係数表!F24</f>
        <v>0.39200000000000002</v>
      </c>
      <c r="U21" s="86">
        <f t="shared" si="6"/>
        <v>3.9615348194325497E-3</v>
      </c>
      <c r="V21" s="87">
        <f>分析係数表!D24</f>
        <v>0</v>
      </c>
      <c r="W21" s="88">
        <f t="shared" si="7"/>
        <v>0</v>
      </c>
      <c r="X21" s="76">
        <f>分析係数表!E24</f>
        <v>0</v>
      </c>
      <c r="Y21" s="89">
        <f t="shared" si="8"/>
        <v>0</v>
      </c>
    </row>
    <row r="22" spans="1:25" x14ac:dyDescent="0.2">
      <c r="A22" s="6" t="s">
        <v>10</v>
      </c>
      <c r="B22" s="5" t="s">
        <v>272</v>
      </c>
      <c r="C22" s="90"/>
      <c r="D22" s="76">
        <f>投入係数表!AI22</f>
        <v>2.3269342641070389E-3</v>
      </c>
      <c r="E22" s="77">
        <f t="shared" si="9"/>
        <v>0.2326934264107039</v>
      </c>
      <c r="F22" s="76">
        <f>分析係数表!C25</f>
        <v>4.4947860481841073E-2</v>
      </c>
      <c r="G22" s="77">
        <f t="shared" si="0"/>
        <v>1.0459071665349871E-2</v>
      </c>
      <c r="H22" s="77">
        <v>1.5448164300639968E-2</v>
      </c>
      <c r="I22" s="77">
        <f t="shared" si="1"/>
        <v>1.5448164300639968E-2</v>
      </c>
      <c r="J22" s="76">
        <f>分析係数表!G25</f>
        <v>0.19696010132995567</v>
      </c>
      <c r="K22" s="78">
        <f t="shared" si="2"/>
        <v>3.0426720060158521E-3</v>
      </c>
      <c r="L22" s="79"/>
      <c r="M22" s="80"/>
      <c r="N22" s="81">
        <f>分析係数表!H25</f>
        <v>5.2633669659172167E-4</v>
      </c>
      <c r="O22" s="82">
        <f t="shared" si="3"/>
        <v>1.6740525185906657E-2</v>
      </c>
      <c r="P22" s="76">
        <f>分析係数表!C25</f>
        <v>4.4947860481841073E-2</v>
      </c>
      <c r="Q22" s="82">
        <f t="shared" si="4"/>
        <v>7.5245079044887898E-4</v>
      </c>
      <c r="R22" s="83">
        <v>3.6043101197660438E-3</v>
      </c>
      <c r="S22" s="84">
        <f t="shared" si="5"/>
        <v>1.9052474420406012E-2</v>
      </c>
      <c r="T22" s="85">
        <f>分析係数表!F25</f>
        <v>0.35085497150094996</v>
      </c>
      <c r="U22" s="86">
        <f t="shared" si="6"/>
        <v>6.6846553697941296E-3</v>
      </c>
      <c r="V22" s="87">
        <f>分析係数表!D25</f>
        <v>8.9930335655478144E-2</v>
      </c>
      <c r="W22" s="88">
        <f t="shared" si="7"/>
        <v>0</v>
      </c>
      <c r="X22" s="76">
        <f>分析係数表!E25</f>
        <v>8.7397086763774542E-2</v>
      </c>
      <c r="Y22" s="89">
        <f t="shared" si="8"/>
        <v>0</v>
      </c>
    </row>
    <row r="23" spans="1:25" x14ac:dyDescent="0.2">
      <c r="A23" s="6" t="s">
        <v>11</v>
      </c>
      <c r="B23" s="5" t="s">
        <v>35</v>
      </c>
      <c r="C23" s="90"/>
      <c r="D23" s="76">
        <f>投入係数表!AI23</f>
        <v>4.3630017452006982E-4</v>
      </c>
      <c r="E23" s="77">
        <f t="shared" si="9"/>
        <v>4.3630017452006981E-2</v>
      </c>
      <c r="F23" s="76">
        <f>分析係数表!C26</f>
        <v>0.39424703891708968</v>
      </c>
      <c r="G23" s="77">
        <f t="shared" si="0"/>
        <v>1.7201005188354698E-2</v>
      </c>
      <c r="H23" s="77">
        <v>3.9343897070708227E-2</v>
      </c>
      <c r="I23" s="77">
        <f t="shared" si="1"/>
        <v>3.9343897070708227E-2</v>
      </c>
      <c r="J23" s="76">
        <f>分析係数表!G26</f>
        <v>0.19628618241398144</v>
      </c>
      <c r="K23" s="78">
        <f t="shared" si="2"/>
        <v>7.722663357297945E-3</v>
      </c>
      <c r="L23" s="79"/>
      <c r="M23" s="80"/>
      <c r="N23" s="81">
        <f>分析係数表!H26</f>
        <v>1.0973623579884007E-2</v>
      </c>
      <c r="O23" s="82">
        <f t="shared" si="3"/>
        <v>0.34902415717786517</v>
      </c>
      <c r="P23" s="76">
        <f>分析係数表!C26</f>
        <v>0.39424703891708968</v>
      </c>
      <c r="Q23" s="82">
        <f t="shared" si="4"/>
        <v>0.13760174047790624</v>
      </c>
      <c r="R23" s="83">
        <v>0.15123804866033555</v>
      </c>
      <c r="S23" s="84">
        <f t="shared" si="5"/>
        <v>0.19058194573104378</v>
      </c>
      <c r="T23" s="85">
        <f>分析係数表!F26</f>
        <v>0.33478973238667392</v>
      </c>
      <c r="U23" s="86">
        <f t="shared" si="6"/>
        <v>6.3804878609027754E-2</v>
      </c>
      <c r="V23" s="87">
        <f>分析係数表!D26</f>
        <v>1.0267613326051339E-2</v>
      </c>
      <c r="W23" s="88">
        <f t="shared" si="7"/>
        <v>0</v>
      </c>
      <c r="X23" s="76">
        <f>分析係数表!E26</f>
        <v>1.0158383397050792E-2</v>
      </c>
      <c r="Y23" s="89">
        <f t="shared" si="8"/>
        <v>0</v>
      </c>
    </row>
    <row r="24" spans="1:25" x14ac:dyDescent="0.2">
      <c r="A24" s="6" t="s">
        <v>12</v>
      </c>
      <c r="B24" s="5" t="s">
        <v>366</v>
      </c>
      <c r="C24" s="90"/>
      <c r="D24" s="76">
        <f>投入係数表!AI24</f>
        <v>1.4543339150668993E-4</v>
      </c>
      <c r="E24" s="77">
        <f t="shared" si="9"/>
        <v>1.4543339150668994E-2</v>
      </c>
      <c r="F24" s="76">
        <f>分析係数表!C27</f>
        <v>0.12701612903225812</v>
      </c>
      <c r="G24" s="77">
        <f t="shared" si="0"/>
        <v>1.8472386421212641E-3</v>
      </c>
      <c r="H24" s="77">
        <v>2.7357584520414299E-3</v>
      </c>
      <c r="I24" s="77">
        <f t="shared" si="1"/>
        <v>2.7357584520414299E-3</v>
      </c>
      <c r="J24" s="76">
        <f>分析係数表!G27</f>
        <v>0.16988809766022381</v>
      </c>
      <c r="K24" s="78">
        <f t="shared" si="2"/>
        <v>4.6477279907519714E-4</v>
      </c>
      <c r="L24" s="79"/>
      <c r="M24" s="80"/>
      <c r="N24" s="81">
        <f>分析係数表!H27</f>
        <v>1.137085882259474E-2</v>
      </c>
      <c r="O24" s="82">
        <f t="shared" si="3"/>
        <v>0.36165851580873809</v>
      </c>
      <c r="P24" s="76">
        <f>分析係数表!C27</f>
        <v>0.12701612903225812</v>
      </c>
      <c r="Q24" s="82">
        <f t="shared" si="4"/>
        <v>4.5936464709577643E-2</v>
      </c>
      <c r="R24" s="83">
        <v>4.6498098522479922E-2</v>
      </c>
      <c r="S24" s="84">
        <f t="shared" si="5"/>
        <v>4.9233856974521352E-2</v>
      </c>
      <c r="T24" s="85">
        <f>分析係数表!F27</f>
        <v>0.32044760935910477</v>
      </c>
      <c r="U24" s="86">
        <f t="shared" si="6"/>
        <v>1.5776871767013454E-2</v>
      </c>
      <c r="V24" s="87">
        <f>分析係数表!D27</f>
        <v>1.0172939979654121E-2</v>
      </c>
      <c r="W24" s="88">
        <f t="shared" si="7"/>
        <v>0</v>
      </c>
      <c r="X24" s="76">
        <f>分析係数表!E27</f>
        <v>5.0864699898270603E-3</v>
      </c>
      <c r="Y24" s="89">
        <f t="shared" si="8"/>
        <v>0</v>
      </c>
    </row>
    <row r="25" spans="1:25" x14ac:dyDescent="0.2">
      <c r="A25" s="6" t="s">
        <v>13</v>
      </c>
      <c r="B25" s="5" t="s">
        <v>192</v>
      </c>
      <c r="C25" s="90"/>
      <c r="D25" s="76">
        <f>投入係数表!AI25</f>
        <v>7.2716695753344965E-5</v>
      </c>
      <c r="E25" s="77">
        <f t="shared" si="9"/>
        <v>7.2716695753344968E-3</v>
      </c>
      <c r="F25" s="76">
        <f>分析係数表!C28</f>
        <v>0.16379672406551871</v>
      </c>
      <c r="G25" s="77">
        <f t="shared" si="0"/>
        <v>1.1910756549266921E-3</v>
      </c>
      <c r="H25" s="77">
        <v>3.3947409891003304E-2</v>
      </c>
      <c r="I25" s="77">
        <f t="shared" si="1"/>
        <v>3.3947409891003304E-2</v>
      </c>
      <c r="J25" s="76">
        <f>分析係数表!G28</f>
        <v>0.12481384959046909</v>
      </c>
      <c r="K25" s="78">
        <f t="shared" si="2"/>
        <v>4.237106912121689E-3</v>
      </c>
      <c r="L25" s="79"/>
      <c r="M25" s="80"/>
      <c r="N25" s="81">
        <f>分析係数表!H28</f>
        <v>2.2086279494716771E-2</v>
      </c>
      <c r="O25" s="82">
        <f t="shared" si="3"/>
        <v>0.70247033987653595</v>
      </c>
      <c r="P25" s="76">
        <f>分析係数表!C28</f>
        <v>0.16379672406551871</v>
      </c>
      <c r="Q25" s="82">
        <f t="shared" si="4"/>
        <v>0.1150623404249681</v>
      </c>
      <c r="R25" s="83">
        <v>0.13143954903507513</v>
      </c>
      <c r="S25" s="84">
        <f t="shared" si="5"/>
        <v>0.16538695892607844</v>
      </c>
      <c r="T25" s="85">
        <f>分析係数表!F28</f>
        <v>0.21360759493670886</v>
      </c>
      <c r="U25" s="86">
        <f t="shared" si="6"/>
        <v>3.5327910530095867E-2</v>
      </c>
      <c r="V25" s="87">
        <f>分析係数表!D28</f>
        <v>6.6548771407297092E-2</v>
      </c>
      <c r="W25" s="88">
        <f t="shared" si="7"/>
        <v>0</v>
      </c>
      <c r="X25" s="76">
        <f>分析係数表!E28</f>
        <v>6.78518242740134E-2</v>
      </c>
      <c r="Y25" s="89">
        <f t="shared" si="8"/>
        <v>0</v>
      </c>
    </row>
    <row r="26" spans="1:25" x14ac:dyDescent="0.2">
      <c r="A26" s="6" t="s">
        <v>14</v>
      </c>
      <c r="B26" s="5" t="s">
        <v>50</v>
      </c>
      <c r="C26" s="90"/>
      <c r="D26" s="76">
        <f>投入係数表!AI26</f>
        <v>2.2614892379290284E-2</v>
      </c>
      <c r="E26" s="77">
        <f t="shared" si="9"/>
        <v>2.2614892379290286</v>
      </c>
      <c r="F26" s="76">
        <f>分析係数表!C29</f>
        <v>0.28548895899053628</v>
      </c>
      <c r="G26" s="77">
        <f t="shared" si="0"/>
        <v>0.64563020830465956</v>
      </c>
      <c r="H26" s="77">
        <v>0.68739256186590503</v>
      </c>
      <c r="I26" s="77">
        <f t="shared" si="1"/>
        <v>0.68739256186590503</v>
      </c>
      <c r="J26" s="76">
        <f>分析係数表!G29</f>
        <v>0.26160092807424595</v>
      </c>
      <c r="K26" s="78">
        <f t="shared" si="2"/>
        <v>0.17982253213545429</v>
      </c>
      <c r="L26" s="79"/>
      <c r="M26" s="80"/>
      <c r="N26" s="81">
        <f>分析係数表!H29</f>
        <v>1.047707952649559E-2</v>
      </c>
      <c r="O26" s="82">
        <f t="shared" si="3"/>
        <v>0.33323120888927399</v>
      </c>
      <c r="P26" s="76">
        <f>分析係数表!C29</f>
        <v>0.28548895899053628</v>
      </c>
      <c r="Q26" s="82">
        <f t="shared" si="4"/>
        <v>9.5133830928956775E-2</v>
      </c>
      <c r="R26" s="83">
        <v>0.13082805899915359</v>
      </c>
      <c r="S26" s="84">
        <f t="shared" si="5"/>
        <v>0.81822062086505865</v>
      </c>
      <c r="T26" s="85">
        <f>分析係数表!F29</f>
        <v>0.47177107501933491</v>
      </c>
      <c r="U26" s="86">
        <f t="shared" si="6"/>
        <v>0.38601282190849634</v>
      </c>
      <c r="V26" s="87">
        <f>分析係数表!D29</f>
        <v>7.4825986078886311E-2</v>
      </c>
      <c r="W26" s="88">
        <f t="shared" si="7"/>
        <v>0</v>
      </c>
      <c r="X26" s="76">
        <f>分析係数表!E29</f>
        <v>4.7370456303170917E-2</v>
      </c>
      <c r="Y26" s="89">
        <f t="shared" si="8"/>
        <v>0</v>
      </c>
    </row>
    <row r="27" spans="1:25" x14ac:dyDescent="0.2">
      <c r="A27" s="6" t="s">
        <v>15</v>
      </c>
      <c r="B27" s="5" t="s">
        <v>36</v>
      </c>
      <c r="C27" s="90"/>
      <c r="D27" s="76">
        <f>投入係数表!AI27</f>
        <v>5.235602094240838E-3</v>
      </c>
      <c r="E27" s="77">
        <f t="shared" si="9"/>
        <v>0.52356020942408377</v>
      </c>
      <c r="F27" s="76">
        <f>分析係数表!C30</f>
        <v>1</v>
      </c>
      <c r="G27" s="77">
        <f t="shared" si="0"/>
        <v>0.52356020942408377</v>
      </c>
      <c r="H27" s="77">
        <v>0.58309221635733288</v>
      </c>
      <c r="I27" s="77">
        <f t="shared" si="1"/>
        <v>0.58309221635733288</v>
      </c>
      <c r="J27" s="76">
        <f>分析係数表!G30</f>
        <v>0.34486716956379143</v>
      </c>
      <c r="K27" s="78">
        <f t="shared" si="2"/>
        <v>0.20108936224983129</v>
      </c>
      <c r="L27" s="79"/>
      <c r="M27" s="80"/>
      <c r="N27" s="81">
        <f>分析係数表!H30</f>
        <v>0</v>
      </c>
      <c r="O27" s="82">
        <f t="shared" si="3"/>
        <v>0</v>
      </c>
      <c r="P27" s="76">
        <f>分析係数表!C30</f>
        <v>1</v>
      </c>
      <c r="Q27" s="82">
        <f t="shared" si="4"/>
        <v>0</v>
      </c>
      <c r="R27" s="83">
        <v>7.2420420523932161E-2</v>
      </c>
      <c r="S27" s="84">
        <f t="shared" si="5"/>
        <v>0.65551263688126504</v>
      </c>
      <c r="T27" s="85">
        <f>分析係数表!F30</f>
        <v>0.44112823876680879</v>
      </c>
      <c r="U27" s="86">
        <f t="shared" si="6"/>
        <v>0.28916513499681912</v>
      </c>
      <c r="V27" s="87">
        <f>分析係数表!D30</f>
        <v>0.17563135454247294</v>
      </c>
      <c r="W27" s="88">
        <f t="shared" si="7"/>
        <v>0</v>
      </c>
      <c r="X27" s="76">
        <f>分析係数表!E30</f>
        <v>0.11282387668087898</v>
      </c>
      <c r="Y27" s="89">
        <f t="shared" si="8"/>
        <v>0</v>
      </c>
    </row>
    <row r="28" spans="1:25" x14ac:dyDescent="0.2">
      <c r="A28" s="6" t="s">
        <v>16</v>
      </c>
      <c r="B28" s="5" t="s">
        <v>193</v>
      </c>
      <c r="C28" s="90"/>
      <c r="D28" s="76">
        <f>投入係数表!AI28</f>
        <v>1.6942990110529379E-2</v>
      </c>
      <c r="E28" s="77">
        <f t="shared" si="9"/>
        <v>1.6942990110529379</v>
      </c>
      <c r="F28" s="76">
        <f>分析係数表!C31</f>
        <v>9.852216748768472E-2</v>
      </c>
      <c r="G28" s="77">
        <f t="shared" si="0"/>
        <v>0.16692601094117612</v>
      </c>
      <c r="H28" s="77">
        <v>0.18753532537816281</v>
      </c>
      <c r="I28" s="77">
        <f t="shared" si="1"/>
        <v>0.18753532537816281</v>
      </c>
      <c r="J28" s="76">
        <f>分析係数表!G31</f>
        <v>7.0742358078602616E-2</v>
      </c>
      <c r="K28" s="78">
        <f t="shared" si="2"/>
        <v>1.3266691140289246E-2</v>
      </c>
      <c r="L28" s="79"/>
      <c r="M28" s="80"/>
      <c r="N28" s="81">
        <f>分析係数表!H31</f>
        <v>2.298998967188369E-2</v>
      </c>
      <c r="O28" s="82">
        <f t="shared" si="3"/>
        <v>0.73121350576177191</v>
      </c>
      <c r="P28" s="76">
        <f>分析係数表!C31</f>
        <v>9.852216748768472E-2</v>
      </c>
      <c r="Q28" s="82">
        <f t="shared" si="4"/>
        <v>7.2040739483918412E-2</v>
      </c>
      <c r="R28" s="83">
        <v>9.27408502090417E-2</v>
      </c>
      <c r="S28" s="84">
        <f t="shared" si="5"/>
        <v>0.28027617558720452</v>
      </c>
      <c r="T28" s="85">
        <f>分析係数表!F31</f>
        <v>0.34585152838427946</v>
      </c>
      <c r="U28" s="86">
        <f t="shared" si="6"/>
        <v>9.6933943696535366E-2</v>
      </c>
      <c r="V28" s="87">
        <f>分析係数表!D31</f>
        <v>0</v>
      </c>
      <c r="W28" s="88">
        <f t="shared" si="7"/>
        <v>0</v>
      </c>
      <c r="X28" s="76">
        <f>分析係数表!E31</f>
        <v>0</v>
      </c>
      <c r="Y28" s="89">
        <f t="shared" si="8"/>
        <v>0</v>
      </c>
    </row>
    <row r="29" spans="1:25" x14ac:dyDescent="0.2">
      <c r="A29" s="6" t="s">
        <v>17</v>
      </c>
      <c r="B29" s="5" t="s">
        <v>273</v>
      </c>
      <c r="C29" s="90"/>
      <c r="D29" s="76">
        <f>投入係数表!AI29</f>
        <v>9.4531704479348458E-3</v>
      </c>
      <c r="E29" s="77">
        <f t="shared" si="9"/>
        <v>0.94531704479348455</v>
      </c>
      <c r="F29" s="76">
        <f>分析係数表!C32</f>
        <v>1</v>
      </c>
      <c r="G29" s="77">
        <f t="shared" si="0"/>
        <v>0.94531704479348455</v>
      </c>
      <c r="H29" s="77">
        <v>1.05722807818561</v>
      </c>
      <c r="I29" s="77">
        <f t="shared" si="1"/>
        <v>1.05722807818561</v>
      </c>
      <c r="J29" s="76">
        <f>分析係数表!G32</f>
        <v>0.13984348417829193</v>
      </c>
      <c r="K29" s="78">
        <f t="shared" si="2"/>
        <v>0.14784645802459534</v>
      </c>
      <c r="L29" s="79"/>
      <c r="M29" s="80"/>
      <c r="N29" s="81">
        <f>分析係数表!H32</f>
        <v>6.6735520775403198E-3</v>
      </c>
      <c r="O29" s="82">
        <f t="shared" si="3"/>
        <v>0.21225722499866553</v>
      </c>
      <c r="P29" s="76">
        <f>分析係数表!C32</f>
        <v>1</v>
      </c>
      <c r="Q29" s="82">
        <f t="shared" si="4"/>
        <v>0.21225722499866553</v>
      </c>
      <c r="R29" s="83">
        <v>0.27974393233053019</v>
      </c>
      <c r="S29" s="84">
        <f t="shared" si="5"/>
        <v>1.3369720105161402</v>
      </c>
      <c r="T29" s="85">
        <f>分析係数表!F32</f>
        <v>0.48213678121810138</v>
      </c>
      <c r="U29" s="86">
        <f t="shared" si="6"/>
        <v>0.64460338172894549</v>
      </c>
      <c r="V29" s="87">
        <f>分析係数表!D32</f>
        <v>1.5651582170806397E-2</v>
      </c>
      <c r="W29" s="88">
        <f t="shared" si="7"/>
        <v>0</v>
      </c>
      <c r="X29" s="76">
        <f>分析係数表!E32</f>
        <v>2.3477373256209595E-2</v>
      </c>
      <c r="Y29" s="89">
        <f t="shared" si="8"/>
        <v>0</v>
      </c>
    </row>
    <row r="30" spans="1:25" x14ac:dyDescent="0.2">
      <c r="A30" s="6" t="s">
        <v>18</v>
      </c>
      <c r="B30" s="5" t="s">
        <v>274</v>
      </c>
      <c r="C30" s="90"/>
      <c r="D30" s="76">
        <f>投入係数表!AI30</f>
        <v>4.4357184409540432E-3</v>
      </c>
      <c r="E30" s="77">
        <f t="shared" si="9"/>
        <v>0.44357184409540434</v>
      </c>
      <c r="F30" s="76">
        <f>分析係数表!C33</f>
        <v>0.66930265995686555</v>
      </c>
      <c r="G30" s="77">
        <f t="shared" si="0"/>
        <v>0.29688381513502621</v>
      </c>
      <c r="H30" s="77">
        <v>0.31545257115754388</v>
      </c>
      <c r="I30" s="77">
        <f t="shared" si="1"/>
        <v>0.31545257115754388</v>
      </c>
      <c r="J30" s="76">
        <f>分析係数表!G33</f>
        <v>0.50267952840300112</v>
      </c>
      <c r="K30" s="78">
        <f t="shared" si="2"/>
        <v>0.15857154970298831</v>
      </c>
      <c r="L30" s="79"/>
      <c r="M30" s="80"/>
      <c r="N30" s="81">
        <f>分析係数表!H33</f>
        <v>9.930881067768333E-4</v>
      </c>
      <c r="O30" s="82">
        <f t="shared" si="3"/>
        <v>3.1585896577182374E-2</v>
      </c>
      <c r="P30" s="76">
        <f>分析係数表!C33</f>
        <v>0.66930265995686555</v>
      </c>
      <c r="Q30" s="82">
        <f t="shared" si="4"/>
        <v>2.1140524596230618E-2</v>
      </c>
      <c r="R30" s="83">
        <v>5.9993259493792604E-2</v>
      </c>
      <c r="S30" s="84">
        <f t="shared" si="5"/>
        <v>0.37544583065133647</v>
      </c>
      <c r="T30" s="85">
        <f>分析係数表!F33</f>
        <v>0.63987138263665599</v>
      </c>
      <c r="U30" s="86">
        <f t="shared" si="6"/>
        <v>0.24023704276403846</v>
      </c>
      <c r="V30" s="87">
        <f>分析係数表!D33</f>
        <v>8.1457663451232579E-2</v>
      </c>
      <c r="W30" s="88">
        <f t="shared" si="7"/>
        <v>0</v>
      </c>
      <c r="X30" s="76">
        <f>分析係数表!E33</f>
        <v>7.5026795284030015E-2</v>
      </c>
      <c r="Y30" s="89">
        <f t="shared" si="8"/>
        <v>0</v>
      </c>
    </row>
    <row r="31" spans="1:25" x14ac:dyDescent="0.2">
      <c r="A31" s="6" t="s">
        <v>19</v>
      </c>
      <c r="B31" s="5" t="s">
        <v>275</v>
      </c>
      <c r="C31" s="90"/>
      <c r="D31" s="76">
        <f>投入係数表!AI31</f>
        <v>2.4723676556137289E-2</v>
      </c>
      <c r="E31" s="77">
        <f t="shared" si="9"/>
        <v>2.4723676556137288</v>
      </c>
      <c r="F31" s="76">
        <f>分析係数表!C34</f>
        <v>0.21075898495808931</v>
      </c>
      <c r="G31" s="77">
        <f t="shared" si="0"/>
        <v>0.52107369754036037</v>
      </c>
      <c r="H31" s="77">
        <v>0.61607895869401696</v>
      </c>
      <c r="I31" s="77">
        <f t="shared" si="1"/>
        <v>0.61607895869401696</v>
      </c>
      <c r="J31" s="76">
        <f>分析係数表!G34</f>
        <v>0.42506631299734748</v>
      </c>
      <c r="K31" s="78">
        <f t="shared" si="2"/>
        <v>0.26187441148731094</v>
      </c>
      <c r="L31" s="79"/>
      <c r="M31" s="80"/>
      <c r="N31" s="81">
        <f>分析係数表!H34</f>
        <v>0.16547827123222372</v>
      </c>
      <c r="O31" s="82">
        <f t="shared" si="3"/>
        <v>5.2631579466558982</v>
      </c>
      <c r="P31" s="76">
        <f>分析係数表!C34</f>
        <v>0.21075898495808931</v>
      </c>
      <c r="Q31" s="82">
        <f t="shared" si="4"/>
        <v>1.1092578265112987</v>
      </c>
      <c r="R31" s="83">
        <v>1.2136571787466488</v>
      </c>
      <c r="S31" s="84">
        <f t="shared" si="5"/>
        <v>1.8297361374406658</v>
      </c>
      <c r="T31" s="85">
        <f>分析係数表!F34</f>
        <v>0.7000994694960212</v>
      </c>
      <c r="U31" s="86">
        <f t="shared" si="6"/>
        <v>1.280997299139909</v>
      </c>
      <c r="V31" s="87">
        <f>分析係数表!D34</f>
        <v>0.34449602122015915</v>
      </c>
      <c r="W31" s="88">
        <f t="shared" si="7"/>
        <v>1</v>
      </c>
      <c r="X31" s="76">
        <f>分析係数表!E34</f>
        <v>0.25008289124668437</v>
      </c>
      <c r="Y31" s="89">
        <f t="shared" si="8"/>
        <v>0</v>
      </c>
    </row>
    <row r="32" spans="1:25" x14ac:dyDescent="0.2">
      <c r="A32" s="6" t="s">
        <v>20</v>
      </c>
      <c r="B32" s="5" t="s">
        <v>37</v>
      </c>
      <c r="C32" s="90"/>
      <c r="D32" s="76">
        <f>投入係数表!AI32</f>
        <v>5.5264688772542177E-3</v>
      </c>
      <c r="E32" s="77">
        <f t="shared" si="9"/>
        <v>0.55264688772542181</v>
      </c>
      <c r="F32" s="76">
        <f>分析係数表!C35</f>
        <v>0.35776763643278187</v>
      </c>
      <c r="G32" s="77">
        <f t="shared" si="0"/>
        <v>0.19771917080345713</v>
      </c>
      <c r="H32" s="77">
        <v>0.2699867216832908</v>
      </c>
      <c r="I32" s="77">
        <f t="shared" si="1"/>
        <v>0.2699867216832908</v>
      </c>
      <c r="J32" s="76">
        <f>分析係数表!G35</f>
        <v>0.31457036114570364</v>
      </c>
      <c r="K32" s="78">
        <f t="shared" si="2"/>
        <v>8.4929820544457357E-2</v>
      </c>
      <c r="L32" s="79"/>
      <c r="M32" s="80"/>
      <c r="N32" s="81">
        <f>分析係数表!H35</f>
        <v>6.2812822753634701E-2</v>
      </c>
      <c r="O32" s="82">
        <f t="shared" si="3"/>
        <v>1.9978079585067849</v>
      </c>
      <c r="P32" s="76">
        <f>分析係数表!C35</f>
        <v>0.35776763643278187</v>
      </c>
      <c r="Q32" s="82">
        <f t="shared" si="4"/>
        <v>0.71475103136157359</v>
      </c>
      <c r="R32" s="83">
        <v>0.8757591532079444</v>
      </c>
      <c r="S32" s="84">
        <f t="shared" si="5"/>
        <v>1.1457458748912352</v>
      </c>
      <c r="T32" s="85">
        <f>分析係数表!F35</f>
        <v>0.64533001245330013</v>
      </c>
      <c r="U32" s="86">
        <f t="shared" si="6"/>
        <v>0.73938419971187808</v>
      </c>
      <c r="V32" s="87">
        <f>分析係数表!D35</f>
        <v>7.6961394769613944E-2</v>
      </c>
      <c r="W32" s="88">
        <f t="shared" si="7"/>
        <v>0</v>
      </c>
      <c r="X32" s="76">
        <f>分析係数表!E35</f>
        <v>7.0734744707347447E-2</v>
      </c>
      <c r="Y32" s="89">
        <f t="shared" si="8"/>
        <v>0</v>
      </c>
    </row>
    <row r="33" spans="1:25" x14ac:dyDescent="0.2">
      <c r="A33" s="6" t="s">
        <v>21</v>
      </c>
      <c r="B33" s="5" t="s">
        <v>38</v>
      </c>
      <c r="C33" s="90"/>
      <c r="D33" s="76">
        <f>投入係数表!AI33</f>
        <v>9.1623036649214652E-3</v>
      </c>
      <c r="E33" s="77">
        <f t="shared" si="9"/>
        <v>0.91623036649214651</v>
      </c>
      <c r="F33" s="76">
        <f>分析係数表!C36</f>
        <v>0.77131996474217712</v>
      </c>
      <c r="G33" s="77">
        <f t="shared" si="0"/>
        <v>0.70670677397843451</v>
      </c>
      <c r="H33" s="77">
        <v>0.78692075562084229</v>
      </c>
      <c r="I33" s="77">
        <f t="shared" si="1"/>
        <v>0.78692075562084229</v>
      </c>
      <c r="J33" s="76">
        <f>分析係数表!G36</f>
        <v>2.7850799289520427E-2</v>
      </c>
      <c r="K33" s="78">
        <f t="shared" si="2"/>
        <v>2.1916372021553832E-2</v>
      </c>
      <c r="L33" s="79"/>
      <c r="M33" s="80"/>
      <c r="N33" s="81">
        <f>分析係数表!H36</f>
        <v>0.1566397870819099</v>
      </c>
      <c r="O33" s="82">
        <f t="shared" si="3"/>
        <v>4.9820434671189746</v>
      </c>
      <c r="P33" s="76">
        <f>分析係数表!C36</f>
        <v>0.77131996474217712</v>
      </c>
      <c r="Q33" s="82">
        <f t="shared" si="4"/>
        <v>3.8427495914022014</v>
      </c>
      <c r="R33" s="83">
        <v>3.998661342593294</v>
      </c>
      <c r="S33" s="84">
        <f t="shared" si="5"/>
        <v>4.7855820982141362</v>
      </c>
      <c r="T33" s="85">
        <f>分析係数表!F36</f>
        <v>0.87289520426287748</v>
      </c>
      <c r="U33" s="86">
        <f t="shared" si="6"/>
        <v>4.1773116631373979</v>
      </c>
      <c r="V33" s="87">
        <f>分析係数表!D36</f>
        <v>1.1793960923623446E-2</v>
      </c>
      <c r="W33" s="88">
        <f t="shared" si="7"/>
        <v>0</v>
      </c>
      <c r="X33" s="76">
        <f>分析係数表!E36</f>
        <v>4.760213143872114E-3</v>
      </c>
      <c r="Y33" s="89">
        <f t="shared" si="8"/>
        <v>0</v>
      </c>
    </row>
    <row r="34" spans="1:25" x14ac:dyDescent="0.2">
      <c r="A34" s="6" t="s">
        <v>22</v>
      </c>
      <c r="B34" s="5" t="s">
        <v>378</v>
      </c>
      <c r="C34" s="90"/>
      <c r="D34" s="76">
        <f>投入係数表!AI34</f>
        <v>2.1960442117510179E-2</v>
      </c>
      <c r="E34" s="77">
        <f t="shared" si="9"/>
        <v>2.1960442117510177</v>
      </c>
      <c r="F34" s="76">
        <f>分析係数表!C37</f>
        <v>0.44031007751937989</v>
      </c>
      <c r="G34" s="77">
        <f t="shared" si="0"/>
        <v>0.96694039711207613</v>
      </c>
      <c r="H34" s="77">
        <v>1.1256824082633319</v>
      </c>
      <c r="I34" s="77">
        <f t="shared" si="1"/>
        <v>1.1256824082633319</v>
      </c>
      <c r="J34" s="76">
        <f>分析係数表!G37</f>
        <v>0.46875589956579194</v>
      </c>
      <c r="K34" s="78">
        <f t="shared" si="2"/>
        <v>0.52767026991086519</v>
      </c>
      <c r="L34" s="79"/>
      <c r="M34" s="80"/>
      <c r="N34" s="81">
        <f>分析係数表!H37</f>
        <v>4.9515373003892908E-2</v>
      </c>
      <c r="O34" s="82">
        <f t="shared" si="3"/>
        <v>1.574872803338313</v>
      </c>
      <c r="P34" s="76">
        <f>分析係数表!C37</f>
        <v>0.44031007751937989</v>
      </c>
      <c r="Q34" s="82">
        <f t="shared" si="4"/>
        <v>0.69343236612105574</v>
      </c>
      <c r="R34" s="83">
        <v>0.81903560903813821</v>
      </c>
      <c r="S34" s="84">
        <f t="shared" si="5"/>
        <v>1.94471801730147</v>
      </c>
      <c r="T34" s="85">
        <f>分析係数表!F37</f>
        <v>0.71172361714177834</v>
      </c>
      <c r="U34" s="86">
        <f t="shared" si="6"/>
        <v>1.3841017415945898</v>
      </c>
      <c r="V34" s="87">
        <f>分析係数表!D37</f>
        <v>0.12846894468567113</v>
      </c>
      <c r="W34" s="88">
        <f t="shared" si="7"/>
        <v>0</v>
      </c>
      <c r="X34" s="76">
        <f>分析係数表!E37</f>
        <v>0.12044553520860865</v>
      </c>
      <c r="Y34" s="89">
        <f t="shared" si="8"/>
        <v>0</v>
      </c>
    </row>
    <row r="35" spans="1:25" x14ac:dyDescent="0.2">
      <c r="A35" s="6" t="s">
        <v>23</v>
      </c>
      <c r="B35" s="5" t="s">
        <v>194</v>
      </c>
      <c r="C35" s="90"/>
      <c r="D35" s="76">
        <f>投入係数表!AI35</f>
        <v>3.9630599185573011E-2</v>
      </c>
      <c r="E35" s="77">
        <f t="shared" si="9"/>
        <v>3.9630599185573012</v>
      </c>
      <c r="F35" s="76">
        <f>分析係数表!C38</f>
        <v>1.9523553644993696E-2</v>
      </c>
      <c r="G35" s="77">
        <f t="shared" si="0"/>
        <v>7.737301291827782E-2</v>
      </c>
      <c r="H35" s="77">
        <v>8.2832649262991151E-2</v>
      </c>
      <c r="I35" s="77">
        <f t="shared" si="1"/>
        <v>8.2832649262991151E-2</v>
      </c>
      <c r="J35" s="76">
        <f>分析係数表!G38</f>
        <v>0.33554817275747506</v>
      </c>
      <c r="K35" s="78">
        <f t="shared" si="2"/>
        <v>2.7794344104857493E-2</v>
      </c>
      <c r="L35" s="79"/>
      <c r="M35" s="80"/>
      <c r="N35" s="81">
        <f>分析係数表!H38</f>
        <v>4.4649241280686425E-2</v>
      </c>
      <c r="O35" s="82">
        <f t="shared" si="3"/>
        <v>1.4201019101101195</v>
      </c>
      <c r="P35" s="76">
        <f>分析係数表!C38</f>
        <v>1.9523553644993696E-2</v>
      </c>
      <c r="Q35" s="82">
        <f t="shared" si="4"/>
        <v>2.7725435823392933E-2</v>
      </c>
      <c r="R35" s="83">
        <v>3.3644015957162959E-2</v>
      </c>
      <c r="S35" s="84">
        <f t="shared" si="5"/>
        <v>0.11647666522015411</v>
      </c>
      <c r="T35" s="85">
        <f>分析係数表!F38</f>
        <v>0.54485049833887045</v>
      </c>
      <c r="U35" s="86">
        <f t="shared" si="6"/>
        <v>6.3462369090050749E-2</v>
      </c>
      <c r="V35" s="87">
        <f>分析係数表!D38</f>
        <v>0.16279069767441862</v>
      </c>
      <c r="W35" s="88">
        <f t="shared" si="7"/>
        <v>0</v>
      </c>
      <c r="X35" s="76">
        <f>分析係数表!E38</f>
        <v>0.12624584717607973</v>
      </c>
      <c r="Y35" s="89">
        <f t="shared" si="8"/>
        <v>0</v>
      </c>
    </row>
    <row r="36" spans="1:25" x14ac:dyDescent="0.2">
      <c r="A36" s="6" t="s">
        <v>24</v>
      </c>
      <c r="B36" s="5" t="s">
        <v>39</v>
      </c>
      <c r="C36" s="90"/>
      <c r="D36" s="76">
        <f>投入係数表!AI36</f>
        <v>0</v>
      </c>
      <c r="E36" s="77">
        <f t="shared" si="9"/>
        <v>0</v>
      </c>
      <c r="F36" s="76">
        <f>分析係数表!C39</f>
        <v>1</v>
      </c>
      <c r="G36" s="77">
        <f t="shared" si="0"/>
        <v>0</v>
      </c>
      <c r="H36" s="77">
        <v>0.14878244923810902</v>
      </c>
      <c r="I36" s="77">
        <f t="shared" si="1"/>
        <v>0.14878244923810902</v>
      </c>
      <c r="J36" s="76">
        <f>分析係数表!G39</f>
        <v>0.34952522092321203</v>
      </c>
      <c r="K36" s="78">
        <f t="shared" si="2"/>
        <v>5.2003218439446636E-2</v>
      </c>
      <c r="L36" s="79"/>
      <c r="M36" s="80"/>
      <c r="N36" s="81">
        <f>分析係数表!H39</f>
        <v>3.9524906649717967E-3</v>
      </c>
      <c r="O36" s="82">
        <f t="shared" si="3"/>
        <v>0.12571186837718584</v>
      </c>
      <c r="P36" s="76">
        <f>分析係数表!C39</f>
        <v>1</v>
      </c>
      <c r="Q36" s="82">
        <f t="shared" si="4"/>
        <v>0.12571186837718584</v>
      </c>
      <c r="R36" s="83">
        <v>0.20472354327665343</v>
      </c>
      <c r="S36" s="84">
        <f t="shared" si="5"/>
        <v>0.35350599251476245</v>
      </c>
      <c r="T36" s="85">
        <f>分析係数表!F39</f>
        <v>0.70020308469180526</v>
      </c>
      <c r="U36" s="86">
        <f t="shared" si="6"/>
        <v>0.24752598641587489</v>
      </c>
      <c r="V36" s="87">
        <f>分析係数表!D39</f>
        <v>4.7038805642461164E-2</v>
      </c>
      <c r="W36" s="88">
        <f t="shared" si="7"/>
        <v>0</v>
      </c>
      <c r="X36" s="76">
        <f>分析係数表!E39</f>
        <v>5.9608101432570393E-2</v>
      </c>
      <c r="Y36" s="89">
        <f t="shared" si="8"/>
        <v>0</v>
      </c>
    </row>
    <row r="37" spans="1:25" x14ac:dyDescent="0.2">
      <c r="A37" s="6" t="s">
        <v>25</v>
      </c>
      <c r="B37" s="5" t="s">
        <v>40</v>
      </c>
      <c r="C37" s="75">
        <f>最終需要_まとめ!C38</f>
        <v>100</v>
      </c>
      <c r="D37" s="76">
        <f>投入係数表!AI37</f>
        <v>0</v>
      </c>
      <c r="E37" s="77">
        <f t="shared" si="9"/>
        <v>0</v>
      </c>
      <c r="F37" s="76">
        <f>分析係数表!C40</f>
        <v>0.85909267157813107</v>
      </c>
      <c r="G37" s="77">
        <f t="shared" si="0"/>
        <v>0</v>
      </c>
      <c r="H37" s="77">
        <v>1.1447927145038679E-3</v>
      </c>
      <c r="I37" s="77">
        <f t="shared" si="1"/>
        <v>100.0011447927145</v>
      </c>
      <c r="J37" s="76">
        <f>分析係数表!G40</f>
        <v>0.47745782431646305</v>
      </c>
      <c r="K37" s="78">
        <f t="shared" si="2"/>
        <v>47.74632902188506</v>
      </c>
      <c r="L37" s="79"/>
      <c r="M37" s="80"/>
      <c r="N37" s="81">
        <f>分析係数表!H40</f>
        <v>3.4410502899817272E-2</v>
      </c>
      <c r="O37" s="82">
        <f t="shared" si="3"/>
        <v>1.0944513163993692</v>
      </c>
      <c r="P37" s="76">
        <f>分析係数表!C40</f>
        <v>0.85909267157813107</v>
      </c>
      <c r="Q37" s="82">
        <f t="shared" si="4"/>
        <v>0.94023510531773646</v>
      </c>
      <c r="R37" s="83">
        <v>0.94133740344818995</v>
      </c>
      <c r="S37" s="84">
        <f t="shared" si="5"/>
        <v>100.94248219616269</v>
      </c>
      <c r="T37" s="85">
        <f>分析係数表!F40</f>
        <v>0.67379290285049442</v>
      </c>
      <c r="U37" s="86">
        <f t="shared" si="6"/>
        <v>68.014328099886811</v>
      </c>
      <c r="V37" s="87">
        <f>分析係数表!D40</f>
        <v>6.7699243746364171E-2</v>
      </c>
      <c r="W37" s="88">
        <f t="shared" si="7"/>
        <v>7</v>
      </c>
      <c r="X37" s="76">
        <f>分析係数表!E40</f>
        <v>4.3048283885980219E-2</v>
      </c>
      <c r="Y37" s="89">
        <f t="shared" si="8"/>
        <v>4</v>
      </c>
    </row>
    <row r="38" spans="1:25" x14ac:dyDescent="0.2">
      <c r="A38" s="6" t="s">
        <v>26</v>
      </c>
      <c r="B38" s="5" t="s">
        <v>277</v>
      </c>
      <c r="C38" s="90"/>
      <c r="D38" s="76">
        <f>投入係数表!AI38</f>
        <v>0</v>
      </c>
      <c r="E38" s="77">
        <f t="shared" si="9"/>
        <v>0</v>
      </c>
      <c r="F38" s="76">
        <f>分析係数表!C41</f>
        <v>0.79270887240526711</v>
      </c>
      <c r="G38" s="77">
        <f t="shared" si="0"/>
        <v>0</v>
      </c>
      <c r="H38" s="77">
        <v>3.8674245973981938E-3</v>
      </c>
      <c r="I38" s="77">
        <f t="shared" si="1"/>
        <v>3.8674245973981938E-3</v>
      </c>
      <c r="J38" s="76">
        <f>分析係数表!G41</f>
        <v>0.44018033035308379</v>
      </c>
      <c r="K38" s="78">
        <f t="shared" si="2"/>
        <v>1.702364236898379E-3</v>
      </c>
      <c r="L38" s="79"/>
      <c r="M38" s="80"/>
      <c r="N38" s="81">
        <f>分析係数表!H41</f>
        <v>5.5652657503773732E-2</v>
      </c>
      <c r="O38" s="82">
        <f t="shared" si="3"/>
        <v>1.7700736441853</v>
      </c>
      <c r="P38" s="76">
        <f>分析係数表!C41</f>
        <v>0.79270887240526711</v>
      </c>
      <c r="Q38" s="82">
        <f t="shared" si="4"/>
        <v>1.4031530825564111</v>
      </c>
      <c r="R38" s="83">
        <v>1.4292542294028616</v>
      </c>
      <c r="S38" s="84">
        <f t="shared" si="5"/>
        <v>1.4331216540002598</v>
      </c>
      <c r="T38" s="85">
        <f>分析係数表!F41</f>
        <v>0.54542354902257917</v>
      </c>
      <c r="U38" s="86">
        <f t="shared" si="6"/>
        <v>0.7816582987059304</v>
      </c>
      <c r="V38" s="87">
        <f>分析係数表!D41</f>
        <v>0.13115623579330202</v>
      </c>
      <c r="W38" s="88">
        <f t="shared" si="7"/>
        <v>0</v>
      </c>
      <c r="X38" s="76">
        <f>分析係数表!E41</f>
        <v>0.12384452189725716</v>
      </c>
      <c r="Y38" s="89">
        <f t="shared" si="8"/>
        <v>0</v>
      </c>
    </row>
    <row r="39" spans="1:25" x14ac:dyDescent="0.2">
      <c r="A39" s="6" t="s">
        <v>51</v>
      </c>
      <c r="B39" s="5" t="s">
        <v>368</v>
      </c>
      <c r="C39" s="90"/>
      <c r="D39" s="76">
        <f>投入係数表!AI39</f>
        <v>2.7632344386271089E-3</v>
      </c>
      <c r="E39" s="77">
        <f t="shared" si="9"/>
        <v>0.2763234438627109</v>
      </c>
      <c r="F39" s="76">
        <f>分析係数表!C42</f>
        <v>1</v>
      </c>
      <c r="G39" s="77">
        <f>E39*F39</f>
        <v>0.2763234438627109</v>
      </c>
      <c r="H39" s="77">
        <v>0.29942848733078353</v>
      </c>
      <c r="I39" s="77">
        <f>C39+H39</f>
        <v>0.29942848733078353</v>
      </c>
      <c r="J39" s="76">
        <f>分析係数表!G42</f>
        <v>0.4853870458135861</v>
      </c>
      <c r="K39" s="78">
        <f>I39*J39</f>
        <v>0.1453387088979198</v>
      </c>
      <c r="L39" s="79"/>
      <c r="M39" s="80"/>
      <c r="N39" s="81">
        <f>分析係数表!H42</f>
        <v>1.2671804242472393E-2</v>
      </c>
      <c r="O39" s="82">
        <f t="shared" si="3"/>
        <v>0.40303604032484708</v>
      </c>
      <c r="P39" s="76">
        <f>分析係数表!C42</f>
        <v>1</v>
      </c>
      <c r="Q39" s="82">
        <f>O39*P39</f>
        <v>0.40303604032484708</v>
      </c>
      <c r="R39" s="83">
        <v>0.42269132105921703</v>
      </c>
      <c r="S39" s="84">
        <f>I39+R39</f>
        <v>0.72211980839000056</v>
      </c>
      <c r="T39" s="85">
        <f>分析係数表!F42</f>
        <v>0.55766192733017372</v>
      </c>
      <c r="U39" s="86">
        <f>S39*T39</f>
        <v>0.40269872411006347</v>
      </c>
      <c r="V39" s="87">
        <f>分析係数表!D42</f>
        <v>5.075039494470774E-2</v>
      </c>
      <c r="W39" s="88">
        <f>ROUND(S39*V39,0)</f>
        <v>0</v>
      </c>
      <c r="X39" s="76">
        <f>分析係数表!E42</f>
        <v>4.4826224328593997E-2</v>
      </c>
      <c r="Y39" s="89">
        <f>ROUND(S39*X39,0)</f>
        <v>0</v>
      </c>
    </row>
    <row r="40" spans="1:25" x14ac:dyDescent="0.2">
      <c r="A40" s="6" t="s">
        <v>195</v>
      </c>
      <c r="B40" s="5" t="s">
        <v>41</v>
      </c>
      <c r="C40" s="90"/>
      <c r="D40" s="76">
        <f>投入係数表!AI40</f>
        <v>8.5587550901687029E-2</v>
      </c>
      <c r="E40" s="77">
        <f t="shared" si="9"/>
        <v>8.5587550901687024</v>
      </c>
      <c r="F40" s="76">
        <f>分析係数表!C43</f>
        <v>0.28901851382196297</v>
      </c>
      <c r="G40" s="77">
        <f>E40*F40</f>
        <v>2.4736386763267193</v>
      </c>
      <c r="H40" s="77">
        <v>2.7286780430320388</v>
      </c>
      <c r="I40" s="77">
        <f>C40+H40</f>
        <v>2.7286780430320388</v>
      </c>
      <c r="J40" s="76">
        <f>分析係数表!G43</f>
        <v>0.30652070442646356</v>
      </c>
      <c r="K40" s="78">
        <f>I40*J40</f>
        <v>0.83639631590320462</v>
      </c>
      <c r="L40" s="79"/>
      <c r="M40" s="80"/>
      <c r="N40" s="81">
        <f>分析係数表!H43</f>
        <v>3.521490426630651E-2</v>
      </c>
      <c r="O40" s="82">
        <f t="shared" si="3"/>
        <v>1.120035892626887</v>
      </c>
      <c r="P40" s="76">
        <f>分析係数表!C43</f>
        <v>0.28901851382196297</v>
      </c>
      <c r="Q40" s="82">
        <f>O40*P40</f>
        <v>0.32371110911427858</v>
      </c>
      <c r="R40" s="83">
        <v>0.54526471471638605</v>
      </c>
      <c r="S40" s="84">
        <f>I40+R40</f>
        <v>3.2739427577484248</v>
      </c>
      <c r="T40" s="85">
        <f>分析係数表!F43</f>
        <v>0.54989687450420432</v>
      </c>
      <c r="U40" s="86">
        <f>S40*T40</f>
        <v>1.8003308897915342</v>
      </c>
      <c r="V40" s="87">
        <f>分析係数表!D43</f>
        <v>0.17436141519911152</v>
      </c>
      <c r="W40" s="88">
        <f>ROUND(S40*V40,0)</f>
        <v>1</v>
      </c>
      <c r="X40" s="76">
        <f>分析係数表!E43</f>
        <v>0.14136125654450263</v>
      </c>
      <c r="Y40" s="89">
        <f>ROUND(S40*X40,0)</f>
        <v>0</v>
      </c>
    </row>
    <row r="41" spans="1:25" x14ac:dyDescent="0.2">
      <c r="A41" s="6" t="s">
        <v>341</v>
      </c>
      <c r="B41" s="5" t="s">
        <v>42</v>
      </c>
      <c r="C41" s="90"/>
      <c r="D41" s="76">
        <f>投入係数表!AI41</f>
        <v>2.9813845258871438E-3</v>
      </c>
      <c r="E41" s="77">
        <f t="shared" si="9"/>
        <v>0.29813845258871441</v>
      </c>
      <c r="F41" s="76">
        <f>分析係数表!C44</f>
        <v>0.45048931238732937</v>
      </c>
      <c r="G41" s="77">
        <f>E41*F41</f>
        <v>0.13430818650291235</v>
      </c>
      <c r="H41" s="77">
        <v>0.13818705532905556</v>
      </c>
      <c r="I41" s="77">
        <f>C41+H41</f>
        <v>0.13818705532905556</v>
      </c>
      <c r="J41" s="76">
        <f>分析係数表!G44</f>
        <v>0.26609555771438664</v>
      </c>
      <c r="K41" s="78">
        <f>I41*J41</f>
        <v>3.6770961556693849E-2</v>
      </c>
      <c r="L41" s="79"/>
      <c r="M41" s="80"/>
      <c r="N41" s="81">
        <f>分析係数表!H44</f>
        <v>0.11519822038611266</v>
      </c>
      <c r="O41" s="82">
        <f t="shared" si="3"/>
        <v>3.6639640029531551</v>
      </c>
      <c r="P41" s="76">
        <f>分析係数表!C44</f>
        <v>0.45048931238732937</v>
      </c>
      <c r="Q41" s="82">
        <f>O41*P41</f>
        <v>1.6505766243022937</v>
      </c>
      <c r="R41" s="83">
        <v>1.6751691551879844</v>
      </c>
      <c r="S41" s="84">
        <f>I41+R41</f>
        <v>1.81335621051704</v>
      </c>
      <c r="T41" s="85">
        <f>分析係数表!F44</f>
        <v>0.50295857988165682</v>
      </c>
      <c r="U41" s="86">
        <f>S41*T41</f>
        <v>0.91204306446123318</v>
      </c>
      <c r="V41" s="87">
        <f>分析係数表!D44</f>
        <v>0.24172039212222909</v>
      </c>
      <c r="W41" s="88">
        <f>ROUND(S41*V41,0)</f>
        <v>0</v>
      </c>
      <c r="X41" s="76">
        <f>分析係数表!E44</f>
        <v>0.1850216373752539</v>
      </c>
      <c r="Y41" s="89">
        <f>ROUND(S41*X41,0)</f>
        <v>0</v>
      </c>
    </row>
    <row r="42" spans="1:25" x14ac:dyDescent="0.2">
      <c r="A42" s="6" t="s">
        <v>342</v>
      </c>
      <c r="B42" s="5" t="s">
        <v>279</v>
      </c>
      <c r="C42" s="90"/>
      <c r="D42" s="76">
        <f>投入係数表!AI42</f>
        <v>1.0980221058755089E-2</v>
      </c>
      <c r="E42" s="77">
        <f t="shared" si="9"/>
        <v>1.0980221058755089</v>
      </c>
      <c r="F42" s="76">
        <f>分析係数表!C45</f>
        <v>1</v>
      </c>
      <c r="G42" s="77">
        <f>E42*F42</f>
        <v>1.0980221058755089</v>
      </c>
      <c r="H42" s="77">
        <v>1.1308845048678833</v>
      </c>
      <c r="I42" s="77">
        <f>C42+H42</f>
        <v>1.1308845048678833</v>
      </c>
      <c r="J42" s="76">
        <f>分析係数表!G45</f>
        <v>0</v>
      </c>
      <c r="K42" s="78">
        <f>I42*J42</f>
        <v>0</v>
      </c>
      <c r="L42" s="79"/>
      <c r="M42" s="80"/>
      <c r="N42" s="81">
        <f>分析係数表!H45</f>
        <v>0</v>
      </c>
      <c r="O42" s="82">
        <f t="shared" si="3"/>
        <v>0</v>
      </c>
      <c r="P42" s="76">
        <f>分析係数表!C45</f>
        <v>1</v>
      </c>
      <c r="Q42" s="82">
        <f>O42*P42</f>
        <v>0</v>
      </c>
      <c r="R42" s="83">
        <v>5.2258596656654777E-2</v>
      </c>
      <c r="S42" s="84">
        <f>I42+R42</f>
        <v>1.1831431015245379</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投入係数表!AI43</f>
        <v>1.4616055846422338E-2</v>
      </c>
      <c r="E43" s="77">
        <f t="shared" si="9"/>
        <v>1.4616055846422338</v>
      </c>
      <c r="F43" s="76">
        <f>分析係数表!C46</f>
        <v>0.50943835935679327</v>
      </c>
      <c r="G43" s="77">
        <f>E43*F43</f>
        <v>0.74459795106686621</v>
      </c>
      <c r="H43" s="77">
        <v>0.7836114093285983</v>
      </c>
      <c r="I43" s="77">
        <f>C43+H43</f>
        <v>0.7836114093285983</v>
      </c>
      <c r="J43" s="76">
        <f>分析係数表!G46</f>
        <v>9.5846645367412137E-3</v>
      </c>
      <c r="K43" s="78">
        <f>I43*J43</f>
        <v>7.5106524855776194E-3</v>
      </c>
      <c r="L43" s="79"/>
      <c r="M43" s="80"/>
      <c r="N43" s="81">
        <f>分析係数表!H46</f>
        <v>2.3069436720425836E-2</v>
      </c>
      <c r="O43" s="82">
        <f t="shared" si="3"/>
        <v>0.7337403774879464</v>
      </c>
      <c r="P43" s="76">
        <f>分析係数表!C46</f>
        <v>0.50943835935679327</v>
      </c>
      <c r="Q43" s="82">
        <f>O43*P43</f>
        <v>0.37379549410129359</v>
      </c>
      <c r="R43" s="83">
        <v>0.41614081659791707</v>
      </c>
      <c r="S43" s="84">
        <f>I43+R43</f>
        <v>1.1997522259265154</v>
      </c>
      <c r="T43" s="85">
        <f>分析係数表!F46</f>
        <v>0.31355545413053398</v>
      </c>
      <c r="U43" s="86">
        <f>S43*T43</f>
        <v>0.37618885404450753</v>
      </c>
      <c r="V43" s="87">
        <f>分析係数表!D46</f>
        <v>1.3692377909630307E-3</v>
      </c>
      <c r="W43" s="88">
        <f>ROUND(S43*V43,0)</f>
        <v>0</v>
      </c>
      <c r="X43" s="76">
        <f>分析係数表!E46</f>
        <v>4.5641259698767688E-3</v>
      </c>
      <c r="Y43" s="89">
        <f>ROUND(S43*X43,0)</f>
        <v>0</v>
      </c>
    </row>
    <row r="44" spans="1:25" x14ac:dyDescent="0.2">
      <c r="A44" s="192">
        <v>40</v>
      </c>
      <c r="B44" s="14" t="s">
        <v>151</v>
      </c>
      <c r="C44" s="197">
        <f>SUM(C5:C43)</f>
        <v>100</v>
      </c>
      <c r="D44" s="92">
        <f>投入係数表!AI44</f>
        <v>0.32075334496800467</v>
      </c>
      <c r="E44" s="91">
        <f>SUM(E5:E43)</f>
        <v>32.075334496800465</v>
      </c>
      <c r="F44" s="92">
        <f>分析係数表!C47</f>
        <v>0.37485381830581077</v>
      </c>
      <c r="G44" s="91">
        <f>SUM(G5:G43)</f>
        <v>10.544771427571176</v>
      </c>
      <c r="H44" s="91">
        <f>SUM(H5:H43)</f>
        <v>12.331558843011068</v>
      </c>
      <c r="I44" s="91">
        <f>SUM(I5:I43)</f>
        <v>112.33155884301107</v>
      </c>
      <c r="J44" s="92">
        <f>分析係数表!G47</f>
        <v>0.21549218320370808</v>
      </c>
      <c r="K44" s="93">
        <f>SUM(K5:K43)</f>
        <v>50.699895458065178</v>
      </c>
      <c r="L44" s="94">
        <f>最終需要_まとめ!$L$33</f>
        <v>0.62733333333333341</v>
      </c>
      <c r="M44" s="91">
        <f>K44*L44</f>
        <v>31.80573441735956</v>
      </c>
      <c r="N44" s="95">
        <f>分析係数表!H47</f>
        <v>1</v>
      </c>
      <c r="O44" s="109">
        <f>SUM(O5:O43)</f>
        <v>31.805734417359556</v>
      </c>
      <c r="P44" s="92">
        <f>分析係数表!C47</f>
        <v>0.37485381830581077</v>
      </c>
      <c r="Q44" s="96">
        <f>SUM(Q5:Q43)</f>
        <v>13.350235218341039</v>
      </c>
      <c r="R44" s="91">
        <f>SUM(R5:R43)</f>
        <v>14.985395643269486</v>
      </c>
      <c r="S44" s="97">
        <f>SUM(S5:S43)</f>
        <v>127.31695448628057</v>
      </c>
      <c r="T44" s="98">
        <f>分析係数表!F47</f>
        <v>0.42538298373792127</v>
      </c>
      <c r="U44" s="99">
        <f>SUM(U5:U43)</f>
        <v>82.8402432326358</v>
      </c>
      <c r="V44" s="100">
        <f>分析係数表!D47</f>
        <v>7.0015974022573133E-2</v>
      </c>
      <c r="W44" s="101">
        <f>SUM(W5:W43)</f>
        <v>9</v>
      </c>
      <c r="X44" s="92">
        <f>分析係数表!E47</f>
        <v>5.9583104197763637E-2</v>
      </c>
      <c r="Y44" s="102">
        <f>SUM(Y5:Y43)</f>
        <v>4</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5" right="0.75" top="1" bottom="1" header="0.51200000000000001" footer="0.5120000000000000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Y46"/>
  <sheetViews>
    <sheetView workbookViewId="0">
      <pane xSplit="2" ySplit="4" topLeftCell="C5" activePane="bottomRight" state="frozen"/>
      <selection pane="topRight" activeCell="C1" sqref="C1"/>
      <selection pane="bottomLeft" activeCell="A5" sqref="A5"/>
      <selection pane="bottomRight" activeCell="I34" sqref="I34"/>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277</v>
      </c>
      <c r="S2" s="3" t="s">
        <v>153</v>
      </c>
      <c r="U2" s="64" t="s">
        <v>210</v>
      </c>
      <c r="W2" s="3" t="s">
        <v>130</v>
      </c>
      <c r="Y2" s="3" t="s">
        <v>154</v>
      </c>
    </row>
    <row r="3" spans="1:25" ht="44" x14ac:dyDescent="0.2">
      <c r="B3" s="65"/>
      <c r="C3" s="66" t="s">
        <v>228</v>
      </c>
      <c r="D3" s="66" t="s">
        <v>318</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投入係数表!AJ5</f>
        <v>1.6290347022276102E-3</v>
      </c>
      <c r="E5" s="110">
        <f>$C$38*D5</f>
        <v>0.16290347022276103</v>
      </c>
      <c r="F5" s="85">
        <f>分析係数表!C8</f>
        <v>0.22093957036739609</v>
      </c>
      <c r="G5" s="110">
        <f t="shared" ref="G5:G38" si="0">E5*F5</f>
        <v>3.5991822722374722E-2</v>
      </c>
      <c r="H5" s="110">
        <f t="array" ref="H5:H43">MMULT(逆行列係数!C5:AO43,'34'!G5:G43)</f>
        <v>5.0397484609750236E-2</v>
      </c>
      <c r="I5" s="110">
        <f t="shared" ref="I5:I38" si="1">C5+H5</f>
        <v>5.0397484609750236E-2</v>
      </c>
      <c r="J5" s="85">
        <f>分析係数表!G8</f>
        <v>0.11961513229827248</v>
      </c>
      <c r="K5" s="111">
        <f t="shared" ref="K5:K38" si="2">I5*J5</f>
        <v>6.0283017890954251E-3</v>
      </c>
      <c r="L5" s="79" t="s">
        <v>188</v>
      </c>
      <c r="M5" s="80" t="s">
        <v>188</v>
      </c>
      <c r="N5" s="81">
        <f>分析係数表!H8</f>
        <v>1.166878525462779E-2</v>
      </c>
      <c r="O5" s="82">
        <f t="shared" ref="O5:O43" si="3">$M$44*N5</f>
        <v>0.3443418155853829</v>
      </c>
      <c r="P5" s="76">
        <f>分析係数表!C8</f>
        <v>0.22093957036739609</v>
      </c>
      <c r="Q5" s="82">
        <f t="shared" ref="Q5:Q38" si="4">O5*P5</f>
        <v>7.6078732794963633E-2</v>
      </c>
      <c r="R5" s="83">
        <f t="array" ref="R5:R43">MMULT(逆行列係数!C5:AO43,'34'!Q5:Q43)</f>
        <v>0.12913361775772803</v>
      </c>
      <c r="S5" s="84">
        <f t="shared" ref="S5:S38" si="5">I5+R5</f>
        <v>0.17953110236747827</v>
      </c>
      <c r="T5" s="85">
        <f>分析係数表!F8</f>
        <v>0.45156352503826808</v>
      </c>
      <c r="U5" s="86">
        <f t="shared" ref="U5:U43" si="6">S5*T5</f>
        <v>8.1069697439064642E-2</v>
      </c>
      <c r="V5" s="87">
        <f>分析係数表!D8</f>
        <v>0.17734528755740214</v>
      </c>
      <c r="W5" s="167">
        <f t="shared" ref="W5:W43" si="7">ROUND(S5*V5,0)</f>
        <v>0</v>
      </c>
      <c r="X5" s="76">
        <f>分析係数表!E8</f>
        <v>0.14038924119833807</v>
      </c>
      <c r="Y5" s="166">
        <f t="shared" ref="Y5:Y43" si="8">ROUND(S5*X5,0)</f>
        <v>0</v>
      </c>
    </row>
    <row r="6" spans="1:25" x14ac:dyDescent="0.2">
      <c r="A6" s="6" t="s">
        <v>220</v>
      </c>
      <c r="B6" s="5" t="s">
        <v>266</v>
      </c>
      <c r="C6" s="90"/>
      <c r="D6" s="107">
        <f>投入係数表!AJ6</f>
        <v>0</v>
      </c>
      <c r="E6" s="110">
        <f t="shared" ref="E6:E43" si="9">$C$38*D6</f>
        <v>0</v>
      </c>
      <c r="F6" s="85">
        <f>分析係数表!C9</f>
        <v>0.23618090452261309</v>
      </c>
      <c r="G6" s="110">
        <f t="shared" si="0"/>
        <v>0</v>
      </c>
      <c r="H6" s="110">
        <v>5.3741930840415803E-4</v>
      </c>
      <c r="I6" s="110">
        <f t="shared" si="1"/>
        <v>5.3741930840415803E-4</v>
      </c>
      <c r="J6" s="85">
        <f>分析係数表!G9</f>
        <v>0.23529411764705882</v>
      </c>
      <c r="K6" s="111">
        <f t="shared" si="2"/>
        <v>1.2645160197744895E-4</v>
      </c>
      <c r="L6" s="79"/>
      <c r="M6" s="80"/>
      <c r="N6" s="81">
        <f>分析係数表!H9</f>
        <v>6.2564550726940495E-4</v>
      </c>
      <c r="O6" s="82">
        <f t="shared" si="3"/>
        <v>1.8462582452663086E-2</v>
      </c>
      <c r="P6" s="76">
        <f>分析係数表!C9</f>
        <v>0.23618090452261309</v>
      </c>
      <c r="Q6" s="82">
        <f t="shared" si="4"/>
        <v>4.3605094234932919E-3</v>
      </c>
      <c r="R6" s="83">
        <v>5.1735142295658886E-3</v>
      </c>
      <c r="S6" s="84">
        <f t="shared" si="5"/>
        <v>5.7109335379700466E-3</v>
      </c>
      <c r="T6" s="85">
        <f>分析係数表!F9</f>
        <v>0.68627450980392157</v>
      </c>
      <c r="U6" s="86">
        <f t="shared" si="6"/>
        <v>3.9192681142931696E-3</v>
      </c>
      <c r="V6" s="87">
        <f>分析係数表!D9</f>
        <v>1.9607843137254902E-2</v>
      </c>
      <c r="W6" s="167">
        <f t="shared" si="7"/>
        <v>0</v>
      </c>
      <c r="X6" s="76">
        <f>分析係数表!E9</f>
        <v>0</v>
      </c>
      <c r="Y6" s="166">
        <f t="shared" si="8"/>
        <v>0</v>
      </c>
    </row>
    <row r="7" spans="1:25" x14ac:dyDescent="0.2">
      <c r="A7" s="6" t="s">
        <v>221</v>
      </c>
      <c r="B7" s="5" t="s">
        <v>267</v>
      </c>
      <c r="C7" s="90"/>
      <c r="D7" s="107">
        <f>投入係数表!AJ7</f>
        <v>3.4096075162903469E-4</v>
      </c>
      <c r="E7" s="110">
        <f t="shared" si="9"/>
        <v>3.4096075162903472E-2</v>
      </c>
      <c r="F7" s="85">
        <f>分析係数表!C10</f>
        <v>0</v>
      </c>
      <c r="G7" s="110">
        <f t="shared" si="0"/>
        <v>0</v>
      </c>
      <c r="H7" s="110">
        <v>0</v>
      </c>
      <c r="I7" s="110">
        <f t="shared" si="1"/>
        <v>0</v>
      </c>
      <c r="J7" s="85">
        <f>分析係数表!G10</f>
        <v>0</v>
      </c>
      <c r="K7" s="111">
        <f t="shared" si="2"/>
        <v>0</v>
      </c>
      <c r="L7" s="79"/>
      <c r="M7" s="80"/>
      <c r="N7" s="81">
        <f>分析係数表!H10</f>
        <v>1.1817748470644316E-3</v>
      </c>
      <c r="O7" s="82">
        <f t="shared" si="3"/>
        <v>3.4873766855030269E-2</v>
      </c>
      <c r="P7" s="76">
        <f>分析係数表!C10</f>
        <v>0</v>
      </c>
      <c r="Q7" s="82">
        <f t="shared" si="4"/>
        <v>0</v>
      </c>
      <c r="R7" s="83">
        <v>0</v>
      </c>
      <c r="S7" s="84">
        <f t="shared" si="5"/>
        <v>0</v>
      </c>
      <c r="T7" s="85">
        <f>分析係数表!F10</f>
        <v>0</v>
      </c>
      <c r="U7" s="86">
        <f t="shared" si="6"/>
        <v>0</v>
      </c>
      <c r="V7" s="87">
        <f>分析係数表!D10</f>
        <v>0</v>
      </c>
      <c r="W7" s="167">
        <f t="shared" si="7"/>
        <v>0</v>
      </c>
      <c r="X7" s="76">
        <f>分析係数表!E10</f>
        <v>0</v>
      </c>
      <c r="Y7" s="166">
        <f t="shared" si="8"/>
        <v>0</v>
      </c>
    </row>
    <row r="8" spans="1:25" x14ac:dyDescent="0.2">
      <c r="A8" s="6" t="s">
        <v>222</v>
      </c>
      <c r="B8" s="5" t="s">
        <v>27</v>
      </c>
      <c r="C8" s="90"/>
      <c r="D8" s="107">
        <f>投入係数表!AJ8</f>
        <v>0</v>
      </c>
      <c r="E8" s="110">
        <f t="shared" si="9"/>
        <v>0</v>
      </c>
      <c r="F8" s="85">
        <f>分析係数表!C11</f>
        <v>2.6120660599932566E-2</v>
      </c>
      <c r="G8" s="110">
        <f t="shared" si="0"/>
        <v>0</v>
      </c>
      <c r="H8" s="110">
        <v>1.7195537881035709E-3</v>
      </c>
      <c r="I8" s="110">
        <f t="shared" si="1"/>
        <v>1.7195537881035709E-3</v>
      </c>
      <c r="J8" s="85">
        <f>分析係数表!G11</f>
        <v>0.34361233480176212</v>
      </c>
      <c r="K8" s="111">
        <f t="shared" si="2"/>
        <v>5.9085989194748256E-4</v>
      </c>
      <c r="L8" s="79"/>
      <c r="M8" s="80"/>
      <c r="N8" s="81">
        <f>分析係数表!H11</f>
        <v>-1.9861762135536665E-5</v>
      </c>
      <c r="O8" s="82">
        <f t="shared" si="3"/>
        <v>-5.8611372865597093E-4</v>
      </c>
      <c r="P8" s="76">
        <f>分析係数表!C11</f>
        <v>2.6120660599932566E-2</v>
      </c>
      <c r="Q8" s="82">
        <f t="shared" si="4"/>
        <v>-1.5309677779183586E-5</v>
      </c>
      <c r="R8" s="83">
        <v>1.8022791101496389E-3</v>
      </c>
      <c r="S8" s="84">
        <f t="shared" si="5"/>
        <v>3.5218328982532096E-3</v>
      </c>
      <c r="T8" s="85">
        <f>分析係数表!F11</f>
        <v>0.56828193832599116</v>
      </c>
      <c r="U8" s="86">
        <f t="shared" si="6"/>
        <v>2.0013940258795772E-3</v>
      </c>
      <c r="V8" s="87">
        <f>分析係数表!D11</f>
        <v>2.2026431718061675E-2</v>
      </c>
      <c r="W8" s="167">
        <f t="shared" si="7"/>
        <v>0</v>
      </c>
      <c r="X8" s="76">
        <f>分析係数表!E11</f>
        <v>0</v>
      </c>
      <c r="Y8" s="166">
        <f t="shared" si="8"/>
        <v>0</v>
      </c>
    </row>
    <row r="9" spans="1:25" x14ac:dyDescent="0.2">
      <c r="A9" s="6" t="s">
        <v>223</v>
      </c>
      <c r="B9" s="5" t="s">
        <v>191</v>
      </c>
      <c r="C9" s="90"/>
      <c r="D9" s="107">
        <f>投入係数表!AJ9</f>
        <v>5.9099863615699345E-3</v>
      </c>
      <c r="E9" s="110">
        <f t="shared" si="9"/>
        <v>0.59099863615699344</v>
      </c>
      <c r="F9" s="85">
        <f>分析係数表!C12</f>
        <v>0.27511259056197379</v>
      </c>
      <c r="G9" s="110">
        <f t="shared" si="0"/>
        <v>0.16259116581174385</v>
      </c>
      <c r="H9" s="110">
        <v>0.20366503046300979</v>
      </c>
      <c r="I9" s="110">
        <f t="shared" si="1"/>
        <v>0.20366503046300979</v>
      </c>
      <c r="J9" s="85">
        <f>分析係数表!G12</f>
        <v>0.14467046825309793</v>
      </c>
      <c r="K9" s="111">
        <f t="shared" si="2"/>
        <v>2.9464315323865082E-2</v>
      </c>
      <c r="L9" s="79"/>
      <c r="M9" s="80"/>
      <c r="N9" s="81">
        <f>分析係数表!H12</f>
        <v>9.3787240804004135E-2</v>
      </c>
      <c r="O9" s="82">
        <f t="shared" si="3"/>
        <v>2.7676290267134949</v>
      </c>
      <c r="P9" s="76">
        <f>分析係数表!C12</f>
        <v>0.27511259056197379</v>
      </c>
      <c r="Q9" s="82">
        <f t="shared" si="4"/>
        <v>0.7614095912536637</v>
      </c>
      <c r="R9" s="83">
        <v>0.88542474508945113</v>
      </c>
      <c r="S9" s="84">
        <f t="shared" si="5"/>
        <v>1.0890897755524609</v>
      </c>
      <c r="T9" s="85">
        <f>分析係数表!F12</f>
        <v>0.28514639763131922</v>
      </c>
      <c r="U9" s="86">
        <f t="shared" si="6"/>
        <v>0.31055002619588623</v>
      </c>
      <c r="V9" s="87">
        <f>分析係数表!D12</f>
        <v>6.6646562123039807E-2</v>
      </c>
      <c r="W9" s="167">
        <f t="shared" si="7"/>
        <v>0</v>
      </c>
      <c r="X9" s="76">
        <f>分析係数表!E12</f>
        <v>5.9847571005592716E-2</v>
      </c>
      <c r="Y9" s="166">
        <f t="shared" si="8"/>
        <v>0</v>
      </c>
    </row>
    <row r="10" spans="1:25" x14ac:dyDescent="0.2">
      <c r="A10" s="6" t="s">
        <v>224</v>
      </c>
      <c r="B10" s="5" t="s">
        <v>28</v>
      </c>
      <c r="C10" s="90"/>
      <c r="D10" s="107">
        <f>投入係数表!AJ10</f>
        <v>2.5761479011971512E-3</v>
      </c>
      <c r="E10" s="110">
        <f t="shared" si="9"/>
        <v>0.25761479011971511</v>
      </c>
      <c r="F10" s="85">
        <f>分析係数表!C13</f>
        <v>0</v>
      </c>
      <c r="G10" s="110">
        <f t="shared" si="0"/>
        <v>0</v>
      </c>
      <c r="H10" s="110">
        <v>0</v>
      </c>
      <c r="I10" s="110">
        <f t="shared" si="1"/>
        <v>0</v>
      </c>
      <c r="J10" s="85">
        <f>分析係数表!G13</f>
        <v>0.2449874686716792</v>
      </c>
      <c r="K10" s="111">
        <f t="shared" si="2"/>
        <v>0</v>
      </c>
      <c r="L10" s="79"/>
      <c r="M10" s="80"/>
      <c r="N10" s="81">
        <f>分析係数表!H13</f>
        <v>1.4727496623500437E-2</v>
      </c>
      <c r="O10" s="82">
        <f t="shared" si="3"/>
        <v>0.43460332979840244</v>
      </c>
      <c r="P10" s="76">
        <f>分析係数表!C13</f>
        <v>0</v>
      </c>
      <c r="Q10" s="82">
        <f t="shared" si="4"/>
        <v>0</v>
      </c>
      <c r="R10" s="83">
        <v>0</v>
      </c>
      <c r="S10" s="84">
        <f t="shared" si="5"/>
        <v>0</v>
      </c>
      <c r="T10" s="85">
        <f>分析係数表!F13</f>
        <v>0.38345864661654133</v>
      </c>
      <c r="U10" s="86">
        <f t="shared" si="6"/>
        <v>0</v>
      </c>
      <c r="V10" s="87">
        <f>分析係数表!D13</f>
        <v>8.834586466165413E-2</v>
      </c>
      <c r="W10" s="167">
        <f t="shared" si="7"/>
        <v>0</v>
      </c>
      <c r="X10" s="76">
        <f>分析係数表!E13</f>
        <v>8.6048454469507096E-2</v>
      </c>
      <c r="Y10" s="166">
        <f t="shared" si="8"/>
        <v>0</v>
      </c>
    </row>
    <row r="11" spans="1:25" x14ac:dyDescent="0.2">
      <c r="A11" s="6" t="s">
        <v>225</v>
      </c>
      <c r="B11" s="5" t="s">
        <v>268</v>
      </c>
      <c r="C11" s="90"/>
      <c r="D11" s="107">
        <f>投入係数表!AJ11</f>
        <v>3.5611456281254734E-3</v>
      </c>
      <c r="E11" s="110">
        <f t="shared" si="9"/>
        <v>0.35611456281254733</v>
      </c>
      <c r="F11" s="85">
        <f>分析係数表!C14</f>
        <v>0.21228966346153844</v>
      </c>
      <c r="G11" s="110">
        <f t="shared" si="0"/>
        <v>7.5599440693228562E-2</v>
      </c>
      <c r="H11" s="110">
        <v>0.16262613407499296</v>
      </c>
      <c r="I11" s="110">
        <f t="shared" si="1"/>
        <v>0.16262613407499296</v>
      </c>
      <c r="J11" s="85">
        <f>分析係数表!G14</f>
        <v>0.17214191852825231</v>
      </c>
      <c r="K11" s="111">
        <f t="shared" si="2"/>
        <v>2.7994774722502076E-2</v>
      </c>
      <c r="L11" s="79"/>
      <c r="M11" s="80"/>
      <c r="N11" s="81">
        <f>分析係数表!H14</f>
        <v>1.2214983713355048E-3</v>
      </c>
      <c r="O11" s="82">
        <f t="shared" si="3"/>
        <v>3.6045994312342206E-2</v>
      </c>
      <c r="P11" s="76">
        <f>分析係数表!C14</f>
        <v>0.21228966346153844</v>
      </c>
      <c r="Q11" s="82">
        <f t="shared" si="4"/>
        <v>7.6521920017036558E-3</v>
      </c>
      <c r="R11" s="83">
        <v>4.4315515865441225E-2</v>
      </c>
      <c r="S11" s="84">
        <f t="shared" si="5"/>
        <v>0.20694164994043418</v>
      </c>
      <c r="T11" s="85">
        <f>分析係数表!F14</f>
        <v>0.30737068450603272</v>
      </c>
      <c r="U11" s="86">
        <f t="shared" si="6"/>
        <v>6.3607796594999058E-2</v>
      </c>
      <c r="V11" s="87">
        <f>分析係数表!D14</f>
        <v>6.4508421932863463E-2</v>
      </c>
      <c r="W11" s="167">
        <f t="shared" si="7"/>
        <v>0</v>
      </c>
      <c r="X11" s="76">
        <f>分析係数表!E14</f>
        <v>5.0053757018277384E-2</v>
      </c>
      <c r="Y11" s="166">
        <f t="shared" si="8"/>
        <v>0</v>
      </c>
    </row>
    <row r="12" spans="1:25" x14ac:dyDescent="0.2">
      <c r="A12" s="6" t="s">
        <v>226</v>
      </c>
      <c r="B12" s="5" t="s">
        <v>29</v>
      </c>
      <c r="C12" s="90"/>
      <c r="D12" s="107">
        <f>投入係数表!AJ12</f>
        <v>0.18669495378087589</v>
      </c>
      <c r="E12" s="110">
        <f t="shared" si="9"/>
        <v>18.669495378087589</v>
      </c>
      <c r="F12" s="85">
        <f>分析係数表!C15</f>
        <v>0</v>
      </c>
      <c r="G12" s="110">
        <f t="shared" si="0"/>
        <v>0</v>
      </c>
      <c r="H12" s="110">
        <v>0</v>
      </c>
      <c r="I12" s="110">
        <f t="shared" si="1"/>
        <v>0</v>
      </c>
      <c r="J12" s="85">
        <f>分析係数表!G15</f>
        <v>9.5616368472834598E-2</v>
      </c>
      <c r="K12" s="111">
        <f t="shared" si="2"/>
        <v>0</v>
      </c>
      <c r="L12" s="79"/>
      <c r="M12" s="80"/>
      <c r="N12" s="81">
        <f>分析係数表!H15</f>
        <v>8.620004766822913E-3</v>
      </c>
      <c r="O12" s="82">
        <f t="shared" si="3"/>
        <v>0.25437335823669138</v>
      </c>
      <c r="P12" s="76">
        <f>分析係数表!C15</f>
        <v>0</v>
      </c>
      <c r="Q12" s="82">
        <f t="shared" si="4"/>
        <v>0</v>
      </c>
      <c r="R12" s="83">
        <v>0</v>
      </c>
      <c r="S12" s="84">
        <f t="shared" si="5"/>
        <v>0</v>
      </c>
      <c r="T12" s="85">
        <f>分析係数表!F15</f>
        <v>0.30379331705717305</v>
      </c>
      <c r="U12" s="86">
        <f t="shared" si="6"/>
        <v>0</v>
      </c>
      <c r="V12" s="87">
        <f>分析係数表!D15</f>
        <v>2.2264329701563241E-2</v>
      </c>
      <c r="W12" s="167">
        <f t="shared" si="7"/>
        <v>0</v>
      </c>
      <c r="X12" s="76">
        <f>分析係数表!E15</f>
        <v>2.0187297307145722E-2</v>
      </c>
      <c r="Y12" s="166">
        <f t="shared" si="8"/>
        <v>0</v>
      </c>
    </row>
    <row r="13" spans="1:25" x14ac:dyDescent="0.2">
      <c r="A13" s="6" t="s">
        <v>227</v>
      </c>
      <c r="B13" s="5" t="s">
        <v>30</v>
      </c>
      <c r="C13" s="90"/>
      <c r="D13" s="107">
        <f>投入係数表!AJ13</f>
        <v>2.3109562054856795E-3</v>
      </c>
      <c r="E13" s="110">
        <f t="shared" si="9"/>
        <v>0.23109562054856794</v>
      </c>
      <c r="F13" s="85">
        <f>分析係数表!C16</f>
        <v>0.11454569784557744</v>
      </c>
      <c r="G13" s="110">
        <f t="shared" si="0"/>
        <v>2.6471009124792482E-2</v>
      </c>
      <c r="H13" s="110">
        <v>3.5112536383560169E-2</v>
      </c>
      <c r="I13" s="110">
        <f t="shared" si="1"/>
        <v>3.5112536383560169E-2</v>
      </c>
      <c r="J13" s="85">
        <f>分析係数表!G16</f>
        <v>3.3333333333333333E-2</v>
      </c>
      <c r="K13" s="111">
        <f t="shared" si="2"/>
        <v>1.1704178794520056E-3</v>
      </c>
      <c r="L13" s="79"/>
      <c r="M13" s="80"/>
      <c r="N13" s="81">
        <f>分析係数表!H16</f>
        <v>1.7428696273933425E-2</v>
      </c>
      <c r="O13" s="82">
        <f t="shared" si="3"/>
        <v>0.51431479689561455</v>
      </c>
      <c r="P13" s="76">
        <f>分析係数表!C16</f>
        <v>0.11454569784557744</v>
      </c>
      <c r="Q13" s="82">
        <f t="shared" si="4"/>
        <v>5.8912547322714594E-2</v>
      </c>
      <c r="R13" s="83">
        <v>6.8698761688038998E-2</v>
      </c>
      <c r="S13" s="84">
        <f t="shared" si="5"/>
        <v>0.10381129807159917</v>
      </c>
      <c r="T13" s="85">
        <f>分析係数表!F16</f>
        <v>0.28835978835978837</v>
      </c>
      <c r="U13" s="86">
        <f t="shared" si="6"/>
        <v>2.9935003941281242E-2</v>
      </c>
      <c r="V13" s="87">
        <f>分析係数表!D16</f>
        <v>1.4814814814814815E-2</v>
      </c>
      <c r="W13" s="167">
        <f t="shared" si="7"/>
        <v>0</v>
      </c>
      <c r="X13" s="76">
        <f>分析係数表!E16</f>
        <v>1.4814814814814815E-2</v>
      </c>
      <c r="Y13" s="166">
        <f t="shared" si="8"/>
        <v>0</v>
      </c>
    </row>
    <row r="14" spans="1:25" x14ac:dyDescent="0.2">
      <c r="A14" s="6" t="s">
        <v>2</v>
      </c>
      <c r="B14" s="5" t="s">
        <v>365</v>
      </c>
      <c r="C14" s="90"/>
      <c r="D14" s="107">
        <f>投入係数表!AJ14</f>
        <v>2.4246097893620244E-3</v>
      </c>
      <c r="E14" s="110">
        <f t="shared" si="9"/>
        <v>0.24246097893620244</v>
      </c>
      <c r="F14" s="85">
        <f>分析係数表!C17</f>
        <v>0.30978058757902571</v>
      </c>
      <c r="G14" s="110">
        <f t="shared" si="0"/>
        <v>7.5109704519842571E-2</v>
      </c>
      <c r="H14" s="110">
        <v>0.12761497703814345</v>
      </c>
      <c r="I14" s="110">
        <f t="shared" si="1"/>
        <v>0.12761497703814345</v>
      </c>
      <c r="J14" s="85">
        <f>分析係数表!G17</f>
        <v>0.21244620534189493</v>
      </c>
      <c r="K14" s="111">
        <f t="shared" si="2"/>
        <v>2.7111317616546629E-2</v>
      </c>
      <c r="L14" s="79"/>
      <c r="M14" s="80"/>
      <c r="N14" s="81">
        <f>分析係数表!H17</f>
        <v>3.0984348931437197E-3</v>
      </c>
      <c r="O14" s="82">
        <f t="shared" si="3"/>
        <v>9.143374167033147E-2</v>
      </c>
      <c r="P14" s="76">
        <f>分析係数表!C17</f>
        <v>0.30978058757902571</v>
      </c>
      <c r="Q14" s="82">
        <f t="shared" si="4"/>
        <v>2.832439821918413E-2</v>
      </c>
      <c r="R14" s="83">
        <v>6.382076320361621E-2</v>
      </c>
      <c r="S14" s="84">
        <f t="shared" si="5"/>
        <v>0.19143574024175966</v>
      </c>
      <c r="T14" s="85">
        <f>分析係数表!F17</f>
        <v>0.32338274472300022</v>
      </c>
      <c r="U14" s="86">
        <f t="shared" si="6"/>
        <v>6.1907015117459545E-2</v>
      </c>
      <c r="V14" s="87">
        <f>分析係数表!D17</f>
        <v>4.5631532208484184E-2</v>
      </c>
      <c r="W14" s="167">
        <f t="shared" si="7"/>
        <v>0</v>
      </c>
      <c r="X14" s="76">
        <f>分析係数表!E17</f>
        <v>4.7134367101577979E-2</v>
      </c>
      <c r="Y14" s="166">
        <f t="shared" si="8"/>
        <v>0</v>
      </c>
    </row>
    <row r="15" spans="1:25" x14ac:dyDescent="0.2">
      <c r="A15" s="6" t="s">
        <v>3</v>
      </c>
      <c r="B15" s="5" t="s">
        <v>31</v>
      </c>
      <c r="C15" s="90"/>
      <c r="D15" s="107">
        <f>投入係数表!AJ15</f>
        <v>6.8192150325806938E-4</v>
      </c>
      <c r="E15" s="110">
        <f t="shared" si="9"/>
        <v>6.8192150325806944E-2</v>
      </c>
      <c r="F15" s="85">
        <f>分析係数表!C18</f>
        <v>0.59688826025459685</v>
      </c>
      <c r="G15" s="110">
        <f t="shared" si="0"/>
        <v>4.0703093970990846E-2</v>
      </c>
      <c r="H15" s="110">
        <v>6.4309624755865394E-2</v>
      </c>
      <c r="I15" s="110">
        <f t="shared" si="1"/>
        <v>6.4309624755865394E-2</v>
      </c>
      <c r="J15" s="85">
        <f>分析係数表!G18</f>
        <v>0.21580586555930445</v>
      </c>
      <c r="K15" s="111">
        <f t="shared" si="2"/>
        <v>1.3878394234233605E-2</v>
      </c>
      <c r="L15" s="79"/>
      <c r="M15" s="80"/>
      <c r="N15" s="81">
        <f>分析係数表!H18</f>
        <v>4.5682052911734329E-4</v>
      </c>
      <c r="O15" s="82">
        <f t="shared" si="3"/>
        <v>1.3480615759087331E-2</v>
      </c>
      <c r="P15" s="76">
        <f>分析係数表!C18</f>
        <v>0.59688826025459685</v>
      </c>
      <c r="Q15" s="82">
        <f t="shared" si="4"/>
        <v>8.0464212876023376E-3</v>
      </c>
      <c r="R15" s="83">
        <v>2.0074047316772325E-2</v>
      </c>
      <c r="S15" s="84">
        <f t="shared" si="5"/>
        <v>8.4383672072637722E-2</v>
      </c>
      <c r="T15" s="85">
        <f>分析係数表!F18</f>
        <v>0.45964183752919802</v>
      </c>
      <c r="U15" s="86">
        <f t="shared" si="6"/>
        <v>3.8786266088928469E-2</v>
      </c>
      <c r="V15" s="87">
        <f>分析係数表!D18</f>
        <v>3.9968855437321565E-2</v>
      </c>
      <c r="W15" s="167">
        <f t="shared" si="7"/>
        <v>0</v>
      </c>
      <c r="X15" s="76">
        <f>分析係数表!E18</f>
        <v>3.7243706202958735E-2</v>
      </c>
      <c r="Y15" s="166">
        <f t="shared" si="8"/>
        <v>0</v>
      </c>
    </row>
    <row r="16" spans="1:25" x14ac:dyDescent="0.2">
      <c r="A16" s="6" t="s">
        <v>4</v>
      </c>
      <c r="B16" s="5" t="s">
        <v>32</v>
      </c>
      <c r="C16" s="90"/>
      <c r="D16" s="107">
        <f>投入係数表!AJ16</f>
        <v>0</v>
      </c>
      <c r="E16" s="110">
        <f t="shared" si="9"/>
        <v>0</v>
      </c>
      <c r="F16" s="85">
        <f>分析係数表!C19</f>
        <v>0.34200435729847489</v>
      </c>
      <c r="G16" s="110">
        <f t="shared" si="0"/>
        <v>0</v>
      </c>
      <c r="H16" s="110">
        <v>1.4146428161803089E-2</v>
      </c>
      <c r="I16" s="110">
        <f t="shared" si="1"/>
        <v>1.4146428161803089E-2</v>
      </c>
      <c r="J16" s="85">
        <f>分析係数表!G19</f>
        <v>5.7658279746234518E-2</v>
      </c>
      <c r="K16" s="111">
        <f t="shared" si="2"/>
        <v>8.1565871236325262E-4</v>
      </c>
      <c r="L16" s="79"/>
      <c r="M16" s="80"/>
      <c r="N16" s="81">
        <f>分析係数表!H19</f>
        <v>-1.1917057281321999E-4</v>
      </c>
      <c r="O16" s="82">
        <f t="shared" si="3"/>
        <v>-3.5166823719358256E-3</v>
      </c>
      <c r="P16" s="76">
        <f>分析係数表!C19</f>
        <v>0.34200435729847489</v>
      </c>
      <c r="Q16" s="82">
        <f t="shared" si="4"/>
        <v>-1.2027206944367882E-3</v>
      </c>
      <c r="R16" s="83">
        <v>1.1150730247381672E-2</v>
      </c>
      <c r="S16" s="84">
        <f t="shared" si="5"/>
        <v>2.5297158409184763E-2</v>
      </c>
      <c r="T16" s="85">
        <f>分析係数表!F19</f>
        <v>0.2400702026958986</v>
      </c>
      <c r="U16" s="86">
        <f t="shared" si="6"/>
        <v>6.073093946923242E-3</v>
      </c>
      <c r="V16" s="87">
        <f>分析係数表!D19</f>
        <v>1.0314617409693151E-2</v>
      </c>
      <c r="W16" s="167">
        <f t="shared" si="7"/>
        <v>0</v>
      </c>
      <c r="X16" s="76">
        <f>分析係数表!E19</f>
        <v>1.1666882453641765E-2</v>
      </c>
      <c r="Y16" s="166">
        <f t="shared" si="8"/>
        <v>0</v>
      </c>
    </row>
    <row r="17" spans="1:25" x14ac:dyDescent="0.2">
      <c r="A17" s="6" t="s">
        <v>5</v>
      </c>
      <c r="B17" s="5" t="s">
        <v>33</v>
      </c>
      <c r="C17" s="90"/>
      <c r="D17" s="107">
        <f>投入係数表!AJ17</f>
        <v>1.7426882861039552E-3</v>
      </c>
      <c r="E17" s="110">
        <f t="shared" si="9"/>
        <v>0.17426882861039553</v>
      </c>
      <c r="F17" s="85">
        <f>分析係数表!C20</f>
        <v>3.3677120606188216E-2</v>
      </c>
      <c r="G17" s="110">
        <f t="shared" si="0"/>
        <v>5.8688723590114332E-3</v>
      </c>
      <c r="H17" s="110">
        <v>6.7913235276130289E-3</v>
      </c>
      <c r="I17" s="110">
        <f t="shared" si="1"/>
        <v>6.7913235276130289E-3</v>
      </c>
      <c r="J17" s="85">
        <f>分析係数表!G20</f>
        <v>0.10088272383354351</v>
      </c>
      <c r="K17" s="111">
        <f t="shared" si="2"/>
        <v>6.8512721590043165E-4</v>
      </c>
      <c r="L17" s="79"/>
      <c r="M17" s="80"/>
      <c r="N17" s="81">
        <f>分析係数表!H20</f>
        <v>5.7599110193056326E-4</v>
      </c>
      <c r="O17" s="82">
        <f t="shared" si="3"/>
        <v>1.6997298131023155E-2</v>
      </c>
      <c r="P17" s="76">
        <f>分析係数表!C20</f>
        <v>3.3677120606188216E-2</v>
      </c>
      <c r="Q17" s="82">
        <f t="shared" si="4"/>
        <v>5.7242005913780438E-4</v>
      </c>
      <c r="R17" s="83">
        <v>1.4827924690105924E-3</v>
      </c>
      <c r="S17" s="84">
        <f t="shared" si="5"/>
        <v>8.2741159966236207E-3</v>
      </c>
      <c r="T17" s="85">
        <f>分析係数表!F20</f>
        <v>0.2244640605296343</v>
      </c>
      <c r="U17" s="86">
        <f t="shared" si="6"/>
        <v>1.8572416738953398E-3</v>
      </c>
      <c r="V17" s="87">
        <f>分析係数表!D20</f>
        <v>9.8360655737704916E-2</v>
      </c>
      <c r="W17" s="167">
        <f t="shared" si="7"/>
        <v>0</v>
      </c>
      <c r="X17" s="76">
        <f>分析係数表!E20</f>
        <v>9.8360655737704916E-2</v>
      </c>
      <c r="Y17" s="166">
        <f t="shared" si="8"/>
        <v>0</v>
      </c>
    </row>
    <row r="18" spans="1:25" x14ac:dyDescent="0.2">
      <c r="A18" s="6" t="s">
        <v>6</v>
      </c>
      <c r="B18" s="5" t="s">
        <v>34</v>
      </c>
      <c r="C18" s="90"/>
      <c r="D18" s="107">
        <f>投入係数表!AJ18</f>
        <v>3.0307622367025305E-4</v>
      </c>
      <c r="E18" s="110">
        <f t="shared" si="9"/>
        <v>3.0307622367025305E-2</v>
      </c>
      <c r="F18" s="85">
        <f>分析係数表!C21</f>
        <v>0.74792925901052154</v>
      </c>
      <c r="G18" s="110">
        <f t="shared" si="0"/>
        <v>2.2667957539339947E-2</v>
      </c>
      <c r="H18" s="110">
        <v>6.7392145197530812E-2</v>
      </c>
      <c r="I18" s="110">
        <f t="shared" si="1"/>
        <v>6.7392145197530812E-2</v>
      </c>
      <c r="J18" s="85">
        <f>分析係数表!G21</f>
        <v>0.28510603787356553</v>
      </c>
      <c r="K18" s="111">
        <f t="shared" si="2"/>
        <v>1.9213907501068047E-2</v>
      </c>
      <c r="L18" s="79"/>
      <c r="M18" s="80"/>
      <c r="N18" s="81">
        <f>分析係数表!H21</f>
        <v>9.6329546357352828E-4</v>
      </c>
      <c r="O18" s="82">
        <f t="shared" si="3"/>
        <v>2.8426515839814589E-2</v>
      </c>
      <c r="P18" s="76">
        <f>分析係数表!C21</f>
        <v>0.74792925901052154</v>
      </c>
      <c r="Q18" s="82">
        <f t="shared" si="4"/>
        <v>2.1261022928323377E-2</v>
      </c>
      <c r="R18" s="83">
        <v>5.0098392499756526E-2</v>
      </c>
      <c r="S18" s="84">
        <f t="shared" si="5"/>
        <v>0.11749053769728734</v>
      </c>
      <c r="T18" s="85">
        <f>分析係数表!F21</f>
        <v>0.42581403836016385</v>
      </c>
      <c r="U18" s="86">
        <f t="shared" si="6"/>
        <v>5.0029120325988989E-2</v>
      </c>
      <c r="V18" s="87">
        <f>分析係数表!D21</f>
        <v>6.5082518957057703E-2</v>
      </c>
      <c r="W18" s="167">
        <f t="shared" si="7"/>
        <v>0</v>
      </c>
      <c r="X18" s="76">
        <f>分析係数表!E21</f>
        <v>5.1052268764445886E-2</v>
      </c>
      <c r="Y18" s="166">
        <f t="shared" si="8"/>
        <v>0</v>
      </c>
    </row>
    <row r="19" spans="1:25" x14ac:dyDescent="0.2">
      <c r="A19" s="6" t="s">
        <v>7</v>
      </c>
      <c r="B19" s="5" t="s">
        <v>269</v>
      </c>
      <c r="C19" s="90"/>
      <c r="D19" s="107">
        <f>投入係数表!AJ19</f>
        <v>0</v>
      </c>
      <c r="E19" s="110">
        <f t="shared" si="9"/>
        <v>0</v>
      </c>
      <c r="F19" s="85">
        <f>分析係数表!C22</f>
        <v>0.14808652246256238</v>
      </c>
      <c r="G19" s="110">
        <f t="shared" si="0"/>
        <v>0</v>
      </c>
      <c r="H19" s="110">
        <v>5.9672806874120901E-3</v>
      </c>
      <c r="I19" s="110">
        <f t="shared" si="1"/>
        <v>5.9672806874120901E-3</v>
      </c>
      <c r="J19" s="85">
        <f>分析係数表!G22</f>
        <v>0.1945937983354202</v>
      </c>
      <c r="K19" s="111">
        <f t="shared" si="2"/>
        <v>1.1611958146971158E-3</v>
      </c>
      <c r="L19" s="79"/>
      <c r="M19" s="80"/>
      <c r="N19" s="81">
        <f>分析係数表!H22</f>
        <v>4.9654405338841663E-5</v>
      </c>
      <c r="O19" s="82">
        <f t="shared" si="3"/>
        <v>1.4652843216399272E-3</v>
      </c>
      <c r="P19" s="76">
        <f>分析係数表!C22</f>
        <v>0.14808652246256238</v>
      </c>
      <c r="Q19" s="82">
        <f t="shared" si="4"/>
        <v>2.1698885961057154E-4</v>
      </c>
      <c r="R19" s="83">
        <v>2.632342698628198E-3</v>
      </c>
      <c r="S19" s="84">
        <f t="shared" si="5"/>
        <v>8.5996233860402872E-3</v>
      </c>
      <c r="T19" s="85">
        <f>分析係数表!F22</f>
        <v>0.41290417618030495</v>
      </c>
      <c r="U19" s="86">
        <f t="shared" si="6"/>
        <v>3.5508204096738492E-3</v>
      </c>
      <c r="V19" s="87">
        <f>分析係数表!D22</f>
        <v>2.3495617588568902E-2</v>
      </c>
      <c r="W19" s="167">
        <f t="shared" si="7"/>
        <v>0</v>
      </c>
      <c r="X19" s="76">
        <f>分析係数表!E22</f>
        <v>1.8855417249760625E-2</v>
      </c>
      <c r="Y19" s="166">
        <f t="shared" si="8"/>
        <v>0</v>
      </c>
    </row>
    <row r="20" spans="1:25" x14ac:dyDescent="0.2">
      <c r="A20" s="6" t="s">
        <v>8</v>
      </c>
      <c r="B20" s="5" t="s">
        <v>270</v>
      </c>
      <c r="C20" s="90"/>
      <c r="D20" s="107">
        <f>投入係数表!AJ20</f>
        <v>0</v>
      </c>
      <c r="E20" s="110">
        <f t="shared" si="9"/>
        <v>0</v>
      </c>
      <c r="F20" s="85">
        <f>分析係数表!C23</f>
        <v>0</v>
      </c>
      <c r="G20" s="110">
        <f t="shared" si="0"/>
        <v>0</v>
      </c>
      <c r="H20" s="110">
        <v>0</v>
      </c>
      <c r="I20" s="110">
        <f t="shared" si="1"/>
        <v>0</v>
      </c>
      <c r="J20" s="85">
        <f>分析係数表!G23</f>
        <v>0.21540656205420827</v>
      </c>
      <c r="K20" s="111">
        <f t="shared" si="2"/>
        <v>0</v>
      </c>
      <c r="L20" s="79"/>
      <c r="M20" s="80"/>
      <c r="N20" s="81">
        <f>分析係数表!H23</f>
        <v>2.9792643203304998E-5</v>
      </c>
      <c r="O20" s="82">
        <f t="shared" si="3"/>
        <v>8.791705929839564E-4</v>
      </c>
      <c r="P20" s="76">
        <f>分析係数表!C23</f>
        <v>0</v>
      </c>
      <c r="Q20" s="82">
        <f t="shared" si="4"/>
        <v>0</v>
      </c>
      <c r="R20" s="83">
        <v>0</v>
      </c>
      <c r="S20" s="84">
        <f t="shared" si="5"/>
        <v>0</v>
      </c>
      <c r="T20" s="85">
        <f>分析係数表!F23</f>
        <v>0.44079885877318115</v>
      </c>
      <c r="U20" s="86">
        <f t="shared" si="6"/>
        <v>0</v>
      </c>
      <c r="V20" s="87">
        <f>分析係数表!D23</f>
        <v>9.4151212553495012E-2</v>
      </c>
      <c r="W20" s="167">
        <f t="shared" si="7"/>
        <v>0</v>
      </c>
      <c r="X20" s="76">
        <f>分析係数表!E23</f>
        <v>8.7375178316690436E-2</v>
      </c>
      <c r="Y20" s="166">
        <f t="shared" si="8"/>
        <v>0</v>
      </c>
    </row>
    <row r="21" spans="1:25" x14ac:dyDescent="0.2">
      <c r="A21" s="6" t="s">
        <v>9</v>
      </c>
      <c r="B21" s="5" t="s">
        <v>271</v>
      </c>
      <c r="C21" s="90"/>
      <c r="D21" s="107">
        <f>投入係数表!AJ21</f>
        <v>1.4206697984543113E-2</v>
      </c>
      <c r="E21" s="110">
        <f t="shared" si="9"/>
        <v>1.4206697984543113</v>
      </c>
      <c r="F21" s="85">
        <f>分析係数表!C24</f>
        <v>0.12890403180011356</v>
      </c>
      <c r="G21" s="110">
        <f t="shared" si="0"/>
        <v>0.18313006487741545</v>
      </c>
      <c r="H21" s="110">
        <v>0.19085495061566443</v>
      </c>
      <c r="I21" s="110">
        <f t="shared" si="1"/>
        <v>0.19085495061566443</v>
      </c>
      <c r="J21" s="85">
        <f>分析係数表!G24</f>
        <v>0.20533333333333334</v>
      </c>
      <c r="K21" s="111">
        <f t="shared" si="2"/>
        <v>3.9188883193083099E-2</v>
      </c>
      <c r="L21" s="79"/>
      <c r="M21" s="80"/>
      <c r="N21" s="81">
        <f>分析係数表!H24</f>
        <v>3.4758083737189161E-4</v>
      </c>
      <c r="O21" s="82">
        <f t="shared" si="3"/>
        <v>1.0256990251479491E-2</v>
      </c>
      <c r="P21" s="76">
        <f>分析係数表!C24</f>
        <v>0.12890403180011356</v>
      </c>
      <c r="Q21" s="82">
        <f t="shared" si="4"/>
        <v>1.322167397550167E-3</v>
      </c>
      <c r="R21" s="83">
        <v>5.1904737425682562E-3</v>
      </c>
      <c r="S21" s="84">
        <f t="shared" si="5"/>
        <v>0.19604542435823269</v>
      </c>
      <c r="T21" s="85">
        <f>分析係数表!F24</f>
        <v>0.39200000000000002</v>
      </c>
      <c r="U21" s="86">
        <f t="shared" si="6"/>
        <v>7.684980634842721E-2</v>
      </c>
      <c r="V21" s="87">
        <f>分析係数表!D24</f>
        <v>0</v>
      </c>
      <c r="W21" s="167">
        <f t="shared" si="7"/>
        <v>0</v>
      </c>
      <c r="X21" s="76">
        <f>分析係数表!E24</f>
        <v>0</v>
      </c>
      <c r="Y21" s="166">
        <f t="shared" si="8"/>
        <v>0</v>
      </c>
    </row>
    <row r="22" spans="1:25" x14ac:dyDescent="0.2">
      <c r="A22" s="6" t="s">
        <v>10</v>
      </c>
      <c r="B22" s="5" t="s">
        <v>272</v>
      </c>
      <c r="C22" s="90"/>
      <c r="D22" s="107">
        <f>投入係数表!AJ22</f>
        <v>0</v>
      </c>
      <c r="E22" s="110">
        <f t="shared" si="9"/>
        <v>0</v>
      </c>
      <c r="F22" s="85">
        <f>分析係数表!C25</f>
        <v>4.4947860481841073E-2</v>
      </c>
      <c r="G22" s="110">
        <f t="shared" si="0"/>
        <v>0</v>
      </c>
      <c r="H22" s="110">
        <v>3.6137184999509948E-3</v>
      </c>
      <c r="I22" s="110">
        <f t="shared" si="1"/>
        <v>3.6137184999509948E-3</v>
      </c>
      <c r="J22" s="85">
        <f>分析係数表!G25</f>
        <v>0.19696010132995567</v>
      </c>
      <c r="K22" s="111">
        <f t="shared" si="2"/>
        <v>7.117583619282834E-4</v>
      </c>
      <c r="L22" s="79"/>
      <c r="M22" s="80"/>
      <c r="N22" s="81">
        <f>分析係数表!H25</f>
        <v>5.2633669659172167E-4</v>
      </c>
      <c r="O22" s="82">
        <f t="shared" si="3"/>
        <v>1.5532013809383231E-2</v>
      </c>
      <c r="P22" s="76">
        <f>分析係数表!C25</f>
        <v>4.4947860481841073E-2</v>
      </c>
      <c r="Q22" s="82">
        <f t="shared" si="4"/>
        <v>6.9813078970618633E-4</v>
      </c>
      <c r="R22" s="83">
        <v>3.344112202682604E-3</v>
      </c>
      <c r="S22" s="84">
        <f t="shared" si="5"/>
        <v>6.9578307026335988E-3</v>
      </c>
      <c r="T22" s="85">
        <f>分析係数表!F25</f>
        <v>0.35085497150094996</v>
      </c>
      <c r="U22" s="86">
        <f t="shared" si="6"/>
        <v>2.441189492880946E-3</v>
      </c>
      <c r="V22" s="87">
        <f>分析係数表!D25</f>
        <v>8.9930335655478144E-2</v>
      </c>
      <c r="W22" s="167">
        <f t="shared" si="7"/>
        <v>0</v>
      </c>
      <c r="X22" s="76">
        <f>分析係数表!E25</f>
        <v>8.7397086763774542E-2</v>
      </c>
      <c r="Y22" s="166">
        <f t="shared" si="8"/>
        <v>0</v>
      </c>
    </row>
    <row r="23" spans="1:25" x14ac:dyDescent="0.2">
      <c r="A23" s="6" t="s">
        <v>11</v>
      </c>
      <c r="B23" s="5" t="s">
        <v>35</v>
      </c>
      <c r="C23" s="90"/>
      <c r="D23" s="107">
        <f>投入係数表!AJ23</f>
        <v>7.5769055917563263E-5</v>
      </c>
      <c r="E23" s="110">
        <f t="shared" si="9"/>
        <v>7.5769055917563263E-3</v>
      </c>
      <c r="F23" s="85">
        <f>分析係数表!C26</f>
        <v>0.39424703891708968</v>
      </c>
      <c r="G23" s="110">
        <f t="shared" si="0"/>
        <v>2.9871725937042708E-3</v>
      </c>
      <c r="H23" s="110">
        <v>1.6404068154322129E-2</v>
      </c>
      <c r="I23" s="110">
        <f t="shared" si="1"/>
        <v>1.6404068154322129E-2</v>
      </c>
      <c r="J23" s="85">
        <f>分析係数表!G26</f>
        <v>0.19628618241398144</v>
      </c>
      <c r="K23" s="111">
        <f t="shared" si="2"/>
        <v>3.2198919140706572E-3</v>
      </c>
      <c r="L23" s="79"/>
      <c r="M23" s="80"/>
      <c r="N23" s="81">
        <f>分析係数表!H26</f>
        <v>1.0973623579884007E-2</v>
      </c>
      <c r="O23" s="82">
        <f t="shared" si="3"/>
        <v>0.32382783508242391</v>
      </c>
      <c r="P23" s="76">
        <f>分析係数表!C26</f>
        <v>0.39424703891708968</v>
      </c>
      <c r="Q23" s="82">
        <f t="shared" si="4"/>
        <v>0.12766816510017728</v>
      </c>
      <c r="R23" s="83">
        <v>0.14032005771683209</v>
      </c>
      <c r="S23" s="84">
        <f t="shared" si="5"/>
        <v>0.15672412587115422</v>
      </c>
      <c r="T23" s="85">
        <f>分析係数表!F26</f>
        <v>0.33478973238667392</v>
      </c>
      <c r="U23" s="86">
        <f t="shared" si="6"/>
        <v>5.2469628158939123E-2</v>
      </c>
      <c r="V23" s="87">
        <f>分析係数表!D26</f>
        <v>1.0267613326051339E-2</v>
      </c>
      <c r="W23" s="167">
        <f t="shared" si="7"/>
        <v>0</v>
      </c>
      <c r="X23" s="76">
        <f>分析係数表!E26</f>
        <v>1.0158383397050792E-2</v>
      </c>
      <c r="Y23" s="166">
        <f t="shared" si="8"/>
        <v>0</v>
      </c>
    </row>
    <row r="24" spans="1:25" x14ac:dyDescent="0.2">
      <c r="A24" s="6" t="s">
        <v>12</v>
      </c>
      <c r="B24" s="5" t="s">
        <v>366</v>
      </c>
      <c r="C24" s="90"/>
      <c r="D24" s="107">
        <f>投入係数表!AJ24</f>
        <v>0</v>
      </c>
      <c r="E24" s="110">
        <f t="shared" si="9"/>
        <v>0</v>
      </c>
      <c r="F24" s="85">
        <f>分析係数表!C27</f>
        <v>0.12701612903225812</v>
      </c>
      <c r="G24" s="110">
        <f t="shared" si="0"/>
        <v>0</v>
      </c>
      <c r="H24" s="110">
        <v>5.1996334730122795E-4</v>
      </c>
      <c r="I24" s="110">
        <f t="shared" si="1"/>
        <v>5.1996334730122795E-4</v>
      </c>
      <c r="J24" s="85">
        <f>分析係数表!G27</f>
        <v>0.16988809766022381</v>
      </c>
      <c r="K24" s="111">
        <f t="shared" si="2"/>
        <v>8.8335583926047882E-5</v>
      </c>
      <c r="L24" s="79"/>
      <c r="M24" s="80"/>
      <c r="N24" s="81">
        <f>分析係数表!H27</f>
        <v>1.137085882259474E-2</v>
      </c>
      <c r="O24" s="82">
        <f t="shared" si="3"/>
        <v>0.33555010965554333</v>
      </c>
      <c r="P24" s="76">
        <f>分析係数表!C27</f>
        <v>0.12701612903225812</v>
      </c>
      <c r="Q24" s="82">
        <f t="shared" si="4"/>
        <v>4.2620276024796851E-2</v>
      </c>
      <c r="R24" s="83">
        <v>4.3141365061188534E-2</v>
      </c>
      <c r="S24" s="84">
        <f t="shared" si="5"/>
        <v>4.3661328408489762E-2</v>
      </c>
      <c r="T24" s="85">
        <f>分析係数表!F27</f>
        <v>0.32044760935910477</v>
      </c>
      <c r="U24" s="86">
        <f t="shared" si="6"/>
        <v>1.3991168309943311E-2</v>
      </c>
      <c r="V24" s="87">
        <f>分析係数表!D27</f>
        <v>1.0172939979654121E-2</v>
      </c>
      <c r="W24" s="167">
        <f t="shared" si="7"/>
        <v>0</v>
      </c>
      <c r="X24" s="76">
        <f>分析係数表!E27</f>
        <v>5.0864699898270603E-3</v>
      </c>
      <c r="Y24" s="166">
        <f t="shared" si="8"/>
        <v>0</v>
      </c>
    </row>
    <row r="25" spans="1:25" x14ac:dyDescent="0.2">
      <c r="A25" s="6" t="s">
        <v>13</v>
      </c>
      <c r="B25" s="5" t="s">
        <v>192</v>
      </c>
      <c r="C25" s="90"/>
      <c r="D25" s="107">
        <f>投入係数表!AJ25</f>
        <v>0</v>
      </c>
      <c r="E25" s="110">
        <f t="shared" si="9"/>
        <v>0</v>
      </c>
      <c r="F25" s="85">
        <f>分析係数表!C28</f>
        <v>0.16379672406551871</v>
      </c>
      <c r="G25" s="110">
        <f t="shared" si="0"/>
        <v>0</v>
      </c>
      <c r="H25" s="110">
        <v>1.8245034613222556E-2</v>
      </c>
      <c r="I25" s="110">
        <f t="shared" si="1"/>
        <v>1.8245034613222556E-2</v>
      </c>
      <c r="J25" s="85">
        <f>分析係数表!G28</f>
        <v>0.12481384959046909</v>
      </c>
      <c r="K25" s="111">
        <f t="shared" si="2"/>
        <v>2.2772330059876627E-3</v>
      </c>
      <c r="L25" s="79"/>
      <c r="M25" s="80"/>
      <c r="N25" s="81">
        <f>分析係数表!H28</f>
        <v>2.2086279494716771E-2</v>
      </c>
      <c r="O25" s="82">
        <f t="shared" si="3"/>
        <v>0.65175846626543965</v>
      </c>
      <c r="P25" s="76">
        <f>分析係数表!C28</f>
        <v>0.16379672406551871</v>
      </c>
      <c r="Q25" s="82">
        <f t="shared" si="4"/>
        <v>0.10675590165624591</v>
      </c>
      <c r="R25" s="83">
        <v>0.12195082699260748</v>
      </c>
      <c r="S25" s="84">
        <f t="shared" si="5"/>
        <v>0.14019586160583003</v>
      </c>
      <c r="T25" s="85">
        <f>分析係数表!F28</f>
        <v>0.21360759493670886</v>
      </c>
      <c r="U25" s="86">
        <f t="shared" si="6"/>
        <v>2.9946900817701034E-2</v>
      </c>
      <c r="V25" s="87">
        <f>分析係数表!D28</f>
        <v>6.6548771407297092E-2</v>
      </c>
      <c r="W25" s="167">
        <f t="shared" si="7"/>
        <v>0</v>
      </c>
      <c r="X25" s="76">
        <f>分析係数表!E28</f>
        <v>6.78518242740134E-2</v>
      </c>
      <c r="Y25" s="166">
        <f t="shared" si="8"/>
        <v>0</v>
      </c>
    </row>
    <row r="26" spans="1:25" x14ac:dyDescent="0.2">
      <c r="A26" s="6" t="s">
        <v>14</v>
      </c>
      <c r="B26" s="5" t="s">
        <v>50</v>
      </c>
      <c r="C26" s="90"/>
      <c r="D26" s="107">
        <f>投入係数表!AJ26</f>
        <v>3.0307622367025306E-3</v>
      </c>
      <c r="E26" s="110">
        <f t="shared" si="9"/>
        <v>0.30307622367025305</v>
      </c>
      <c r="F26" s="85">
        <f>分析係数表!C29</f>
        <v>0.28548895899053628</v>
      </c>
      <c r="G26" s="110">
        <f t="shared" si="0"/>
        <v>8.652491559040347E-2</v>
      </c>
      <c r="H26" s="110">
        <v>0.10767759061089614</v>
      </c>
      <c r="I26" s="110">
        <f t="shared" si="1"/>
        <v>0.10767759061089614</v>
      </c>
      <c r="J26" s="85">
        <f>分析係数表!G29</f>
        <v>0.26160092807424595</v>
      </c>
      <c r="K26" s="111">
        <f t="shared" si="2"/>
        <v>2.8168557636609144E-2</v>
      </c>
      <c r="L26" s="79"/>
      <c r="M26" s="80"/>
      <c r="N26" s="81">
        <f>分析係数表!H29</f>
        <v>1.047707952649559E-2</v>
      </c>
      <c r="O26" s="82">
        <f t="shared" si="3"/>
        <v>0.30917499186602465</v>
      </c>
      <c r="P26" s="76">
        <f>分析係数表!C29</f>
        <v>0.28548895899053628</v>
      </c>
      <c r="Q26" s="82">
        <f t="shared" si="4"/>
        <v>8.8266046573738904E-2</v>
      </c>
      <c r="R26" s="83">
        <v>0.12138348089224567</v>
      </c>
      <c r="S26" s="84">
        <f t="shared" si="5"/>
        <v>0.22906107150314181</v>
      </c>
      <c r="T26" s="85">
        <f>分析係数表!F29</f>
        <v>0.47177107501933491</v>
      </c>
      <c r="U26" s="86">
        <f t="shared" si="6"/>
        <v>0.10806438794811796</v>
      </c>
      <c r="V26" s="87">
        <f>分析係数表!D29</f>
        <v>7.4825986078886311E-2</v>
      </c>
      <c r="W26" s="167">
        <f t="shared" si="7"/>
        <v>0</v>
      </c>
      <c r="X26" s="76">
        <f>分析係数表!E29</f>
        <v>4.7370456303170917E-2</v>
      </c>
      <c r="Y26" s="166">
        <f t="shared" si="8"/>
        <v>0</v>
      </c>
    </row>
    <row r="27" spans="1:25" x14ac:dyDescent="0.2">
      <c r="A27" s="6" t="s">
        <v>15</v>
      </c>
      <c r="B27" s="5" t="s">
        <v>36</v>
      </c>
      <c r="C27" s="90"/>
      <c r="D27" s="107">
        <f>投入係数表!AJ27</f>
        <v>2.1973026216093347E-3</v>
      </c>
      <c r="E27" s="110">
        <f t="shared" si="9"/>
        <v>0.21973026216093347</v>
      </c>
      <c r="F27" s="85">
        <f>分析係数表!C30</f>
        <v>1</v>
      </c>
      <c r="G27" s="110">
        <f t="shared" si="0"/>
        <v>0.21973026216093347</v>
      </c>
      <c r="H27" s="110">
        <v>0.26986278880282893</v>
      </c>
      <c r="I27" s="110">
        <f t="shared" si="1"/>
        <v>0.26986278880282893</v>
      </c>
      <c r="J27" s="85">
        <f>分析係数表!G30</f>
        <v>0.34486716956379143</v>
      </c>
      <c r="K27" s="111">
        <f t="shared" si="2"/>
        <v>9.3066816145022838E-2</v>
      </c>
      <c r="L27" s="79"/>
      <c r="M27" s="80"/>
      <c r="N27" s="81">
        <f>分析係数表!H30</f>
        <v>0</v>
      </c>
      <c r="O27" s="82">
        <f t="shared" si="3"/>
        <v>0</v>
      </c>
      <c r="P27" s="76">
        <f>分析係数表!C30</f>
        <v>1</v>
      </c>
      <c r="Q27" s="82">
        <f t="shared" si="4"/>
        <v>0</v>
      </c>
      <c r="R27" s="83">
        <v>6.7192334718747027E-2</v>
      </c>
      <c r="S27" s="84">
        <f t="shared" si="5"/>
        <v>0.33705512352157596</v>
      </c>
      <c r="T27" s="85">
        <f>分析係数表!F30</f>
        <v>0.44112823876680879</v>
      </c>
      <c r="U27" s="86">
        <f t="shared" si="6"/>
        <v>0.148684533006402</v>
      </c>
      <c r="V27" s="87">
        <f>分析係数表!D30</f>
        <v>0.17563135454247294</v>
      </c>
      <c r="W27" s="167">
        <f t="shared" si="7"/>
        <v>0</v>
      </c>
      <c r="X27" s="76">
        <f>分析係数表!E30</f>
        <v>0.11282387668087898</v>
      </c>
      <c r="Y27" s="166">
        <f t="shared" si="8"/>
        <v>0</v>
      </c>
    </row>
    <row r="28" spans="1:25" x14ac:dyDescent="0.2">
      <c r="A28" s="6" t="s">
        <v>16</v>
      </c>
      <c r="B28" s="5" t="s">
        <v>193</v>
      </c>
      <c r="C28" s="90"/>
      <c r="D28" s="107">
        <f>投入係数表!AJ28</f>
        <v>1.0456129716623731E-2</v>
      </c>
      <c r="E28" s="110">
        <f t="shared" si="9"/>
        <v>1.045612971662373</v>
      </c>
      <c r="F28" s="85">
        <f>分析係数表!C31</f>
        <v>9.852216748768472E-2</v>
      </c>
      <c r="G28" s="110">
        <f t="shared" si="0"/>
        <v>0.10301605632141606</v>
      </c>
      <c r="H28" s="110">
        <v>0.12063828435268134</v>
      </c>
      <c r="I28" s="110">
        <f t="shared" si="1"/>
        <v>0.12063828435268134</v>
      </c>
      <c r="J28" s="85">
        <f>分析係数表!G31</f>
        <v>7.0742358078602616E-2</v>
      </c>
      <c r="K28" s="111">
        <f t="shared" si="2"/>
        <v>8.5342367096656671E-3</v>
      </c>
      <c r="L28" s="79"/>
      <c r="M28" s="80"/>
      <c r="N28" s="81">
        <f>分析係数表!H31</f>
        <v>2.298998967188369E-2</v>
      </c>
      <c r="O28" s="82">
        <f t="shared" si="3"/>
        <v>0.67842664091928639</v>
      </c>
      <c r="P28" s="76">
        <f>分析係数表!C31</f>
        <v>9.852216748768472E-2</v>
      </c>
      <c r="Q28" s="82">
        <f t="shared" si="4"/>
        <v>6.6840063144757281E-2</v>
      </c>
      <c r="R28" s="83">
        <v>8.6045816970751379E-2</v>
      </c>
      <c r="S28" s="84">
        <f t="shared" si="5"/>
        <v>0.20668410132343273</v>
      </c>
      <c r="T28" s="85">
        <f>分析係数表!F31</f>
        <v>0.34585152838427946</v>
      </c>
      <c r="U28" s="86">
        <f t="shared" si="6"/>
        <v>7.1482012335440492E-2</v>
      </c>
      <c r="V28" s="87">
        <f>分析係数表!D31</f>
        <v>0</v>
      </c>
      <c r="W28" s="167">
        <f t="shared" si="7"/>
        <v>0</v>
      </c>
      <c r="X28" s="76">
        <f>分析係数表!E31</f>
        <v>0</v>
      </c>
      <c r="Y28" s="166">
        <f t="shared" si="8"/>
        <v>0</v>
      </c>
    </row>
    <row r="29" spans="1:25" x14ac:dyDescent="0.2">
      <c r="A29" s="6" t="s">
        <v>17</v>
      </c>
      <c r="B29" s="5" t="s">
        <v>273</v>
      </c>
      <c r="C29" s="90"/>
      <c r="D29" s="107">
        <f>投入係数表!AJ29</f>
        <v>4.4703742991362332E-3</v>
      </c>
      <c r="E29" s="110">
        <f t="shared" si="9"/>
        <v>0.44703742991362333</v>
      </c>
      <c r="F29" s="85">
        <f>分析係数表!C32</f>
        <v>1</v>
      </c>
      <c r="G29" s="110">
        <f t="shared" si="0"/>
        <v>0.44703742991362333</v>
      </c>
      <c r="H29" s="110">
        <v>0.51834211998511159</v>
      </c>
      <c r="I29" s="110">
        <f t="shared" si="1"/>
        <v>0.51834211998511159</v>
      </c>
      <c r="J29" s="85">
        <f>分析係数表!G32</f>
        <v>0.13984348417829193</v>
      </c>
      <c r="K29" s="111">
        <f t="shared" si="2"/>
        <v>7.2486768055080253E-2</v>
      </c>
      <c r="L29" s="79"/>
      <c r="M29" s="80"/>
      <c r="N29" s="81">
        <f>分析係数表!H32</f>
        <v>6.6735520775403198E-3</v>
      </c>
      <c r="O29" s="82">
        <f t="shared" si="3"/>
        <v>0.19693421282840623</v>
      </c>
      <c r="P29" s="76">
        <f>分析係数表!C32</f>
        <v>1</v>
      </c>
      <c r="Q29" s="82">
        <f t="shared" si="4"/>
        <v>0.19693421282840623</v>
      </c>
      <c r="R29" s="83">
        <v>0.25954900290146671</v>
      </c>
      <c r="S29" s="84">
        <f t="shared" si="5"/>
        <v>0.77789112288657836</v>
      </c>
      <c r="T29" s="85">
        <f>分析係数表!F32</f>
        <v>0.48213678121810138</v>
      </c>
      <c r="U29" s="86">
        <f t="shared" si="6"/>
        <v>0.37504992212666943</v>
      </c>
      <c r="V29" s="87">
        <f>分析係数表!D32</f>
        <v>1.5651582170806397E-2</v>
      </c>
      <c r="W29" s="167">
        <f t="shared" si="7"/>
        <v>0</v>
      </c>
      <c r="X29" s="76">
        <f>分析係数表!E32</f>
        <v>2.3477373256209595E-2</v>
      </c>
      <c r="Y29" s="166">
        <f t="shared" si="8"/>
        <v>0</v>
      </c>
    </row>
    <row r="30" spans="1:25" x14ac:dyDescent="0.2">
      <c r="A30" s="6" t="s">
        <v>18</v>
      </c>
      <c r="B30" s="5" t="s">
        <v>274</v>
      </c>
      <c r="C30" s="90"/>
      <c r="D30" s="107">
        <f>投入係数表!AJ30</f>
        <v>3.6747992120018183E-3</v>
      </c>
      <c r="E30" s="110">
        <f t="shared" si="9"/>
        <v>0.3674799212001818</v>
      </c>
      <c r="F30" s="85">
        <f>分析係数表!C33</f>
        <v>0.66930265995686555</v>
      </c>
      <c r="G30" s="110">
        <f t="shared" si="0"/>
        <v>0.24595528874002104</v>
      </c>
      <c r="H30" s="110">
        <v>0.26551332212991291</v>
      </c>
      <c r="I30" s="110">
        <f t="shared" si="1"/>
        <v>0.26551332212991291</v>
      </c>
      <c r="J30" s="85">
        <f>分析係数表!G33</f>
        <v>0.50267952840300112</v>
      </c>
      <c r="K30" s="111">
        <f t="shared" si="2"/>
        <v>0.13346811155297875</v>
      </c>
      <c r="L30" s="79"/>
      <c r="M30" s="80"/>
      <c r="N30" s="81">
        <f>分析係数表!H33</f>
        <v>9.930881067768333E-4</v>
      </c>
      <c r="O30" s="82">
        <f t="shared" si="3"/>
        <v>2.9305686432798548E-2</v>
      </c>
      <c r="P30" s="76">
        <f>分析係数表!C33</f>
        <v>0.66930265995686555</v>
      </c>
      <c r="Q30" s="82">
        <f t="shared" si="4"/>
        <v>1.9614373881333896E-2</v>
      </c>
      <c r="R30" s="83">
        <v>5.566229999235426E-2</v>
      </c>
      <c r="S30" s="84">
        <f t="shared" si="5"/>
        <v>0.32117562212226719</v>
      </c>
      <c r="T30" s="85">
        <f>分析係数表!F33</f>
        <v>0.63987138263665599</v>
      </c>
      <c r="U30" s="86">
        <f t="shared" si="6"/>
        <v>0.20551108939656326</v>
      </c>
      <c r="V30" s="87">
        <f>分析係数表!D33</f>
        <v>8.1457663451232579E-2</v>
      </c>
      <c r="W30" s="167">
        <f t="shared" si="7"/>
        <v>0</v>
      </c>
      <c r="X30" s="76">
        <f>分析係数表!E33</f>
        <v>7.5026795284030015E-2</v>
      </c>
      <c r="Y30" s="166">
        <f t="shared" si="8"/>
        <v>0</v>
      </c>
    </row>
    <row r="31" spans="1:25" x14ac:dyDescent="0.2">
      <c r="A31" s="6" t="s">
        <v>19</v>
      </c>
      <c r="B31" s="5" t="s">
        <v>275</v>
      </c>
      <c r="C31" s="90"/>
      <c r="D31" s="107">
        <f>投入係数表!AJ31</f>
        <v>6.3759660554629491E-2</v>
      </c>
      <c r="E31" s="110">
        <f t="shared" si="9"/>
        <v>6.3759660554629489</v>
      </c>
      <c r="F31" s="85">
        <f>分析係数表!C34</f>
        <v>0.21075898495808931</v>
      </c>
      <c r="G31" s="110">
        <f t="shared" si="0"/>
        <v>1.3437921339766037</v>
      </c>
      <c r="H31" s="110">
        <v>1.4235372010238967</v>
      </c>
      <c r="I31" s="110">
        <f t="shared" si="1"/>
        <v>1.4235372010238967</v>
      </c>
      <c r="J31" s="85">
        <f>分析係数表!G34</f>
        <v>0.42506631299734748</v>
      </c>
      <c r="K31" s="111">
        <f t="shared" si="2"/>
        <v>0.6050977094537916</v>
      </c>
      <c r="L31" s="79"/>
      <c r="M31" s="80"/>
      <c r="N31" s="81">
        <f>分析係数表!H34</f>
        <v>0.16547827123222372</v>
      </c>
      <c r="O31" s="82">
        <f t="shared" si="3"/>
        <v>4.8832065302972216</v>
      </c>
      <c r="P31" s="76">
        <f>分析係数表!C34</f>
        <v>0.21075898495808931</v>
      </c>
      <c r="Q31" s="82">
        <f t="shared" si="4"/>
        <v>1.0291796516661555</v>
      </c>
      <c r="R31" s="83">
        <v>1.1260423344435893</v>
      </c>
      <c r="S31" s="84">
        <f t="shared" si="5"/>
        <v>2.5495795354674859</v>
      </c>
      <c r="T31" s="85">
        <f>分析係数表!F34</f>
        <v>0.7000994694960212</v>
      </c>
      <c r="U31" s="86">
        <f t="shared" si="6"/>
        <v>1.7849592802186991</v>
      </c>
      <c r="V31" s="87">
        <f>分析係数表!D34</f>
        <v>0.34449602122015915</v>
      </c>
      <c r="W31" s="167">
        <f t="shared" si="7"/>
        <v>1</v>
      </c>
      <c r="X31" s="76">
        <f>分析係数表!E34</f>
        <v>0.25008289124668437</v>
      </c>
      <c r="Y31" s="166">
        <f t="shared" si="8"/>
        <v>1</v>
      </c>
    </row>
    <row r="32" spans="1:25" x14ac:dyDescent="0.2">
      <c r="A32" s="6" t="s">
        <v>20</v>
      </c>
      <c r="B32" s="5" t="s">
        <v>37</v>
      </c>
      <c r="C32" s="90"/>
      <c r="D32" s="107">
        <f>投入係数表!AJ32</f>
        <v>6.6676769207455674E-3</v>
      </c>
      <c r="E32" s="110">
        <f t="shared" si="9"/>
        <v>0.66676769207455677</v>
      </c>
      <c r="F32" s="85">
        <f>分析係数表!C35</f>
        <v>0.35776763643278187</v>
      </c>
      <c r="G32" s="110">
        <f t="shared" si="0"/>
        <v>0.23854790124325509</v>
      </c>
      <c r="H32" s="110">
        <v>0.32572786581481089</v>
      </c>
      <c r="I32" s="110">
        <f t="shared" si="1"/>
        <v>0.32572786581481089</v>
      </c>
      <c r="J32" s="85">
        <f>分析係数表!G35</f>
        <v>0.31457036114570364</v>
      </c>
      <c r="K32" s="111">
        <f t="shared" si="2"/>
        <v>0.10246433238458436</v>
      </c>
      <c r="L32" s="79"/>
      <c r="M32" s="80"/>
      <c r="N32" s="81">
        <f>分析係数表!H35</f>
        <v>6.2812822753634701E-2</v>
      </c>
      <c r="O32" s="82">
        <f t="shared" si="3"/>
        <v>1.853584666874508</v>
      </c>
      <c r="P32" s="76">
        <f>分析係数表!C35</f>
        <v>0.35776763643278187</v>
      </c>
      <c r="Q32" s="82">
        <f t="shared" si="4"/>
        <v>0.66315260519573804</v>
      </c>
      <c r="R32" s="83">
        <v>0.81253742700802034</v>
      </c>
      <c r="S32" s="84">
        <f t="shared" si="5"/>
        <v>1.1382652928228312</v>
      </c>
      <c r="T32" s="85">
        <f>分析係数表!F35</f>
        <v>0.64533001245330013</v>
      </c>
      <c r="U32" s="86">
        <f t="shared" si="6"/>
        <v>0.73455675559251699</v>
      </c>
      <c r="V32" s="87">
        <f>分析係数表!D35</f>
        <v>7.6961394769613944E-2</v>
      </c>
      <c r="W32" s="167">
        <f t="shared" si="7"/>
        <v>0</v>
      </c>
      <c r="X32" s="76">
        <f>分析係数表!E35</f>
        <v>7.0734744707347447E-2</v>
      </c>
      <c r="Y32" s="166">
        <f t="shared" si="8"/>
        <v>0</v>
      </c>
    </row>
    <row r="33" spans="1:25" x14ac:dyDescent="0.2">
      <c r="A33" s="6" t="s">
        <v>21</v>
      </c>
      <c r="B33" s="5" t="s">
        <v>38</v>
      </c>
      <c r="C33" s="90"/>
      <c r="D33" s="107">
        <f>投入係数表!AJ33</f>
        <v>1.9851492650401575E-2</v>
      </c>
      <c r="E33" s="110">
        <f t="shared" si="9"/>
        <v>1.9851492650401574</v>
      </c>
      <c r="F33" s="85">
        <f>分析係数表!C36</f>
        <v>0.77131996474217712</v>
      </c>
      <c r="G33" s="110">
        <f t="shared" si="0"/>
        <v>1.5311852611187331</v>
      </c>
      <c r="H33" s="110">
        <v>1.6401005625563954</v>
      </c>
      <c r="I33" s="110">
        <f t="shared" si="1"/>
        <v>1.6401005625563954</v>
      </c>
      <c r="J33" s="85">
        <f>分析係数表!G36</f>
        <v>2.7850799289520427E-2</v>
      </c>
      <c r="K33" s="111">
        <f t="shared" si="2"/>
        <v>4.5678111582387708E-2</v>
      </c>
      <c r="L33" s="79"/>
      <c r="M33" s="80"/>
      <c r="N33" s="81">
        <f>分析係数表!H36</f>
        <v>0.1566397870819099</v>
      </c>
      <c r="O33" s="82">
        <f t="shared" si="3"/>
        <v>4.6223859210453142</v>
      </c>
      <c r="P33" s="76">
        <f>分析係数表!C36</f>
        <v>0.77131996474217712</v>
      </c>
      <c r="Q33" s="82">
        <f t="shared" si="4"/>
        <v>3.5653385456454076</v>
      </c>
      <c r="R33" s="83">
        <v>3.7099949077160472</v>
      </c>
      <c r="S33" s="84">
        <f t="shared" si="5"/>
        <v>5.3500954702724428</v>
      </c>
      <c r="T33" s="85">
        <f>分析係数表!F36</f>
        <v>0.87289520426287748</v>
      </c>
      <c r="U33" s="86">
        <f t="shared" si="6"/>
        <v>4.6700726783493591</v>
      </c>
      <c r="V33" s="87">
        <f>分析係数表!D36</f>
        <v>1.1793960923623446E-2</v>
      </c>
      <c r="W33" s="167">
        <f t="shared" si="7"/>
        <v>0</v>
      </c>
      <c r="X33" s="76">
        <f>分析係数表!E36</f>
        <v>4.760213143872114E-3</v>
      </c>
      <c r="Y33" s="166">
        <f t="shared" si="8"/>
        <v>0</v>
      </c>
    </row>
    <row r="34" spans="1:25" x14ac:dyDescent="0.2">
      <c r="A34" s="6" t="s">
        <v>22</v>
      </c>
      <c r="B34" s="5" t="s">
        <v>378</v>
      </c>
      <c r="C34" s="90"/>
      <c r="D34" s="107">
        <f>投入係数表!AJ34</f>
        <v>1.2312471586604031E-2</v>
      </c>
      <c r="E34" s="110">
        <f t="shared" si="9"/>
        <v>1.231247158660403</v>
      </c>
      <c r="F34" s="85">
        <f>分析係数表!C37</f>
        <v>0.44031007751937989</v>
      </c>
      <c r="G34" s="110">
        <f t="shared" si="0"/>
        <v>0.54213053187527827</v>
      </c>
      <c r="H34" s="110">
        <v>0.64008604044711237</v>
      </c>
      <c r="I34" s="110">
        <f t="shared" si="1"/>
        <v>0.64008604044711237</v>
      </c>
      <c r="J34" s="85">
        <f>分析係数表!G37</f>
        <v>0.46875589956579194</v>
      </c>
      <c r="K34" s="111">
        <f t="shared" si="2"/>
        <v>0.30004410768929207</v>
      </c>
      <c r="L34" s="79"/>
      <c r="M34" s="80"/>
      <c r="N34" s="81">
        <f>分析係数表!H37</f>
        <v>4.9515373003892908E-2</v>
      </c>
      <c r="O34" s="82">
        <f t="shared" si="3"/>
        <v>1.4611815255393357</v>
      </c>
      <c r="P34" s="76">
        <f>分析係数表!C37</f>
        <v>0.44031007751937989</v>
      </c>
      <c r="Q34" s="82">
        <f t="shared" si="4"/>
        <v>0.6433729507801107</v>
      </c>
      <c r="R34" s="83">
        <v>0.75990879907797781</v>
      </c>
      <c r="S34" s="84">
        <f t="shared" si="5"/>
        <v>1.3999948395250903</v>
      </c>
      <c r="T34" s="85">
        <f>分析係数表!F37</f>
        <v>0.71172361714177834</v>
      </c>
      <c r="U34" s="86">
        <f t="shared" si="6"/>
        <v>0.99640939116662075</v>
      </c>
      <c r="V34" s="87">
        <f>分析係数表!D37</f>
        <v>0.12846894468567113</v>
      </c>
      <c r="W34" s="167">
        <f t="shared" si="7"/>
        <v>0</v>
      </c>
      <c r="X34" s="76">
        <f>分析係数表!E37</f>
        <v>0.12044553520860865</v>
      </c>
      <c r="Y34" s="166">
        <f t="shared" si="8"/>
        <v>0</v>
      </c>
    </row>
    <row r="35" spans="1:25" x14ac:dyDescent="0.2">
      <c r="A35" s="6" t="s">
        <v>23</v>
      </c>
      <c r="B35" s="5" t="s">
        <v>194</v>
      </c>
      <c r="C35" s="90"/>
      <c r="D35" s="107">
        <f>投入係数表!AJ35</f>
        <v>1.11380512198818E-2</v>
      </c>
      <c r="E35" s="110">
        <f t="shared" si="9"/>
        <v>1.1138051219881799</v>
      </c>
      <c r="F35" s="85">
        <f>分析係数表!C38</f>
        <v>1.9523553644993696E-2</v>
      </c>
      <c r="G35" s="110">
        <f t="shared" si="0"/>
        <v>2.1745434049204978E-2</v>
      </c>
      <c r="H35" s="110">
        <v>2.6030346814639338E-2</v>
      </c>
      <c r="I35" s="110">
        <f t="shared" si="1"/>
        <v>2.6030346814639338E-2</v>
      </c>
      <c r="J35" s="85">
        <f>分析係数表!G38</f>
        <v>0.33554817275747506</v>
      </c>
      <c r="K35" s="111">
        <f t="shared" si="2"/>
        <v>8.7344353098955906E-3</v>
      </c>
      <c r="L35" s="79"/>
      <c r="M35" s="80"/>
      <c r="N35" s="81">
        <f>分析係数表!H38</f>
        <v>4.4649241280686425E-2</v>
      </c>
      <c r="O35" s="82">
        <f t="shared" si="3"/>
        <v>1.3175836620186228</v>
      </c>
      <c r="P35" s="76">
        <f>分析係数表!C38</f>
        <v>1.9523553644993696E-2</v>
      </c>
      <c r="Q35" s="82">
        <f t="shared" si="4"/>
        <v>2.5723915307187824E-2</v>
      </c>
      <c r="R35" s="83">
        <v>3.1215228593287601E-2</v>
      </c>
      <c r="S35" s="84">
        <f t="shared" si="5"/>
        <v>5.7245575407926935E-2</v>
      </c>
      <c r="T35" s="85">
        <f>分析係数表!F38</f>
        <v>0.54485049833887045</v>
      </c>
      <c r="U35" s="86">
        <f t="shared" si="6"/>
        <v>3.1190280288704377E-2</v>
      </c>
      <c r="V35" s="87">
        <f>分析係数表!D38</f>
        <v>0.16279069767441862</v>
      </c>
      <c r="W35" s="167">
        <f t="shared" si="7"/>
        <v>0</v>
      </c>
      <c r="X35" s="76">
        <f>分析係数表!E38</f>
        <v>0.12624584717607973</v>
      </c>
      <c r="Y35" s="166">
        <f t="shared" si="8"/>
        <v>0</v>
      </c>
    </row>
    <row r="36" spans="1:25" x14ac:dyDescent="0.2">
      <c r="A36" s="6" t="s">
        <v>24</v>
      </c>
      <c r="B36" s="5" t="s">
        <v>39</v>
      </c>
      <c r="C36" s="90"/>
      <c r="D36" s="107">
        <f>投入係数表!AJ36</f>
        <v>0</v>
      </c>
      <c r="E36" s="110">
        <f t="shared" si="9"/>
        <v>0</v>
      </c>
      <c r="F36" s="85">
        <f>分析係数表!C39</f>
        <v>1</v>
      </c>
      <c r="G36" s="110">
        <f t="shared" si="0"/>
        <v>0</v>
      </c>
      <c r="H36" s="110">
        <v>4.6252670508710923E-2</v>
      </c>
      <c r="I36" s="110">
        <f t="shared" si="1"/>
        <v>4.6252670508710923E-2</v>
      </c>
      <c r="J36" s="85">
        <f>分析係数表!G39</f>
        <v>0.34952522092321203</v>
      </c>
      <c r="K36" s="111">
        <f t="shared" si="2"/>
        <v>1.616647487784572E-2</v>
      </c>
      <c r="L36" s="79"/>
      <c r="M36" s="80"/>
      <c r="N36" s="81">
        <f>分析係数表!H39</f>
        <v>3.9524906649717967E-3</v>
      </c>
      <c r="O36" s="82">
        <f t="shared" si="3"/>
        <v>0.11663663200253822</v>
      </c>
      <c r="P36" s="76">
        <f>分析係数表!C39</f>
        <v>1</v>
      </c>
      <c r="Q36" s="82">
        <f t="shared" si="4"/>
        <v>0.11663663200253822</v>
      </c>
      <c r="R36" s="83">
        <v>0.18994439337875718</v>
      </c>
      <c r="S36" s="84">
        <f t="shared" si="5"/>
        <v>0.23619706388746811</v>
      </c>
      <c r="T36" s="85">
        <f>分析係数表!F39</f>
        <v>0.70020308469180526</v>
      </c>
      <c r="U36" s="86">
        <f t="shared" si="6"/>
        <v>0.16538591272915257</v>
      </c>
      <c r="V36" s="87">
        <f>分析係数表!D39</f>
        <v>4.7038805642461164E-2</v>
      </c>
      <c r="W36" s="167">
        <f t="shared" si="7"/>
        <v>0</v>
      </c>
      <c r="X36" s="76">
        <f>分析係数表!E39</f>
        <v>5.9608101432570393E-2</v>
      </c>
      <c r="Y36" s="166">
        <f t="shared" si="8"/>
        <v>0</v>
      </c>
    </row>
    <row r="37" spans="1:25" x14ac:dyDescent="0.2">
      <c r="A37" s="6" t="s">
        <v>25</v>
      </c>
      <c r="B37" s="5" t="s">
        <v>40</v>
      </c>
      <c r="C37" s="90"/>
      <c r="D37" s="107">
        <f>投入係数表!AJ37</f>
        <v>1.136535838763449E-4</v>
      </c>
      <c r="E37" s="110">
        <f t="shared" si="9"/>
        <v>1.1365358387634489E-2</v>
      </c>
      <c r="F37" s="85">
        <f>分析係数表!C40</f>
        <v>0.85909267157813107</v>
      </c>
      <c r="G37" s="110">
        <f t="shared" si="0"/>
        <v>9.7638961006758333E-3</v>
      </c>
      <c r="H37" s="110">
        <v>1.0560887492982817E-2</v>
      </c>
      <c r="I37" s="110">
        <f t="shared" si="1"/>
        <v>1.0560887492982817E-2</v>
      </c>
      <c r="J37" s="85">
        <f>分析係数表!G40</f>
        <v>0.47745782431646305</v>
      </c>
      <c r="K37" s="111">
        <f t="shared" si="2"/>
        <v>5.0423783652505218E-3</v>
      </c>
      <c r="L37" s="79"/>
      <c r="M37" s="80"/>
      <c r="N37" s="81">
        <f>分析係数表!H40</f>
        <v>3.4410502899817272E-2</v>
      </c>
      <c r="O37" s="82">
        <f t="shared" si="3"/>
        <v>1.0154420348964697</v>
      </c>
      <c r="P37" s="76">
        <f>分析係数表!C40</f>
        <v>0.85909267157813107</v>
      </c>
      <c r="Q37" s="82">
        <f t="shared" si="4"/>
        <v>0.87235881059194198</v>
      </c>
      <c r="R37" s="83">
        <v>0.87338153297335641</v>
      </c>
      <c r="S37" s="84">
        <f t="shared" si="5"/>
        <v>0.8839424204663392</v>
      </c>
      <c r="T37" s="85">
        <f>分析係数表!F40</f>
        <v>0.67379290285049442</v>
      </c>
      <c r="U37" s="86">
        <f t="shared" si="6"/>
        <v>0.59559412943870693</v>
      </c>
      <c r="V37" s="87">
        <f>分析係数表!D40</f>
        <v>6.7699243746364171E-2</v>
      </c>
      <c r="W37" s="167">
        <f t="shared" si="7"/>
        <v>0</v>
      </c>
      <c r="X37" s="76">
        <f>分析係数表!E40</f>
        <v>4.3048283885980219E-2</v>
      </c>
      <c r="Y37" s="166">
        <f t="shared" si="8"/>
        <v>0</v>
      </c>
    </row>
    <row r="38" spans="1:25" x14ac:dyDescent="0.2">
      <c r="A38" s="6" t="s">
        <v>26</v>
      </c>
      <c r="B38" s="5" t="s">
        <v>277</v>
      </c>
      <c r="C38" s="75">
        <f>最終需要_まとめ!C39</f>
        <v>100</v>
      </c>
      <c r="D38" s="107">
        <f>投入係数表!AJ38</f>
        <v>2.0874374905288678E-2</v>
      </c>
      <c r="E38" s="110">
        <f t="shared" si="9"/>
        <v>2.0874374905288677</v>
      </c>
      <c r="F38" s="85">
        <f>分析係数表!C41</f>
        <v>0.79270887240526711</v>
      </c>
      <c r="G38" s="110">
        <f t="shared" si="0"/>
        <v>1.6547302193336191</v>
      </c>
      <c r="H38" s="110">
        <v>1.6844563327552406</v>
      </c>
      <c r="I38" s="110">
        <f t="shared" si="1"/>
        <v>101.68445633275525</v>
      </c>
      <c r="J38" s="85">
        <f>分析係数表!G41</f>
        <v>0.44018033035308379</v>
      </c>
      <c r="K38" s="111">
        <f t="shared" si="2"/>
        <v>44.759497580325927</v>
      </c>
      <c r="L38" s="79"/>
      <c r="M38" s="80"/>
      <c r="N38" s="81">
        <f>分析係数表!H41</f>
        <v>5.5652657503773732E-2</v>
      </c>
      <c r="O38" s="82">
        <f t="shared" si="3"/>
        <v>1.6422906676940305</v>
      </c>
      <c r="P38" s="76">
        <f>分析係数表!C41</f>
        <v>0.79270887240526711</v>
      </c>
      <c r="Q38" s="82">
        <f t="shared" si="4"/>
        <v>1.3018583833494282</v>
      </c>
      <c r="R38" s="83">
        <v>1.326075268349016</v>
      </c>
      <c r="S38" s="84">
        <f t="shared" si="5"/>
        <v>103.01053160110426</v>
      </c>
      <c r="T38" s="85">
        <f>分析係数表!F41</f>
        <v>0.54542354902257917</v>
      </c>
      <c r="U38" s="86">
        <f t="shared" si="6"/>
        <v>56.184369732576833</v>
      </c>
      <c r="V38" s="87">
        <f>分析係数表!D41</f>
        <v>0.13115623579330202</v>
      </c>
      <c r="W38" s="167">
        <f t="shared" si="7"/>
        <v>14</v>
      </c>
      <c r="X38" s="76">
        <f>分析係数表!E41</f>
        <v>0.12384452189725716</v>
      </c>
      <c r="Y38" s="166">
        <f t="shared" si="8"/>
        <v>13</v>
      </c>
    </row>
    <row r="39" spans="1:25" x14ac:dyDescent="0.2">
      <c r="A39" s="6" t="s">
        <v>51</v>
      </c>
      <c r="B39" s="5" t="s">
        <v>368</v>
      </c>
      <c r="C39" s="90"/>
      <c r="D39" s="107">
        <f>投入係数表!AJ39</f>
        <v>1.0607667828458857E-3</v>
      </c>
      <c r="E39" s="110">
        <f t="shared" si="9"/>
        <v>0.10607667828458857</v>
      </c>
      <c r="F39" s="85">
        <f>分析係数表!C42</f>
        <v>1</v>
      </c>
      <c r="G39" s="110">
        <f>E39*F39</f>
        <v>0.10607667828458857</v>
      </c>
      <c r="H39" s="110">
        <v>0.12234217453085257</v>
      </c>
      <c r="I39" s="110">
        <f>C39+H39</f>
        <v>0.12234217453085257</v>
      </c>
      <c r="J39" s="85">
        <f>分析係数表!G42</f>
        <v>0.4853870458135861</v>
      </c>
      <c r="K39" s="111">
        <f>I39*J39</f>
        <v>5.9383306673940685E-2</v>
      </c>
      <c r="L39" s="79"/>
      <c r="M39" s="80"/>
      <c r="N39" s="81">
        <f>分析係数表!H42</f>
        <v>1.2671804242472393E-2</v>
      </c>
      <c r="O39" s="82">
        <f t="shared" si="3"/>
        <v>0.37394055888250949</v>
      </c>
      <c r="P39" s="76">
        <f>分析係数表!C42</f>
        <v>1</v>
      </c>
      <c r="Q39" s="82">
        <f>O39*P39</f>
        <v>0.37394055888250949</v>
      </c>
      <c r="R39" s="83">
        <v>0.39217690979762593</v>
      </c>
      <c r="S39" s="84">
        <f>I39+R39</f>
        <v>0.51451908432847848</v>
      </c>
      <c r="T39" s="85">
        <f>分析係数表!F42</f>
        <v>0.55766192733017372</v>
      </c>
      <c r="U39" s="86">
        <f t="shared" si="6"/>
        <v>0.28692770421477548</v>
      </c>
      <c r="V39" s="87">
        <f>分析係数表!D42</f>
        <v>5.075039494470774E-2</v>
      </c>
      <c r="W39" s="167">
        <f t="shared" si="7"/>
        <v>0</v>
      </c>
      <c r="X39" s="76">
        <f>分析係数表!E42</f>
        <v>4.4826224328593997E-2</v>
      </c>
      <c r="Y39" s="166">
        <f t="shared" si="8"/>
        <v>0</v>
      </c>
    </row>
    <row r="40" spans="1:25" x14ac:dyDescent="0.2">
      <c r="A40" s="6" t="s">
        <v>195</v>
      </c>
      <c r="B40" s="5" t="s">
        <v>41</v>
      </c>
      <c r="C40" s="90"/>
      <c r="D40" s="107">
        <f>投入係数表!AJ40</f>
        <v>4.595393241400212E-2</v>
      </c>
      <c r="E40" s="110">
        <f t="shared" si="9"/>
        <v>4.5953932414002123</v>
      </c>
      <c r="F40" s="85">
        <f>分析係数表!C43</f>
        <v>0.28901851382196297</v>
      </c>
      <c r="G40" s="110">
        <f>E40*F40</f>
        <v>1.3281537250569826</v>
      </c>
      <c r="H40" s="110">
        <v>1.5272482814684845</v>
      </c>
      <c r="I40" s="110">
        <f>C40+H40</f>
        <v>1.5272482814684845</v>
      </c>
      <c r="J40" s="85">
        <f>分析係数表!G43</f>
        <v>0.30652070442646356</v>
      </c>
      <c r="K40" s="111">
        <f>I40*J40</f>
        <v>0.46813321906982575</v>
      </c>
      <c r="L40" s="79"/>
      <c r="M40" s="80"/>
      <c r="N40" s="81">
        <f>分析係数表!H43</f>
        <v>3.521490426630651E-2</v>
      </c>
      <c r="O40" s="82">
        <f t="shared" si="3"/>
        <v>1.0391796409070366</v>
      </c>
      <c r="P40" s="76">
        <f>分析係数表!C43</f>
        <v>0.28901851382196297</v>
      </c>
      <c r="Q40" s="82">
        <f>O40*P40</f>
        <v>0.30034215540899289</v>
      </c>
      <c r="R40" s="83">
        <v>0.50590163598177662</v>
      </c>
      <c r="S40" s="84">
        <f>I40+R40</f>
        <v>2.033149917450261</v>
      </c>
      <c r="T40" s="85">
        <f>分析係数表!F43</f>
        <v>0.54989687450420432</v>
      </c>
      <c r="U40" s="86">
        <f t="shared" si="6"/>
        <v>1.1180227850043796</v>
      </c>
      <c r="V40" s="87">
        <f>分析係数表!D43</f>
        <v>0.17436141519911152</v>
      </c>
      <c r="W40" s="167">
        <f t="shared" si="7"/>
        <v>0</v>
      </c>
      <c r="X40" s="76">
        <f>分析係数表!E43</f>
        <v>0.14136125654450263</v>
      </c>
      <c r="Y40" s="166">
        <f t="shared" si="8"/>
        <v>0</v>
      </c>
    </row>
    <row r="41" spans="1:25" x14ac:dyDescent="0.2">
      <c r="A41" s="6" t="s">
        <v>341</v>
      </c>
      <c r="B41" s="5" t="s">
        <v>42</v>
      </c>
      <c r="C41" s="90"/>
      <c r="D41" s="107">
        <f>投入係数表!AJ41</f>
        <v>1.2804970450068192E-2</v>
      </c>
      <c r="E41" s="110">
        <f t="shared" si="9"/>
        <v>1.2804970450068192</v>
      </c>
      <c r="F41" s="85">
        <f>分析係数表!C44</f>
        <v>0.45048931238732937</v>
      </c>
      <c r="G41" s="110">
        <f>E41*F41</f>
        <v>0.5768502333191291</v>
      </c>
      <c r="H41" s="110">
        <v>0.59303209765810061</v>
      </c>
      <c r="I41" s="110">
        <f>C41+H41</f>
        <v>0.59303209765810061</v>
      </c>
      <c r="J41" s="85">
        <f>分析係数表!G44</f>
        <v>0.26609555771438664</v>
      </c>
      <c r="K41" s="111">
        <f>I41*J41</f>
        <v>0.15780320676886489</v>
      </c>
      <c r="L41" s="79"/>
      <c r="M41" s="80"/>
      <c r="N41" s="81">
        <f>分析係数表!H44</f>
        <v>0.11519822038611266</v>
      </c>
      <c r="O41" s="82">
        <f t="shared" si="3"/>
        <v>3.3994596262046315</v>
      </c>
      <c r="P41" s="76">
        <f>分析係数表!C44</f>
        <v>0.45048931238732937</v>
      </c>
      <c r="Q41" s="82">
        <f>O41*P41</f>
        <v>1.5314202294974122</v>
      </c>
      <c r="R41" s="83">
        <v>1.5542374066816622</v>
      </c>
      <c r="S41" s="84">
        <f>I41+R41</f>
        <v>2.1472695043397629</v>
      </c>
      <c r="T41" s="85">
        <f>分析係数表!F44</f>
        <v>0.50295857988165682</v>
      </c>
      <c r="U41" s="86">
        <f t="shared" si="6"/>
        <v>1.0799876205259162</v>
      </c>
      <c r="V41" s="87">
        <f>分析係数表!D44</f>
        <v>0.24172039212222909</v>
      </c>
      <c r="W41" s="167">
        <f t="shared" si="7"/>
        <v>1</v>
      </c>
      <c r="X41" s="76">
        <f>分析係数表!E44</f>
        <v>0.1850216373752539</v>
      </c>
      <c r="Y41" s="166">
        <f t="shared" si="8"/>
        <v>0</v>
      </c>
    </row>
    <row r="42" spans="1:25" x14ac:dyDescent="0.2">
      <c r="A42" s="6" t="s">
        <v>342</v>
      </c>
      <c r="B42" s="5" t="s">
        <v>279</v>
      </c>
      <c r="C42" s="90"/>
      <c r="D42" s="107">
        <f>投入係数表!AJ42</f>
        <v>3.5990301560842554E-3</v>
      </c>
      <c r="E42" s="110">
        <f t="shared" si="9"/>
        <v>0.35990301560842552</v>
      </c>
      <c r="F42" s="85">
        <f>分析係数表!C45</f>
        <v>1</v>
      </c>
      <c r="G42" s="110">
        <f>E42*F42</f>
        <v>0.35990301560842552</v>
      </c>
      <c r="H42" s="110">
        <v>0.39293632039894455</v>
      </c>
      <c r="I42" s="110">
        <f>C42+H42</f>
        <v>0.39293632039894455</v>
      </c>
      <c r="J42" s="85">
        <f>分析係数表!G45</f>
        <v>0</v>
      </c>
      <c r="K42" s="111">
        <f>I42*J42</f>
        <v>0</v>
      </c>
      <c r="L42" s="79"/>
      <c r="M42" s="80"/>
      <c r="N42" s="81">
        <f>分析係数表!H45</f>
        <v>0</v>
      </c>
      <c r="O42" s="82">
        <f t="shared" si="3"/>
        <v>0</v>
      </c>
      <c r="P42" s="76">
        <f>分析係数表!C45</f>
        <v>1</v>
      </c>
      <c r="Q42" s="82">
        <f>O42*P42</f>
        <v>0</v>
      </c>
      <c r="R42" s="83">
        <v>4.8486008408713512E-2</v>
      </c>
      <c r="S42" s="84">
        <f>I42+R42</f>
        <v>0.44142232880765808</v>
      </c>
      <c r="T42" s="85">
        <f>分析係数表!F45</f>
        <v>0</v>
      </c>
      <c r="U42" s="86">
        <f t="shared" si="6"/>
        <v>0</v>
      </c>
      <c r="V42" s="87">
        <f>分析係数表!D45</f>
        <v>0</v>
      </c>
      <c r="W42" s="167">
        <f t="shared" si="7"/>
        <v>0</v>
      </c>
      <c r="X42" s="76">
        <f>分析係数表!E45</f>
        <v>0</v>
      </c>
      <c r="Y42" s="166">
        <f t="shared" si="8"/>
        <v>0</v>
      </c>
    </row>
    <row r="43" spans="1:25" x14ac:dyDescent="0.2">
      <c r="A43" s="6" t="s">
        <v>343</v>
      </c>
      <c r="B43" s="5" t="s">
        <v>280</v>
      </c>
      <c r="C43" s="90"/>
      <c r="D43" s="107">
        <f>投入係数表!AJ43</f>
        <v>4.1294135475071977E-3</v>
      </c>
      <c r="E43" s="110">
        <f t="shared" si="9"/>
        <v>0.4129413547507198</v>
      </c>
      <c r="F43" s="85">
        <f>分析係数表!C46</f>
        <v>0.50943835935679327</v>
      </c>
      <c r="G43" s="110">
        <f>E43*F43</f>
        <v>0.21036816627477825</v>
      </c>
      <c r="H43" s="110">
        <v>0.24360481029948472</v>
      </c>
      <c r="I43" s="110">
        <f>C43+H43</f>
        <v>0.24360481029948472</v>
      </c>
      <c r="J43" s="85">
        <f>分析係数表!G46</f>
        <v>9.5846645367412137E-3</v>
      </c>
      <c r="K43" s="111">
        <f>I43*J43</f>
        <v>2.3348703862570422E-3</v>
      </c>
      <c r="L43" s="79"/>
      <c r="M43" s="80"/>
      <c r="N43" s="81">
        <f>分析係数表!H46</f>
        <v>2.3069436720425836E-2</v>
      </c>
      <c r="O43" s="82">
        <f t="shared" si="3"/>
        <v>0.68077109583391016</v>
      </c>
      <c r="P43" s="76">
        <f>分析係数表!C46</f>
        <v>0.50943835935679327</v>
      </c>
      <c r="Q43" s="82">
        <f>O43*P43</f>
        <v>0.3468109101591535</v>
      </c>
      <c r="R43" s="83">
        <v>0.38609929128676868</v>
      </c>
      <c r="S43" s="84">
        <f>I43+R43</f>
        <v>0.62970410158625345</v>
      </c>
      <c r="T43" s="85">
        <f>分析係数表!F46</f>
        <v>0.31355545413053398</v>
      </c>
      <c r="U43" s="86">
        <f t="shared" si="6"/>
        <v>0.19744715554073761</v>
      </c>
      <c r="V43" s="87">
        <f>分析係数表!D46</f>
        <v>1.3692377909630307E-3</v>
      </c>
      <c r="W43" s="167">
        <f t="shared" si="7"/>
        <v>0</v>
      </c>
      <c r="X43" s="76">
        <f>分析係数表!E46</f>
        <v>4.5641259698767688E-3</v>
      </c>
      <c r="Y43" s="166">
        <f t="shared" si="8"/>
        <v>0</v>
      </c>
    </row>
    <row r="44" spans="1:25" x14ac:dyDescent="0.2">
      <c r="A44" s="192">
        <v>40</v>
      </c>
      <c r="B44" s="14" t="s">
        <v>151</v>
      </c>
      <c r="C44" s="197">
        <f>SUM(C5:C43)</f>
        <v>100</v>
      </c>
      <c r="D44" s="108">
        <f>投入係数表!AJ44</f>
        <v>0.44855281103197453</v>
      </c>
      <c r="E44" s="96">
        <f>SUM(E5:E43)</f>
        <v>44.855281103197449</v>
      </c>
      <c r="F44" s="98">
        <f>分析係数表!C47</f>
        <v>0.37485381830581077</v>
      </c>
      <c r="G44" s="96">
        <f>SUM(G5:G43)</f>
        <v>9.6566314531801147</v>
      </c>
      <c r="H44" s="96">
        <f>SUM(H5:H43)</f>
        <v>10.927867370877737</v>
      </c>
      <c r="I44" s="96">
        <f>SUM(I5:I43)</f>
        <v>110.92786737087775</v>
      </c>
      <c r="J44" s="98">
        <f>分析係数表!G47</f>
        <v>0.21549218320370808</v>
      </c>
      <c r="K44" s="112">
        <f>SUM(K5:K43)</f>
        <v>47.039831047349871</v>
      </c>
      <c r="L44" s="94">
        <f>最終需要_まとめ!$L$33</f>
        <v>0.62733333333333341</v>
      </c>
      <c r="M44" s="91">
        <f>K44*L44</f>
        <v>29.509654010370824</v>
      </c>
      <c r="N44" s="95">
        <f>分析係数表!H47</f>
        <v>1</v>
      </c>
      <c r="O44" s="96">
        <f>SUM(O5:O43)</f>
        <v>29.509654010370824</v>
      </c>
      <c r="P44" s="92">
        <f>分析係数表!C47</f>
        <v>0.37485381830581077</v>
      </c>
      <c r="Q44" s="96">
        <f>SUM(Q5:Q43)</f>
        <v>12.386471479661468</v>
      </c>
      <c r="R44" s="91">
        <f>SUM(R5:R43)</f>
        <v>13.903588417063586</v>
      </c>
      <c r="S44" s="97">
        <f>SUM(S5:S43)</f>
        <v>124.83145578794134</v>
      </c>
      <c r="T44" s="98">
        <f>分析係数表!F47</f>
        <v>0.42538298373792127</v>
      </c>
      <c r="U44" s="99">
        <f>SUM(U5:U43)</f>
        <v>69.582700807461762</v>
      </c>
      <c r="V44" s="100">
        <f>分析係数表!D47</f>
        <v>7.0015974022573133E-2</v>
      </c>
      <c r="W44" s="164">
        <f>SUM(W5:W43)</f>
        <v>16</v>
      </c>
      <c r="X44" s="92">
        <f>分析係数表!E47</f>
        <v>5.9583104197763637E-2</v>
      </c>
      <c r="Y44" s="165">
        <f>SUM(Y5:Y43)</f>
        <v>14</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368</v>
      </c>
      <c r="S2" s="3" t="s">
        <v>153</v>
      </c>
      <c r="U2" s="64" t="s">
        <v>210</v>
      </c>
      <c r="W2" s="3" t="s">
        <v>130</v>
      </c>
      <c r="Y2" s="3" t="s">
        <v>154</v>
      </c>
    </row>
    <row r="3" spans="1:25" ht="44" x14ac:dyDescent="0.2">
      <c r="B3" s="65"/>
      <c r="C3" s="66" t="s">
        <v>228</v>
      </c>
      <c r="D3" s="66" t="s">
        <v>383</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投入係数表!AK5</f>
        <v>2.1721958925750395E-3</v>
      </c>
      <c r="E5" s="110">
        <f>$C$39*D5</f>
        <v>0.21721958925750395</v>
      </c>
      <c r="F5" s="85">
        <f>分析係数表!C8</f>
        <v>0.22093957036739609</v>
      </c>
      <c r="G5" s="110">
        <f t="shared" ref="G5:G38" si="0">E5*F5</f>
        <v>4.799240272593517E-2</v>
      </c>
      <c r="H5" s="110">
        <f t="array" ref="H5:H43">MMULT(逆行列係数!C5:AO43,'35'!G5:G43)</f>
        <v>5.3381202307859817E-2</v>
      </c>
      <c r="I5" s="110">
        <f t="shared" ref="I5:I38" si="1">C5+H5</f>
        <v>5.3381202307859817E-2</v>
      </c>
      <c r="J5" s="85">
        <f>分析係数表!G8</f>
        <v>0.11961513229827248</v>
      </c>
      <c r="K5" s="111">
        <f t="shared" ref="K5:K38" si="2">I5*J5</f>
        <v>6.3851995762955003E-3</v>
      </c>
      <c r="L5" s="79" t="s">
        <v>178</v>
      </c>
      <c r="M5" s="80" t="s">
        <v>178</v>
      </c>
      <c r="N5" s="81">
        <f>分析係数表!H8</f>
        <v>1.166878525462779E-2</v>
      </c>
      <c r="O5" s="82">
        <f t="shared" ref="O5:O43" si="3">$M$44*N5</f>
        <v>0.37835086212258912</v>
      </c>
      <c r="P5" s="76">
        <f>分析係数表!C8</f>
        <v>0.22093957036739609</v>
      </c>
      <c r="Q5" s="82">
        <f t="shared" ref="Q5:Q38" si="4">O5*P5</f>
        <v>8.3592676925498752E-2</v>
      </c>
      <c r="R5" s="83">
        <f t="array" ref="R5:R43">MMULT(逆行列係数!C5:AO43,'35'!Q5:Q43)</f>
        <v>0.14188754718792068</v>
      </c>
      <c r="S5" s="84">
        <f t="shared" ref="S5:S38" si="5">I5+R5</f>
        <v>0.19526874949578049</v>
      </c>
      <c r="T5" s="85">
        <f>分析係数表!F8</f>
        <v>0.45156352503826808</v>
      </c>
      <c r="U5" s="86">
        <f t="shared" ref="U5:U38" si="6">S5*T5</f>
        <v>8.8176244852129174E-2</v>
      </c>
      <c r="V5" s="87">
        <f>分析係数表!D8</f>
        <v>0.17734528755740214</v>
      </c>
      <c r="W5" s="167">
        <f t="shared" ref="W5:W38" si="7">ROUND(S5*V5,0)</f>
        <v>0</v>
      </c>
      <c r="X5" s="76">
        <f>分析係数表!E8</f>
        <v>0.14038924119833807</v>
      </c>
      <c r="Y5" s="166">
        <f t="shared" ref="Y5:Y38" si="8">ROUND(S5*X5,0)</f>
        <v>0</v>
      </c>
    </row>
    <row r="6" spans="1:25" x14ac:dyDescent="0.2">
      <c r="A6" s="6" t="s">
        <v>220</v>
      </c>
      <c r="B6" s="5" t="s">
        <v>266</v>
      </c>
      <c r="C6" s="90"/>
      <c r="D6" s="107">
        <f>投入係数表!AK6</f>
        <v>0</v>
      </c>
      <c r="E6" s="110">
        <f t="shared" ref="E6:E43" si="9">$C$39*D6</f>
        <v>0</v>
      </c>
      <c r="F6" s="85">
        <f>分析係数表!C9</f>
        <v>0.23618090452261309</v>
      </c>
      <c r="G6" s="110">
        <f t="shared" si="0"/>
        <v>0</v>
      </c>
      <c r="H6" s="110">
        <v>1.4751968678334436E-3</v>
      </c>
      <c r="I6" s="110">
        <f t="shared" si="1"/>
        <v>1.4751968678334436E-3</v>
      </c>
      <c r="J6" s="85">
        <f>分析係数表!G9</f>
        <v>0.23529411764705882</v>
      </c>
      <c r="K6" s="111">
        <f t="shared" si="2"/>
        <v>3.4710514537257493E-4</v>
      </c>
      <c r="L6" s="79"/>
      <c r="M6" s="80"/>
      <c r="N6" s="81">
        <f>分析係数表!H9</f>
        <v>6.2564550726940495E-4</v>
      </c>
      <c r="O6" s="82">
        <f t="shared" si="3"/>
        <v>2.0286046224445204E-2</v>
      </c>
      <c r="P6" s="76">
        <f>分析係数表!C9</f>
        <v>0.23618090452261309</v>
      </c>
      <c r="Q6" s="82">
        <f t="shared" si="4"/>
        <v>4.7911767464770081E-3</v>
      </c>
      <c r="R6" s="83">
        <v>5.6844782723589346E-3</v>
      </c>
      <c r="S6" s="84">
        <f t="shared" si="5"/>
        <v>7.1596751401923784E-3</v>
      </c>
      <c r="T6" s="85">
        <f>分析係数表!F9</f>
        <v>0.68627450980392157</v>
      </c>
      <c r="U6" s="86">
        <f t="shared" si="6"/>
        <v>4.9135025471908483E-3</v>
      </c>
      <c r="V6" s="87">
        <f>分析係数表!D9</f>
        <v>1.9607843137254902E-2</v>
      </c>
      <c r="W6" s="167">
        <f t="shared" si="7"/>
        <v>0</v>
      </c>
      <c r="X6" s="76">
        <f>分析係数表!E9</f>
        <v>0</v>
      </c>
      <c r="Y6" s="166">
        <f t="shared" si="8"/>
        <v>0</v>
      </c>
    </row>
    <row r="7" spans="1:25" x14ac:dyDescent="0.2">
      <c r="A7" s="6" t="s">
        <v>221</v>
      </c>
      <c r="B7" s="5" t="s">
        <v>267</v>
      </c>
      <c r="C7" s="90"/>
      <c r="D7" s="107">
        <f>投入係数表!AK7</f>
        <v>0</v>
      </c>
      <c r="E7" s="110">
        <f t="shared" si="9"/>
        <v>0</v>
      </c>
      <c r="F7" s="85">
        <f>分析係数表!C10</f>
        <v>0</v>
      </c>
      <c r="G7" s="110">
        <f t="shared" si="0"/>
        <v>0</v>
      </c>
      <c r="H7" s="110">
        <v>0</v>
      </c>
      <c r="I7" s="110">
        <f t="shared" si="1"/>
        <v>0</v>
      </c>
      <c r="J7" s="85">
        <f>分析係数表!G10</f>
        <v>0</v>
      </c>
      <c r="K7" s="111">
        <f t="shared" si="2"/>
        <v>0</v>
      </c>
      <c r="L7" s="79"/>
      <c r="M7" s="80"/>
      <c r="N7" s="81">
        <f>分析係数表!H10</f>
        <v>1.1817748470644316E-3</v>
      </c>
      <c r="O7" s="82">
        <f t="shared" si="3"/>
        <v>3.8318087312840941E-2</v>
      </c>
      <c r="P7" s="76">
        <f>分析係数表!C10</f>
        <v>0</v>
      </c>
      <c r="Q7" s="82">
        <f t="shared" si="4"/>
        <v>0</v>
      </c>
      <c r="R7" s="83">
        <v>0</v>
      </c>
      <c r="S7" s="84">
        <f t="shared" si="5"/>
        <v>0</v>
      </c>
      <c r="T7" s="85">
        <f>分析係数表!F10</f>
        <v>0</v>
      </c>
      <c r="U7" s="86">
        <f t="shared" si="6"/>
        <v>0</v>
      </c>
      <c r="V7" s="87">
        <f>分析係数表!D10</f>
        <v>0</v>
      </c>
      <c r="W7" s="167">
        <f t="shared" si="7"/>
        <v>0</v>
      </c>
      <c r="X7" s="76">
        <f>分析係数表!E10</f>
        <v>0</v>
      </c>
      <c r="Y7" s="166">
        <f t="shared" si="8"/>
        <v>0</v>
      </c>
    </row>
    <row r="8" spans="1:25" x14ac:dyDescent="0.2">
      <c r="A8" s="6" t="s">
        <v>222</v>
      </c>
      <c r="B8" s="5" t="s">
        <v>27</v>
      </c>
      <c r="C8" s="90"/>
      <c r="D8" s="107">
        <f>投入係数表!AK8</f>
        <v>0</v>
      </c>
      <c r="E8" s="110">
        <f t="shared" si="9"/>
        <v>0</v>
      </c>
      <c r="F8" s="85">
        <f>分析係数表!C11</f>
        <v>2.6120660599932566E-2</v>
      </c>
      <c r="G8" s="110">
        <f t="shared" si="0"/>
        <v>0</v>
      </c>
      <c r="H8" s="110">
        <v>1.6251176755471145E-3</v>
      </c>
      <c r="I8" s="110">
        <f t="shared" si="1"/>
        <v>1.6251176755471145E-3</v>
      </c>
      <c r="J8" s="85">
        <f>分析係数表!G11</f>
        <v>0.34361233480176212</v>
      </c>
      <c r="K8" s="111">
        <f t="shared" si="2"/>
        <v>5.5841047882235651E-4</v>
      </c>
      <c r="L8" s="79"/>
      <c r="M8" s="80"/>
      <c r="N8" s="81">
        <f>分析係数表!H11</f>
        <v>-1.9861762135536665E-5</v>
      </c>
      <c r="O8" s="82">
        <f t="shared" si="3"/>
        <v>-6.4400146744270483E-4</v>
      </c>
      <c r="P8" s="76">
        <f>分析係数表!C11</f>
        <v>2.6120660599932566E-2</v>
      </c>
      <c r="Q8" s="82">
        <f t="shared" si="4"/>
        <v>-1.6821743756929414E-5</v>
      </c>
      <c r="R8" s="83">
        <v>1.9802818718122443E-3</v>
      </c>
      <c r="S8" s="84">
        <f t="shared" si="5"/>
        <v>3.6053995473593588E-3</v>
      </c>
      <c r="T8" s="85">
        <f>分析係数表!F11</f>
        <v>0.56828193832599116</v>
      </c>
      <c r="U8" s="86">
        <f t="shared" si="6"/>
        <v>2.0488834432130275E-3</v>
      </c>
      <c r="V8" s="87">
        <f>分析係数表!D11</f>
        <v>2.2026431718061675E-2</v>
      </c>
      <c r="W8" s="167">
        <f t="shared" si="7"/>
        <v>0</v>
      </c>
      <c r="X8" s="76">
        <f>分析係数表!E11</f>
        <v>0</v>
      </c>
      <c r="Y8" s="166">
        <f t="shared" si="8"/>
        <v>0</v>
      </c>
    </row>
    <row r="9" spans="1:25" x14ac:dyDescent="0.2">
      <c r="A9" s="6" t="s">
        <v>223</v>
      </c>
      <c r="B9" s="5" t="s">
        <v>191</v>
      </c>
      <c r="C9" s="90"/>
      <c r="D9" s="107">
        <f>投入係数表!AK9</f>
        <v>1.5797788309636651E-3</v>
      </c>
      <c r="E9" s="110">
        <f t="shared" si="9"/>
        <v>0.15797788309636651</v>
      </c>
      <c r="F9" s="85">
        <f>分析係数表!C12</f>
        <v>0.27511259056197379</v>
      </c>
      <c r="G9" s="110">
        <f t="shared" si="0"/>
        <v>4.3461704670138039E-2</v>
      </c>
      <c r="H9" s="110">
        <v>5.5303177107978177E-2</v>
      </c>
      <c r="I9" s="110">
        <f t="shared" si="1"/>
        <v>5.5303177107978177E-2</v>
      </c>
      <c r="J9" s="85">
        <f>分析係数表!G12</f>
        <v>0.14467046825309793</v>
      </c>
      <c r="K9" s="111">
        <f t="shared" si="2"/>
        <v>8.0007365280952095E-3</v>
      </c>
      <c r="L9" s="79"/>
      <c r="M9" s="80"/>
      <c r="N9" s="81">
        <f>分析係数表!H12</f>
        <v>9.3787240804004135E-2</v>
      </c>
      <c r="O9" s="82">
        <f t="shared" si="3"/>
        <v>3.0409749292644523</v>
      </c>
      <c r="P9" s="76">
        <f>分析係数表!C12</f>
        <v>0.27511259056197379</v>
      </c>
      <c r="Q9" s="82">
        <f t="shared" si="4"/>
        <v>0.83661049062395854</v>
      </c>
      <c r="R9" s="83">
        <v>0.97287404691110091</v>
      </c>
      <c r="S9" s="84">
        <f t="shared" si="5"/>
        <v>1.0281772240190792</v>
      </c>
      <c r="T9" s="85">
        <f>分析係数表!F12</f>
        <v>0.28514639763131922</v>
      </c>
      <c r="U9" s="86">
        <f t="shared" si="6"/>
        <v>0.29318103155561032</v>
      </c>
      <c r="V9" s="87">
        <f>分析係数表!D12</f>
        <v>6.6646562123039807E-2</v>
      </c>
      <c r="W9" s="167">
        <f t="shared" si="7"/>
        <v>0</v>
      </c>
      <c r="X9" s="76">
        <f>分析係数表!E12</f>
        <v>5.9847571005592716E-2</v>
      </c>
      <c r="Y9" s="166">
        <f t="shared" si="8"/>
        <v>0</v>
      </c>
    </row>
    <row r="10" spans="1:25" x14ac:dyDescent="0.2">
      <c r="A10" s="6" t="s">
        <v>224</v>
      </c>
      <c r="B10" s="5" t="s">
        <v>28</v>
      </c>
      <c r="C10" s="90"/>
      <c r="D10" s="107">
        <f>投入係数表!AK10</f>
        <v>2.7053712480252765E-2</v>
      </c>
      <c r="E10" s="110">
        <f t="shared" si="9"/>
        <v>2.7053712480252767</v>
      </c>
      <c r="F10" s="85">
        <f>分析係数表!C13</f>
        <v>0</v>
      </c>
      <c r="G10" s="110">
        <f t="shared" si="0"/>
        <v>0</v>
      </c>
      <c r="H10" s="110">
        <v>0</v>
      </c>
      <c r="I10" s="110">
        <f t="shared" si="1"/>
        <v>0</v>
      </c>
      <c r="J10" s="85">
        <f>分析係数表!G13</f>
        <v>0.2449874686716792</v>
      </c>
      <c r="K10" s="111">
        <f t="shared" si="2"/>
        <v>0</v>
      </c>
      <c r="L10" s="79"/>
      <c r="M10" s="80"/>
      <c r="N10" s="81">
        <f>分析係数表!H13</f>
        <v>1.4727496623500437E-2</v>
      </c>
      <c r="O10" s="82">
        <f t="shared" si="3"/>
        <v>0.47752708810876565</v>
      </c>
      <c r="P10" s="76">
        <f>分析係数表!C13</f>
        <v>0</v>
      </c>
      <c r="Q10" s="82">
        <f t="shared" si="4"/>
        <v>0</v>
      </c>
      <c r="R10" s="83">
        <v>0</v>
      </c>
      <c r="S10" s="84">
        <f t="shared" si="5"/>
        <v>0</v>
      </c>
      <c r="T10" s="85">
        <f>分析係数表!F13</f>
        <v>0.38345864661654133</v>
      </c>
      <c r="U10" s="86">
        <f t="shared" si="6"/>
        <v>0</v>
      </c>
      <c r="V10" s="87">
        <f>分析係数表!D13</f>
        <v>8.834586466165413E-2</v>
      </c>
      <c r="W10" s="167">
        <f t="shared" si="7"/>
        <v>0</v>
      </c>
      <c r="X10" s="76">
        <f>分析係数表!E13</f>
        <v>8.6048454469507096E-2</v>
      </c>
      <c r="Y10" s="166">
        <f t="shared" si="8"/>
        <v>0</v>
      </c>
    </row>
    <row r="11" spans="1:25" x14ac:dyDescent="0.2">
      <c r="A11" s="6" t="s">
        <v>225</v>
      </c>
      <c r="B11" s="5" t="s">
        <v>268</v>
      </c>
      <c r="C11" s="90"/>
      <c r="D11" s="107">
        <f>投入係数表!AK11</f>
        <v>1.9352290679304898E-2</v>
      </c>
      <c r="E11" s="110">
        <f t="shared" si="9"/>
        <v>1.9352290679304898</v>
      </c>
      <c r="F11" s="85">
        <f>分析係数表!C14</f>
        <v>0.21228966346153844</v>
      </c>
      <c r="G11" s="110">
        <f t="shared" si="0"/>
        <v>0.41082912755195039</v>
      </c>
      <c r="H11" s="110">
        <v>0.67767139186123859</v>
      </c>
      <c r="I11" s="110">
        <f t="shared" si="1"/>
        <v>0.67767139186123859</v>
      </c>
      <c r="J11" s="85">
        <f>分析係数表!G14</f>
        <v>0.17214191852825231</v>
      </c>
      <c r="K11" s="111">
        <f t="shared" si="2"/>
        <v>0.11665565352670468</v>
      </c>
      <c r="L11" s="79"/>
      <c r="M11" s="80"/>
      <c r="N11" s="81">
        <f>分析係数表!H14</f>
        <v>1.2214983713355048E-3</v>
      </c>
      <c r="O11" s="82">
        <f t="shared" si="3"/>
        <v>3.9606090247726343E-2</v>
      </c>
      <c r="P11" s="76">
        <f>分析係数表!C14</f>
        <v>0.21228966346153844</v>
      </c>
      <c r="Q11" s="82">
        <f t="shared" si="4"/>
        <v>8.4079635697171442E-3</v>
      </c>
      <c r="R11" s="83">
        <v>4.8692354149882412E-2</v>
      </c>
      <c r="S11" s="84">
        <f t="shared" si="5"/>
        <v>0.72636374601112097</v>
      </c>
      <c r="T11" s="85">
        <f>分析係数表!F14</f>
        <v>0.30737068450603272</v>
      </c>
      <c r="U11" s="86">
        <f t="shared" si="6"/>
        <v>0.22326292181180435</v>
      </c>
      <c r="V11" s="87">
        <f>分析係数表!D14</f>
        <v>6.4508421932863463E-2</v>
      </c>
      <c r="W11" s="167">
        <f t="shared" si="7"/>
        <v>0</v>
      </c>
      <c r="X11" s="76">
        <f>分析係数表!E14</f>
        <v>5.0053757018277384E-2</v>
      </c>
      <c r="Y11" s="166">
        <f t="shared" si="8"/>
        <v>0</v>
      </c>
    </row>
    <row r="12" spans="1:25" x14ac:dyDescent="0.2">
      <c r="A12" s="6" t="s">
        <v>226</v>
      </c>
      <c r="B12" s="5" t="s">
        <v>29</v>
      </c>
      <c r="C12" s="90"/>
      <c r="D12" s="107">
        <f>投入係数表!AK12</f>
        <v>2.5671406003159557E-3</v>
      </c>
      <c r="E12" s="110">
        <f t="shared" si="9"/>
        <v>0.25671406003159558</v>
      </c>
      <c r="F12" s="85">
        <f>分析係数表!C15</f>
        <v>0</v>
      </c>
      <c r="G12" s="110">
        <f t="shared" si="0"/>
        <v>0</v>
      </c>
      <c r="H12" s="110">
        <v>0</v>
      </c>
      <c r="I12" s="110">
        <f t="shared" si="1"/>
        <v>0</v>
      </c>
      <c r="J12" s="85">
        <f>分析係数表!G15</f>
        <v>9.5616368472834598E-2</v>
      </c>
      <c r="K12" s="111">
        <f t="shared" si="2"/>
        <v>0</v>
      </c>
      <c r="L12" s="79"/>
      <c r="M12" s="80"/>
      <c r="N12" s="81">
        <f>分析係数表!H15</f>
        <v>8.620004766822913E-3</v>
      </c>
      <c r="O12" s="82">
        <f t="shared" si="3"/>
        <v>0.27949663687013393</v>
      </c>
      <c r="P12" s="76">
        <f>分析係数表!C15</f>
        <v>0</v>
      </c>
      <c r="Q12" s="82">
        <f t="shared" si="4"/>
        <v>0</v>
      </c>
      <c r="R12" s="83">
        <v>0</v>
      </c>
      <c r="S12" s="84">
        <f t="shared" si="5"/>
        <v>0</v>
      </c>
      <c r="T12" s="85">
        <f>分析係数表!F15</f>
        <v>0.30379331705717305</v>
      </c>
      <c r="U12" s="86">
        <f t="shared" si="6"/>
        <v>0</v>
      </c>
      <c r="V12" s="87">
        <f>分析係数表!D15</f>
        <v>2.2264329701563241E-2</v>
      </c>
      <c r="W12" s="167">
        <f t="shared" si="7"/>
        <v>0</v>
      </c>
      <c r="X12" s="76">
        <f>分析係数表!E15</f>
        <v>2.0187297307145722E-2</v>
      </c>
      <c r="Y12" s="166">
        <f t="shared" si="8"/>
        <v>0</v>
      </c>
    </row>
    <row r="13" spans="1:25" x14ac:dyDescent="0.2">
      <c r="A13" s="6" t="s">
        <v>227</v>
      </c>
      <c r="B13" s="5" t="s">
        <v>30</v>
      </c>
      <c r="C13" s="90"/>
      <c r="D13" s="107">
        <f>投入係数表!AK13</f>
        <v>3.5545023696682463E-3</v>
      </c>
      <c r="E13" s="110">
        <f t="shared" si="9"/>
        <v>0.35545023696682465</v>
      </c>
      <c r="F13" s="85">
        <f>分析係数表!C16</f>
        <v>0.11454569784557744</v>
      </c>
      <c r="G13" s="110">
        <f t="shared" si="0"/>
        <v>4.0715295442740801E-2</v>
      </c>
      <c r="H13" s="110">
        <v>5.2917993629128954E-2</v>
      </c>
      <c r="I13" s="110">
        <f t="shared" si="1"/>
        <v>5.2917993629128954E-2</v>
      </c>
      <c r="J13" s="85">
        <f>分析係数表!G16</f>
        <v>3.3333333333333333E-2</v>
      </c>
      <c r="K13" s="111">
        <f t="shared" si="2"/>
        <v>1.7639331209709651E-3</v>
      </c>
      <c r="L13" s="79"/>
      <c r="M13" s="80"/>
      <c r="N13" s="81">
        <f>分析係数表!H16</f>
        <v>1.7428696273933425E-2</v>
      </c>
      <c r="O13" s="82">
        <f t="shared" si="3"/>
        <v>0.56511128768097352</v>
      </c>
      <c r="P13" s="76">
        <f>分析係数表!C16</f>
        <v>0.11454569784557744</v>
      </c>
      <c r="Q13" s="82">
        <f t="shared" si="4"/>
        <v>6.4731066807829987E-2</v>
      </c>
      <c r="R13" s="83">
        <v>7.5483820247729427E-2</v>
      </c>
      <c r="S13" s="84">
        <f t="shared" si="5"/>
        <v>0.12840181387685839</v>
      </c>
      <c r="T13" s="85">
        <f>分析係数表!F16</f>
        <v>0.28835978835978837</v>
      </c>
      <c r="U13" s="86">
        <f t="shared" si="6"/>
        <v>3.7025919874543824E-2</v>
      </c>
      <c r="V13" s="87">
        <f>分析係数表!D16</f>
        <v>1.4814814814814815E-2</v>
      </c>
      <c r="W13" s="167">
        <f t="shared" si="7"/>
        <v>0</v>
      </c>
      <c r="X13" s="76">
        <f>分析係数表!E16</f>
        <v>1.4814814814814815E-2</v>
      </c>
      <c r="Y13" s="166">
        <f t="shared" si="8"/>
        <v>0</v>
      </c>
    </row>
    <row r="14" spans="1:25" x14ac:dyDescent="0.2">
      <c r="A14" s="6" t="s">
        <v>2</v>
      </c>
      <c r="B14" s="5" t="s">
        <v>365</v>
      </c>
      <c r="C14" s="90"/>
      <c r="D14" s="107">
        <f>投入係数表!AK14</f>
        <v>8.2938388625592423E-3</v>
      </c>
      <c r="E14" s="110">
        <f t="shared" si="9"/>
        <v>0.82938388625592419</v>
      </c>
      <c r="F14" s="85">
        <f>分析係数表!C17</f>
        <v>0.30978058757902571</v>
      </c>
      <c r="G14" s="110">
        <f t="shared" si="0"/>
        <v>0.25692702761293601</v>
      </c>
      <c r="H14" s="110">
        <v>0.3746030687518529</v>
      </c>
      <c r="I14" s="110">
        <f t="shared" si="1"/>
        <v>0.3746030687518529</v>
      </c>
      <c r="J14" s="85">
        <f>分析係数表!G17</f>
        <v>0.21244620534189493</v>
      </c>
      <c r="K14" s="111">
        <f t="shared" si="2"/>
        <v>7.9583000465760126E-2</v>
      </c>
      <c r="L14" s="79"/>
      <c r="M14" s="80"/>
      <c r="N14" s="81">
        <f>分析係数表!H17</f>
        <v>3.0984348931437197E-3</v>
      </c>
      <c r="O14" s="82">
        <f t="shared" si="3"/>
        <v>0.10046422892106195</v>
      </c>
      <c r="P14" s="76">
        <f>分析係数表!C17</f>
        <v>0.30978058757902571</v>
      </c>
      <c r="Q14" s="82">
        <f t="shared" si="4"/>
        <v>3.1121867865840321E-2</v>
      </c>
      <c r="R14" s="83">
        <v>7.0124044442178443E-2</v>
      </c>
      <c r="S14" s="84">
        <f t="shared" si="5"/>
        <v>0.44472711319403135</v>
      </c>
      <c r="T14" s="85">
        <f>分析係数表!F17</f>
        <v>0.32338274472300022</v>
      </c>
      <c r="U14" s="86">
        <f t="shared" si="6"/>
        <v>0.14381707451742226</v>
      </c>
      <c r="V14" s="87">
        <f>分析係数表!D17</f>
        <v>4.5631532208484184E-2</v>
      </c>
      <c r="W14" s="167">
        <f t="shared" si="7"/>
        <v>0</v>
      </c>
      <c r="X14" s="76">
        <f>分析係数表!E17</f>
        <v>4.7134367101577979E-2</v>
      </c>
      <c r="Y14" s="166">
        <f t="shared" si="8"/>
        <v>0</v>
      </c>
    </row>
    <row r="15" spans="1:25" x14ac:dyDescent="0.2">
      <c r="A15" s="6" t="s">
        <v>3</v>
      </c>
      <c r="B15" s="5" t="s">
        <v>31</v>
      </c>
      <c r="C15" s="90"/>
      <c r="D15" s="107">
        <f>投入係数表!AK15</f>
        <v>5.9241706161137445E-4</v>
      </c>
      <c r="E15" s="110">
        <f t="shared" si="9"/>
        <v>5.9241706161137442E-2</v>
      </c>
      <c r="F15" s="85">
        <f>分析係数表!C18</f>
        <v>0.59688826025459685</v>
      </c>
      <c r="G15" s="110">
        <f t="shared" si="0"/>
        <v>3.536067892503536E-2</v>
      </c>
      <c r="H15" s="110">
        <v>6.3293308126912778E-2</v>
      </c>
      <c r="I15" s="110">
        <f t="shared" si="1"/>
        <v>6.3293308126912778E-2</v>
      </c>
      <c r="J15" s="85">
        <f>分析係数表!G18</f>
        <v>0.21580586555930445</v>
      </c>
      <c r="K15" s="111">
        <f t="shared" si="2"/>
        <v>1.365906714444017E-2</v>
      </c>
      <c r="L15" s="79"/>
      <c r="M15" s="80"/>
      <c r="N15" s="81">
        <f>分析係数表!H18</f>
        <v>4.5682052911734329E-4</v>
      </c>
      <c r="O15" s="82">
        <f t="shared" si="3"/>
        <v>1.4812033751182212E-2</v>
      </c>
      <c r="P15" s="76">
        <f>分析係数表!C18</f>
        <v>0.59688826025459685</v>
      </c>
      <c r="Q15" s="82">
        <f t="shared" si="4"/>
        <v>8.84112905657552E-3</v>
      </c>
      <c r="R15" s="83">
        <v>2.2056668010763832E-2</v>
      </c>
      <c r="S15" s="84">
        <f t="shared" si="5"/>
        <v>8.5349976137676614E-2</v>
      </c>
      <c r="T15" s="85">
        <f>分析係数表!F18</f>
        <v>0.45964183752919802</v>
      </c>
      <c r="U15" s="86">
        <f t="shared" si="6"/>
        <v>3.9230419864994884E-2</v>
      </c>
      <c r="V15" s="87">
        <f>分析係数表!D18</f>
        <v>3.9968855437321565E-2</v>
      </c>
      <c r="W15" s="167">
        <f t="shared" si="7"/>
        <v>0</v>
      </c>
      <c r="X15" s="76">
        <f>分析係数表!E18</f>
        <v>3.7243706202958735E-2</v>
      </c>
      <c r="Y15" s="166">
        <f t="shared" si="8"/>
        <v>0</v>
      </c>
    </row>
    <row r="16" spans="1:25" x14ac:dyDescent="0.2">
      <c r="A16" s="6" t="s">
        <v>4</v>
      </c>
      <c r="B16" s="5" t="s">
        <v>32</v>
      </c>
      <c r="C16" s="90"/>
      <c r="D16" s="107">
        <f>投入係数表!AK16</f>
        <v>0</v>
      </c>
      <c r="E16" s="110">
        <f t="shared" si="9"/>
        <v>0</v>
      </c>
      <c r="F16" s="85">
        <f>分析係数表!C19</f>
        <v>0.34200435729847489</v>
      </c>
      <c r="G16" s="110">
        <f t="shared" si="0"/>
        <v>0</v>
      </c>
      <c r="H16" s="110">
        <v>3.4411478345365377E-2</v>
      </c>
      <c r="I16" s="110">
        <f t="shared" si="1"/>
        <v>3.4411478345365377E-2</v>
      </c>
      <c r="J16" s="85">
        <f>分析係数表!G19</f>
        <v>5.7658279746234518E-2</v>
      </c>
      <c r="K16" s="111">
        <f t="shared" si="2"/>
        <v>1.9841066449185684E-3</v>
      </c>
      <c r="L16" s="79"/>
      <c r="M16" s="80"/>
      <c r="N16" s="81">
        <f>分析係数表!H19</f>
        <v>-1.1917057281321999E-4</v>
      </c>
      <c r="O16" s="82">
        <f t="shared" si="3"/>
        <v>-3.8640088046562292E-3</v>
      </c>
      <c r="P16" s="76">
        <f>分析係数表!C19</f>
        <v>0.34200435729847489</v>
      </c>
      <c r="Q16" s="82">
        <f t="shared" si="4"/>
        <v>-1.3215078478321018E-3</v>
      </c>
      <c r="R16" s="83">
        <v>1.2252036236787434E-2</v>
      </c>
      <c r="S16" s="84">
        <f t="shared" si="5"/>
        <v>4.6663514582152815E-2</v>
      </c>
      <c r="T16" s="85">
        <f>分析係数表!F19</f>
        <v>0.2400702026958986</v>
      </c>
      <c r="U16" s="86">
        <f t="shared" si="6"/>
        <v>1.1202519404240446E-2</v>
      </c>
      <c r="V16" s="87">
        <f>分析係数表!D19</f>
        <v>1.0314617409693151E-2</v>
      </c>
      <c r="W16" s="167">
        <f t="shared" si="7"/>
        <v>0</v>
      </c>
      <c r="X16" s="76">
        <f>分析係数表!E19</f>
        <v>1.1666882453641765E-2</v>
      </c>
      <c r="Y16" s="166">
        <f t="shared" si="8"/>
        <v>0</v>
      </c>
    </row>
    <row r="17" spans="1:25" x14ac:dyDescent="0.2">
      <c r="A17" s="6" t="s">
        <v>5</v>
      </c>
      <c r="B17" s="5" t="s">
        <v>33</v>
      </c>
      <c r="C17" s="90"/>
      <c r="D17" s="107">
        <f>投入係数表!AK17</f>
        <v>1.9747235387045813E-4</v>
      </c>
      <c r="E17" s="110">
        <f t="shared" si="9"/>
        <v>1.9747235387045814E-2</v>
      </c>
      <c r="F17" s="85">
        <f>分析係数表!C20</f>
        <v>3.3677120606188216E-2</v>
      </c>
      <c r="G17" s="110">
        <f t="shared" si="0"/>
        <v>6.6503002776832968E-4</v>
      </c>
      <c r="H17" s="110">
        <v>2.104608941712916E-3</v>
      </c>
      <c r="I17" s="110">
        <f t="shared" si="1"/>
        <v>2.104608941712916E-3</v>
      </c>
      <c r="J17" s="85">
        <f>分析係数表!G20</f>
        <v>0.10088272383354351</v>
      </c>
      <c r="K17" s="111">
        <f t="shared" si="2"/>
        <v>2.1231868264443037E-4</v>
      </c>
      <c r="L17" s="79"/>
      <c r="M17" s="80"/>
      <c r="N17" s="81">
        <f>分析係数表!H20</f>
        <v>5.7599110193056326E-4</v>
      </c>
      <c r="O17" s="82">
        <f t="shared" si="3"/>
        <v>1.8676042555838442E-2</v>
      </c>
      <c r="P17" s="76">
        <f>分析係数表!C20</f>
        <v>3.3677120606188216E-2</v>
      </c>
      <c r="Q17" s="82">
        <f t="shared" si="4"/>
        <v>6.2895533759927476E-4</v>
      </c>
      <c r="R17" s="83">
        <v>1.629241014615986E-3</v>
      </c>
      <c r="S17" s="84">
        <f t="shared" si="5"/>
        <v>3.7338499563289019E-3</v>
      </c>
      <c r="T17" s="85">
        <f>分析係数表!F20</f>
        <v>0.2244640605296343</v>
      </c>
      <c r="U17" s="86">
        <f t="shared" si="6"/>
        <v>8.3811512260598305E-4</v>
      </c>
      <c r="V17" s="87">
        <f>分析係数表!D20</f>
        <v>9.8360655737704916E-2</v>
      </c>
      <c r="W17" s="167">
        <f t="shared" si="7"/>
        <v>0</v>
      </c>
      <c r="X17" s="76">
        <f>分析係数表!E20</f>
        <v>9.8360655737704916E-2</v>
      </c>
      <c r="Y17" s="166">
        <f t="shared" si="8"/>
        <v>0</v>
      </c>
    </row>
    <row r="18" spans="1:25" x14ac:dyDescent="0.2">
      <c r="A18" s="6" t="s">
        <v>6</v>
      </c>
      <c r="B18" s="5" t="s">
        <v>34</v>
      </c>
      <c r="C18" s="90"/>
      <c r="D18" s="107">
        <f>投入係数表!AK18</f>
        <v>2.5671406003159557E-3</v>
      </c>
      <c r="E18" s="110">
        <f t="shared" si="9"/>
        <v>0.25671406003159558</v>
      </c>
      <c r="F18" s="85">
        <f>分析係数表!C21</f>
        <v>0.74792925901052154</v>
      </c>
      <c r="G18" s="110">
        <f t="shared" si="0"/>
        <v>0.19200395669701384</v>
      </c>
      <c r="H18" s="110">
        <v>0.2503634823882816</v>
      </c>
      <c r="I18" s="110">
        <f t="shared" si="1"/>
        <v>0.2503634823882816</v>
      </c>
      <c r="J18" s="85">
        <f>分析係数表!G21</f>
        <v>0.28510603787356553</v>
      </c>
      <c r="K18" s="111">
        <f t="shared" si="2"/>
        <v>7.1380140491951169E-2</v>
      </c>
      <c r="L18" s="79"/>
      <c r="M18" s="80"/>
      <c r="N18" s="81">
        <f>分析係数表!H21</f>
        <v>9.6329546357352828E-4</v>
      </c>
      <c r="O18" s="82">
        <f t="shared" si="3"/>
        <v>3.1234071170971187E-2</v>
      </c>
      <c r="P18" s="76">
        <f>分析係数表!C21</f>
        <v>0.74792925901052154</v>
      </c>
      <c r="Q18" s="82">
        <f t="shared" si="4"/>
        <v>2.3360875706786372E-2</v>
      </c>
      <c r="R18" s="83">
        <v>5.5046378729854607E-2</v>
      </c>
      <c r="S18" s="84">
        <f t="shared" si="5"/>
        <v>0.30540986111813623</v>
      </c>
      <c r="T18" s="85">
        <f>分析係数表!F21</f>
        <v>0.42581403836016385</v>
      </c>
      <c r="U18" s="86">
        <f t="shared" si="6"/>
        <v>0.13004780631773039</v>
      </c>
      <c r="V18" s="87">
        <f>分析係数表!D21</f>
        <v>6.5082518957057703E-2</v>
      </c>
      <c r="W18" s="167">
        <f t="shared" si="7"/>
        <v>0</v>
      </c>
      <c r="X18" s="76">
        <f>分析係数表!E21</f>
        <v>5.1052268764445886E-2</v>
      </c>
      <c r="Y18" s="166">
        <f t="shared" si="8"/>
        <v>0</v>
      </c>
    </row>
    <row r="19" spans="1:25" x14ac:dyDescent="0.2">
      <c r="A19" s="6" t="s">
        <v>7</v>
      </c>
      <c r="B19" s="5" t="s">
        <v>269</v>
      </c>
      <c r="C19" s="90"/>
      <c r="D19" s="107">
        <f>投入係数表!AK19</f>
        <v>0</v>
      </c>
      <c r="E19" s="110">
        <f t="shared" si="9"/>
        <v>0</v>
      </c>
      <c r="F19" s="85">
        <f>分析係数表!C22</f>
        <v>0.14808652246256238</v>
      </c>
      <c r="G19" s="110">
        <f t="shared" si="0"/>
        <v>0</v>
      </c>
      <c r="H19" s="110">
        <v>8.035508237708662E-3</v>
      </c>
      <c r="I19" s="110">
        <f t="shared" si="1"/>
        <v>8.035508237708662E-3</v>
      </c>
      <c r="J19" s="85">
        <f>分析係数表!G22</f>
        <v>0.1945937983354202</v>
      </c>
      <c r="K19" s="111">
        <f t="shared" si="2"/>
        <v>1.5636600695312871E-3</v>
      </c>
      <c r="L19" s="79"/>
      <c r="M19" s="80"/>
      <c r="N19" s="81">
        <f>分析係数表!H22</f>
        <v>4.9654405338841663E-5</v>
      </c>
      <c r="O19" s="82">
        <f t="shared" si="3"/>
        <v>1.6100036686067622E-3</v>
      </c>
      <c r="P19" s="76">
        <f>分析係数表!C22</f>
        <v>0.14808652246256238</v>
      </c>
      <c r="Q19" s="82">
        <f t="shared" si="4"/>
        <v>2.3841984443594312E-4</v>
      </c>
      <c r="R19" s="83">
        <v>2.8923269970420606E-3</v>
      </c>
      <c r="S19" s="84">
        <f t="shared" si="5"/>
        <v>1.0927835234750723E-2</v>
      </c>
      <c r="T19" s="85">
        <f>分析係数表!F22</f>
        <v>0.41290417618030495</v>
      </c>
      <c r="U19" s="86">
        <f t="shared" si="6"/>
        <v>4.5121488050388564E-3</v>
      </c>
      <c r="V19" s="87">
        <f>分析係数表!D22</f>
        <v>2.3495617588568902E-2</v>
      </c>
      <c r="W19" s="167">
        <f t="shared" si="7"/>
        <v>0</v>
      </c>
      <c r="X19" s="76">
        <f>分析係数表!E22</f>
        <v>1.8855417249760625E-2</v>
      </c>
      <c r="Y19" s="166">
        <f t="shared" si="8"/>
        <v>0</v>
      </c>
    </row>
    <row r="20" spans="1:25" x14ac:dyDescent="0.2">
      <c r="A20" s="6" t="s">
        <v>8</v>
      </c>
      <c r="B20" s="5" t="s">
        <v>270</v>
      </c>
      <c r="C20" s="90"/>
      <c r="D20" s="107">
        <f>投入係数表!AK20</f>
        <v>0</v>
      </c>
      <c r="E20" s="110">
        <f t="shared" si="9"/>
        <v>0</v>
      </c>
      <c r="F20" s="85">
        <f>分析係数表!C23</f>
        <v>0</v>
      </c>
      <c r="G20" s="110">
        <f t="shared" si="0"/>
        <v>0</v>
      </c>
      <c r="H20" s="110">
        <v>0</v>
      </c>
      <c r="I20" s="110">
        <f t="shared" si="1"/>
        <v>0</v>
      </c>
      <c r="J20" s="85">
        <f>分析係数表!G23</f>
        <v>0.21540656205420827</v>
      </c>
      <c r="K20" s="111">
        <f t="shared" si="2"/>
        <v>0</v>
      </c>
      <c r="L20" s="79"/>
      <c r="M20" s="80"/>
      <c r="N20" s="81">
        <f>分析係数表!H23</f>
        <v>2.9792643203304998E-5</v>
      </c>
      <c r="O20" s="82">
        <f t="shared" si="3"/>
        <v>9.6600220116405729E-4</v>
      </c>
      <c r="P20" s="76">
        <f>分析係数表!C23</f>
        <v>0</v>
      </c>
      <c r="Q20" s="82">
        <f t="shared" si="4"/>
        <v>0</v>
      </c>
      <c r="R20" s="83">
        <v>0</v>
      </c>
      <c r="S20" s="84">
        <f t="shared" si="5"/>
        <v>0</v>
      </c>
      <c r="T20" s="85">
        <f>分析係数表!F23</f>
        <v>0.44079885877318115</v>
      </c>
      <c r="U20" s="86">
        <f t="shared" si="6"/>
        <v>0</v>
      </c>
      <c r="V20" s="87">
        <f>分析係数表!D23</f>
        <v>9.4151212553495012E-2</v>
      </c>
      <c r="W20" s="167">
        <f t="shared" si="7"/>
        <v>0</v>
      </c>
      <c r="X20" s="76">
        <f>分析係数表!E23</f>
        <v>8.7375178316690436E-2</v>
      </c>
      <c r="Y20" s="166">
        <f t="shared" si="8"/>
        <v>0</v>
      </c>
    </row>
    <row r="21" spans="1:25" x14ac:dyDescent="0.2">
      <c r="A21" s="6" t="s">
        <v>9</v>
      </c>
      <c r="B21" s="5" t="s">
        <v>271</v>
      </c>
      <c r="C21" s="90"/>
      <c r="D21" s="107">
        <f>投入係数表!AK21</f>
        <v>0</v>
      </c>
      <c r="E21" s="110">
        <f t="shared" si="9"/>
        <v>0</v>
      </c>
      <c r="F21" s="85">
        <f>分析係数表!C24</f>
        <v>0.12890403180011356</v>
      </c>
      <c r="G21" s="110">
        <f t="shared" si="0"/>
        <v>0</v>
      </c>
      <c r="H21" s="110">
        <v>4.0930667378346521E-3</v>
      </c>
      <c r="I21" s="110">
        <f t="shared" si="1"/>
        <v>4.0930667378346521E-3</v>
      </c>
      <c r="J21" s="85">
        <f>分析係数表!G24</f>
        <v>0.20533333333333334</v>
      </c>
      <c r="K21" s="111">
        <f t="shared" si="2"/>
        <v>8.4044303683538193E-4</v>
      </c>
      <c r="L21" s="79"/>
      <c r="M21" s="80"/>
      <c r="N21" s="81">
        <f>分析係数表!H24</f>
        <v>3.4758083737189161E-4</v>
      </c>
      <c r="O21" s="82">
        <f t="shared" si="3"/>
        <v>1.1270025680247334E-2</v>
      </c>
      <c r="P21" s="76">
        <f>分析係数表!C24</f>
        <v>0.12890403180011356</v>
      </c>
      <c r="Q21" s="82">
        <f t="shared" si="4"/>
        <v>1.4527517486746988E-3</v>
      </c>
      <c r="R21" s="83">
        <v>5.7031127979239376E-3</v>
      </c>
      <c r="S21" s="84">
        <f t="shared" si="5"/>
        <v>9.7961795357585889E-3</v>
      </c>
      <c r="T21" s="85">
        <f>分析係数表!F24</f>
        <v>0.39200000000000002</v>
      </c>
      <c r="U21" s="86">
        <f t="shared" si="6"/>
        <v>3.8401023780173672E-3</v>
      </c>
      <c r="V21" s="87">
        <f>分析係数表!D24</f>
        <v>0</v>
      </c>
      <c r="W21" s="167">
        <f t="shared" si="7"/>
        <v>0</v>
      </c>
      <c r="X21" s="76">
        <f>分析係数表!E24</f>
        <v>0</v>
      </c>
      <c r="Y21" s="166">
        <f t="shared" si="8"/>
        <v>0</v>
      </c>
    </row>
    <row r="22" spans="1:25" x14ac:dyDescent="0.2">
      <c r="A22" s="6" t="s">
        <v>10</v>
      </c>
      <c r="B22" s="5" t="s">
        <v>272</v>
      </c>
      <c r="C22" s="90"/>
      <c r="D22" s="107">
        <f>投入係数表!AK22</f>
        <v>0</v>
      </c>
      <c r="E22" s="110">
        <f t="shared" si="9"/>
        <v>0</v>
      </c>
      <c r="F22" s="85">
        <f>分析係数表!C25</f>
        <v>4.4947860481841073E-2</v>
      </c>
      <c r="G22" s="110">
        <f t="shared" si="0"/>
        <v>0</v>
      </c>
      <c r="H22" s="110">
        <v>4.4973706721829652E-3</v>
      </c>
      <c r="I22" s="110">
        <f t="shared" si="1"/>
        <v>4.4973706721829652E-3</v>
      </c>
      <c r="J22" s="85">
        <f>分析係数表!G25</f>
        <v>0.19696010132995567</v>
      </c>
      <c r="K22" s="111">
        <f t="shared" si="2"/>
        <v>8.8580258331152765E-4</v>
      </c>
      <c r="L22" s="79"/>
      <c r="M22" s="80"/>
      <c r="N22" s="81">
        <f>分析係数表!H25</f>
        <v>5.2633669659172167E-4</v>
      </c>
      <c r="O22" s="82">
        <f t="shared" si="3"/>
        <v>1.7066038887231679E-2</v>
      </c>
      <c r="P22" s="76">
        <f>分析係数表!C25</f>
        <v>4.4947860481841073E-2</v>
      </c>
      <c r="Q22" s="82">
        <f t="shared" si="4"/>
        <v>7.6708193488096385E-4</v>
      </c>
      <c r="R22" s="83">
        <v>3.674394678928859E-3</v>
      </c>
      <c r="S22" s="84">
        <f t="shared" si="5"/>
        <v>8.1717653511118246E-3</v>
      </c>
      <c r="T22" s="85">
        <f>分析係数表!F25</f>
        <v>0.35085497150094996</v>
      </c>
      <c r="U22" s="86">
        <f t="shared" si="6"/>
        <v>2.8671044993767896E-3</v>
      </c>
      <c r="V22" s="87">
        <f>分析係数表!D25</f>
        <v>8.9930335655478144E-2</v>
      </c>
      <c r="W22" s="167">
        <f t="shared" si="7"/>
        <v>0</v>
      </c>
      <c r="X22" s="76">
        <f>分析係数表!E25</f>
        <v>8.7397086763774542E-2</v>
      </c>
      <c r="Y22" s="166">
        <f t="shared" si="8"/>
        <v>0</v>
      </c>
    </row>
    <row r="23" spans="1:25" x14ac:dyDescent="0.2">
      <c r="A23" s="6" t="s">
        <v>11</v>
      </c>
      <c r="B23" s="5" t="s">
        <v>35</v>
      </c>
      <c r="C23" s="90"/>
      <c r="D23" s="107">
        <f>投入係数表!AK23</f>
        <v>0</v>
      </c>
      <c r="E23" s="110">
        <f t="shared" si="9"/>
        <v>0</v>
      </c>
      <c r="F23" s="85">
        <f>分析係数表!C26</f>
        <v>0.39424703891708968</v>
      </c>
      <c r="G23" s="110">
        <f t="shared" si="0"/>
        <v>0</v>
      </c>
      <c r="H23" s="110">
        <v>1.8653452500361146E-2</v>
      </c>
      <c r="I23" s="110">
        <f t="shared" si="1"/>
        <v>1.8653452500361146E-2</v>
      </c>
      <c r="J23" s="85">
        <f>分析係数表!G26</f>
        <v>0.19628618241398144</v>
      </c>
      <c r="K23" s="111">
        <f t="shared" si="2"/>
        <v>3.661414980136426E-3</v>
      </c>
      <c r="L23" s="79"/>
      <c r="M23" s="80"/>
      <c r="N23" s="81">
        <f>分析係数表!H26</f>
        <v>1.0973623579884007E-2</v>
      </c>
      <c r="O23" s="82">
        <f t="shared" si="3"/>
        <v>0.35581081076209442</v>
      </c>
      <c r="P23" s="76">
        <f>分析係数表!C26</f>
        <v>0.39424703891708968</v>
      </c>
      <c r="Q23" s="82">
        <f t="shared" si="4"/>
        <v>0.14027735855764467</v>
      </c>
      <c r="R23" s="83">
        <v>0.1541788200192917</v>
      </c>
      <c r="S23" s="84">
        <f t="shared" si="5"/>
        <v>0.17283227251965286</v>
      </c>
      <c r="T23" s="85">
        <f>分析係数表!F26</f>
        <v>0.33478973238667392</v>
      </c>
      <c r="U23" s="86">
        <f t="shared" si="6"/>
        <v>5.7862470264635278E-2</v>
      </c>
      <c r="V23" s="87">
        <f>分析係数表!D26</f>
        <v>1.0267613326051339E-2</v>
      </c>
      <c r="W23" s="167">
        <f t="shared" si="7"/>
        <v>0</v>
      </c>
      <c r="X23" s="76">
        <f>分析係数表!E26</f>
        <v>1.0158383397050792E-2</v>
      </c>
      <c r="Y23" s="166">
        <f t="shared" si="8"/>
        <v>0</v>
      </c>
    </row>
    <row r="24" spans="1:25" x14ac:dyDescent="0.2">
      <c r="A24" s="6" t="s">
        <v>12</v>
      </c>
      <c r="B24" s="5" t="s">
        <v>366</v>
      </c>
      <c r="C24" s="90"/>
      <c r="D24" s="107">
        <f>投入係数表!AK24</f>
        <v>0</v>
      </c>
      <c r="E24" s="110">
        <f t="shared" si="9"/>
        <v>0</v>
      </c>
      <c r="F24" s="85">
        <f>分析係数表!C27</f>
        <v>0.12701612903225812</v>
      </c>
      <c r="G24" s="110">
        <f t="shared" si="0"/>
        <v>0</v>
      </c>
      <c r="H24" s="110">
        <v>7.5824044039018231E-4</v>
      </c>
      <c r="I24" s="110">
        <f t="shared" si="1"/>
        <v>7.5824044039018231E-4</v>
      </c>
      <c r="J24" s="85">
        <f>分析係数表!G27</f>
        <v>0.16988809766022381</v>
      </c>
      <c r="K24" s="111">
        <f t="shared" si="2"/>
        <v>1.288160259869384E-4</v>
      </c>
      <c r="L24" s="79"/>
      <c r="M24" s="80"/>
      <c r="N24" s="81">
        <f>分析係数表!H27</f>
        <v>1.137085882259474E-2</v>
      </c>
      <c r="O24" s="82">
        <f t="shared" si="3"/>
        <v>0.36869084011094849</v>
      </c>
      <c r="P24" s="76">
        <f>分析係数表!C27</f>
        <v>0.12701612903225812</v>
      </c>
      <c r="Q24" s="82">
        <f t="shared" si="4"/>
        <v>4.682968332054388E-2</v>
      </c>
      <c r="R24" s="83">
        <v>4.7402237907985589E-2</v>
      </c>
      <c r="S24" s="84">
        <f t="shared" si="5"/>
        <v>4.8160478348375772E-2</v>
      </c>
      <c r="T24" s="85">
        <f>分析係数表!F27</f>
        <v>0.32044760935910477</v>
      </c>
      <c r="U24" s="86">
        <f t="shared" si="6"/>
        <v>1.5432910152327943E-2</v>
      </c>
      <c r="V24" s="87">
        <f>分析係数表!D27</f>
        <v>1.0172939979654121E-2</v>
      </c>
      <c r="W24" s="167">
        <f t="shared" si="7"/>
        <v>0</v>
      </c>
      <c r="X24" s="76">
        <f>分析係数表!E27</f>
        <v>5.0864699898270603E-3</v>
      </c>
      <c r="Y24" s="166">
        <f t="shared" si="8"/>
        <v>0</v>
      </c>
    </row>
    <row r="25" spans="1:25" x14ac:dyDescent="0.2">
      <c r="A25" s="6" t="s">
        <v>13</v>
      </c>
      <c r="B25" s="5" t="s">
        <v>192</v>
      </c>
      <c r="C25" s="90"/>
      <c r="D25" s="107">
        <f>投入係数表!AK25</f>
        <v>0</v>
      </c>
      <c r="E25" s="110">
        <f t="shared" si="9"/>
        <v>0</v>
      </c>
      <c r="F25" s="85">
        <f>分析係数表!C28</f>
        <v>0.16379672406551871</v>
      </c>
      <c r="G25" s="110">
        <f t="shared" si="0"/>
        <v>0</v>
      </c>
      <c r="H25" s="110">
        <v>3.0289927183709216E-2</v>
      </c>
      <c r="I25" s="110">
        <f t="shared" si="1"/>
        <v>3.0289927183709216E-2</v>
      </c>
      <c r="J25" s="85">
        <f>分析係数表!G28</f>
        <v>0.12481384959046909</v>
      </c>
      <c r="K25" s="111">
        <f t="shared" si="2"/>
        <v>3.7806024156137432E-3</v>
      </c>
      <c r="L25" s="79"/>
      <c r="M25" s="80"/>
      <c r="N25" s="81">
        <f>分析係数表!H28</f>
        <v>2.2086279494716771E-2</v>
      </c>
      <c r="O25" s="82">
        <f t="shared" si="3"/>
        <v>0.71612963179628775</v>
      </c>
      <c r="P25" s="76">
        <f>分析係数表!C28</f>
        <v>0.16379672406551871</v>
      </c>
      <c r="Q25" s="82">
        <f t="shared" si="4"/>
        <v>0.11729968769447806</v>
      </c>
      <c r="R25" s="83">
        <v>0.13399534544120689</v>
      </c>
      <c r="S25" s="84">
        <f t="shared" si="5"/>
        <v>0.1642852726249161</v>
      </c>
      <c r="T25" s="85">
        <f>分析係数表!F28</f>
        <v>0.21360759493670886</v>
      </c>
      <c r="U25" s="86">
        <f t="shared" si="6"/>
        <v>3.5092581968929865E-2</v>
      </c>
      <c r="V25" s="87">
        <f>分析係数表!D28</f>
        <v>6.6548771407297092E-2</v>
      </c>
      <c r="W25" s="167">
        <f t="shared" si="7"/>
        <v>0</v>
      </c>
      <c r="X25" s="76">
        <f>分析係数表!E28</f>
        <v>6.78518242740134E-2</v>
      </c>
      <c r="Y25" s="166">
        <f t="shared" si="8"/>
        <v>0</v>
      </c>
    </row>
    <row r="26" spans="1:25" x14ac:dyDescent="0.2">
      <c r="A26" s="6" t="s">
        <v>14</v>
      </c>
      <c r="B26" s="5" t="s">
        <v>50</v>
      </c>
      <c r="C26" s="90"/>
      <c r="D26" s="107">
        <f>投入係数表!AK26</f>
        <v>5.0355450236966824E-2</v>
      </c>
      <c r="E26" s="110">
        <f t="shared" si="9"/>
        <v>5.0355450236966828</v>
      </c>
      <c r="F26" s="85">
        <f>分析係数表!C29</f>
        <v>0.28548895899053628</v>
      </c>
      <c r="G26" s="110">
        <f t="shared" si="0"/>
        <v>1.4375925067651414</v>
      </c>
      <c r="H26" s="110">
        <v>1.4883447240185024</v>
      </c>
      <c r="I26" s="110">
        <f t="shared" si="1"/>
        <v>1.4883447240185024</v>
      </c>
      <c r="J26" s="85">
        <f>分析係数表!G29</f>
        <v>0.26160092807424595</v>
      </c>
      <c r="K26" s="111">
        <f t="shared" si="2"/>
        <v>0.3893523610976477</v>
      </c>
      <c r="L26" s="79"/>
      <c r="M26" s="80"/>
      <c r="N26" s="81">
        <f>分析係数表!H29</f>
        <v>1.047707952649559E-2</v>
      </c>
      <c r="O26" s="82">
        <f t="shared" si="3"/>
        <v>0.33971077407602679</v>
      </c>
      <c r="P26" s="76">
        <f>分析係数表!C29</f>
        <v>0.28548895899053628</v>
      </c>
      <c r="Q26" s="82">
        <f t="shared" si="4"/>
        <v>9.6983675248834153E-2</v>
      </c>
      <c r="R26" s="83">
        <v>0.13337196519379527</v>
      </c>
      <c r="S26" s="84">
        <f t="shared" si="5"/>
        <v>1.6217166892122976</v>
      </c>
      <c r="T26" s="85">
        <f>分析係数表!F29</f>
        <v>0.47177107501933491</v>
      </c>
      <c r="U26" s="86">
        <f t="shared" si="6"/>
        <v>0.76507902584648224</v>
      </c>
      <c r="V26" s="87">
        <f>分析係数表!D29</f>
        <v>7.4825986078886311E-2</v>
      </c>
      <c r="W26" s="167">
        <f t="shared" si="7"/>
        <v>0</v>
      </c>
      <c r="X26" s="76">
        <f>分析係数表!E29</f>
        <v>4.7370456303170917E-2</v>
      </c>
      <c r="Y26" s="166">
        <f t="shared" si="8"/>
        <v>0</v>
      </c>
    </row>
    <row r="27" spans="1:25" x14ac:dyDescent="0.2">
      <c r="A27" s="6" t="s">
        <v>15</v>
      </c>
      <c r="B27" s="5" t="s">
        <v>36</v>
      </c>
      <c r="C27" s="90"/>
      <c r="D27" s="107">
        <f>投入係数表!AK27</f>
        <v>1.7772511848341231E-3</v>
      </c>
      <c r="E27" s="110">
        <f t="shared" si="9"/>
        <v>0.17772511848341233</v>
      </c>
      <c r="F27" s="85">
        <f>分析係数表!C30</f>
        <v>1</v>
      </c>
      <c r="G27" s="110">
        <f t="shared" si="0"/>
        <v>0.17772511848341233</v>
      </c>
      <c r="H27" s="110">
        <v>0.22074671804765042</v>
      </c>
      <c r="I27" s="110">
        <f t="shared" si="1"/>
        <v>0.22074671804765042</v>
      </c>
      <c r="J27" s="85">
        <f>分析係数表!G30</f>
        <v>0.34486716956379143</v>
      </c>
      <c r="K27" s="111">
        <f t="shared" si="2"/>
        <v>7.6128295843589516E-2</v>
      </c>
      <c r="L27" s="79"/>
      <c r="M27" s="80"/>
      <c r="N27" s="81">
        <f>分析係数表!H30</f>
        <v>0</v>
      </c>
      <c r="O27" s="82">
        <f t="shared" si="3"/>
        <v>0</v>
      </c>
      <c r="P27" s="76">
        <f>分析係数表!C30</f>
        <v>1</v>
      </c>
      <c r="Q27" s="82">
        <f t="shared" si="4"/>
        <v>0</v>
      </c>
      <c r="R27" s="83">
        <v>7.3828610462686656E-2</v>
      </c>
      <c r="S27" s="84">
        <f t="shared" si="5"/>
        <v>0.29457532851033708</v>
      </c>
      <c r="T27" s="85">
        <f>分析係数表!F30</f>
        <v>0.44112823876680879</v>
      </c>
      <c r="U27" s="86">
        <f t="shared" si="6"/>
        <v>0.1299454958499191</v>
      </c>
      <c r="V27" s="87">
        <f>分析係数表!D30</f>
        <v>0.17563135454247294</v>
      </c>
      <c r="W27" s="167">
        <f t="shared" si="7"/>
        <v>0</v>
      </c>
      <c r="X27" s="76">
        <f>分析係数表!E30</f>
        <v>0.11282387668087898</v>
      </c>
      <c r="Y27" s="166">
        <f t="shared" si="8"/>
        <v>0</v>
      </c>
    </row>
    <row r="28" spans="1:25" x14ac:dyDescent="0.2">
      <c r="A28" s="6" t="s">
        <v>16</v>
      </c>
      <c r="B28" s="5" t="s">
        <v>193</v>
      </c>
      <c r="C28" s="90"/>
      <c r="D28" s="107">
        <f>投入係数表!AK28</f>
        <v>4.5418641390205369E-3</v>
      </c>
      <c r="E28" s="110">
        <f t="shared" si="9"/>
        <v>0.45418641390205367</v>
      </c>
      <c r="F28" s="85">
        <f>分析係数表!C31</f>
        <v>9.852216748768472E-2</v>
      </c>
      <c r="G28" s="110">
        <f t="shared" si="0"/>
        <v>4.4747429941089024E-2</v>
      </c>
      <c r="H28" s="110">
        <v>6.2417936080469701E-2</v>
      </c>
      <c r="I28" s="110">
        <f t="shared" si="1"/>
        <v>6.2417936080469701E-2</v>
      </c>
      <c r="J28" s="85">
        <f>分析係数表!G31</f>
        <v>7.0742358078602616E-2</v>
      </c>
      <c r="K28" s="111">
        <f t="shared" si="2"/>
        <v>4.4155919847319175E-3</v>
      </c>
      <c r="L28" s="79"/>
      <c r="M28" s="80"/>
      <c r="N28" s="81">
        <f>分析係数表!H31</f>
        <v>2.298998967188369E-2</v>
      </c>
      <c r="O28" s="82">
        <f t="shared" si="3"/>
        <v>0.74543169856493086</v>
      </c>
      <c r="P28" s="76">
        <f>分析係数表!C31</f>
        <v>9.852216748768472E-2</v>
      </c>
      <c r="Q28" s="82">
        <f t="shared" si="4"/>
        <v>7.3441546656643431E-2</v>
      </c>
      <c r="R28" s="83">
        <v>9.454416384946375E-2</v>
      </c>
      <c r="S28" s="84">
        <f t="shared" si="5"/>
        <v>0.15696209992993346</v>
      </c>
      <c r="T28" s="85">
        <f>分析係数表!F31</f>
        <v>0.34585152838427946</v>
      </c>
      <c r="U28" s="86">
        <f t="shared" si="6"/>
        <v>5.4285582159173493E-2</v>
      </c>
      <c r="V28" s="87">
        <f>分析係数表!D31</f>
        <v>0</v>
      </c>
      <c r="W28" s="167">
        <f t="shared" si="7"/>
        <v>0</v>
      </c>
      <c r="X28" s="76">
        <f>分析係数表!E31</f>
        <v>0</v>
      </c>
      <c r="Y28" s="166">
        <f t="shared" si="8"/>
        <v>0</v>
      </c>
    </row>
    <row r="29" spans="1:25" x14ac:dyDescent="0.2">
      <c r="A29" s="6" t="s">
        <v>17</v>
      </c>
      <c r="B29" s="5" t="s">
        <v>273</v>
      </c>
      <c r="C29" s="90"/>
      <c r="D29" s="107">
        <f>投入係数表!AK29</f>
        <v>2.3696682464454978E-3</v>
      </c>
      <c r="E29" s="110">
        <f t="shared" si="9"/>
        <v>0.23696682464454977</v>
      </c>
      <c r="F29" s="85">
        <f>分析係数表!C32</f>
        <v>1</v>
      </c>
      <c r="G29" s="110">
        <f t="shared" si="0"/>
        <v>0.23696682464454977</v>
      </c>
      <c r="H29" s="110">
        <v>0.2750183508200762</v>
      </c>
      <c r="I29" s="110">
        <f t="shared" si="1"/>
        <v>0.2750183508200762</v>
      </c>
      <c r="J29" s="85">
        <f>分析係数表!G32</f>
        <v>0.13984348417829193</v>
      </c>
      <c r="K29" s="111">
        <f t="shared" si="2"/>
        <v>3.8459524391647265E-2</v>
      </c>
      <c r="L29" s="79"/>
      <c r="M29" s="80"/>
      <c r="N29" s="81">
        <f>分析係数表!H32</f>
        <v>6.6735520775403198E-3</v>
      </c>
      <c r="O29" s="82">
        <f t="shared" si="3"/>
        <v>0.21638449306074883</v>
      </c>
      <c r="P29" s="76">
        <f>分析係数表!C32</f>
        <v>1</v>
      </c>
      <c r="Q29" s="82">
        <f t="shared" si="4"/>
        <v>0.21638449306074883</v>
      </c>
      <c r="R29" s="83">
        <v>0.28518345599092221</v>
      </c>
      <c r="S29" s="84">
        <f t="shared" si="5"/>
        <v>0.5602018068109984</v>
      </c>
      <c r="T29" s="85">
        <f>分析係数表!F32</f>
        <v>0.48213678121810138</v>
      </c>
      <c r="U29" s="86">
        <f t="shared" si="6"/>
        <v>0.27009389596841943</v>
      </c>
      <c r="V29" s="87">
        <f>分析係数表!D32</f>
        <v>1.5651582170806397E-2</v>
      </c>
      <c r="W29" s="167">
        <f t="shared" si="7"/>
        <v>0</v>
      </c>
      <c r="X29" s="76">
        <f>分析係数表!E32</f>
        <v>2.3477373256209595E-2</v>
      </c>
      <c r="Y29" s="166">
        <f t="shared" si="8"/>
        <v>0</v>
      </c>
    </row>
    <row r="30" spans="1:25" x14ac:dyDescent="0.2">
      <c r="A30" s="6" t="s">
        <v>18</v>
      </c>
      <c r="B30" s="5" t="s">
        <v>274</v>
      </c>
      <c r="C30" s="90"/>
      <c r="D30" s="107">
        <f>投入係数表!AK30</f>
        <v>0</v>
      </c>
      <c r="E30" s="110">
        <f t="shared" si="9"/>
        <v>0</v>
      </c>
      <c r="F30" s="85">
        <f>分析係数表!C33</f>
        <v>0.66930265995686555</v>
      </c>
      <c r="G30" s="110">
        <f t="shared" si="0"/>
        <v>0</v>
      </c>
      <c r="H30" s="110">
        <v>1.5783250275477372E-2</v>
      </c>
      <c r="I30" s="110">
        <f t="shared" si="1"/>
        <v>1.5783250275477372E-2</v>
      </c>
      <c r="J30" s="85">
        <f>分析係数表!G33</f>
        <v>0.50267952840300112</v>
      </c>
      <c r="K30" s="111">
        <f t="shared" si="2"/>
        <v>7.9339168051435031E-3</v>
      </c>
      <c r="L30" s="79"/>
      <c r="M30" s="80"/>
      <c r="N30" s="81">
        <f>分析係数表!H33</f>
        <v>9.930881067768333E-4</v>
      </c>
      <c r="O30" s="82">
        <f t="shared" si="3"/>
        <v>3.2200073372135242E-2</v>
      </c>
      <c r="P30" s="76">
        <f>分析係数表!C33</f>
        <v>0.66930265995686555</v>
      </c>
      <c r="Q30" s="82">
        <f t="shared" si="4"/>
        <v>2.1551594758776355E-2</v>
      </c>
      <c r="R30" s="83">
        <v>6.1159807599990464E-2</v>
      </c>
      <c r="S30" s="84">
        <f t="shared" si="5"/>
        <v>7.6943057875467832E-2</v>
      </c>
      <c r="T30" s="85">
        <f>分析係数表!F33</f>
        <v>0.63987138263665599</v>
      </c>
      <c r="U30" s="86">
        <f t="shared" si="6"/>
        <v>4.9233660827067843E-2</v>
      </c>
      <c r="V30" s="87">
        <f>分析係数表!D33</f>
        <v>8.1457663451232579E-2</v>
      </c>
      <c r="W30" s="167">
        <f t="shared" si="7"/>
        <v>0</v>
      </c>
      <c r="X30" s="76">
        <f>分析係数表!E33</f>
        <v>7.5026795284030015E-2</v>
      </c>
      <c r="Y30" s="166">
        <f t="shared" si="8"/>
        <v>0</v>
      </c>
    </row>
    <row r="31" spans="1:25" x14ac:dyDescent="0.2">
      <c r="A31" s="6" t="s">
        <v>19</v>
      </c>
      <c r="B31" s="5" t="s">
        <v>275</v>
      </c>
      <c r="C31" s="90"/>
      <c r="D31" s="107">
        <f>投入係数表!AK31</f>
        <v>4.0876777251184833E-2</v>
      </c>
      <c r="E31" s="110">
        <f t="shared" si="9"/>
        <v>4.0876777251184837</v>
      </c>
      <c r="F31" s="85">
        <f>分析係数表!C34</f>
        <v>0.21075898495808931</v>
      </c>
      <c r="G31" s="110">
        <f t="shared" si="0"/>
        <v>0.86151480818176329</v>
      </c>
      <c r="H31" s="110">
        <v>0.95968349811398102</v>
      </c>
      <c r="I31" s="110">
        <f t="shared" si="1"/>
        <v>0.95968349811398102</v>
      </c>
      <c r="J31" s="85">
        <f>分析係数表!G34</f>
        <v>0.42506631299734748</v>
      </c>
      <c r="K31" s="111">
        <f t="shared" si="2"/>
        <v>0.40792912618770677</v>
      </c>
      <c r="L31" s="79"/>
      <c r="M31" s="80"/>
      <c r="N31" s="81">
        <f>分析係数表!H34</f>
        <v>0.16547827123222372</v>
      </c>
      <c r="O31" s="82">
        <f t="shared" si="3"/>
        <v>5.3654982259988957</v>
      </c>
      <c r="P31" s="76">
        <f>分析係数表!C34</f>
        <v>0.21075898495808931</v>
      </c>
      <c r="Q31" s="82">
        <f t="shared" si="4"/>
        <v>1.1308269599059562</v>
      </c>
      <c r="R31" s="83">
        <v>1.2372563213067698</v>
      </c>
      <c r="S31" s="84">
        <f t="shared" si="5"/>
        <v>2.1969398194207508</v>
      </c>
      <c r="T31" s="85">
        <f>分析係数表!F34</f>
        <v>0.7000994694960212</v>
      </c>
      <c r="U31" s="86">
        <f t="shared" si="6"/>
        <v>1.5380764020911522</v>
      </c>
      <c r="V31" s="87">
        <f>分析係数表!D34</f>
        <v>0.34449602122015915</v>
      </c>
      <c r="W31" s="167">
        <f t="shared" si="7"/>
        <v>1</v>
      </c>
      <c r="X31" s="76">
        <f>分析係数表!E34</f>
        <v>0.25008289124668437</v>
      </c>
      <c r="Y31" s="166">
        <f t="shared" si="8"/>
        <v>1</v>
      </c>
    </row>
    <row r="32" spans="1:25" x14ac:dyDescent="0.2">
      <c r="A32" s="6" t="s">
        <v>20</v>
      </c>
      <c r="B32" s="5" t="s">
        <v>37</v>
      </c>
      <c r="C32" s="90"/>
      <c r="D32" s="107">
        <f>投入係数表!AK32</f>
        <v>2.7053712480252765E-2</v>
      </c>
      <c r="E32" s="110">
        <f t="shared" si="9"/>
        <v>2.7053712480252767</v>
      </c>
      <c r="F32" s="85">
        <f>分析係数表!C35</f>
        <v>0.35776763643278187</v>
      </c>
      <c r="G32" s="110">
        <f t="shared" si="0"/>
        <v>0.9678942770792085</v>
      </c>
      <c r="H32" s="110">
        <v>1.059500012266712</v>
      </c>
      <c r="I32" s="110">
        <f t="shared" si="1"/>
        <v>1.059500012266712</v>
      </c>
      <c r="J32" s="85">
        <f>分析係数表!G35</f>
        <v>0.31457036114570364</v>
      </c>
      <c r="K32" s="111">
        <f t="shared" si="2"/>
        <v>0.33328730149261704</v>
      </c>
      <c r="L32" s="79"/>
      <c r="M32" s="80"/>
      <c r="N32" s="81">
        <f>分析係数表!H35</f>
        <v>6.2812822753634701E-2</v>
      </c>
      <c r="O32" s="82">
        <f t="shared" si="3"/>
        <v>2.0366546407875541</v>
      </c>
      <c r="P32" s="76">
        <f>分析係数表!C35</f>
        <v>0.35776763643278187</v>
      </c>
      <c r="Q32" s="82">
        <f t="shared" si="4"/>
        <v>0.72864911706441959</v>
      </c>
      <c r="R32" s="83">
        <v>0.89278798595149389</v>
      </c>
      <c r="S32" s="84">
        <f t="shared" si="5"/>
        <v>1.952287998218206</v>
      </c>
      <c r="T32" s="85">
        <f>分析係数表!F35</f>
        <v>0.64533001245330013</v>
      </c>
      <c r="U32" s="86">
        <f t="shared" si="6"/>
        <v>1.2598700382025831</v>
      </c>
      <c r="V32" s="87">
        <f>分析係数表!D35</f>
        <v>7.6961394769613944E-2</v>
      </c>
      <c r="W32" s="167">
        <f t="shared" si="7"/>
        <v>0</v>
      </c>
      <c r="X32" s="76">
        <f>分析係数表!E35</f>
        <v>7.0734744707347447E-2</v>
      </c>
      <c r="Y32" s="166">
        <f t="shared" si="8"/>
        <v>0</v>
      </c>
    </row>
    <row r="33" spans="1:25" x14ac:dyDescent="0.2">
      <c r="A33" s="6" t="s">
        <v>21</v>
      </c>
      <c r="B33" s="5" t="s">
        <v>38</v>
      </c>
      <c r="C33" s="90"/>
      <c r="D33" s="107">
        <f>投入係数表!AK33</f>
        <v>1.5600315955766192E-2</v>
      </c>
      <c r="E33" s="110">
        <f t="shared" si="9"/>
        <v>1.5600315955766191</v>
      </c>
      <c r="F33" s="85">
        <f>分析係数表!C36</f>
        <v>0.77131996474217712</v>
      </c>
      <c r="G33" s="110">
        <f t="shared" si="0"/>
        <v>1.2032835152968402</v>
      </c>
      <c r="H33" s="110">
        <v>1.3018700030873305</v>
      </c>
      <c r="I33" s="110">
        <f t="shared" si="1"/>
        <v>1.3018700030873305</v>
      </c>
      <c r="J33" s="85">
        <f>分析係数表!G36</f>
        <v>2.7850799289520427E-2</v>
      </c>
      <c r="K33" s="111">
        <f t="shared" si="2"/>
        <v>3.6258120157032579E-2</v>
      </c>
      <c r="L33" s="79"/>
      <c r="M33" s="80"/>
      <c r="N33" s="81">
        <f>分析係数表!H36</f>
        <v>0.1566397870819099</v>
      </c>
      <c r="O33" s="82">
        <f t="shared" si="3"/>
        <v>5.0789175729868914</v>
      </c>
      <c r="P33" s="76">
        <f>分析係数表!C36</f>
        <v>0.77131996474217712</v>
      </c>
      <c r="Q33" s="82">
        <f t="shared" si="4"/>
        <v>3.9174705233246727</v>
      </c>
      <c r="R33" s="83">
        <v>4.0764139243981123</v>
      </c>
      <c r="S33" s="84">
        <f t="shared" si="5"/>
        <v>5.3782839274854428</v>
      </c>
      <c r="T33" s="85">
        <f>分析係数表!F36</f>
        <v>0.87289520426287748</v>
      </c>
      <c r="U33" s="86">
        <f t="shared" si="6"/>
        <v>4.6946782474661566</v>
      </c>
      <c r="V33" s="87">
        <f>分析係数表!D36</f>
        <v>1.1793960923623446E-2</v>
      </c>
      <c r="W33" s="167">
        <f t="shared" si="7"/>
        <v>0</v>
      </c>
      <c r="X33" s="76">
        <f>分析係数表!E36</f>
        <v>4.760213143872114E-3</v>
      </c>
      <c r="Y33" s="166">
        <f t="shared" si="8"/>
        <v>0</v>
      </c>
    </row>
    <row r="34" spans="1:25" x14ac:dyDescent="0.2">
      <c r="A34" s="6" t="s">
        <v>22</v>
      </c>
      <c r="B34" s="5" t="s">
        <v>378</v>
      </c>
      <c r="C34" s="90"/>
      <c r="D34" s="107">
        <f>投入係数表!AK34</f>
        <v>2.6856240126382307E-2</v>
      </c>
      <c r="E34" s="110">
        <f t="shared" si="9"/>
        <v>2.6856240126382307</v>
      </c>
      <c r="F34" s="85">
        <f>分析係数表!C37</f>
        <v>0.44031007751937989</v>
      </c>
      <c r="G34" s="110">
        <f t="shared" si="0"/>
        <v>1.1825073171926475</v>
      </c>
      <c r="H34" s="110">
        <v>1.3507925926598623</v>
      </c>
      <c r="I34" s="110">
        <f t="shared" si="1"/>
        <v>1.3507925926598623</v>
      </c>
      <c r="J34" s="85">
        <f>分析係数表!G37</f>
        <v>0.46875589956579194</v>
      </c>
      <c r="K34" s="111">
        <f t="shared" si="2"/>
        <v>0.63319199689908212</v>
      </c>
      <c r="L34" s="79"/>
      <c r="M34" s="80"/>
      <c r="N34" s="81">
        <f>分析係数表!H37</f>
        <v>4.9515373003892908E-2</v>
      </c>
      <c r="O34" s="82">
        <f t="shared" si="3"/>
        <v>1.6054956583346633</v>
      </c>
      <c r="P34" s="76">
        <f>分析係数表!C37</f>
        <v>0.44031007751937989</v>
      </c>
      <c r="Q34" s="82">
        <f t="shared" si="4"/>
        <v>0.70691591777836349</v>
      </c>
      <c r="R34" s="83">
        <v>0.83496147215499228</v>
      </c>
      <c r="S34" s="84">
        <f t="shared" si="5"/>
        <v>2.1857540648148546</v>
      </c>
      <c r="T34" s="85">
        <f>分析係数表!F37</f>
        <v>0.71172361714177834</v>
      </c>
      <c r="U34" s="86">
        <f t="shared" si="6"/>
        <v>1.5556527891923733</v>
      </c>
      <c r="V34" s="87">
        <f>分析係数表!D37</f>
        <v>0.12846894468567113</v>
      </c>
      <c r="W34" s="167">
        <f t="shared" si="7"/>
        <v>0</v>
      </c>
      <c r="X34" s="76">
        <f>分析係数表!E37</f>
        <v>0.12044553520860865</v>
      </c>
      <c r="Y34" s="166">
        <f t="shared" si="8"/>
        <v>0</v>
      </c>
    </row>
    <row r="35" spans="1:25" x14ac:dyDescent="0.2">
      <c r="A35" s="6" t="s">
        <v>23</v>
      </c>
      <c r="B35" s="5" t="s">
        <v>194</v>
      </c>
      <c r="C35" s="90"/>
      <c r="D35" s="107">
        <f>投入係数表!AK35</f>
        <v>7.1484992101105843E-2</v>
      </c>
      <c r="E35" s="110">
        <f t="shared" si="9"/>
        <v>7.1484992101105842</v>
      </c>
      <c r="F35" s="85">
        <f>分析係数表!C38</f>
        <v>1.9523553644993696E-2</v>
      </c>
      <c r="G35" s="110">
        <f t="shared" si="0"/>
        <v>0.13956410780978906</v>
      </c>
      <c r="H35" s="110">
        <v>0.14489747341193104</v>
      </c>
      <c r="I35" s="110">
        <f t="shared" si="1"/>
        <v>0.14489747341193104</v>
      </c>
      <c r="J35" s="85">
        <f>分析係数表!G38</f>
        <v>0.33554817275747506</v>
      </c>
      <c r="K35" s="111">
        <f t="shared" si="2"/>
        <v>4.8620082440548287E-2</v>
      </c>
      <c r="L35" s="79"/>
      <c r="M35" s="80"/>
      <c r="N35" s="81">
        <f>分析係数表!H38</f>
        <v>4.4649241280686425E-2</v>
      </c>
      <c r="O35" s="82">
        <f t="shared" si="3"/>
        <v>1.4477152988112005</v>
      </c>
      <c r="P35" s="76">
        <f>分析係数表!C38</f>
        <v>1.9523553644993696E-2</v>
      </c>
      <c r="Q35" s="82">
        <f t="shared" si="4"/>
        <v>2.8264547299018554E-2</v>
      </c>
      <c r="R35" s="83">
        <v>3.4298212169052059E-2</v>
      </c>
      <c r="S35" s="84">
        <f t="shared" si="5"/>
        <v>0.17919568558098309</v>
      </c>
      <c r="T35" s="85">
        <f>分析係数表!F38</f>
        <v>0.54485049833887045</v>
      </c>
      <c r="U35" s="86">
        <f t="shared" si="6"/>
        <v>9.763485858897418E-2</v>
      </c>
      <c r="V35" s="87">
        <f>分析係数表!D38</f>
        <v>0.16279069767441862</v>
      </c>
      <c r="W35" s="167">
        <f t="shared" si="7"/>
        <v>0</v>
      </c>
      <c r="X35" s="76">
        <f>分析係数表!E38</f>
        <v>0.12624584717607973</v>
      </c>
      <c r="Y35" s="166">
        <f t="shared" si="8"/>
        <v>0</v>
      </c>
    </row>
    <row r="36" spans="1:25" x14ac:dyDescent="0.2">
      <c r="A36" s="6" t="s">
        <v>24</v>
      </c>
      <c r="B36" s="5" t="s">
        <v>39</v>
      </c>
      <c r="C36" s="90"/>
      <c r="D36" s="107">
        <f>投入係数表!AK36</f>
        <v>0</v>
      </c>
      <c r="E36" s="110">
        <f t="shared" si="9"/>
        <v>0</v>
      </c>
      <c r="F36" s="85">
        <f>分析係数表!C39</f>
        <v>1</v>
      </c>
      <c r="G36" s="110">
        <f t="shared" si="0"/>
        <v>0</v>
      </c>
      <c r="H36" s="110">
        <v>0.10195938326053472</v>
      </c>
      <c r="I36" s="110">
        <f t="shared" si="1"/>
        <v>0.10195938326053472</v>
      </c>
      <c r="J36" s="85">
        <f>分析係数表!G39</f>
        <v>0.34952522092321203</v>
      </c>
      <c r="K36" s="111">
        <f t="shared" si="2"/>
        <v>3.5637375959332841E-2</v>
      </c>
      <c r="L36" s="79"/>
      <c r="M36" s="80"/>
      <c r="N36" s="81">
        <f>分析係数表!H39</f>
        <v>3.9524906649717967E-3</v>
      </c>
      <c r="O36" s="82">
        <f t="shared" si="3"/>
        <v>0.12815629202109827</v>
      </c>
      <c r="P36" s="76">
        <f>分析係数表!C39</f>
        <v>1</v>
      </c>
      <c r="Q36" s="82">
        <f t="shared" si="4"/>
        <v>0.12815629202109827</v>
      </c>
      <c r="R36" s="83">
        <v>0.2087043215127185</v>
      </c>
      <c r="S36" s="84">
        <f t="shared" si="5"/>
        <v>0.31066370477325322</v>
      </c>
      <c r="T36" s="85">
        <f>分析係数表!F39</f>
        <v>0.70020308469180526</v>
      </c>
      <c r="U36" s="86">
        <f t="shared" si="6"/>
        <v>0.21752768438401621</v>
      </c>
      <c r="V36" s="87">
        <f>分析係数表!D39</f>
        <v>4.7038805642461164E-2</v>
      </c>
      <c r="W36" s="167">
        <f t="shared" si="7"/>
        <v>0</v>
      </c>
      <c r="X36" s="76">
        <f>分析係数表!E39</f>
        <v>5.9608101432570393E-2</v>
      </c>
      <c r="Y36" s="166">
        <f t="shared" si="8"/>
        <v>0</v>
      </c>
    </row>
    <row r="37" spans="1:25" x14ac:dyDescent="0.2">
      <c r="A37" s="6" t="s">
        <v>25</v>
      </c>
      <c r="B37" s="5" t="s">
        <v>40</v>
      </c>
      <c r="C37" s="90"/>
      <c r="D37" s="107">
        <f>投入係数表!AK37</f>
        <v>0</v>
      </c>
      <c r="E37" s="110">
        <f t="shared" si="9"/>
        <v>0</v>
      </c>
      <c r="F37" s="85">
        <f>分析係数表!C40</f>
        <v>0.85909267157813107</v>
      </c>
      <c r="G37" s="110">
        <f t="shared" si="0"/>
        <v>0</v>
      </c>
      <c r="H37" s="110">
        <v>1.4144126512354571E-3</v>
      </c>
      <c r="I37" s="110">
        <f t="shared" si="1"/>
        <v>1.4144126512354571E-3</v>
      </c>
      <c r="J37" s="85">
        <f>分析係数表!G40</f>
        <v>0.47745782431646305</v>
      </c>
      <c r="K37" s="111">
        <f t="shared" si="2"/>
        <v>6.7532238714456164E-4</v>
      </c>
      <c r="L37" s="79"/>
      <c r="M37" s="80"/>
      <c r="N37" s="81">
        <f>分析係数表!H40</f>
        <v>3.4410502899817272E-2</v>
      </c>
      <c r="O37" s="82">
        <f t="shared" si="3"/>
        <v>1.1157325423444862</v>
      </c>
      <c r="P37" s="76">
        <f>分析係数表!C40</f>
        <v>0.85909267157813107</v>
      </c>
      <c r="Q37" s="82">
        <f t="shared" si="4"/>
        <v>0.95851765056938487</v>
      </c>
      <c r="R37" s="83">
        <v>0.95964138250435871</v>
      </c>
      <c r="S37" s="84">
        <f t="shared" si="5"/>
        <v>0.96105579515559414</v>
      </c>
      <c r="T37" s="85">
        <f>分析係数表!F40</f>
        <v>0.67379290285049442</v>
      </c>
      <c r="U37" s="86">
        <f t="shared" si="6"/>
        <v>0.64755257401917787</v>
      </c>
      <c r="V37" s="87">
        <f>分析係数表!D40</f>
        <v>6.7699243746364171E-2</v>
      </c>
      <c r="W37" s="167">
        <f t="shared" si="7"/>
        <v>0</v>
      </c>
      <c r="X37" s="76">
        <f>分析係数表!E40</f>
        <v>4.3048283885980219E-2</v>
      </c>
      <c r="Y37" s="166">
        <f t="shared" si="8"/>
        <v>0</v>
      </c>
    </row>
    <row r="38" spans="1:25" x14ac:dyDescent="0.2">
      <c r="A38" s="6" t="s">
        <v>26</v>
      </c>
      <c r="B38" s="5" t="s">
        <v>277</v>
      </c>
      <c r="C38" s="90"/>
      <c r="D38" s="107">
        <f>投入係数表!AK38</f>
        <v>0</v>
      </c>
      <c r="E38" s="110">
        <f t="shared" si="9"/>
        <v>0</v>
      </c>
      <c r="F38" s="85">
        <f>分析係数表!C41</f>
        <v>0.79270887240526711</v>
      </c>
      <c r="G38" s="110">
        <f t="shared" si="0"/>
        <v>0</v>
      </c>
      <c r="H38" s="110">
        <v>3.7666960295554726E-3</v>
      </c>
      <c r="I38" s="110">
        <f t="shared" si="1"/>
        <v>3.7666960295554726E-3</v>
      </c>
      <c r="J38" s="85">
        <f>分析係数表!G41</f>
        <v>0.44018033035308379</v>
      </c>
      <c r="K38" s="111">
        <f t="shared" si="2"/>
        <v>1.658025502629377E-3</v>
      </c>
      <c r="L38" s="79"/>
      <c r="M38" s="80"/>
      <c r="N38" s="81">
        <f>分析係数表!H41</f>
        <v>5.5652657503773732E-2</v>
      </c>
      <c r="O38" s="82">
        <f t="shared" si="3"/>
        <v>1.804492111774459</v>
      </c>
      <c r="P38" s="76">
        <f>分析係数表!C41</f>
        <v>0.79270887240526711</v>
      </c>
      <c r="Q38" s="82">
        <f t="shared" si="4"/>
        <v>1.4304369071889307</v>
      </c>
      <c r="R38" s="83">
        <v>1.4570455817756678</v>
      </c>
      <c r="S38" s="84">
        <f t="shared" si="5"/>
        <v>1.4608122778052233</v>
      </c>
      <c r="T38" s="85">
        <f>分析係数表!F41</f>
        <v>0.54542354902257917</v>
      </c>
      <c r="U38" s="86">
        <f t="shared" si="6"/>
        <v>0.79676141701628278</v>
      </c>
      <c r="V38" s="87">
        <f>分析係数表!D41</f>
        <v>0.13115623579330202</v>
      </c>
      <c r="W38" s="167">
        <f t="shared" si="7"/>
        <v>0</v>
      </c>
      <c r="X38" s="76">
        <f>分析係数表!E41</f>
        <v>0.12384452189725716</v>
      </c>
      <c r="Y38" s="166">
        <f t="shared" si="8"/>
        <v>0</v>
      </c>
    </row>
    <row r="39" spans="1:25" x14ac:dyDescent="0.2">
      <c r="A39" s="6" t="s">
        <v>51</v>
      </c>
      <c r="B39" s="5" t="s">
        <v>368</v>
      </c>
      <c r="C39" s="75">
        <f>最終需要_まとめ!C40</f>
        <v>100</v>
      </c>
      <c r="D39" s="107">
        <f>投入係数表!AK39</f>
        <v>0</v>
      </c>
      <c r="E39" s="110">
        <f t="shared" si="9"/>
        <v>0</v>
      </c>
      <c r="F39" s="85">
        <f>分析係数表!C42</f>
        <v>1</v>
      </c>
      <c r="G39" s="110">
        <f>E39*F39</f>
        <v>0</v>
      </c>
      <c r="H39" s="110">
        <v>1.6668029355829665E-2</v>
      </c>
      <c r="I39" s="110">
        <f>C39+H39</f>
        <v>100.01666802935583</v>
      </c>
      <c r="J39" s="85">
        <f>分析係数表!G42</f>
        <v>0.4853870458135861</v>
      </c>
      <c r="K39" s="111">
        <f>I39*J39</f>
        <v>48.546795026887168</v>
      </c>
      <c r="L39" s="79"/>
      <c r="M39" s="80"/>
      <c r="N39" s="81">
        <f>分析係数表!H42</f>
        <v>1.2671804242472393E-2</v>
      </c>
      <c r="O39" s="82">
        <f t="shared" si="3"/>
        <v>0.41087293622844573</v>
      </c>
      <c r="P39" s="76">
        <f>分析係数表!C42</f>
        <v>1</v>
      </c>
      <c r="Q39" s="82">
        <f>O39*P39</f>
        <v>0.41087293622844573</v>
      </c>
      <c r="R39" s="83">
        <v>0.4309104070740204</v>
      </c>
      <c r="S39" s="84">
        <f>I39+R39</f>
        <v>100.44757843642985</v>
      </c>
      <c r="T39" s="85">
        <f>分析係数表!F42</f>
        <v>0.55766192733017372</v>
      </c>
      <c r="U39" s="86">
        <f>S39*T39</f>
        <v>56.015790186508269</v>
      </c>
      <c r="V39" s="87">
        <f>分析係数表!D42</f>
        <v>5.075039494470774E-2</v>
      </c>
      <c r="W39" s="167">
        <f>ROUND(S39*V39,0)</f>
        <v>5</v>
      </c>
      <c r="X39" s="76">
        <f>分析係数表!E42</f>
        <v>4.4826224328593997E-2</v>
      </c>
      <c r="Y39" s="166">
        <f>ROUND(S39*X39,0)</f>
        <v>5</v>
      </c>
    </row>
    <row r="40" spans="1:25" x14ac:dyDescent="0.2">
      <c r="A40" s="6" t="s">
        <v>195</v>
      </c>
      <c r="B40" s="5" t="s">
        <v>41</v>
      </c>
      <c r="C40" s="90"/>
      <c r="D40" s="107">
        <f>投入係数表!AK40</f>
        <v>7.8988941548183256E-2</v>
      </c>
      <c r="E40" s="110">
        <f t="shared" si="9"/>
        <v>7.8988941548183256</v>
      </c>
      <c r="F40" s="85">
        <f>分析係数表!C43</f>
        <v>0.28901851382196297</v>
      </c>
      <c r="G40" s="110">
        <f>E40*F40</f>
        <v>2.2829266494625826</v>
      </c>
      <c r="H40" s="110">
        <v>2.5277272770281427</v>
      </c>
      <c r="I40" s="110">
        <f>C40+H40</f>
        <v>2.5277272770281427</v>
      </c>
      <c r="J40" s="85">
        <f>分析係数表!G43</f>
        <v>0.30652070442646356</v>
      </c>
      <c r="K40" s="111">
        <f>I40*J40</f>
        <v>0.77480074555265288</v>
      </c>
      <c r="L40" s="79"/>
      <c r="M40" s="80"/>
      <c r="N40" s="81">
        <f>分析係数表!H43</f>
        <v>3.521490426630651E-2</v>
      </c>
      <c r="O40" s="82">
        <f t="shared" si="3"/>
        <v>1.1418146017759159</v>
      </c>
      <c r="P40" s="76">
        <f>分析係数表!C43</f>
        <v>0.28901851382196297</v>
      </c>
      <c r="Q40" s="82">
        <f>O40*P40</f>
        <v>0.33000555926549169</v>
      </c>
      <c r="R40" s="83">
        <v>0.55586719782358796</v>
      </c>
      <c r="S40" s="84">
        <f>I40+R40</f>
        <v>3.0835944748517305</v>
      </c>
      <c r="T40" s="85">
        <f>分析係数表!F43</f>
        <v>0.54989687450420432</v>
      </c>
      <c r="U40" s="86">
        <f>S40*T40</f>
        <v>1.6956589639594</v>
      </c>
      <c r="V40" s="87">
        <f>分析係数表!D43</f>
        <v>0.17436141519911152</v>
      </c>
      <c r="W40" s="167">
        <f>ROUND(S40*V40,0)</f>
        <v>1</v>
      </c>
      <c r="X40" s="76">
        <f>分析係数表!E43</f>
        <v>0.14136125654450263</v>
      </c>
      <c r="Y40" s="166">
        <f>ROUND(S40*X40,0)</f>
        <v>0</v>
      </c>
    </row>
    <row r="41" spans="1:25" x14ac:dyDescent="0.2">
      <c r="A41" s="6" t="s">
        <v>341</v>
      </c>
      <c r="B41" s="5" t="s">
        <v>42</v>
      </c>
      <c r="C41" s="90"/>
      <c r="D41" s="107">
        <f>投入係数表!AK41</f>
        <v>2.764612954186414E-3</v>
      </c>
      <c r="E41" s="110">
        <f t="shared" si="9"/>
        <v>0.2764612954186414</v>
      </c>
      <c r="F41" s="85">
        <f>分析係数表!C44</f>
        <v>0.45048931238732937</v>
      </c>
      <c r="G41" s="110">
        <f>E41*F41</f>
        <v>0.1245428588748541</v>
      </c>
      <c r="H41" s="110">
        <v>0.12798828420451475</v>
      </c>
      <c r="I41" s="110">
        <f>C41+H41</f>
        <v>0.12798828420451475</v>
      </c>
      <c r="J41" s="85">
        <f>分析係数表!G44</f>
        <v>0.26609555771438664</v>
      </c>
      <c r="K41" s="111">
        <f>I41*J41</f>
        <v>3.4057113866307775E-2</v>
      </c>
      <c r="L41" s="79"/>
      <c r="M41" s="80"/>
      <c r="N41" s="81">
        <f>分析係数表!H44</f>
        <v>0.11519822038611266</v>
      </c>
      <c r="O41" s="82">
        <f t="shared" si="3"/>
        <v>3.7352085111676883</v>
      </c>
      <c r="P41" s="76">
        <f>分析係数表!C44</f>
        <v>0.45048931238732937</v>
      </c>
      <c r="Q41" s="82">
        <f>O41*P41</f>
        <v>1.6826715138192321</v>
      </c>
      <c r="R41" s="83">
        <v>1.7077422379315181</v>
      </c>
      <c r="S41" s="84">
        <f>I41+R41</f>
        <v>1.8357305221360329</v>
      </c>
      <c r="T41" s="85">
        <f>分析係数表!F44</f>
        <v>0.50295857988165682</v>
      </c>
      <c r="U41" s="86">
        <f>S41*T41</f>
        <v>0.92329641645895155</v>
      </c>
      <c r="V41" s="87">
        <f>分析係数表!D44</f>
        <v>0.24172039212222909</v>
      </c>
      <c r="W41" s="167">
        <f>ROUND(S41*V41,0)</f>
        <v>0</v>
      </c>
      <c r="X41" s="76">
        <f>分析係数表!E44</f>
        <v>0.1850216373752539</v>
      </c>
      <c r="Y41" s="166">
        <f>ROUND(S41*X41,0)</f>
        <v>0</v>
      </c>
    </row>
    <row r="42" spans="1:25" x14ac:dyDescent="0.2">
      <c r="A42" s="6" t="s">
        <v>342</v>
      </c>
      <c r="B42" s="5" t="s">
        <v>279</v>
      </c>
      <c r="C42" s="90"/>
      <c r="D42" s="107">
        <f>投入係数表!AK42</f>
        <v>1.1058451816745656E-2</v>
      </c>
      <c r="E42" s="110">
        <f t="shared" si="9"/>
        <v>1.1058451816745656</v>
      </c>
      <c r="F42" s="85">
        <f>分析係数表!C45</f>
        <v>1</v>
      </c>
      <c r="G42" s="110">
        <f>E42*F42</f>
        <v>1.1058451816745656</v>
      </c>
      <c r="H42" s="110">
        <v>1.1405872130299111</v>
      </c>
      <c r="I42" s="110">
        <f>C42+H42</f>
        <v>1.1405872130299111</v>
      </c>
      <c r="J42" s="85">
        <f>分析係数表!G45</f>
        <v>0</v>
      </c>
      <c r="K42" s="111">
        <f>I42*J42</f>
        <v>0</v>
      </c>
      <c r="L42" s="79"/>
      <c r="M42" s="80"/>
      <c r="N42" s="81">
        <f>分析係数表!H45</f>
        <v>0</v>
      </c>
      <c r="O42" s="82">
        <f t="shared" si="3"/>
        <v>0</v>
      </c>
      <c r="P42" s="76">
        <f>分析係数表!C45</f>
        <v>1</v>
      </c>
      <c r="Q42" s="82">
        <f>O42*P42</f>
        <v>0</v>
      </c>
      <c r="R42" s="83">
        <v>5.327474692881471E-2</v>
      </c>
      <c r="S42" s="84">
        <f>I42+R42</f>
        <v>1.1938619599587257</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107">
        <f>投入係数表!AK43</f>
        <v>9.873617693522907E-3</v>
      </c>
      <c r="E43" s="110">
        <f t="shared" si="9"/>
        <v>0.9873617693522907</v>
      </c>
      <c r="F43" s="85">
        <f>分析係数表!C46</f>
        <v>0.50943835935679327</v>
      </c>
      <c r="G43" s="110">
        <f>E43*F43</f>
        <v>0.50299995987045154</v>
      </c>
      <c r="H43" s="110">
        <v>0.53700242481690286</v>
      </c>
      <c r="I43" s="110">
        <f>C43+H43</f>
        <v>0.53700242481690286</v>
      </c>
      <c r="J43" s="85">
        <f>分析係数表!G46</f>
        <v>9.5846645367412137E-3</v>
      </c>
      <c r="K43" s="111">
        <f>I43*J43</f>
        <v>5.1469880972866084E-3</v>
      </c>
      <c r="L43" s="79"/>
      <c r="M43" s="80"/>
      <c r="N43" s="81">
        <f>分析係数表!H46</f>
        <v>2.3069436720425836E-2</v>
      </c>
      <c r="O43" s="82">
        <f t="shared" si="3"/>
        <v>0.74800770443470166</v>
      </c>
      <c r="P43" s="76">
        <f>分析係数表!C46</f>
        <v>0.50943835935679327</v>
      </c>
      <c r="Q43" s="82">
        <f>O43*P43</f>
        <v>0.38106381773345555</v>
      </c>
      <c r="R43" s="83">
        <v>0.42423253032725966</v>
      </c>
      <c r="S43" s="84">
        <f>I43+R43</f>
        <v>0.96123495514416257</v>
      </c>
      <c r="T43" s="85">
        <f>分析係数表!F46</f>
        <v>0.31355545413053398</v>
      </c>
      <c r="U43" s="86">
        <f>S43*T43</f>
        <v>0.30140046288637135</v>
      </c>
      <c r="V43" s="87">
        <f>分析係数表!D46</f>
        <v>1.3692377909630307E-3</v>
      </c>
      <c r="W43" s="167">
        <f>ROUND(S43*V43,0)</f>
        <v>0</v>
      </c>
      <c r="X43" s="76">
        <f>分析係数表!E46</f>
        <v>4.5641259698767688E-3</v>
      </c>
      <c r="Y43" s="166">
        <f>ROUND(S43*X43,0)</f>
        <v>0</v>
      </c>
    </row>
    <row r="44" spans="1:25" x14ac:dyDescent="0.2">
      <c r="A44" s="192">
        <v>40</v>
      </c>
      <c r="B44" s="14" t="s">
        <v>151</v>
      </c>
      <c r="C44" s="197">
        <f>SUM(C5:C43)</f>
        <v>100</v>
      </c>
      <c r="D44" s="108">
        <f>投入係数表!AK44</f>
        <v>0.41153238546603477</v>
      </c>
      <c r="E44" s="96">
        <f>SUM(E5:E43)</f>
        <v>41.153238546603475</v>
      </c>
      <c r="F44" s="98">
        <f>分析係数表!C47</f>
        <v>0.37485381830581077</v>
      </c>
      <c r="G44" s="96">
        <f>SUM(G5:G43)</f>
        <v>11.296065778930412</v>
      </c>
      <c r="H44" s="96">
        <f>SUM(H5:H43)</f>
        <v>12.969645870934515</v>
      </c>
      <c r="I44" s="96">
        <f>SUM(I5:I43)</f>
        <v>112.96964587093453</v>
      </c>
      <c r="J44" s="98">
        <f>分析係数表!G47</f>
        <v>0.21549218320370808</v>
      </c>
      <c r="K44" s="112">
        <f>SUM(K5:K43)</f>
        <v>51.685737326469663</v>
      </c>
      <c r="L44" s="94">
        <f>最終需要_まとめ!$L$33</f>
        <v>0.62733333333333341</v>
      </c>
      <c r="M44" s="91">
        <f>K44*L44</f>
        <v>32.424185882805304</v>
      </c>
      <c r="N44" s="95">
        <f>分析係数表!H47</f>
        <v>1</v>
      </c>
      <c r="O44" s="96">
        <f>SUM(O5:O43)</f>
        <v>32.424185882805304</v>
      </c>
      <c r="P44" s="92">
        <f>分析係数表!C47</f>
        <v>0.37485381830581077</v>
      </c>
      <c r="Q44" s="96">
        <f>SUM(Q5:Q43)</f>
        <v>13.609825908072825</v>
      </c>
      <c r="R44" s="91">
        <f>SUM(R5:R43)</f>
        <v>15.276781459872605</v>
      </c>
      <c r="S44" s="97">
        <f>SUM(S5:S43)</f>
        <v>128.24642733080714</v>
      </c>
      <c r="T44" s="98">
        <f>分析係数表!F47</f>
        <v>0.42538298373792127</v>
      </c>
      <c r="U44" s="99">
        <f>SUM(U5:U43)</f>
        <v>72.105889458804597</v>
      </c>
      <c r="V44" s="100">
        <f>分析係数表!D47</f>
        <v>7.0015974022573133E-2</v>
      </c>
      <c r="W44" s="164">
        <f>SUM(W5:W43)</f>
        <v>7</v>
      </c>
      <c r="X44" s="92">
        <f>分析係数表!E47</f>
        <v>5.9583104197763637E-2</v>
      </c>
      <c r="Y44" s="165">
        <f>SUM(Y5:Y43)</f>
        <v>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287</v>
      </c>
      <c r="S2" s="3" t="s">
        <v>153</v>
      </c>
      <c r="U2" s="64" t="s">
        <v>210</v>
      </c>
      <c r="W2" s="3" t="s">
        <v>130</v>
      </c>
      <c r="Y2" s="3" t="s">
        <v>154</v>
      </c>
    </row>
    <row r="3" spans="1:25" ht="44" x14ac:dyDescent="0.2">
      <c r="B3" s="65"/>
      <c r="C3" s="66" t="s">
        <v>228</v>
      </c>
      <c r="D3" s="66" t="s">
        <v>229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投入係数表!AL5</f>
        <v>0</v>
      </c>
      <c r="E5" s="110">
        <f>$C$40*D5</f>
        <v>0</v>
      </c>
      <c r="F5" s="85">
        <f>分析係数表!C8</f>
        <v>0.22093957036739609</v>
      </c>
      <c r="G5" s="110">
        <f t="shared" ref="G5:G38" si="0">E5*F5</f>
        <v>0</v>
      </c>
      <c r="H5" s="110">
        <f t="array" ref="H5:H43">MMULT(逆行列係数!C5:AO43,'36'!G5:G43)</f>
        <v>6.8813097636895814E-4</v>
      </c>
      <c r="I5" s="110">
        <f t="shared" ref="I5:I38" si="1">C5+H5</f>
        <v>6.8813097636895814E-4</v>
      </c>
      <c r="J5" s="85">
        <f>分析係数表!G8</f>
        <v>0.11961513229827248</v>
      </c>
      <c r="K5" s="111">
        <f t="shared" ref="K5:K38" si="2">I5*J5</f>
        <v>8.2310877776912343E-5</v>
      </c>
      <c r="L5" s="79" t="s">
        <v>178</v>
      </c>
      <c r="M5" s="80" t="s">
        <v>178</v>
      </c>
      <c r="N5" s="81">
        <f>分析係数表!H8</f>
        <v>1.166878525462779E-2</v>
      </c>
      <c r="O5" s="82">
        <f t="shared" ref="O5:O43" si="3">$M$44*N5</f>
        <v>0.24528019949182708</v>
      </c>
      <c r="P5" s="76">
        <f>分析係数表!C8</f>
        <v>0.22093957036739609</v>
      </c>
      <c r="Q5" s="82">
        <f t="shared" ref="Q5:Q38" si="4">O5*P5</f>
        <v>5.4192101895353478E-2</v>
      </c>
      <c r="R5" s="83">
        <f t="array" ref="R5:R43">MMULT(逆行列係数!C5:AO43,'36'!Q5:Q43)</f>
        <v>9.1983947609938263E-2</v>
      </c>
      <c r="S5" s="84">
        <f t="shared" ref="S5:S38" si="5">I5+R5</f>
        <v>9.2672078586307216E-2</v>
      </c>
      <c r="T5" s="85">
        <f>分析係数表!F8</f>
        <v>0.45156352503826808</v>
      </c>
      <c r="U5" s="86">
        <f t="shared" ref="U5:U38" si="6">S5*T5</f>
        <v>4.1847330479056283E-2</v>
      </c>
      <c r="V5" s="87">
        <f>分析係数表!D8</f>
        <v>0.17734528755740214</v>
      </c>
      <c r="W5" s="167">
        <f t="shared" ref="W5:W38" si="7">ROUND(S5*V5,0)</f>
        <v>0</v>
      </c>
      <c r="X5" s="76">
        <f>分析係数表!E8</f>
        <v>0.14038924119833807</v>
      </c>
      <c r="Y5" s="166">
        <f t="shared" ref="Y5:Y38" si="8">ROUND(S5*X5,0)</f>
        <v>0</v>
      </c>
    </row>
    <row r="6" spans="1:25" x14ac:dyDescent="0.2">
      <c r="A6" s="6" t="s">
        <v>220</v>
      </c>
      <c r="B6" s="5" t="s">
        <v>266</v>
      </c>
      <c r="C6" s="90"/>
      <c r="D6" s="107">
        <f>投入係数表!AL6</f>
        <v>0</v>
      </c>
      <c r="E6" s="110">
        <f t="shared" ref="E6:E43" si="9">$C$40*D6</f>
        <v>0</v>
      </c>
      <c r="F6" s="85">
        <f>分析係数表!C9</f>
        <v>0.23618090452261309</v>
      </c>
      <c r="G6" s="110">
        <f t="shared" si="0"/>
        <v>0</v>
      </c>
      <c r="H6" s="110">
        <v>2.7051080257248927E-4</v>
      </c>
      <c r="I6" s="110">
        <f t="shared" si="1"/>
        <v>2.7051080257248927E-4</v>
      </c>
      <c r="J6" s="85">
        <f>分析係数表!G9</f>
        <v>0.23529411764705882</v>
      </c>
      <c r="K6" s="111">
        <f t="shared" si="2"/>
        <v>6.3649600605291589E-5</v>
      </c>
      <c r="L6" s="79"/>
      <c r="M6" s="80"/>
      <c r="N6" s="81">
        <f>分析係数表!H9</f>
        <v>6.2564550726940495E-4</v>
      </c>
      <c r="O6" s="82">
        <f t="shared" si="3"/>
        <v>1.3151193674880943E-2</v>
      </c>
      <c r="P6" s="76">
        <f>分析係数表!C9</f>
        <v>0.23618090452261309</v>
      </c>
      <c r="Q6" s="82">
        <f t="shared" si="4"/>
        <v>3.1060608176854492E-3</v>
      </c>
      <c r="R6" s="83">
        <v>3.6851771840271208E-3</v>
      </c>
      <c r="S6" s="84">
        <f t="shared" si="5"/>
        <v>3.9556879865996104E-3</v>
      </c>
      <c r="T6" s="85">
        <f>分析係数表!F9</f>
        <v>0.68627450980392157</v>
      </c>
      <c r="U6" s="86">
        <f t="shared" si="6"/>
        <v>2.7146878339409093E-3</v>
      </c>
      <c r="V6" s="87">
        <f>分析係数表!D9</f>
        <v>1.9607843137254902E-2</v>
      </c>
      <c r="W6" s="167">
        <f t="shared" si="7"/>
        <v>0</v>
      </c>
      <c r="X6" s="76">
        <f>分析係数表!E9</f>
        <v>0</v>
      </c>
      <c r="Y6" s="166">
        <f t="shared" si="8"/>
        <v>0</v>
      </c>
    </row>
    <row r="7" spans="1:25" x14ac:dyDescent="0.2">
      <c r="A7" s="6" t="s">
        <v>221</v>
      </c>
      <c r="B7" s="5" t="s">
        <v>267</v>
      </c>
      <c r="C7" s="90"/>
      <c r="D7" s="107">
        <f>投入係数表!AL7</f>
        <v>0</v>
      </c>
      <c r="E7" s="110">
        <f t="shared" si="9"/>
        <v>0</v>
      </c>
      <c r="F7" s="85">
        <f>分析係数表!C10</f>
        <v>0</v>
      </c>
      <c r="G7" s="110">
        <f t="shared" si="0"/>
        <v>0</v>
      </c>
      <c r="H7" s="110">
        <v>0</v>
      </c>
      <c r="I7" s="110">
        <f t="shared" si="1"/>
        <v>0</v>
      </c>
      <c r="J7" s="85">
        <f>分析係数表!G10</f>
        <v>0</v>
      </c>
      <c r="K7" s="111">
        <f t="shared" si="2"/>
        <v>0</v>
      </c>
      <c r="L7" s="79"/>
      <c r="M7" s="80"/>
      <c r="N7" s="81">
        <f>分析係数表!H10</f>
        <v>1.1817748470644316E-3</v>
      </c>
      <c r="O7" s="82">
        <f t="shared" si="3"/>
        <v>2.4841143608108449E-2</v>
      </c>
      <c r="P7" s="76">
        <f>分析係数表!C10</f>
        <v>0</v>
      </c>
      <c r="Q7" s="82">
        <f t="shared" si="4"/>
        <v>0</v>
      </c>
      <c r="R7" s="83">
        <v>0</v>
      </c>
      <c r="S7" s="84">
        <f t="shared" si="5"/>
        <v>0</v>
      </c>
      <c r="T7" s="85">
        <f>分析係数表!F10</f>
        <v>0</v>
      </c>
      <c r="U7" s="86">
        <f t="shared" si="6"/>
        <v>0</v>
      </c>
      <c r="V7" s="87">
        <f>分析係数表!D10</f>
        <v>0</v>
      </c>
      <c r="W7" s="167">
        <f t="shared" si="7"/>
        <v>0</v>
      </c>
      <c r="X7" s="76">
        <f>分析係数表!E10</f>
        <v>0</v>
      </c>
      <c r="Y7" s="166">
        <f t="shared" si="8"/>
        <v>0</v>
      </c>
    </row>
    <row r="8" spans="1:25" x14ac:dyDescent="0.2">
      <c r="A8" s="6" t="s">
        <v>222</v>
      </c>
      <c r="B8" s="5" t="s">
        <v>27</v>
      </c>
      <c r="C8" s="90"/>
      <c r="D8" s="107">
        <f>投入係数表!AL8</f>
        <v>0</v>
      </c>
      <c r="E8" s="110">
        <f t="shared" si="9"/>
        <v>0</v>
      </c>
      <c r="F8" s="85">
        <f>分析係数表!C11</f>
        <v>2.6120660599932566E-2</v>
      </c>
      <c r="G8" s="110">
        <f t="shared" si="0"/>
        <v>0</v>
      </c>
      <c r="H8" s="110">
        <v>1.619602088908198E-3</v>
      </c>
      <c r="I8" s="110">
        <f t="shared" si="1"/>
        <v>1.619602088908198E-3</v>
      </c>
      <c r="J8" s="85">
        <f>分析係数表!G11</f>
        <v>0.34361233480176212</v>
      </c>
      <c r="K8" s="111">
        <f t="shared" si="2"/>
        <v>5.5651525521955702E-4</v>
      </c>
      <c r="L8" s="79"/>
      <c r="M8" s="80"/>
      <c r="N8" s="81">
        <f>分析係数表!H11</f>
        <v>-1.9861762135536665E-5</v>
      </c>
      <c r="O8" s="82">
        <f t="shared" si="3"/>
        <v>-4.1749821190098231E-4</v>
      </c>
      <c r="P8" s="76">
        <f>分析係数表!C11</f>
        <v>2.6120660599932566E-2</v>
      </c>
      <c r="Q8" s="82">
        <f t="shared" si="4"/>
        <v>-1.0905329094144286E-5</v>
      </c>
      <c r="R8" s="83">
        <v>1.2837923239904687E-3</v>
      </c>
      <c r="S8" s="84">
        <f t="shared" si="5"/>
        <v>2.9033944128986668E-3</v>
      </c>
      <c r="T8" s="85">
        <f>分析係数表!F11</f>
        <v>0.56828193832599116</v>
      </c>
      <c r="U8" s="86">
        <f t="shared" si="6"/>
        <v>1.6499466046869075E-3</v>
      </c>
      <c r="V8" s="87">
        <f>分析係数表!D11</f>
        <v>2.2026431718061675E-2</v>
      </c>
      <c r="W8" s="167">
        <f t="shared" si="7"/>
        <v>0</v>
      </c>
      <c r="X8" s="76">
        <f>分析係数表!E11</f>
        <v>0</v>
      </c>
      <c r="Y8" s="166">
        <f t="shared" si="8"/>
        <v>0</v>
      </c>
    </row>
    <row r="9" spans="1:25" x14ac:dyDescent="0.2">
      <c r="A9" s="6" t="s">
        <v>223</v>
      </c>
      <c r="B9" s="5" t="s">
        <v>191</v>
      </c>
      <c r="C9" s="90"/>
      <c r="D9" s="107">
        <f>投入係数表!AL9</f>
        <v>0</v>
      </c>
      <c r="E9" s="110">
        <f t="shared" si="9"/>
        <v>0</v>
      </c>
      <c r="F9" s="85">
        <f>分析係数表!C12</f>
        <v>0.27511259056197379</v>
      </c>
      <c r="G9" s="110">
        <f t="shared" si="0"/>
        <v>0</v>
      </c>
      <c r="H9" s="110">
        <v>2.217819735359458E-3</v>
      </c>
      <c r="I9" s="110">
        <f t="shared" si="1"/>
        <v>2.217819735359458E-3</v>
      </c>
      <c r="J9" s="85">
        <f>分析係数表!G12</f>
        <v>0.14467046825309793</v>
      </c>
      <c r="K9" s="111">
        <f t="shared" si="2"/>
        <v>3.208530196154145E-4</v>
      </c>
      <c r="L9" s="79"/>
      <c r="M9" s="80"/>
      <c r="N9" s="81">
        <f>分析係数表!H12</f>
        <v>9.3787240804004135E-2</v>
      </c>
      <c r="O9" s="82">
        <f t="shared" si="3"/>
        <v>1.9714265565964384</v>
      </c>
      <c r="P9" s="76">
        <f>分析係数表!C12</f>
        <v>0.27511259056197379</v>
      </c>
      <c r="Q9" s="82">
        <f t="shared" si="4"/>
        <v>0.54236426708791785</v>
      </c>
      <c r="R9" s="83">
        <v>0.63070225073111852</v>
      </c>
      <c r="S9" s="84">
        <f t="shared" si="5"/>
        <v>0.63292007046647802</v>
      </c>
      <c r="T9" s="85">
        <f>分析係数表!F12</f>
        <v>0.28514639763131922</v>
      </c>
      <c r="U9" s="86">
        <f t="shared" si="6"/>
        <v>0.18047487808207691</v>
      </c>
      <c r="V9" s="87">
        <f>分析係数表!D12</f>
        <v>6.6646562123039807E-2</v>
      </c>
      <c r="W9" s="167">
        <f t="shared" si="7"/>
        <v>0</v>
      </c>
      <c r="X9" s="76">
        <f>分析係数表!E12</f>
        <v>5.9847571005592716E-2</v>
      </c>
      <c r="Y9" s="166">
        <f t="shared" si="8"/>
        <v>0</v>
      </c>
    </row>
    <row r="10" spans="1:25" x14ac:dyDescent="0.2">
      <c r="A10" s="6" t="s">
        <v>224</v>
      </c>
      <c r="B10" s="5" t="s">
        <v>28</v>
      </c>
      <c r="C10" s="90"/>
      <c r="D10" s="107">
        <f>投入係数表!AL10</f>
        <v>1.5865460891638901E-3</v>
      </c>
      <c r="E10" s="110">
        <f t="shared" si="9"/>
        <v>0.15865460891638902</v>
      </c>
      <c r="F10" s="85">
        <f>分析係数表!C13</f>
        <v>0</v>
      </c>
      <c r="G10" s="110">
        <f t="shared" si="0"/>
        <v>0</v>
      </c>
      <c r="H10" s="110">
        <v>0</v>
      </c>
      <c r="I10" s="110">
        <f t="shared" si="1"/>
        <v>0</v>
      </c>
      <c r="J10" s="85">
        <f>分析係数表!G13</f>
        <v>0.2449874686716792</v>
      </c>
      <c r="K10" s="111">
        <f t="shared" si="2"/>
        <v>0</v>
      </c>
      <c r="L10" s="79"/>
      <c r="M10" s="80"/>
      <c r="N10" s="81">
        <f>分析係数表!H13</f>
        <v>1.4727496623500437E-2</v>
      </c>
      <c r="O10" s="82">
        <f t="shared" si="3"/>
        <v>0.30957492412457838</v>
      </c>
      <c r="P10" s="76">
        <f>分析係数表!C13</f>
        <v>0</v>
      </c>
      <c r="Q10" s="82">
        <f t="shared" si="4"/>
        <v>0</v>
      </c>
      <c r="R10" s="83">
        <v>0</v>
      </c>
      <c r="S10" s="84">
        <f t="shared" si="5"/>
        <v>0</v>
      </c>
      <c r="T10" s="85">
        <f>分析係数表!F13</f>
        <v>0.38345864661654133</v>
      </c>
      <c r="U10" s="86">
        <f t="shared" si="6"/>
        <v>0</v>
      </c>
      <c r="V10" s="87">
        <f>分析係数表!D13</f>
        <v>8.834586466165413E-2</v>
      </c>
      <c r="W10" s="167">
        <f t="shared" si="7"/>
        <v>0</v>
      </c>
      <c r="X10" s="76">
        <f>分析係数表!E13</f>
        <v>8.6048454469507096E-2</v>
      </c>
      <c r="Y10" s="166">
        <f t="shared" si="8"/>
        <v>0</v>
      </c>
    </row>
    <row r="11" spans="1:25" x14ac:dyDescent="0.2">
      <c r="A11" s="6" t="s">
        <v>225</v>
      </c>
      <c r="B11" s="5" t="s">
        <v>268</v>
      </c>
      <c r="C11" s="90"/>
      <c r="D11" s="107">
        <f>投入係数表!AL11</f>
        <v>2.3798191337458352E-3</v>
      </c>
      <c r="E11" s="110">
        <f t="shared" si="9"/>
        <v>0.23798191337458352</v>
      </c>
      <c r="F11" s="85">
        <f>分析係数表!C14</f>
        <v>0.21228966346153844</v>
      </c>
      <c r="G11" s="110">
        <f t="shared" si="0"/>
        <v>5.0521100300223332E-2</v>
      </c>
      <c r="H11" s="110">
        <v>0.12294301138494948</v>
      </c>
      <c r="I11" s="110">
        <f t="shared" si="1"/>
        <v>0.12294301138494948</v>
      </c>
      <c r="J11" s="85">
        <f>分析係数表!G14</f>
        <v>0.17214191852825231</v>
      </c>
      <c r="K11" s="111">
        <f t="shared" si="2"/>
        <v>2.116364584944597E-2</v>
      </c>
      <c r="L11" s="79"/>
      <c r="M11" s="80"/>
      <c r="N11" s="81">
        <f>分析係数表!H14</f>
        <v>1.2214983713355048E-3</v>
      </c>
      <c r="O11" s="82">
        <f t="shared" si="3"/>
        <v>2.5676140031910408E-2</v>
      </c>
      <c r="P11" s="76">
        <f>分析係数表!C14</f>
        <v>0.21228966346153844</v>
      </c>
      <c r="Q11" s="82">
        <f t="shared" si="4"/>
        <v>5.4507791263655953E-3</v>
      </c>
      <c r="R11" s="83">
        <v>3.1566652901507397E-2</v>
      </c>
      <c r="S11" s="84">
        <f t="shared" si="5"/>
        <v>0.15450966428645688</v>
      </c>
      <c r="T11" s="85">
        <f>分析係数表!F14</f>
        <v>0.30737068450603272</v>
      </c>
      <c r="U11" s="86">
        <f t="shared" si="6"/>
        <v>4.7491741274525566E-2</v>
      </c>
      <c r="V11" s="87">
        <f>分析係数表!D14</f>
        <v>6.4508421932863463E-2</v>
      </c>
      <c r="W11" s="167">
        <f t="shared" si="7"/>
        <v>0</v>
      </c>
      <c r="X11" s="76">
        <f>分析係数表!E14</f>
        <v>5.0053757018277384E-2</v>
      </c>
      <c r="Y11" s="166">
        <f t="shared" si="8"/>
        <v>0</v>
      </c>
    </row>
    <row r="12" spans="1:25" x14ac:dyDescent="0.2">
      <c r="A12" s="6" t="s">
        <v>226</v>
      </c>
      <c r="B12" s="5" t="s">
        <v>29</v>
      </c>
      <c r="C12" s="90"/>
      <c r="D12" s="107">
        <f>投入係数表!AL12</f>
        <v>4.9182928764080593E-3</v>
      </c>
      <c r="E12" s="110">
        <f t="shared" si="9"/>
        <v>0.49182928764080591</v>
      </c>
      <c r="F12" s="85">
        <f>分析係数表!C15</f>
        <v>0</v>
      </c>
      <c r="G12" s="110">
        <f t="shared" si="0"/>
        <v>0</v>
      </c>
      <c r="H12" s="110">
        <v>0</v>
      </c>
      <c r="I12" s="110">
        <f t="shared" si="1"/>
        <v>0</v>
      </c>
      <c r="J12" s="85">
        <f>分析係数表!G15</f>
        <v>9.5616368472834598E-2</v>
      </c>
      <c r="K12" s="111">
        <f t="shared" si="2"/>
        <v>0</v>
      </c>
      <c r="L12" s="79"/>
      <c r="M12" s="80"/>
      <c r="N12" s="81">
        <f>分析係数表!H15</f>
        <v>8.620004766822913E-3</v>
      </c>
      <c r="O12" s="82">
        <f t="shared" si="3"/>
        <v>0.18119422396502632</v>
      </c>
      <c r="P12" s="76">
        <f>分析係数表!C15</f>
        <v>0</v>
      </c>
      <c r="Q12" s="82">
        <f t="shared" si="4"/>
        <v>0</v>
      </c>
      <c r="R12" s="83">
        <v>0</v>
      </c>
      <c r="S12" s="84">
        <f t="shared" si="5"/>
        <v>0</v>
      </c>
      <c r="T12" s="85">
        <f>分析係数表!F15</f>
        <v>0.30379331705717305</v>
      </c>
      <c r="U12" s="86">
        <f t="shared" si="6"/>
        <v>0</v>
      </c>
      <c r="V12" s="87">
        <f>分析係数表!D15</f>
        <v>2.2264329701563241E-2</v>
      </c>
      <c r="W12" s="167">
        <f t="shared" si="7"/>
        <v>0</v>
      </c>
      <c r="X12" s="76">
        <f>分析係数表!E15</f>
        <v>2.0187297307145722E-2</v>
      </c>
      <c r="Y12" s="166">
        <f t="shared" si="8"/>
        <v>0</v>
      </c>
    </row>
    <row r="13" spans="1:25" x14ac:dyDescent="0.2">
      <c r="A13" s="6" t="s">
        <v>227</v>
      </c>
      <c r="B13" s="5" t="s">
        <v>30</v>
      </c>
      <c r="C13" s="90"/>
      <c r="D13" s="107">
        <f>投入係数表!AL13</f>
        <v>3.0144375694113913E-3</v>
      </c>
      <c r="E13" s="110">
        <f t="shared" si="9"/>
        <v>0.30144375694113912</v>
      </c>
      <c r="F13" s="85">
        <f>分析係数表!C16</f>
        <v>0.11454569784557744</v>
      </c>
      <c r="G13" s="110">
        <f t="shared" si="0"/>
        <v>3.4529085500015412E-2</v>
      </c>
      <c r="H13" s="110">
        <v>4.1870140654248898E-2</v>
      </c>
      <c r="I13" s="110">
        <f t="shared" si="1"/>
        <v>4.1870140654248898E-2</v>
      </c>
      <c r="J13" s="85">
        <f>分析係数表!G16</f>
        <v>3.3333333333333333E-2</v>
      </c>
      <c r="K13" s="111">
        <f t="shared" si="2"/>
        <v>1.3956713551416299E-3</v>
      </c>
      <c r="L13" s="79"/>
      <c r="M13" s="80"/>
      <c r="N13" s="81">
        <f>分析係数表!H16</f>
        <v>1.7428696273933425E-2</v>
      </c>
      <c r="O13" s="82">
        <f t="shared" si="3"/>
        <v>0.36635468094311202</v>
      </c>
      <c r="P13" s="76">
        <f>分析係数表!C16</f>
        <v>0.11454569784557744</v>
      </c>
      <c r="Q13" s="82">
        <f t="shared" si="4"/>
        <v>4.1964352587622641E-2</v>
      </c>
      <c r="R13" s="83">
        <v>4.8935230079558717E-2</v>
      </c>
      <c r="S13" s="84">
        <f t="shared" si="5"/>
        <v>9.0805370733807622E-2</v>
      </c>
      <c r="T13" s="85">
        <f>分析係数表!F16</f>
        <v>0.28835978835978837</v>
      </c>
      <c r="U13" s="86">
        <f t="shared" si="6"/>
        <v>2.6184617486732887E-2</v>
      </c>
      <c r="V13" s="87">
        <f>分析係数表!D16</f>
        <v>1.4814814814814815E-2</v>
      </c>
      <c r="W13" s="167">
        <f t="shared" si="7"/>
        <v>0</v>
      </c>
      <c r="X13" s="76">
        <f>分析係数表!E16</f>
        <v>1.4814814814814815E-2</v>
      </c>
      <c r="Y13" s="166">
        <f t="shared" si="8"/>
        <v>0</v>
      </c>
    </row>
    <row r="14" spans="1:25" x14ac:dyDescent="0.2">
      <c r="A14" s="6" t="s">
        <v>2</v>
      </c>
      <c r="B14" s="5" t="s">
        <v>365</v>
      </c>
      <c r="C14" s="90"/>
      <c r="D14" s="107">
        <f>投入係数表!AL14</f>
        <v>2.1418372203712517E-2</v>
      </c>
      <c r="E14" s="110">
        <f t="shared" si="9"/>
        <v>2.1418372203712517</v>
      </c>
      <c r="F14" s="85">
        <f>分析係数表!C17</f>
        <v>0.30978058757902571</v>
      </c>
      <c r="G14" s="110">
        <f t="shared" si="0"/>
        <v>0.6634995926252335</v>
      </c>
      <c r="H14" s="110">
        <v>0.79727738711117202</v>
      </c>
      <c r="I14" s="110">
        <f t="shared" si="1"/>
        <v>0.79727738711117202</v>
      </c>
      <c r="J14" s="85">
        <f>分析係数表!G17</f>
        <v>0.21244620534189493</v>
      </c>
      <c r="K14" s="111">
        <f t="shared" si="2"/>
        <v>0.1693785554966695</v>
      </c>
      <c r="L14" s="79"/>
      <c r="M14" s="80"/>
      <c r="N14" s="81">
        <f>分析係数表!H17</f>
        <v>3.0984348931437197E-3</v>
      </c>
      <c r="O14" s="82">
        <f t="shared" si="3"/>
        <v>6.5129721056553236E-2</v>
      </c>
      <c r="P14" s="76">
        <f>分析係数表!C17</f>
        <v>0.30978058757902571</v>
      </c>
      <c r="Q14" s="82">
        <f t="shared" si="4"/>
        <v>2.0175923257757106E-2</v>
      </c>
      <c r="R14" s="83">
        <v>4.5460553501734335E-2</v>
      </c>
      <c r="S14" s="84">
        <f t="shared" si="5"/>
        <v>0.8427379406129063</v>
      </c>
      <c r="T14" s="85">
        <f>分析係数表!F17</f>
        <v>0.32338274472300022</v>
      </c>
      <c r="U14" s="86">
        <f t="shared" si="6"/>
        <v>0.27252690831761039</v>
      </c>
      <c r="V14" s="87">
        <f>分析係数表!D17</f>
        <v>4.5631532208484184E-2</v>
      </c>
      <c r="W14" s="167">
        <f t="shared" si="7"/>
        <v>0</v>
      </c>
      <c r="X14" s="76">
        <f>分析係数表!E17</f>
        <v>4.7134367101577979E-2</v>
      </c>
      <c r="Y14" s="166">
        <f t="shared" si="8"/>
        <v>0</v>
      </c>
    </row>
    <row r="15" spans="1:25" x14ac:dyDescent="0.2">
      <c r="A15" s="6" t="s">
        <v>3</v>
      </c>
      <c r="B15" s="5" t="s">
        <v>31</v>
      </c>
      <c r="C15" s="90"/>
      <c r="D15" s="107">
        <f>投入係数表!AL15</f>
        <v>1.7452006980802793E-3</v>
      </c>
      <c r="E15" s="110">
        <f t="shared" si="9"/>
        <v>0.17452006980802792</v>
      </c>
      <c r="F15" s="85">
        <f>分析係数表!C18</f>
        <v>0.59688826025459685</v>
      </c>
      <c r="G15" s="110">
        <f t="shared" si="0"/>
        <v>0.10416898084722458</v>
      </c>
      <c r="H15" s="110">
        <v>0.13979374506486592</v>
      </c>
      <c r="I15" s="110">
        <f t="shared" si="1"/>
        <v>0.13979374506486592</v>
      </c>
      <c r="J15" s="85">
        <f>分析係数表!G18</f>
        <v>0.21580586555930445</v>
      </c>
      <c r="K15" s="111">
        <f t="shared" si="2"/>
        <v>3.0168310153500133E-2</v>
      </c>
      <c r="L15" s="79"/>
      <c r="M15" s="80"/>
      <c r="N15" s="81">
        <f>分析係数表!H18</f>
        <v>4.5682052911734329E-4</v>
      </c>
      <c r="O15" s="82">
        <f t="shared" si="3"/>
        <v>9.602458873722592E-3</v>
      </c>
      <c r="P15" s="76">
        <f>分析係数表!C18</f>
        <v>0.59688826025459685</v>
      </c>
      <c r="Q15" s="82">
        <f t="shared" si="4"/>
        <v>5.7315949713025935E-3</v>
      </c>
      <c r="R15" s="83">
        <v>1.4299065950197955E-2</v>
      </c>
      <c r="S15" s="84">
        <f t="shared" si="5"/>
        <v>0.15409281101506386</v>
      </c>
      <c r="T15" s="85">
        <f>分析係数表!F18</f>
        <v>0.45964183752919802</v>
      </c>
      <c r="U15" s="86">
        <f t="shared" si="6"/>
        <v>7.0827502805003398E-2</v>
      </c>
      <c r="V15" s="87">
        <f>分析係数表!D18</f>
        <v>3.9968855437321565E-2</v>
      </c>
      <c r="W15" s="167">
        <f t="shared" si="7"/>
        <v>0</v>
      </c>
      <c r="X15" s="76">
        <f>分析係数表!E18</f>
        <v>3.7243706202958735E-2</v>
      </c>
      <c r="Y15" s="166">
        <f t="shared" si="8"/>
        <v>0</v>
      </c>
    </row>
    <row r="16" spans="1:25" x14ac:dyDescent="0.2">
      <c r="A16" s="6" t="s">
        <v>4</v>
      </c>
      <c r="B16" s="5" t="s">
        <v>32</v>
      </c>
      <c r="C16" s="90"/>
      <c r="D16" s="107">
        <f>投入係数表!AL16</f>
        <v>3.1730921783277807E-4</v>
      </c>
      <c r="E16" s="110">
        <f t="shared" si="9"/>
        <v>3.1730921783277806E-2</v>
      </c>
      <c r="F16" s="85">
        <f>分析係数表!C19</f>
        <v>0.34200435729847489</v>
      </c>
      <c r="G16" s="110">
        <f t="shared" si="0"/>
        <v>1.0852113510978104E-2</v>
      </c>
      <c r="H16" s="110">
        <v>0.10061149406016598</v>
      </c>
      <c r="I16" s="110">
        <f t="shared" si="1"/>
        <v>0.10061149406016598</v>
      </c>
      <c r="J16" s="85">
        <f>分析係数表!G19</f>
        <v>5.7658279746234518E-2</v>
      </c>
      <c r="K16" s="111">
        <f t="shared" si="2"/>
        <v>5.8010856702076629E-3</v>
      </c>
      <c r="L16" s="79"/>
      <c r="M16" s="80"/>
      <c r="N16" s="81">
        <f>分析係数表!H19</f>
        <v>-1.1917057281321999E-4</v>
      </c>
      <c r="O16" s="82">
        <f t="shared" si="3"/>
        <v>-2.5049892714058939E-3</v>
      </c>
      <c r="P16" s="76">
        <f>分析係数表!C19</f>
        <v>0.34200435729847489</v>
      </c>
      <c r="Q16" s="82">
        <f t="shared" si="4"/>
        <v>-8.5671724580674757E-4</v>
      </c>
      <c r="R16" s="83">
        <v>7.9428440455531733E-3</v>
      </c>
      <c r="S16" s="84">
        <f t="shared" si="5"/>
        <v>0.10855433810571916</v>
      </c>
      <c r="T16" s="85">
        <f>分析係数表!F19</f>
        <v>0.2400702026958986</v>
      </c>
      <c r="U16" s="86">
        <f t="shared" si="6"/>
        <v>2.6060661952559107E-2</v>
      </c>
      <c r="V16" s="87">
        <f>分析係数表!D19</f>
        <v>1.0314617409693151E-2</v>
      </c>
      <c r="W16" s="167">
        <f t="shared" si="7"/>
        <v>0</v>
      </c>
      <c r="X16" s="76">
        <f>分析係数表!E19</f>
        <v>1.1666882453641765E-2</v>
      </c>
      <c r="Y16" s="166">
        <f t="shared" si="8"/>
        <v>0</v>
      </c>
    </row>
    <row r="17" spans="1:25" x14ac:dyDescent="0.2">
      <c r="A17" s="6" t="s">
        <v>5</v>
      </c>
      <c r="B17" s="5" t="s">
        <v>33</v>
      </c>
      <c r="C17" s="90"/>
      <c r="D17" s="107">
        <f>投入係数表!AL17</f>
        <v>9.519276534983341E-4</v>
      </c>
      <c r="E17" s="110">
        <f t="shared" si="9"/>
        <v>9.5192765349833411E-2</v>
      </c>
      <c r="F17" s="85">
        <f>分析係数表!C20</f>
        <v>3.3677120606188216E-2</v>
      </c>
      <c r="G17" s="110">
        <f t="shared" si="0"/>
        <v>3.2058182395229141E-3</v>
      </c>
      <c r="H17" s="110">
        <v>7.6869227514829537E-3</v>
      </c>
      <c r="I17" s="110">
        <f t="shared" si="1"/>
        <v>7.6869227514829537E-3</v>
      </c>
      <c r="J17" s="85">
        <f>分析係数表!G20</f>
        <v>0.10088272383354351</v>
      </c>
      <c r="K17" s="111">
        <f t="shared" si="2"/>
        <v>7.754777050676372E-4</v>
      </c>
      <c r="L17" s="79"/>
      <c r="M17" s="80"/>
      <c r="N17" s="81">
        <f>分析係数表!H20</f>
        <v>5.7599110193056326E-4</v>
      </c>
      <c r="O17" s="82">
        <f t="shared" si="3"/>
        <v>1.2107448145128485E-2</v>
      </c>
      <c r="P17" s="76">
        <f>分析係数表!C20</f>
        <v>3.3677120606188216E-2</v>
      </c>
      <c r="Q17" s="82">
        <f t="shared" si="4"/>
        <v>4.0774399141666178E-4</v>
      </c>
      <c r="R17" s="83">
        <v>1.0562168640064979E-3</v>
      </c>
      <c r="S17" s="84">
        <f t="shared" si="5"/>
        <v>8.7431396154894515E-3</v>
      </c>
      <c r="T17" s="85">
        <f>分析係数表!F20</f>
        <v>0.2244640605296343</v>
      </c>
      <c r="U17" s="86">
        <f t="shared" si="6"/>
        <v>1.9625206198702677E-3</v>
      </c>
      <c r="V17" s="87">
        <f>分析係数表!D20</f>
        <v>9.8360655737704916E-2</v>
      </c>
      <c r="W17" s="167">
        <f t="shared" si="7"/>
        <v>0</v>
      </c>
      <c r="X17" s="76">
        <f>分析係数表!E20</f>
        <v>9.8360655737704916E-2</v>
      </c>
      <c r="Y17" s="166">
        <f t="shared" si="8"/>
        <v>0</v>
      </c>
    </row>
    <row r="18" spans="1:25" x14ac:dyDescent="0.2">
      <c r="A18" s="6" t="s">
        <v>6</v>
      </c>
      <c r="B18" s="5" t="s">
        <v>34</v>
      </c>
      <c r="C18" s="90"/>
      <c r="D18" s="107">
        <f>投入係数表!AL18</f>
        <v>2.3798191337458352E-3</v>
      </c>
      <c r="E18" s="110">
        <f t="shared" si="9"/>
        <v>0.23798191337458352</v>
      </c>
      <c r="F18" s="85">
        <f>分析係数表!C21</f>
        <v>0.74792925901052154</v>
      </c>
      <c r="G18" s="110">
        <f t="shared" si="0"/>
        <v>0.17799363612815838</v>
      </c>
      <c r="H18" s="110">
        <v>0.25701014648246678</v>
      </c>
      <c r="I18" s="110">
        <f t="shared" si="1"/>
        <v>0.25701014648246678</v>
      </c>
      <c r="J18" s="85">
        <f>分析係数表!G21</f>
        <v>0.28510603787356553</v>
      </c>
      <c r="K18" s="111">
        <f t="shared" si="2"/>
        <v>7.3275144556920802E-2</v>
      </c>
      <c r="L18" s="79"/>
      <c r="M18" s="80"/>
      <c r="N18" s="81">
        <f>分析係数表!H21</f>
        <v>9.6329546357352828E-4</v>
      </c>
      <c r="O18" s="82">
        <f t="shared" si="3"/>
        <v>2.0248663277197643E-2</v>
      </c>
      <c r="P18" s="76">
        <f>分析係数表!C21</f>
        <v>0.74792925901052154</v>
      </c>
      <c r="Q18" s="82">
        <f t="shared" si="4"/>
        <v>1.5144567720867991E-2</v>
      </c>
      <c r="R18" s="83">
        <v>3.5685888702393663E-2</v>
      </c>
      <c r="S18" s="84">
        <f t="shared" si="5"/>
        <v>0.29269603518486043</v>
      </c>
      <c r="T18" s="85">
        <f>分析係数表!F21</f>
        <v>0.42581403836016385</v>
      </c>
      <c r="U18" s="86">
        <f t="shared" si="6"/>
        <v>0.12463408075407402</v>
      </c>
      <c r="V18" s="87">
        <f>分析係数表!D21</f>
        <v>6.5082518957057703E-2</v>
      </c>
      <c r="W18" s="167">
        <f t="shared" si="7"/>
        <v>0</v>
      </c>
      <c r="X18" s="76">
        <f>分析係数表!E21</f>
        <v>5.1052268764445886E-2</v>
      </c>
      <c r="Y18" s="166">
        <f t="shared" si="8"/>
        <v>0</v>
      </c>
    </row>
    <row r="19" spans="1:25" x14ac:dyDescent="0.2">
      <c r="A19" s="6" t="s">
        <v>7</v>
      </c>
      <c r="B19" s="5" t="s">
        <v>269</v>
      </c>
      <c r="C19" s="90"/>
      <c r="D19" s="107">
        <f>投入係数表!AL19</f>
        <v>1.8245280025384739E-2</v>
      </c>
      <c r="E19" s="110">
        <f t="shared" si="9"/>
        <v>1.8245280025384738</v>
      </c>
      <c r="F19" s="85">
        <f>分析係数表!C22</f>
        <v>0.14808652246256238</v>
      </c>
      <c r="G19" s="110">
        <f t="shared" si="0"/>
        <v>0.27018800703148776</v>
      </c>
      <c r="H19" s="110">
        <v>0.29091546967737275</v>
      </c>
      <c r="I19" s="110">
        <f t="shared" si="1"/>
        <v>0.29091546967737275</v>
      </c>
      <c r="J19" s="85">
        <f>分析係数表!G22</f>
        <v>0.1945937983354202</v>
      </c>
      <c r="K19" s="111">
        <f t="shared" si="2"/>
        <v>5.6610346239052728E-2</v>
      </c>
      <c r="L19" s="79"/>
      <c r="M19" s="80"/>
      <c r="N19" s="81">
        <f>分析係数表!H22</f>
        <v>4.9654405338841663E-5</v>
      </c>
      <c r="O19" s="82">
        <f t="shared" si="3"/>
        <v>1.0437455297524559E-3</v>
      </c>
      <c r="P19" s="76">
        <f>分析係数表!C22</f>
        <v>0.14808652246256238</v>
      </c>
      <c r="Q19" s="82">
        <f t="shared" si="4"/>
        <v>1.5456464583688613E-4</v>
      </c>
      <c r="R19" s="83">
        <v>1.8750599347126954E-3</v>
      </c>
      <c r="S19" s="84">
        <f t="shared" si="5"/>
        <v>0.29279052961208546</v>
      </c>
      <c r="T19" s="85">
        <f>分析係数表!F22</f>
        <v>0.41290417618030495</v>
      </c>
      <c r="U19" s="86">
        <f t="shared" si="6"/>
        <v>0.12089443242287333</v>
      </c>
      <c r="V19" s="87">
        <f>分析係数表!D22</f>
        <v>2.3495617588568902E-2</v>
      </c>
      <c r="W19" s="167">
        <f t="shared" si="7"/>
        <v>0</v>
      </c>
      <c r="X19" s="76">
        <f>分析係数表!E22</f>
        <v>1.8855417249760625E-2</v>
      </c>
      <c r="Y19" s="166">
        <f t="shared" si="8"/>
        <v>0</v>
      </c>
    </row>
    <row r="20" spans="1:25" x14ac:dyDescent="0.2">
      <c r="A20" s="6" t="s">
        <v>8</v>
      </c>
      <c r="B20" s="5" t="s">
        <v>270</v>
      </c>
      <c r="C20" s="90"/>
      <c r="D20" s="107">
        <f>投入係数表!AL20</f>
        <v>2.7288592733618913E-2</v>
      </c>
      <c r="E20" s="110">
        <f t="shared" si="9"/>
        <v>2.7288592733618913</v>
      </c>
      <c r="F20" s="85">
        <f>分析係数表!C23</f>
        <v>0</v>
      </c>
      <c r="G20" s="110">
        <f t="shared" si="0"/>
        <v>0</v>
      </c>
      <c r="H20" s="110">
        <v>0</v>
      </c>
      <c r="I20" s="110">
        <f t="shared" si="1"/>
        <v>0</v>
      </c>
      <c r="J20" s="85">
        <f>分析係数表!G23</f>
        <v>0.21540656205420827</v>
      </c>
      <c r="K20" s="111">
        <f t="shared" si="2"/>
        <v>0</v>
      </c>
      <c r="L20" s="79"/>
      <c r="M20" s="80"/>
      <c r="N20" s="81">
        <f>分析係数表!H23</f>
        <v>2.9792643203304998E-5</v>
      </c>
      <c r="O20" s="82">
        <f t="shared" si="3"/>
        <v>6.2624731785147346E-4</v>
      </c>
      <c r="P20" s="76">
        <f>分析係数表!C23</f>
        <v>0</v>
      </c>
      <c r="Q20" s="82">
        <f t="shared" si="4"/>
        <v>0</v>
      </c>
      <c r="R20" s="83">
        <v>0</v>
      </c>
      <c r="S20" s="84">
        <f t="shared" si="5"/>
        <v>0</v>
      </c>
      <c r="T20" s="85">
        <f>分析係数表!F23</f>
        <v>0.44079885877318115</v>
      </c>
      <c r="U20" s="86">
        <f t="shared" si="6"/>
        <v>0</v>
      </c>
      <c r="V20" s="87">
        <f>分析係数表!D23</f>
        <v>9.4151212553495012E-2</v>
      </c>
      <c r="W20" s="167">
        <f t="shared" si="7"/>
        <v>0</v>
      </c>
      <c r="X20" s="76">
        <f>分析係数表!E23</f>
        <v>8.7375178316690436E-2</v>
      </c>
      <c r="Y20" s="166">
        <f t="shared" si="8"/>
        <v>0</v>
      </c>
    </row>
    <row r="21" spans="1:25" x14ac:dyDescent="0.2">
      <c r="A21" s="6" t="s">
        <v>9</v>
      </c>
      <c r="B21" s="5" t="s">
        <v>271</v>
      </c>
      <c r="C21" s="90"/>
      <c r="D21" s="107">
        <f>投入係数表!AL21</f>
        <v>9.5192765349833407E-3</v>
      </c>
      <c r="E21" s="110">
        <f t="shared" si="9"/>
        <v>0.95192765349833408</v>
      </c>
      <c r="F21" s="85">
        <f>分析係数表!C24</f>
        <v>0.12890403180011356</v>
      </c>
      <c r="G21" s="110">
        <f t="shared" si="0"/>
        <v>0.12270731251795675</v>
      </c>
      <c r="H21" s="110">
        <v>0.1294081137630218</v>
      </c>
      <c r="I21" s="110">
        <f t="shared" si="1"/>
        <v>0.1294081137630218</v>
      </c>
      <c r="J21" s="85">
        <f>分析係数表!G24</f>
        <v>0.20533333333333334</v>
      </c>
      <c r="K21" s="111">
        <f t="shared" si="2"/>
        <v>2.6571799359340478E-2</v>
      </c>
      <c r="L21" s="79"/>
      <c r="M21" s="80"/>
      <c r="N21" s="81">
        <f>分析係数表!H24</f>
        <v>3.4758083737189161E-4</v>
      </c>
      <c r="O21" s="82">
        <f t="shared" si="3"/>
        <v>7.3062187082671894E-3</v>
      </c>
      <c r="P21" s="76">
        <f>分析係数表!C24</f>
        <v>0.12890403180011356</v>
      </c>
      <c r="Q21" s="82">
        <f t="shared" si="4"/>
        <v>9.4180104870905841E-4</v>
      </c>
      <c r="R21" s="83">
        <v>3.6972577172189234E-3</v>
      </c>
      <c r="S21" s="84">
        <f t="shared" si="5"/>
        <v>0.13310537148024074</v>
      </c>
      <c r="T21" s="85">
        <f>分析係数表!F24</f>
        <v>0.39200000000000002</v>
      </c>
      <c r="U21" s="86">
        <f t="shared" si="6"/>
        <v>5.2177305620254369E-2</v>
      </c>
      <c r="V21" s="87">
        <f>分析係数表!D24</f>
        <v>0</v>
      </c>
      <c r="W21" s="167">
        <f t="shared" si="7"/>
        <v>0</v>
      </c>
      <c r="X21" s="76">
        <f>分析係数表!E24</f>
        <v>0</v>
      </c>
      <c r="Y21" s="166">
        <f t="shared" si="8"/>
        <v>0</v>
      </c>
    </row>
    <row r="22" spans="1:25" x14ac:dyDescent="0.2">
      <c r="A22" s="6" t="s">
        <v>10</v>
      </c>
      <c r="B22" s="5" t="s">
        <v>272</v>
      </c>
      <c r="C22" s="90"/>
      <c r="D22" s="107">
        <f>投入係数表!AL22</f>
        <v>2.74472473425353E-2</v>
      </c>
      <c r="E22" s="110">
        <f t="shared" si="9"/>
        <v>2.7447247342535301</v>
      </c>
      <c r="F22" s="85">
        <f>分析係数表!C25</f>
        <v>4.4947860481841073E-2</v>
      </c>
      <c r="G22" s="110">
        <f t="shared" si="0"/>
        <v>0.12336950441628598</v>
      </c>
      <c r="H22" s="110">
        <v>0.13662638372893504</v>
      </c>
      <c r="I22" s="110">
        <f t="shared" si="1"/>
        <v>0.13662638372893504</v>
      </c>
      <c r="J22" s="85">
        <f>分析係数表!G25</f>
        <v>0.19696010132995567</v>
      </c>
      <c r="K22" s="111">
        <f t="shared" si="2"/>
        <v>2.6909946383596454E-2</v>
      </c>
      <c r="L22" s="79"/>
      <c r="M22" s="80"/>
      <c r="N22" s="81">
        <f>分析係数表!H25</f>
        <v>5.2633669659172167E-4</v>
      </c>
      <c r="O22" s="82">
        <f t="shared" si="3"/>
        <v>1.1063702615376031E-2</v>
      </c>
      <c r="P22" s="76">
        <f>分析係数表!C25</f>
        <v>4.4947860481841073E-2</v>
      </c>
      <c r="Q22" s="82">
        <f t="shared" si="4"/>
        <v>4.972897615685021E-4</v>
      </c>
      <c r="R22" s="83">
        <v>2.3820647713163222E-3</v>
      </c>
      <c r="S22" s="84">
        <f t="shared" si="5"/>
        <v>0.13900844850025137</v>
      </c>
      <c r="T22" s="85">
        <f>分析係数表!F25</f>
        <v>0.35085497150094996</v>
      </c>
      <c r="U22" s="86">
        <f t="shared" si="6"/>
        <v>4.8771805236946963E-2</v>
      </c>
      <c r="V22" s="87">
        <f>分析係数表!D25</f>
        <v>8.9930335655478144E-2</v>
      </c>
      <c r="W22" s="167">
        <f t="shared" si="7"/>
        <v>0</v>
      </c>
      <c r="X22" s="76">
        <f>分析係数表!E25</f>
        <v>8.7397086763774542E-2</v>
      </c>
      <c r="Y22" s="166">
        <f t="shared" si="8"/>
        <v>0</v>
      </c>
    </row>
    <row r="23" spans="1:25" x14ac:dyDescent="0.2">
      <c r="A23" s="6" t="s">
        <v>11</v>
      </c>
      <c r="B23" s="5" t="s">
        <v>35</v>
      </c>
      <c r="C23" s="90"/>
      <c r="D23" s="107">
        <f>投入係数表!AL23</f>
        <v>1.5548151673806123E-2</v>
      </c>
      <c r="E23" s="110">
        <f t="shared" si="9"/>
        <v>1.5548151673806123</v>
      </c>
      <c r="F23" s="85">
        <f>分析係数表!C26</f>
        <v>0.39424703891708968</v>
      </c>
      <c r="G23" s="110">
        <f t="shared" si="0"/>
        <v>0.61298127580318551</v>
      </c>
      <c r="H23" s="110">
        <v>0.6900295706682763</v>
      </c>
      <c r="I23" s="110">
        <f t="shared" si="1"/>
        <v>0.6900295706682763</v>
      </c>
      <c r="J23" s="85">
        <f>分析係数表!G26</f>
        <v>0.19628618241398144</v>
      </c>
      <c r="K23" s="111">
        <f t="shared" si="2"/>
        <v>0.13544327017923458</v>
      </c>
      <c r="L23" s="79"/>
      <c r="M23" s="80"/>
      <c r="N23" s="81">
        <f>分析係数表!H26</f>
        <v>1.0973623579884007E-2</v>
      </c>
      <c r="O23" s="82">
        <f t="shared" si="3"/>
        <v>0.23066776207529271</v>
      </c>
      <c r="P23" s="76">
        <f>分析係数表!C26</f>
        <v>0.39424703891708968</v>
      </c>
      <c r="Q23" s="82">
        <f t="shared" si="4"/>
        <v>9.0940082171815914E-2</v>
      </c>
      <c r="R23" s="83">
        <v>9.9952228256039541E-2</v>
      </c>
      <c r="S23" s="84">
        <f t="shared" si="5"/>
        <v>0.78998179892431586</v>
      </c>
      <c r="T23" s="85">
        <f>分析係数表!F26</f>
        <v>0.33478973238667392</v>
      </c>
      <c r="U23" s="86">
        <f t="shared" si="6"/>
        <v>0.26447779505221497</v>
      </c>
      <c r="V23" s="87">
        <f>分析係数表!D26</f>
        <v>1.0267613326051339E-2</v>
      </c>
      <c r="W23" s="167">
        <f t="shared" si="7"/>
        <v>0</v>
      </c>
      <c r="X23" s="76">
        <f>分析係数表!E26</f>
        <v>1.0158383397050792E-2</v>
      </c>
      <c r="Y23" s="166">
        <f t="shared" si="8"/>
        <v>0</v>
      </c>
    </row>
    <row r="24" spans="1:25" x14ac:dyDescent="0.2">
      <c r="A24" s="6" t="s">
        <v>12</v>
      </c>
      <c r="B24" s="5" t="s">
        <v>366</v>
      </c>
      <c r="C24" s="90"/>
      <c r="D24" s="107">
        <f>投入係数表!AL24</f>
        <v>1.9038553069966682E-3</v>
      </c>
      <c r="E24" s="110">
        <f t="shared" si="9"/>
        <v>0.19038553069966682</v>
      </c>
      <c r="F24" s="85">
        <f>分析係数表!C27</f>
        <v>0.12701612903225812</v>
      </c>
      <c r="G24" s="110">
        <f t="shared" si="0"/>
        <v>2.4182033133223819E-2</v>
      </c>
      <c r="H24" s="110">
        <v>2.6268567904608006E-2</v>
      </c>
      <c r="I24" s="110">
        <f t="shared" si="1"/>
        <v>2.6268567904608006E-2</v>
      </c>
      <c r="J24" s="85">
        <f>分析係数表!G27</f>
        <v>0.16988809766022381</v>
      </c>
      <c r="K24" s="111">
        <f t="shared" si="2"/>
        <v>4.4627170295722654E-3</v>
      </c>
      <c r="L24" s="79"/>
      <c r="M24" s="80"/>
      <c r="N24" s="81">
        <f>分析係数表!H27</f>
        <v>1.137085882259474E-2</v>
      </c>
      <c r="O24" s="82">
        <f t="shared" si="3"/>
        <v>0.23901772631331236</v>
      </c>
      <c r="P24" s="76">
        <f>分析係数表!C27</f>
        <v>0.12701612903225812</v>
      </c>
      <c r="Q24" s="82">
        <f t="shared" si="4"/>
        <v>3.035910636640864E-2</v>
      </c>
      <c r="R24" s="83">
        <v>3.0730286446823431E-2</v>
      </c>
      <c r="S24" s="84">
        <f t="shared" si="5"/>
        <v>5.6998854351431441E-2</v>
      </c>
      <c r="T24" s="85">
        <f>分析係数表!F27</f>
        <v>0.32044760935910477</v>
      </c>
      <c r="U24" s="86">
        <f t="shared" si="6"/>
        <v>1.8265146613124013E-2</v>
      </c>
      <c r="V24" s="87">
        <f>分析係数表!D27</f>
        <v>1.0172939979654121E-2</v>
      </c>
      <c r="W24" s="167">
        <f t="shared" si="7"/>
        <v>0</v>
      </c>
      <c r="X24" s="76">
        <f>分析係数表!E27</f>
        <v>5.0864699898270603E-3</v>
      </c>
      <c r="Y24" s="166">
        <f t="shared" si="8"/>
        <v>0</v>
      </c>
    </row>
    <row r="25" spans="1:25" x14ac:dyDescent="0.2">
      <c r="A25" s="6" t="s">
        <v>13</v>
      </c>
      <c r="B25" s="5" t="s">
        <v>192</v>
      </c>
      <c r="C25" s="90"/>
      <c r="D25" s="107">
        <f>投入係数表!AL25</f>
        <v>6.6634935744883383E-2</v>
      </c>
      <c r="E25" s="110">
        <f t="shared" si="9"/>
        <v>6.6634935744883386</v>
      </c>
      <c r="F25" s="85">
        <f>分析係数表!C28</f>
        <v>0.16379672406551871</v>
      </c>
      <c r="G25" s="110">
        <f t="shared" si="0"/>
        <v>1.0914584183328233</v>
      </c>
      <c r="H25" s="110">
        <v>1.2257609670540506</v>
      </c>
      <c r="I25" s="110">
        <f t="shared" si="1"/>
        <v>1.2257609670540506</v>
      </c>
      <c r="J25" s="85">
        <f>分析係数表!G28</f>
        <v>0.12481384959046909</v>
      </c>
      <c r="K25" s="111">
        <f t="shared" si="2"/>
        <v>0.15299194497575222</v>
      </c>
      <c r="L25" s="79"/>
      <c r="M25" s="80"/>
      <c r="N25" s="81">
        <f>分析係数表!H28</f>
        <v>2.2086279494716771E-2</v>
      </c>
      <c r="O25" s="82">
        <f t="shared" si="3"/>
        <v>0.4642580116338923</v>
      </c>
      <c r="P25" s="76">
        <f>分析係数表!C28</f>
        <v>0.16379672406551871</v>
      </c>
      <c r="Q25" s="82">
        <f t="shared" si="4"/>
        <v>7.6043941426803027E-2</v>
      </c>
      <c r="R25" s="83">
        <v>8.6867530514960198E-2</v>
      </c>
      <c r="S25" s="84">
        <f t="shared" si="5"/>
        <v>1.3126284975690108</v>
      </c>
      <c r="T25" s="85">
        <f>分析係数表!F28</f>
        <v>0.21360759493670886</v>
      </c>
      <c r="U25" s="86">
        <f t="shared" si="6"/>
        <v>0.28038741641110199</v>
      </c>
      <c r="V25" s="87">
        <f>分析係数表!D28</f>
        <v>6.6548771407297092E-2</v>
      </c>
      <c r="W25" s="167">
        <f t="shared" si="7"/>
        <v>0</v>
      </c>
      <c r="X25" s="76">
        <f>分析係数表!E28</f>
        <v>6.78518242740134E-2</v>
      </c>
      <c r="Y25" s="166">
        <f t="shared" si="8"/>
        <v>0</v>
      </c>
    </row>
    <row r="26" spans="1:25" x14ac:dyDescent="0.2">
      <c r="A26" s="6" t="s">
        <v>14</v>
      </c>
      <c r="B26" s="5" t="s">
        <v>50</v>
      </c>
      <c r="C26" s="90"/>
      <c r="D26" s="107">
        <f>投入係数表!AL26</f>
        <v>6.1875297477391716E-3</v>
      </c>
      <c r="E26" s="110">
        <f t="shared" si="9"/>
        <v>0.61875297477391711</v>
      </c>
      <c r="F26" s="85">
        <f>分析係数表!C29</f>
        <v>0.28548895899053628</v>
      </c>
      <c r="G26" s="110">
        <f t="shared" si="0"/>
        <v>0.17664714264050316</v>
      </c>
      <c r="H26" s="110">
        <v>0.20175367704068256</v>
      </c>
      <c r="I26" s="110">
        <f t="shared" si="1"/>
        <v>0.20175367704068256</v>
      </c>
      <c r="J26" s="85">
        <f>分析係数表!G29</f>
        <v>0.26160092807424595</v>
      </c>
      <c r="K26" s="111">
        <f t="shared" si="2"/>
        <v>5.2778949156234246E-2</v>
      </c>
      <c r="L26" s="79"/>
      <c r="M26" s="80"/>
      <c r="N26" s="81">
        <f>分析係数表!H29</f>
        <v>1.047707952649559E-2</v>
      </c>
      <c r="O26" s="82">
        <f t="shared" si="3"/>
        <v>0.22023030677776817</v>
      </c>
      <c r="P26" s="76">
        <f>分析係数表!C29</f>
        <v>0.28548895899053628</v>
      </c>
      <c r="Q26" s="82">
        <f t="shared" si="4"/>
        <v>6.2873321020151487E-2</v>
      </c>
      <c r="R26" s="83">
        <v>8.6463400785780825E-2</v>
      </c>
      <c r="S26" s="84">
        <f t="shared" si="5"/>
        <v>0.28821707782646339</v>
      </c>
      <c r="T26" s="85">
        <f>分析係数表!F29</f>
        <v>0.47177107501933491</v>
      </c>
      <c r="U26" s="86">
        <f t="shared" si="6"/>
        <v>0.13597248064512193</v>
      </c>
      <c r="V26" s="87">
        <f>分析係数表!D29</f>
        <v>7.4825986078886311E-2</v>
      </c>
      <c r="W26" s="167">
        <f t="shared" si="7"/>
        <v>0</v>
      </c>
      <c r="X26" s="76">
        <f>分析係数表!E29</f>
        <v>4.7370456303170917E-2</v>
      </c>
      <c r="Y26" s="166">
        <f t="shared" si="8"/>
        <v>0</v>
      </c>
    </row>
    <row r="27" spans="1:25" x14ac:dyDescent="0.2">
      <c r="A27" s="6" t="s">
        <v>15</v>
      </c>
      <c r="B27" s="5" t="s">
        <v>36</v>
      </c>
      <c r="C27" s="90"/>
      <c r="D27" s="107">
        <f>投入係数表!AL27</f>
        <v>1.1105822624147231E-3</v>
      </c>
      <c r="E27" s="110">
        <f t="shared" si="9"/>
        <v>0.11105822624147231</v>
      </c>
      <c r="F27" s="85">
        <f>分析係数表!C30</f>
        <v>1</v>
      </c>
      <c r="G27" s="110">
        <f t="shared" si="0"/>
        <v>0.11105822624147231</v>
      </c>
      <c r="H27" s="110">
        <v>0.13749646844062843</v>
      </c>
      <c r="I27" s="110">
        <f t="shared" si="1"/>
        <v>0.13749646844062843</v>
      </c>
      <c r="J27" s="85">
        <f>分析係数表!G30</f>
        <v>0.34486716956379143</v>
      </c>
      <c r="K27" s="111">
        <f t="shared" si="2"/>
        <v>4.7418017896136706E-2</v>
      </c>
      <c r="L27" s="79"/>
      <c r="M27" s="80"/>
      <c r="N27" s="81">
        <f>分析係数表!H30</f>
        <v>0</v>
      </c>
      <c r="O27" s="82">
        <f t="shared" si="3"/>
        <v>0</v>
      </c>
      <c r="P27" s="76">
        <f>分析係数表!C30</f>
        <v>1</v>
      </c>
      <c r="Q27" s="82">
        <f t="shared" si="4"/>
        <v>0</v>
      </c>
      <c r="R27" s="83">
        <v>4.7862177981835272E-2</v>
      </c>
      <c r="S27" s="84">
        <f t="shared" si="5"/>
        <v>0.18535864642246369</v>
      </c>
      <c r="T27" s="85">
        <f>分析係数表!F30</f>
        <v>0.44112823876680879</v>
      </c>
      <c r="U27" s="86">
        <f t="shared" si="6"/>
        <v>8.1766933236541051E-2</v>
      </c>
      <c r="V27" s="87">
        <f>分析係数表!D30</f>
        <v>0.17563135454247294</v>
      </c>
      <c r="W27" s="167">
        <f t="shared" si="7"/>
        <v>0</v>
      </c>
      <c r="X27" s="76">
        <f>分析係数表!E30</f>
        <v>0.11282387668087898</v>
      </c>
      <c r="Y27" s="166">
        <f t="shared" si="8"/>
        <v>0</v>
      </c>
    </row>
    <row r="28" spans="1:25" x14ac:dyDescent="0.2">
      <c r="A28" s="6" t="s">
        <v>16</v>
      </c>
      <c r="B28" s="5" t="s">
        <v>193</v>
      </c>
      <c r="C28" s="90"/>
      <c r="D28" s="107">
        <f>投入係数表!AL28</f>
        <v>5.0769474853244491E-3</v>
      </c>
      <c r="E28" s="110">
        <f t="shared" si="9"/>
        <v>0.50769474853244489</v>
      </c>
      <c r="F28" s="85">
        <f>分析係数表!C31</f>
        <v>9.852216748768472E-2</v>
      </c>
      <c r="G28" s="110">
        <f t="shared" si="0"/>
        <v>5.0019187047531513E-2</v>
      </c>
      <c r="H28" s="110">
        <v>6.501777912197082E-2</v>
      </c>
      <c r="I28" s="110">
        <f t="shared" si="1"/>
        <v>6.501777912197082E-2</v>
      </c>
      <c r="J28" s="85">
        <f>分析係数表!G31</f>
        <v>7.0742358078602616E-2</v>
      </c>
      <c r="K28" s="111">
        <f t="shared" si="2"/>
        <v>4.5995110121219533E-3</v>
      </c>
      <c r="L28" s="79"/>
      <c r="M28" s="80"/>
      <c r="N28" s="81">
        <f>分析係数表!H31</f>
        <v>2.298998967188369E-2</v>
      </c>
      <c r="O28" s="82">
        <f t="shared" si="3"/>
        <v>0.48325418027538702</v>
      </c>
      <c r="P28" s="76">
        <f>分析係数表!C31</f>
        <v>9.852216748768472E-2</v>
      </c>
      <c r="Q28" s="82">
        <f t="shared" si="4"/>
        <v>4.7611249288215467E-2</v>
      </c>
      <c r="R28" s="83">
        <v>6.129181585496362E-2</v>
      </c>
      <c r="S28" s="84">
        <f t="shared" si="5"/>
        <v>0.12630959497693445</v>
      </c>
      <c r="T28" s="85">
        <f>分析係数表!F31</f>
        <v>0.34585152838427946</v>
      </c>
      <c r="U28" s="86">
        <f t="shared" si="6"/>
        <v>4.3684366472372088E-2</v>
      </c>
      <c r="V28" s="87">
        <f>分析係数表!D31</f>
        <v>0</v>
      </c>
      <c r="W28" s="167">
        <f t="shared" si="7"/>
        <v>0</v>
      </c>
      <c r="X28" s="76">
        <f>分析係数表!E31</f>
        <v>0</v>
      </c>
      <c r="Y28" s="166">
        <f t="shared" si="8"/>
        <v>0</v>
      </c>
    </row>
    <row r="29" spans="1:25" x14ac:dyDescent="0.2">
      <c r="A29" s="6" t="s">
        <v>17</v>
      </c>
      <c r="B29" s="5" t="s">
        <v>273</v>
      </c>
      <c r="C29" s="90"/>
      <c r="D29" s="107">
        <f>投入係数表!AL29</f>
        <v>6.3461843566555614E-4</v>
      </c>
      <c r="E29" s="110">
        <f t="shared" si="9"/>
        <v>6.3461843566555612E-2</v>
      </c>
      <c r="F29" s="85">
        <f>分析係数表!C32</f>
        <v>1</v>
      </c>
      <c r="G29" s="110">
        <f t="shared" si="0"/>
        <v>6.3461843566555612E-2</v>
      </c>
      <c r="H29" s="110">
        <v>8.1161423567027241E-2</v>
      </c>
      <c r="I29" s="110">
        <f t="shared" si="1"/>
        <v>8.1161423567027241E-2</v>
      </c>
      <c r="J29" s="85">
        <f>分析係数表!G32</f>
        <v>0.13984348417829193</v>
      </c>
      <c r="K29" s="111">
        <f t="shared" si="2"/>
        <v>1.1349896252483224E-2</v>
      </c>
      <c r="L29" s="79"/>
      <c r="M29" s="80"/>
      <c r="N29" s="81">
        <f>分析係数表!H32</f>
        <v>6.6735520775403198E-3</v>
      </c>
      <c r="O29" s="82">
        <f t="shared" si="3"/>
        <v>0.14027939919873006</v>
      </c>
      <c r="P29" s="76">
        <f>分析係数表!C32</f>
        <v>1</v>
      </c>
      <c r="Q29" s="82">
        <f t="shared" si="4"/>
        <v>0.14027939919873006</v>
      </c>
      <c r="R29" s="83">
        <v>0.18488091869223158</v>
      </c>
      <c r="S29" s="84">
        <f t="shared" si="5"/>
        <v>0.26604234225925882</v>
      </c>
      <c r="T29" s="85">
        <f>分析係数表!F32</f>
        <v>0.48213678121810138</v>
      </c>
      <c r="U29" s="86">
        <f t="shared" si="6"/>
        <v>0.12826879856460352</v>
      </c>
      <c r="V29" s="87">
        <f>分析係数表!D32</f>
        <v>1.5651582170806397E-2</v>
      </c>
      <c r="W29" s="167">
        <f t="shared" si="7"/>
        <v>0</v>
      </c>
      <c r="X29" s="76">
        <f>分析係数表!E32</f>
        <v>2.3477373256209595E-2</v>
      </c>
      <c r="Y29" s="166">
        <f t="shared" si="8"/>
        <v>0</v>
      </c>
    </row>
    <row r="30" spans="1:25" x14ac:dyDescent="0.2">
      <c r="A30" s="6" t="s">
        <v>18</v>
      </c>
      <c r="B30" s="5" t="s">
        <v>274</v>
      </c>
      <c r="C30" s="90"/>
      <c r="D30" s="107">
        <f>投入係数表!AL30</f>
        <v>3.1730921783277807E-4</v>
      </c>
      <c r="E30" s="110">
        <f t="shared" si="9"/>
        <v>3.1730921783277806E-2</v>
      </c>
      <c r="F30" s="85">
        <f>分析係数表!C33</f>
        <v>0.66930265995686555</v>
      </c>
      <c r="G30" s="110">
        <f t="shared" si="0"/>
        <v>2.1237590352431085E-2</v>
      </c>
      <c r="H30" s="110">
        <v>2.9765447230251582E-2</v>
      </c>
      <c r="I30" s="110">
        <f t="shared" si="1"/>
        <v>2.9765447230251582E-2</v>
      </c>
      <c r="J30" s="85">
        <f>分析係数表!G33</f>
        <v>0.50267952840300112</v>
      </c>
      <c r="K30" s="111">
        <f t="shared" si="2"/>
        <v>1.4962480976407282E-2</v>
      </c>
      <c r="L30" s="79"/>
      <c r="M30" s="80"/>
      <c r="N30" s="81">
        <f>分析係数表!H33</f>
        <v>9.930881067768333E-4</v>
      </c>
      <c r="O30" s="82">
        <f t="shared" si="3"/>
        <v>2.0874910595049118E-2</v>
      </c>
      <c r="P30" s="76">
        <f>分析係数表!C33</f>
        <v>0.66930265995686555</v>
      </c>
      <c r="Q30" s="82">
        <f t="shared" si="4"/>
        <v>1.3971633187628129E-2</v>
      </c>
      <c r="R30" s="83">
        <v>3.9649149270728684E-2</v>
      </c>
      <c r="S30" s="84">
        <f t="shared" si="5"/>
        <v>6.9414596500980266E-2</v>
      </c>
      <c r="T30" s="85">
        <f>分析係数表!F33</f>
        <v>0.63987138263665599</v>
      </c>
      <c r="U30" s="86">
        <f t="shared" si="6"/>
        <v>4.4416413838247827E-2</v>
      </c>
      <c r="V30" s="87">
        <f>分析係数表!D33</f>
        <v>8.1457663451232579E-2</v>
      </c>
      <c r="W30" s="167">
        <f t="shared" si="7"/>
        <v>0</v>
      </c>
      <c r="X30" s="76">
        <f>分析係数表!E33</f>
        <v>7.5026795284030015E-2</v>
      </c>
      <c r="Y30" s="166">
        <f t="shared" si="8"/>
        <v>0</v>
      </c>
    </row>
    <row r="31" spans="1:25" x14ac:dyDescent="0.2">
      <c r="A31" s="6" t="s">
        <v>19</v>
      </c>
      <c r="B31" s="5" t="s">
        <v>275</v>
      </c>
      <c r="C31" s="90"/>
      <c r="D31" s="107">
        <f>投入係数表!AL31</f>
        <v>3.4110740917023638E-2</v>
      </c>
      <c r="E31" s="110">
        <f t="shared" si="9"/>
        <v>3.4110740917023636</v>
      </c>
      <c r="F31" s="85">
        <f>分析係数表!C34</f>
        <v>0.21075898495808931</v>
      </c>
      <c r="G31" s="110">
        <f t="shared" si="0"/>
        <v>0.71891451318402666</v>
      </c>
      <c r="H31" s="110">
        <v>0.80451658427907924</v>
      </c>
      <c r="I31" s="110">
        <f t="shared" si="1"/>
        <v>0.80451658427907924</v>
      </c>
      <c r="J31" s="85">
        <f>分析係数表!G34</f>
        <v>0.42506631299734748</v>
      </c>
      <c r="K31" s="111">
        <f t="shared" si="2"/>
        <v>0.34197289822472798</v>
      </c>
      <c r="L31" s="79"/>
      <c r="M31" s="80"/>
      <c r="N31" s="81">
        <f>分析係数表!H34</f>
        <v>0.16547827123222372</v>
      </c>
      <c r="O31" s="82">
        <f t="shared" si="3"/>
        <v>3.4783863524530338</v>
      </c>
      <c r="P31" s="76">
        <f>分析係数表!C34</f>
        <v>0.21075898495808931</v>
      </c>
      <c r="Q31" s="82">
        <f t="shared" si="4"/>
        <v>0.73310117693507215</v>
      </c>
      <c r="R31" s="83">
        <v>0.8020980198383163</v>
      </c>
      <c r="S31" s="84">
        <f t="shared" si="5"/>
        <v>1.6066146041173957</v>
      </c>
      <c r="T31" s="85">
        <f>分析係数表!F34</f>
        <v>0.7000994694960212</v>
      </c>
      <c r="U31" s="86">
        <f t="shared" si="6"/>
        <v>1.1247900320271489</v>
      </c>
      <c r="V31" s="87">
        <f>分析係数表!D34</f>
        <v>0.34449602122015915</v>
      </c>
      <c r="W31" s="167">
        <f t="shared" si="7"/>
        <v>1</v>
      </c>
      <c r="X31" s="76">
        <f>分析係数表!E34</f>
        <v>0.25008289124668437</v>
      </c>
      <c r="Y31" s="166">
        <f t="shared" si="8"/>
        <v>0</v>
      </c>
    </row>
    <row r="32" spans="1:25" x14ac:dyDescent="0.2">
      <c r="A32" s="6" t="s">
        <v>20</v>
      </c>
      <c r="B32" s="5" t="s">
        <v>37</v>
      </c>
      <c r="C32" s="90"/>
      <c r="D32" s="107">
        <f>投入係数表!AL32</f>
        <v>1.0312549579565287E-2</v>
      </c>
      <c r="E32" s="110">
        <f t="shared" si="9"/>
        <v>1.0312549579565287</v>
      </c>
      <c r="F32" s="85">
        <f>分析係数表!C35</f>
        <v>0.35776763643278187</v>
      </c>
      <c r="G32" s="110">
        <f t="shared" si="0"/>
        <v>0.3689496488676951</v>
      </c>
      <c r="H32" s="110">
        <v>0.42205995328393225</v>
      </c>
      <c r="I32" s="110">
        <f t="shared" si="1"/>
        <v>0.42205995328393225</v>
      </c>
      <c r="J32" s="85">
        <f>分析係数表!G35</f>
        <v>0.31457036114570364</v>
      </c>
      <c r="K32" s="111">
        <f t="shared" si="2"/>
        <v>0.13276755192966538</v>
      </c>
      <c r="L32" s="79"/>
      <c r="M32" s="80"/>
      <c r="N32" s="81">
        <f>分析係数表!H35</f>
        <v>6.2812822753634701E-2</v>
      </c>
      <c r="O32" s="82">
        <f t="shared" si="3"/>
        <v>1.3203380951368564</v>
      </c>
      <c r="P32" s="76">
        <f>分析係数表!C35</f>
        <v>0.35776763643278187</v>
      </c>
      <c r="Q32" s="82">
        <f t="shared" si="4"/>
        <v>0.4723742395892746</v>
      </c>
      <c r="R32" s="83">
        <v>0.5787834447358452</v>
      </c>
      <c r="S32" s="84">
        <f t="shared" si="5"/>
        <v>1.0008433980197775</v>
      </c>
      <c r="T32" s="85">
        <f>分析係数表!F35</f>
        <v>0.64533001245330013</v>
      </c>
      <c r="U32" s="86">
        <f t="shared" si="6"/>
        <v>0.64587428250790624</v>
      </c>
      <c r="V32" s="87">
        <f>分析係数表!D35</f>
        <v>7.6961394769613944E-2</v>
      </c>
      <c r="W32" s="167">
        <f t="shared" si="7"/>
        <v>0</v>
      </c>
      <c r="X32" s="76">
        <f>分析係数表!E35</f>
        <v>7.0734744707347447E-2</v>
      </c>
      <c r="Y32" s="166">
        <f t="shared" si="8"/>
        <v>0</v>
      </c>
    </row>
    <row r="33" spans="1:25" x14ac:dyDescent="0.2">
      <c r="A33" s="6" t="s">
        <v>21</v>
      </c>
      <c r="B33" s="5" t="s">
        <v>38</v>
      </c>
      <c r="C33" s="90"/>
      <c r="D33" s="107">
        <f>投入係数表!AL33</f>
        <v>4.7596382674916704E-3</v>
      </c>
      <c r="E33" s="110">
        <f t="shared" si="9"/>
        <v>0.47596382674916704</v>
      </c>
      <c r="F33" s="85">
        <f>分析係数表!C36</f>
        <v>0.77131996474217712</v>
      </c>
      <c r="G33" s="110">
        <f t="shared" si="0"/>
        <v>0.3671204020667192</v>
      </c>
      <c r="H33" s="110">
        <v>0.42967645598396909</v>
      </c>
      <c r="I33" s="110">
        <f t="shared" si="1"/>
        <v>0.42967645598396909</v>
      </c>
      <c r="J33" s="85">
        <f>分析係数表!G36</f>
        <v>2.7850799289520427E-2</v>
      </c>
      <c r="K33" s="111">
        <f t="shared" si="2"/>
        <v>1.1966832735041981E-2</v>
      </c>
      <c r="L33" s="79"/>
      <c r="M33" s="80"/>
      <c r="N33" s="81">
        <f>分析係数表!H36</f>
        <v>0.1566397870819099</v>
      </c>
      <c r="O33" s="82">
        <f t="shared" si="3"/>
        <v>3.2925996481570965</v>
      </c>
      <c r="P33" s="76">
        <f>分析係数表!C36</f>
        <v>0.77131996474217712</v>
      </c>
      <c r="Q33" s="82">
        <f t="shared" si="4"/>
        <v>2.5396478445266366</v>
      </c>
      <c r="R33" s="83">
        <v>2.6426888919409035</v>
      </c>
      <c r="S33" s="84">
        <f t="shared" si="5"/>
        <v>3.0723653479248725</v>
      </c>
      <c r="T33" s="85">
        <f>分析係数表!F36</f>
        <v>0.87289520426287748</v>
      </c>
      <c r="U33" s="86">
        <f t="shared" si="6"/>
        <v>2.6818529779470683</v>
      </c>
      <c r="V33" s="87">
        <f>分析係数表!D36</f>
        <v>1.1793960923623446E-2</v>
      </c>
      <c r="W33" s="167">
        <f t="shared" si="7"/>
        <v>0</v>
      </c>
      <c r="X33" s="76">
        <f>分析係数表!E36</f>
        <v>4.760213143872114E-3</v>
      </c>
      <c r="Y33" s="166">
        <f t="shared" si="8"/>
        <v>0</v>
      </c>
    </row>
    <row r="34" spans="1:25" x14ac:dyDescent="0.2">
      <c r="A34" s="6" t="s">
        <v>22</v>
      </c>
      <c r="B34" s="5" t="s">
        <v>378</v>
      </c>
      <c r="C34" s="90"/>
      <c r="D34" s="107">
        <f>投入係数表!AL34</f>
        <v>9.6779311438997297E-3</v>
      </c>
      <c r="E34" s="110">
        <f t="shared" si="9"/>
        <v>0.96779311438997295</v>
      </c>
      <c r="F34" s="85">
        <f>分析係数表!C37</f>
        <v>0.44031007751937989</v>
      </c>
      <c r="G34" s="110">
        <f t="shared" si="0"/>
        <v>0.42612906121977107</v>
      </c>
      <c r="H34" s="110">
        <v>0.52523826099686222</v>
      </c>
      <c r="I34" s="110">
        <f t="shared" si="1"/>
        <v>0.52523826099686222</v>
      </c>
      <c r="J34" s="85">
        <f>分析係数表!G37</f>
        <v>0.46875589956579194</v>
      </c>
      <c r="K34" s="111">
        <f t="shared" si="2"/>
        <v>0.24620853351995636</v>
      </c>
      <c r="L34" s="79"/>
      <c r="M34" s="80"/>
      <c r="N34" s="81">
        <f>分析係数表!H37</f>
        <v>4.9515373003892908E-2</v>
      </c>
      <c r="O34" s="82">
        <f t="shared" si="3"/>
        <v>1.0408230422691489</v>
      </c>
      <c r="P34" s="76">
        <f>分析係数表!C37</f>
        <v>0.44031007751937989</v>
      </c>
      <c r="Q34" s="82">
        <f t="shared" si="4"/>
        <v>0.45828487442548577</v>
      </c>
      <c r="R34" s="83">
        <v>0.54129522874407843</v>
      </c>
      <c r="S34" s="84">
        <f t="shared" si="5"/>
        <v>1.0665334897409406</v>
      </c>
      <c r="T34" s="85">
        <f>分析係数表!F37</f>
        <v>0.71172361714177834</v>
      </c>
      <c r="U34" s="86">
        <f t="shared" si="6"/>
        <v>0.75907707312126604</v>
      </c>
      <c r="V34" s="87">
        <f>分析係数表!D37</f>
        <v>0.12846894468567113</v>
      </c>
      <c r="W34" s="167">
        <f t="shared" si="7"/>
        <v>0</v>
      </c>
      <c r="X34" s="76">
        <f>分析係数表!E37</f>
        <v>0.12044553520860865</v>
      </c>
      <c r="Y34" s="166">
        <f t="shared" si="8"/>
        <v>0</v>
      </c>
    </row>
    <row r="35" spans="1:25" x14ac:dyDescent="0.2">
      <c r="A35" s="6" t="s">
        <v>23</v>
      </c>
      <c r="B35" s="5" t="s">
        <v>194</v>
      </c>
      <c r="C35" s="90"/>
      <c r="D35" s="107">
        <f>投入係数表!AL35</f>
        <v>3.0461684911946691E-2</v>
      </c>
      <c r="E35" s="110">
        <f t="shared" si="9"/>
        <v>3.0461684911946691</v>
      </c>
      <c r="F35" s="85">
        <f>分析係数表!C38</f>
        <v>1.9523553644993696E-2</v>
      </c>
      <c r="G35" s="110">
        <f t="shared" si="0"/>
        <v>5.947203394952863E-2</v>
      </c>
      <c r="H35" s="110">
        <v>6.4145944361320678E-2</v>
      </c>
      <c r="I35" s="110">
        <f t="shared" si="1"/>
        <v>6.4145944361320678E-2</v>
      </c>
      <c r="J35" s="85">
        <f>分析係数表!G38</f>
        <v>0.33554817275747506</v>
      </c>
      <c r="K35" s="111">
        <f t="shared" si="2"/>
        <v>2.1524054420243813E-2</v>
      </c>
      <c r="L35" s="79"/>
      <c r="M35" s="80"/>
      <c r="N35" s="81">
        <f>分析係数表!H38</f>
        <v>4.4649241280686425E-2</v>
      </c>
      <c r="O35" s="82">
        <f t="shared" si="3"/>
        <v>0.93853598035340824</v>
      </c>
      <c r="P35" s="76">
        <f>分析係数表!C38</f>
        <v>1.9523553644993696E-2</v>
      </c>
      <c r="Q35" s="82">
        <f t="shared" si="4"/>
        <v>1.8323557560186516E-2</v>
      </c>
      <c r="R35" s="83">
        <v>2.223510811060956E-2</v>
      </c>
      <c r="S35" s="84">
        <f t="shared" si="5"/>
        <v>8.6381052471930231E-2</v>
      </c>
      <c r="T35" s="85">
        <f>分析係数表!F38</f>
        <v>0.54485049833887045</v>
      </c>
      <c r="U35" s="86">
        <f t="shared" si="6"/>
        <v>4.7064759486367305E-2</v>
      </c>
      <c r="V35" s="87">
        <f>分析係数表!D38</f>
        <v>0.16279069767441862</v>
      </c>
      <c r="W35" s="167">
        <f t="shared" si="7"/>
        <v>0</v>
      </c>
      <c r="X35" s="76">
        <f>分析係数表!E38</f>
        <v>0.12624584717607973</v>
      </c>
      <c r="Y35" s="166">
        <f t="shared" si="8"/>
        <v>0</v>
      </c>
    </row>
    <row r="36" spans="1:25" x14ac:dyDescent="0.2">
      <c r="A36" s="6" t="s">
        <v>24</v>
      </c>
      <c r="B36" s="5" t="s">
        <v>39</v>
      </c>
      <c r="C36" s="90"/>
      <c r="D36" s="107">
        <f>投入係数表!AL36</f>
        <v>0</v>
      </c>
      <c r="E36" s="110">
        <f t="shared" si="9"/>
        <v>0</v>
      </c>
      <c r="F36" s="85">
        <f>分析係数表!C39</f>
        <v>1</v>
      </c>
      <c r="G36" s="110">
        <f t="shared" si="0"/>
        <v>0</v>
      </c>
      <c r="H36" s="110">
        <v>4.9818855119411941E-2</v>
      </c>
      <c r="I36" s="110">
        <f t="shared" si="1"/>
        <v>4.9818855119411941E-2</v>
      </c>
      <c r="J36" s="85">
        <f>分析係数表!G39</f>
        <v>0.34952522092321203</v>
      </c>
      <c r="K36" s="111">
        <f t="shared" si="2"/>
        <v>1.741294634175395E-2</v>
      </c>
      <c r="L36" s="79"/>
      <c r="M36" s="80"/>
      <c r="N36" s="81">
        <f>分析係数表!H39</f>
        <v>3.9524906649717967E-3</v>
      </c>
      <c r="O36" s="82">
        <f t="shared" si="3"/>
        <v>8.3082144168295485E-2</v>
      </c>
      <c r="P36" s="76">
        <f>分析係数表!C39</f>
        <v>1</v>
      </c>
      <c r="Q36" s="82">
        <f t="shared" si="4"/>
        <v>8.3082144168295485E-2</v>
      </c>
      <c r="R36" s="83">
        <v>0.13530043866758698</v>
      </c>
      <c r="S36" s="84">
        <f t="shared" si="5"/>
        <v>0.18511929378699893</v>
      </c>
      <c r="T36" s="85">
        <f>分析係数表!F39</f>
        <v>0.70020308469180526</v>
      </c>
      <c r="U36" s="86">
        <f t="shared" si="6"/>
        <v>0.1296211005456252</v>
      </c>
      <c r="V36" s="87">
        <f>分析係数表!D39</f>
        <v>4.7038805642461164E-2</v>
      </c>
      <c r="W36" s="167">
        <f t="shared" si="7"/>
        <v>0</v>
      </c>
      <c r="X36" s="76">
        <f>分析係数表!E39</f>
        <v>5.9608101432570393E-2</v>
      </c>
      <c r="Y36" s="166">
        <f t="shared" si="8"/>
        <v>0</v>
      </c>
    </row>
    <row r="37" spans="1:25" x14ac:dyDescent="0.2">
      <c r="A37" s="6" t="s">
        <v>25</v>
      </c>
      <c r="B37" s="5" t="s">
        <v>40</v>
      </c>
      <c r="C37" s="90"/>
      <c r="D37" s="107">
        <f>投入係数表!AL37</f>
        <v>1.5865460891638903E-4</v>
      </c>
      <c r="E37" s="110">
        <f t="shared" si="9"/>
        <v>1.5865460891638903E-2</v>
      </c>
      <c r="F37" s="85">
        <f>分析係数表!C40</f>
        <v>0.85909267157813107</v>
      </c>
      <c r="G37" s="110">
        <f t="shared" si="0"/>
        <v>1.3629901183216423E-2</v>
      </c>
      <c r="H37" s="110">
        <v>1.5559498345111561E-2</v>
      </c>
      <c r="I37" s="110">
        <f t="shared" si="1"/>
        <v>1.5559498345111561E-2</v>
      </c>
      <c r="J37" s="85">
        <f>分析係数表!G40</f>
        <v>0.47745782431646305</v>
      </c>
      <c r="K37" s="111">
        <f t="shared" si="2"/>
        <v>7.4290042273125727E-3</v>
      </c>
      <c r="L37" s="79"/>
      <c r="M37" s="80"/>
      <c r="N37" s="81">
        <f>分析係数表!H40</f>
        <v>3.4410502899817272E-2</v>
      </c>
      <c r="O37" s="82">
        <f t="shared" si="3"/>
        <v>0.72331565211845184</v>
      </c>
      <c r="P37" s="76">
        <f>分析係数表!C40</f>
        <v>0.85909267157813107</v>
      </c>
      <c r="Q37" s="82">
        <f t="shared" si="4"/>
        <v>0.62139517597271887</v>
      </c>
      <c r="R37" s="83">
        <v>0.62212367753246012</v>
      </c>
      <c r="S37" s="84">
        <f t="shared" si="5"/>
        <v>0.63768317587757173</v>
      </c>
      <c r="T37" s="85">
        <f>分析係数表!F40</f>
        <v>0.67379290285049442</v>
      </c>
      <c r="U37" s="86">
        <f t="shared" si="6"/>
        <v>0.42966639817347146</v>
      </c>
      <c r="V37" s="87">
        <f>分析係数表!D40</f>
        <v>6.7699243746364171E-2</v>
      </c>
      <c r="W37" s="167">
        <f t="shared" si="7"/>
        <v>0</v>
      </c>
      <c r="X37" s="76">
        <f>分析係数表!E40</f>
        <v>4.3048283885980219E-2</v>
      </c>
      <c r="Y37" s="166">
        <f t="shared" si="8"/>
        <v>0</v>
      </c>
    </row>
    <row r="38" spans="1:25" x14ac:dyDescent="0.2">
      <c r="A38" s="6" t="s">
        <v>26</v>
      </c>
      <c r="B38" s="5" t="s">
        <v>277</v>
      </c>
      <c r="C38" s="90"/>
      <c r="D38" s="107">
        <f>投入係数表!AL38</f>
        <v>0</v>
      </c>
      <c r="E38" s="110">
        <f t="shared" si="9"/>
        <v>0</v>
      </c>
      <c r="F38" s="85">
        <f>分析係数表!C41</f>
        <v>0.79270887240526711</v>
      </c>
      <c r="G38" s="110">
        <f t="shared" si="0"/>
        <v>0</v>
      </c>
      <c r="H38" s="110">
        <v>1.5297846989890368E-3</v>
      </c>
      <c r="I38" s="110">
        <f t="shared" si="1"/>
        <v>1.5297846989890368E-3</v>
      </c>
      <c r="J38" s="85">
        <f>分析係数表!G41</f>
        <v>0.44018033035308379</v>
      </c>
      <c r="K38" s="111">
        <f t="shared" si="2"/>
        <v>6.7338113417008706E-4</v>
      </c>
      <c r="L38" s="79"/>
      <c r="M38" s="80"/>
      <c r="N38" s="81">
        <f>分析係数表!H41</f>
        <v>5.5652657503773732E-2</v>
      </c>
      <c r="O38" s="82">
        <f t="shared" si="3"/>
        <v>1.1698299897465523</v>
      </c>
      <c r="P38" s="76">
        <f>分析係数表!C41</f>
        <v>0.79270887240526711</v>
      </c>
      <c r="Q38" s="82">
        <f t="shared" si="4"/>
        <v>0.92733461207785461</v>
      </c>
      <c r="R38" s="83">
        <v>0.9445846877727615</v>
      </c>
      <c r="S38" s="84">
        <f t="shared" si="5"/>
        <v>0.94611447247175051</v>
      </c>
      <c r="T38" s="85">
        <f>分析係数表!F41</f>
        <v>0.54542354902257917</v>
      </c>
      <c r="U38" s="86">
        <f t="shared" si="6"/>
        <v>0.51603311335716739</v>
      </c>
      <c r="V38" s="87">
        <f>分析係数表!D41</f>
        <v>0.13115623579330202</v>
      </c>
      <c r="W38" s="167">
        <f t="shared" si="7"/>
        <v>0</v>
      </c>
      <c r="X38" s="76">
        <f>分析係数表!E41</f>
        <v>0.12384452189725716</v>
      </c>
      <c r="Y38" s="166">
        <f t="shared" si="8"/>
        <v>0</v>
      </c>
    </row>
    <row r="39" spans="1:25" x14ac:dyDescent="0.2">
      <c r="A39" s="6" t="s">
        <v>51</v>
      </c>
      <c r="B39" s="5" t="s">
        <v>368</v>
      </c>
      <c r="C39" s="90"/>
      <c r="D39" s="107">
        <f>投入係数表!AL39</f>
        <v>1.7452006980802793E-3</v>
      </c>
      <c r="E39" s="110">
        <f t="shared" si="9"/>
        <v>0.17452006980802792</v>
      </c>
      <c r="F39" s="85">
        <f>分析係数表!C42</f>
        <v>1</v>
      </c>
      <c r="G39" s="110">
        <f>E39*F39</f>
        <v>0.17452006980802792</v>
      </c>
      <c r="H39" s="110">
        <v>0.1875982394663662</v>
      </c>
      <c r="I39" s="110">
        <f>C39+H39</f>
        <v>0.1875982394663662</v>
      </c>
      <c r="J39" s="85">
        <f>分析係数表!G42</f>
        <v>0.4853870458135861</v>
      </c>
      <c r="K39" s="111">
        <f>I39*J39</f>
        <v>9.1057755254409192E-2</v>
      </c>
      <c r="L39" s="79"/>
      <c r="M39" s="80"/>
      <c r="N39" s="81">
        <f>分析係数表!H42</f>
        <v>1.2671804242472393E-2</v>
      </c>
      <c r="O39" s="82">
        <f t="shared" si="3"/>
        <v>0.26636385919282674</v>
      </c>
      <c r="P39" s="76">
        <f>分析係数表!C42</f>
        <v>1</v>
      </c>
      <c r="Q39" s="82">
        <f>O39*P39</f>
        <v>0.26636385919282674</v>
      </c>
      <c r="R39" s="83">
        <v>0.27935390451409736</v>
      </c>
      <c r="S39" s="84">
        <f>I39+R39</f>
        <v>0.46695214398046359</v>
      </c>
      <c r="T39" s="85">
        <f>分析係数表!F42</f>
        <v>0.55766192733017372</v>
      </c>
      <c r="U39" s="86">
        <f>S39*T39</f>
        <v>0.26040143258310211</v>
      </c>
      <c r="V39" s="87">
        <f>分析係数表!D42</f>
        <v>5.075039494470774E-2</v>
      </c>
      <c r="W39" s="167">
        <f>ROUND(S39*V39,0)</f>
        <v>0</v>
      </c>
      <c r="X39" s="76">
        <f>分析係数表!E42</f>
        <v>4.4826224328593997E-2</v>
      </c>
      <c r="Y39" s="166">
        <f>ROUND(S39*X39,0)</f>
        <v>0</v>
      </c>
    </row>
    <row r="40" spans="1:25" x14ac:dyDescent="0.2">
      <c r="A40" s="6" t="s">
        <v>195</v>
      </c>
      <c r="B40" s="5" t="s">
        <v>41</v>
      </c>
      <c r="C40" s="75">
        <f>最終需要_まとめ!C41</f>
        <v>100</v>
      </c>
      <c r="D40" s="107">
        <f>投入係数表!AL40</f>
        <v>0.1199428843407901</v>
      </c>
      <c r="E40" s="110">
        <f t="shared" si="9"/>
        <v>11.99428843407901</v>
      </c>
      <c r="F40" s="85">
        <f>分析係数表!C43</f>
        <v>0.28901851382196297</v>
      </c>
      <c r="G40" s="110">
        <f>E40*F40</f>
        <v>3.4665714175694751</v>
      </c>
      <c r="H40" s="110">
        <v>3.7005564049346229</v>
      </c>
      <c r="I40" s="110">
        <f>C40+H40</f>
        <v>103.70055640493462</v>
      </c>
      <c r="J40" s="85">
        <f>分析係数表!G43</f>
        <v>0.30652070442646356</v>
      </c>
      <c r="K40" s="111">
        <f>I40*J40</f>
        <v>31.786367598656778</v>
      </c>
      <c r="L40" s="79"/>
      <c r="M40" s="80"/>
      <c r="N40" s="81">
        <f>分析係数表!H43</f>
        <v>3.521490426630651E-2</v>
      </c>
      <c r="O40" s="82">
        <f t="shared" si="3"/>
        <v>0.74022432970044172</v>
      </c>
      <c r="P40" s="76">
        <f>分析係数表!C43</f>
        <v>0.28901851382196297</v>
      </c>
      <c r="Q40" s="82">
        <f>O40*P40</f>
        <v>0.21393853566488039</v>
      </c>
      <c r="R40" s="83">
        <v>0.36036185145246508</v>
      </c>
      <c r="S40" s="84">
        <f>I40+R40</f>
        <v>104.06091825638708</v>
      </c>
      <c r="T40" s="85">
        <f>分析係数表!F43</f>
        <v>0.54989687450420432</v>
      </c>
      <c r="U40" s="86">
        <f>S40*T40</f>
        <v>57.222773707224754</v>
      </c>
      <c r="V40" s="87">
        <f>分析係数表!D43</f>
        <v>0.17436141519911152</v>
      </c>
      <c r="W40" s="167">
        <f>ROUND(S40*V40,0)</f>
        <v>18</v>
      </c>
      <c r="X40" s="76">
        <f>分析係数表!E43</f>
        <v>0.14136125654450263</v>
      </c>
      <c r="Y40" s="166">
        <f>ROUND(S40*X40,0)</f>
        <v>15</v>
      </c>
    </row>
    <row r="41" spans="1:25" x14ac:dyDescent="0.2">
      <c r="A41" s="6" t="s">
        <v>341</v>
      </c>
      <c r="B41" s="5" t="s">
        <v>42</v>
      </c>
      <c r="C41" s="90"/>
      <c r="D41" s="107">
        <f>投入係数表!AL41</f>
        <v>7.9327304458194506E-4</v>
      </c>
      <c r="E41" s="110">
        <f t="shared" si="9"/>
        <v>7.9327304458194511E-2</v>
      </c>
      <c r="F41" s="85">
        <f>分析係数表!C44</f>
        <v>0.45048931238732937</v>
      </c>
      <c r="G41" s="110">
        <f>E41*F41</f>
        <v>3.5736102838912376E-2</v>
      </c>
      <c r="H41" s="110">
        <v>3.8522860297950649E-2</v>
      </c>
      <c r="I41" s="110">
        <f>C41+H41</f>
        <v>3.8522860297950649E-2</v>
      </c>
      <c r="J41" s="85">
        <f>分析係数表!G44</f>
        <v>0.26609555771438664</v>
      </c>
      <c r="K41" s="111">
        <f>I41*J41</f>
        <v>1.0250761995736581E-2</v>
      </c>
      <c r="L41" s="79"/>
      <c r="M41" s="80"/>
      <c r="N41" s="81">
        <f>分析係数表!H44</f>
        <v>0.11519822038611266</v>
      </c>
      <c r="O41" s="82">
        <f t="shared" si="3"/>
        <v>2.4214896290256975</v>
      </c>
      <c r="P41" s="76">
        <f>分析係数表!C44</f>
        <v>0.45048931238732937</v>
      </c>
      <c r="Q41" s="82">
        <f>O41*P41</f>
        <v>1.0908551979328358</v>
      </c>
      <c r="R41" s="83">
        <v>1.1071082392954683</v>
      </c>
      <c r="S41" s="84">
        <f>I41+R41</f>
        <v>1.1456310995934189</v>
      </c>
      <c r="T41" s="85">
        <f>分析係数表!F44</f>
        <v>0.50295857988165682</v>
      </c>
      <c r="U41" s="86">
        <f>S41*T41</f>
        <v>0.57620499091976696</v>
      </c>
      <c r="V41" s="87">
        <f>分析係数表!D44</f>
        <v>0.24172039212222909</v>
      </c>
      <c r="W41" s="167">
        <f>ROUND(S41*V41,0)</f>
        <v>0</v>
      </c>
      <c r="X41" s="76">
        <f>分析係数表!E44</f>
        <v>0.1850216373752539</v>
      </c>
      <c r="Y41" s="166">
        <f>ROUND(S41*X41,0)</f>
        <v>0</v>
      </c>
    </row>
    <row r="42" spans="1:25" x14ac:dyDescent="0.2">
      <c r="A42" s="6" t="s">
        <v>342</v>
      </c>
      <c r="B42" s="5" t="s">
        <v>279</v>
      </c>
      <c r="C42" s="90"/>
      <c r="D42" s="107">
        <f>投入係数表!AL42</f>
        <v>2.6971283515786135E-3</v>
      </c>
      <c r="E42" s="110">
        <f t="shared" si="9"/>
        <v>0.26971283515786137</v>
      </c>
      <c r="F42" s="85">
        <f>分析係数表!C45</f>
        <v>1</v>
      </c>
      <c r="G42" s="110">
        <f>E42*F42</f>
        <v>0.26971283515786137</v>
      </c>
      <c r="H42" s="110">
        <v>0.29967418985655508</v>
      </c>
      <c r="I42" s="110">
        <f>C42+H42</f>
        <v>0.29967418985655508</v>
      </c>
      <c r="J42" s="85">
        <f>分析係数表!G45</f>
        <v>0</v>
      </c>
      <c r="K42" s="111">
        <f>I42*J42</f>
        <v>0</v>
      </c>
      <c r="L42" s="79"/>
      <c r="M42" s="80"/>
      <c r="N42" s="81">
        <f>分析係数表!H45</f>
        <v>0</v>
      </c>
      <c r="O42" s="82">
        <f t="shared" si="3"/>
        <v>0</v>
      </c>
      <c r="P42" s="76">
        <f>分析係数表!C45</f>
        <v>1</v>
      </c>
      <c r="Q42" s="82">
        <f>O42*P42</f>
        <v>0</v>
      </c>
      <c r="R42" s="83">
        <v>3.4537361646984621E-2</v>
      </c>
      <c r="S42" s="84">
        <f>I42+R42</f>
        <v>0.33421155150353971</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107">
        <f>投入係数表!AL43</f>
        <v>4.6009836585752814E-3</v>
      </c>
      <c r="E43" s="110">
        <f t="shared" si="9"/>
        <v>0.46009836585752817</v>
      </c>
      <c r="F43" s="85">
        <f>分析係数表!C46</f>
        <v>0.50943835935679327</v>
      </c>
      <c r="G43" s="110">
        <f>E43*F43</f>
        <v>0.23439175664520079</v>
      </c>
      <c r="H43" s="110">
        <v>0.26238728741978745</v>
      </c>
      <c r="I43" s="110">
        <f>C43+H43</f>
        <v>0.26238728741978745</v>
      </c>
      <c r="J43" s="85">
        <f>分析係数表!G46</f>
        <v>9.5846645367412137E-3</v>
      </c>
      <c r="K43" s="111">
        <f>I43*J43</f>
        <v>2.514894128624161E-3</v>
      </c>
      <c r="L43" s="79"/>
      <c r="M43" s="80"/>
      <c r="N43" s="81">
        <f>分析係数表!H46</f>
        <v>2.3069436720425836E-2</v>
      </c>
      <c r="O43" s="82">
        <f t="shared" si="3"/>
        <v>0.48492417312299091</v>
      </c>
      <c r="P43" s="76">
        <f>分析係数表!C46</f>
        <v>0.50943835935679327</v>
      </c>
      <c r="Q43" s="82">
        <f>O43*P43</f>
        <v>0.24703897516822607</v>
      </c>
      <c r="R43" s="83">
        <v>0.27502471934602807</v>
      </c>
      <c r="S43" s="84">
        <f>I43+R43</f>
        <v>0.53741200676581546</v>
      </c>
      <c r="T43" s="85">
        <f>分析係数表!F46</f>
        <v>0.31355545413053398</v>
      </c>
      <c r="U43" s="86">
        <f>S43*T43</f>
        <v>0.16850846583665688</v>
      </c>
      <c r="V43" s="87">
        <f>分析係数表!D46</f>
        <v>1.3692377909630307E-3</v>
      </c>
      <c r="W43" s="167">
        <f>ROUND(S43*V43,0)</f>
        <v>0</v>
      </c>
      <c r="X43" s="76">
        <f>分析係数表!E46</f>
        <v>4.5641259698767688E-3</v>
      </c>
      <c r="Y43" s="166">
        <f>ROUND(S43*X43,0)</f>
        <v>0</v>
      </c>
    </row>
    <row r="44" spans="1:25" x14ac:dyDescent="0.2">
      <c r="A44" s="192">
        <v>40</v>
      </c>
      <c r="B44" s="14" t="s">
        <v>151</v>
      </c>
      <c r="C44" s="197">
        <f>SUM(C5:C43)</f>
        <v>100</v>
      </c>
      <c r="D44" s="108">
        <f>投入係数表!AL44</f>
        <v>0.43788672060923367</v>
      </c>
      <c r="E44" s="96">
        <f>SUM(E5:E43)</f>
        <v>43.788672060923368</v>
      </c>
      <c r="F44" s="98">
        <f>分析係数表!C47</f>
        <v>0.37485381830581077</v>
      </c>
      <c r="G44" s="96">
        <f>SUM(G5:G43)</f>
        <v>9.8472286107252476</v>
      </c>
      <c r="H44" s="96">
        <f>SUM(H5:H43)</f>
        <v>11.287477098353344</v>
      </c>
      <c r="I44" s="96">
        <f>SUM(I5:I43)</f>
        <v>111.28747709835334</v>
      </c>
      <c r="J44" s="98">
        <f>分析係数表!G47</f>
        <v>0.21549218320370808</v>
      </c>
      <c r="K44" s="112">
        <f>SUM(K5:K43)</f>
        <v>33.507226311568523</v>
      </c>
      <c r="L44" s="94">
        <f>最終需要_まとめ!$L$33</f>
        <v>0.62733333333333341</v>
      </c>
      <c r="M44" s="91">
        <f>K44*L44</f>
        <v>21.020199972790657</v>
      </c>
      <c r="N44" s="95">
        <f>分析係数表!H47</f>
        <v>1</v>
      </c>
      <c r="O44" s="96">
        <f>SUM(O5:O43)</f>
        <v>21.020199972790657</v>
      </c>
      <c r="P44" s="92">
        <f>分析係数表!C47</f>
        <v>0.37485381830581077</v>
      </c>
      <c r="Q44" s="96">
        <f>SUM(Q5:Q43)</f>
        <v>8.8230823502115481</v>
      </c>
      <c r="R44" s="91">
        <f>SUM(R5:R43)</f>
        <v>9.9037490837182425</v>
      </c>
      <c r="S44" s="97">
        <f>SUM(S5:S43)</f>
        <v>121.19122618207159</v>
      </c>
      <c r="T44" s="98">
        <f>分析係数表!F47</f>
        <v>0.42538298373792127</v>
      </c>
      <c r="U44" s="99">
        <f>SUM(U5:U43)</f>
        <v>66.577326104053824</v>
      </c>
      <c r="V44" s="100">
        <f>分析係数表!D47</f>
        <v>7.0015974022573133E-2</v>
      </c>
      <c r="W44" s="164">
        <f>SUM(W5:W43)</f>
        <v>19</v>
      </c>
      <c r="X44" s="92">
        <f>分析係数表!E47</f>
        <v>5.9583104197763637E-2</v>
      </c>
      <c r="Y44" s="165">
        <f>SUM(Y5:Y43)</f>
        <v>15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345</v>
      </c>
      <c r="S2" s="3" t="s">
        <v>153</v>
      </c>
      <c r="U2" s="64" t="s">
        <v>210</v>
      </c>
      <c r="W2" s="3" t="s">
        <v>130</v>
      </c>
      <c r="Y2" s="3" t="s">
        <v>154</v>
      </c>
    </row>
    <row r="3" spans="1:25" ht="44" x14ac:dyDescent="0.2">
      <c r="B3" s="65"/>
      <c r="C3" s="66" t="s">
        <v>228</v>
      </c>
      <c r="D3" s="66" t="s">
        <v>347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投入係数表!AM5</f>
        <v>1.9076216550384172E-2</v>
      </c>
      <c r="E5" s="110">
        <f>$C$41*D5</f>
        <v>1.9076216550384173</v>
      </c>
      <c r="F5" s="85">
        <f>分析係数表!C8</f>
        <v>0.22093957036739609</v>
      </c>
      <c r="G5" s="110">
        <f t="shared" ref="G5:G38" si="0">E5*F5</f>
        <v>0.42146910888772898</v>
      </c>
      <c r="H5" s="110">
        <f t="array" ref="H5:H43">MMULT(逆行列係数!C5:AO43,'37'!G5:G43)</f>
        <v>0.64899301127557663</v>
      </c>
      <c r="I5" s="110">
        <f t="shared" ref="I5:I38" si="1">C5+H5</f>
        <v>0.64899301127557663</v>
      </c>
      <c r="J5" s="85">
        <f>分析係数表!G8</f>
        <v>0.11961513229827248</v>
      </c>
      <c r="K5" s="111">
        <f t="shared" ref="K5:K38" si="2">I5*J5</f>
        <v>7.7629384904382343E-2</v>
      </c>
      <c r="L5" s="79" t="s">
        <v>178</v>
      </c>
      <c r="M5" s="80" t="s">
        <v>178</v>
      </c>
      <c r="N5" s="81">
        <f>分析係数表!H8</f>
        <v>1.166878525462779E-2</v>
      </c>
      <c r="O5" s="82">
        <f t="shared" ref="O5:O43" si="3">$M$44*N5</f>
        <v>0.22498286416113622</v>
      </c>
      <c r="P5" s="76">
        <f>分析係数表!C8</f>
        <v>0.22093957036739609</v>
      </c>
      <c r="Q5" s="82">
        <f t="shared" ref="Q5:Q38" si="4">O5*P5</f>
        <v>4.9707617347787669E-2</v>
      </c>
      <c r="R5" s="83">
        <f t="array" ref="R5:R43">MMULT(逆行列係数!C5:AO43,'37'!Q5:Q43)</f>
        <v>8.4372126380390433E-2</v>
      </c>
      <c r="S5" s="84">
        <f t="shared" ref="S5:S38" si="5">I5+R5</f>
        <v>0.73336513765596711</v>
      </c>
      <c r="T5" s="85">
        <f>分析係数表!F8</f>
        <v>0.45156352503826808</v>
      </c>
      <c r="U5" s="86">
        <f t="shared" ref="U5:U38" si="6">S5*T5</f>
        <v>0.33116094670010321</v>
      </c>
      <c r="V5" s="87">
        <f>分析係数表!D8</f>
        <v>0.17734528755740214</v>
      </c>
      <c r="W5" s="88">
        <f t="shared" ref="W5:W38" si="7">ROUND(S5*V5,0)</f>
        <v>0</v>
      </c>
      <c r="X5" s="76">
        <f>分析係数表!E8</f>
        <v>0.14038924119833807</v>
      </c>
      <c r="Y5" s="89">
        <f t="shared" ref="Y5:Y38" si="8">ROUND(S5*X5,0)</f>
        <v>0</v>
      </c>
    </row>
    <row r="6" spans="1:25" x14ac:dyDescent="0.2">
      <c r="A6" s="6" t="s">
        <v>220</v>
      </c>
      <c r="B6" s="5" t="s">
        <v>266</v>
      </c>
      <c r="C6" s="90"/>
      <c r="D6" s="107">
        <f>投入係数表!AM6</f>
        <v>1.148105625717566E-3</v>
      </c>
      <c r="E6" s="110">
        <f t="shared" ref="E6:E43" si="9">$C$41*D6</f>
        <v>0.11481056257175661</v>
      </c>
      <c r="F6" s="85">
        <f>分析係数表!C9</f>
        <v>0.23618090452261309</v>
      </c>
      <c r="G6" s="110">
        <f t="shared" si="0"/>
        <v>2.7116062516947544E-2</v>
      </c>
      <c r="H6" s="110">
        <v>2.943924722602026E-2</v>
      </c>
      <c r="I6" s="110">
        <f t="shared" si="1"/>
        <v>2.943924722602026E-2</v>
      </c>
      <c r="J6" s="85">
        <f>分析係数表!G9</f>
        <v>0.23529411764705882</v>
      </c>
      <c r="K6" s="111">
        <f t="shared" si="2"/>
        <v>6.9268817002400614E-3</v>
      </c>
      <c r="L6" s="79"/>
      <c r="M6" s="80"/>
      <c r="N6" s="81">
        <f>分析係数表!H9</f>
        <v>6.2564550726940495E-4</v>
      </c>
      <c r="O6" s="82">
        <f t="shared" si="3"/>
        <v>1.2062911014597092E-2</v>
      </c>
      <c r="P6" s="76">
        <f>分析係数表!C9</f>
        <v>0.23618090452261309</v>
      </c>
      <c r="Q6" s="82">
        <f t="shared" si="4"/>
        <v>2.8490292346033336E-3</v>
      </c>
      <c r="R6" s="83">
        <v>3.3802227799937783E-3</v>
      </c>
      <c r="S6" s="84">
        <f t="shared" si="5"/>
        <v>3.281947000601404E-2</v>
      </c>
      <c r="T6" s="85">
        <f>分析係数表!F9</f>
        <v>0.68627450980392157</v>
      </c>
      <c r="U6" s="86">
        <f t="shared" si="6"/>
        <v>2.2523165690401793E-2</v>
      </c>
      <c r="V6" s="87">
        <f>分析係数表!D9</f>
        <v>1.9607843137254902E-2</v>
      </c>
      <c r="W6" s="88">
        <f t="shared" si="7"/>
        <v>0</v>
      </c>
      <c r="X6" s="76">
        <f>分析係数表!E9</f>
        <v>0</v>
      </c>
      <c r="Y6" s="89">
        <f t="shared" si="8"/>
        <v>0</v>
      </c>
    </row>
    <row r="7" spans="1:25" x14ac:dyDescent="0.2">
      <c r="A7" s="6" t="s">
        <v>221</v>
      </c>
      <c r="B7" s="5" t="s">
        <v>267</v>
      </c>
      <c r="C7" s="90"/>
      <c r="D7" s="107">
        <f>投入係数表!AM7</f>
        <v>4.0625275986929258E-3</v>
      </c>
      <c r="E7" s="110">
        <f t="shared" si="9"/>
        <v>0.4062527598692926</v>
      </c>
      <c r="F7" s="85">
        <f>分析係数表!C10</f>
        <v>0</v>
      </c>
      <c r="G7" s="110">
        <f t="shared" si="0"/>
        <v>0</v>
      </c>
      <c r="H7" s="110">
        <v>0</v>
      </c>
      <c r="I7" s="110">
        <f t="shared" si="1"/>
        <v>0</v>
      </c>
      <c r="J7" s="85">
        <f>分析係数表!G10</f>
        <v>0</v>
      </c>
      <c r="K7" s="111">
        <f t="shared" si="2"/>
        <v>0</v>
      </c>
      <c r="L7" s="79"/>
      <c r="M7" s="80"/>
      <c r="N7" s="81">
        <f>分析係数表!H10</f>
        <v>1.1817748470644316E-3</v>
      </c>
      <c r="O7" s="82">
        <f t="shared" si="3"/>
        <v>2.2785498583127839E-2</v>
      </c>
      <c r="P7" s="76">
        <f>分析係数表!C10</f>
        <v>0</v>
      </c>
      <c r="Q7" s="82">
        <f t="shared" si="4"/>
        <v>0</v>
      </c>
      <c r="R7" s="83">
        <v>0</v>
      </c>
      <c r="S7" s="84">
        <f t="shared" si="5"/>
        <v>0</v>
      </c>
      <c r="T7" s="85">
        <f>分析係数表!F10</f>
        <v>0</v>
      </c>
      <c r="U7" s="86">
        <f t="shared" si="6"/>
        <v>0</v>
      </c>
      <c r="V7" s="87">
        <f>分析係数表!D10</f>
        <v>0</v>
      </c>
      <c r="W7" s="88">
        <f t="shared" si="7"/>
        <v>0</v>
      </c>
      <c r="X7" s="76">
        <f>分析係数表!E10</f>
        <v>0</v>
      </c>
      <c r="Y7" s="89">
        <f t="shared" si="8"/>
        <v>0</v>
      </c>
    </row>
    <row r="8" spans="1:25" x14ac:dyDescent="0.2">
      <c r="A8" s="6" t="s">
        <v>222</v>
      </c>
      <c r="B8" s="5" t="s">
        <v>27</v>
      </c>
      <c r="C8" s="90"/>
      <c r="D8" s="107">
        <f>投入係数表!AM8</f>
        <v>0</v>
      </c>
      <c r="E8" s="110">
        <f t="shared" si="9"/>
        <v>0</v>
      </c>
      <c r="F8" s="85">
        <f>分析係数表!C11</f>
        <v>2.6120660599932566E-2</v>
      </c>
      <c r="G8" s="110">
        <f t="shared" si="0"/>
        <v>0</v>
      </c>
      <c r="H8" s="110">
        <v>4.7642944267475154E-3</v>
      </c>
      <c r="I8" s="110">
        <f t="shared" si="1"/>
        <v>4.7642944267475154E-3</v>
      </c>
      <c r="J8" s="85">
        <f>分析係数表!G11</f>
        <v>0.34361233480176212</v>
      </c>
      <c r="K8" s="111">
        <f t="shared" si="2"/>
        <v>1.6370703316577367E-3</v>
      </c>
      <c r="L8" s="79"/>
      <c r="M8" s="80"/>
      <c r="N8" s="81">
        <f>分析係数表!H11</f>
        <v>-1.9861762135536665E-5</v>
      </c>
      <c r="O8" s="82">
        <f t="shared" si="3"/>
        <v>-3.8294955601895527E-4</v>
      </c>
      <c r="P8" s="76">
        <f>分析係数表!C11</f>
        <v>2.6120660599932566E-2</v>
      </c>
      <c r="Q8" s="82">
        <f t="shared" si="4"/>
        <v>-1.0002895379665993E-5</v>
      </c>
      <c r="R8" s="83">
        <v>1.1775564217489196E-3</v>
      </c>
      <c r="S8" s="84">
        <f t="shared" si="5"/>
        <v>5.9418508484964348E-3</v>
      </c>
      <c r="T8" s="85">
        <f>分析係数表!F11</f>
        <v>0.56828193832599116</v>
      </c>
      <c r="U8" s="86">
        <f t="shared" si="6"/>
        <v>3.3766465174274894E-3</v>
      </c>
      <c r="V8" s="87">
        <f>分析係数表!D11</f>
        <v>2.2026431718061675E-2</v>
      </c>
      <c r="W8" s="88">
        <f t="shared" si="7"/>
        <v>0</v>
      </c>
      <c r="X8" s="76">
        <f>分析係数表!E11</f>
        <v>0</v>
      </c>
      <c r="Y8" s="89">
        <f t="shared" si="8"/>
        <v>0</v>
      </c>
    </row>
    <row r="9" spans="1:25" x14ac:dyDescent="0.2">
      <c r="A9" s="6" t="s">
        <v>223</v>
      </c>
      <c r="B9" s="5" t="s">
        <v>191</v>
      </c>
      <c r="C9" s="90"/>
      <c r="D9" s="107">
        <f>投入係数表!AM9</f>
        <v>0.14731078336130002</v>
      </c>
      <c r="E9" s="110">
        <f t="shared" si="9"/>
        <v>14.731078336130002</v>
      </c>
      <c r="F9" s="85">
        <f>分析係数表!C12</f>
        <v>0.27511259056197379</v>
      </c>
      <c r="G9" s="110">
        <f t="shared" si="0"/>
        <v>4.0527051228240953</v>
      </c>
      <c r="H9" s="110">
        <v>4.3650453612018287</v>
      </c>
      <c r="I9" s="110">
        <f t="shared" si="1"/>
        <v>4.3650453612018287</v>
      </c>
      <c r="J9" s="85">
        <f>分析係数表!G12</f>
        <v>0.14467046825309793</v>
      </c>
      <c r="K9" s="111">
        <f t="shared" si="2"/>
        <v>0.6314931563510815</v>
      </c>
      <c r="L9" s="79"/>
      <c r="M9" s="80"/>
      <c r="N9" s="81">
        <f>分析係数表!H12</f>
        <v>9.3787240804004135E-2</v>
      </c>
      <c r="O9" s="82">
        <f t="shared" si="3"/>
        <v>1.8082878035215069</v>
      </c>
      <c r="P9" s="76">
        <f>分析係数表!C12</f>
        <v>0.27511259056197379</v>
      </c>
      <c r="Q9" s="82">
        <f t="shared" si="4"/>
        <v>0.49748274210842325</v>
      </c>
      <c r="R9" s="83">
        <v>0.57851061396861814</v>
      </c>
      <c r="S9" s="84">
        <f t="shared" si="5"/>
        <v>4.9435559751704465</v>
      </c>
      <c r="T9" s="85">
        <f>分析係数表!F12</f>
        <v>0.28514639763131922</v>
      </c>
      <c r="U9" s="86">
        <f t="shared" si="6"/>
        <v>1.4096371778086361</v>
      </c>
      <c r="V9" s="87">
        <f>分析係数表!D12</f>
        <v>6.6646562123039807E-2</v>
      </c>
      <c r="W9" s="88">
        <f t="shared" si="7"/>
        <v>0</v>
      </c>
      <c r="X9" s="76">
        <f>分析係数表!E12</f>
        <v>5.9847571005592716E-2</v>
      </c>
      <c r="Y9" s="89">
        <f t="shared" si="8"/>
        <v>0</v>
      </c>
    </row>
    <row r="10" spans="1:25" x14ac:dyDescent="0.2">
      <c r="A10" s="6" t="s">
        <v>224</v>
      </c>
      <c r="B10" s="5" t="s">
        <v>28</v>
      </c>
      <c r="C10" s="90"/>
      <c r="D10" s="107">
        <f>投入係数表!AM10</f>
        <v>3.3560010597898085E-3</v>
      </c>
      <c r="E10" s="110">
        <f t="shared" si="9"/>
        <v>0.33560010597898082</v>
      </c>
      <c r="F10" s="85">
        <f>分析係数表!C13</f>
        <v>0</v>
      </c>
      <c r="G10" s="110">
        <f t="shared" si="0"/>
        <v>0</v>
      </c>
      <c r="H10" s="110">
        <v>0</v>
      </c>
      <c r="I10" s="110">
        <f t="shared" si="1"/>
        <v>0</v>
      </c>
      <c r="J10" s="85">
        <f>分析係数表!G13</f>
        <v>0.2449874686716792</v>
      </c>
      <c r="K10" s="111">
        <f t="shared" si="2"/>
        <v>0</v>
      </c>
      <c r="L10" s="79"/>
      <c r="M10" s="80"/>
      <c r="N10" s="81">
        <f>分析係数表!H13</f>
        <v>1.4727496623500437E-2</v>
      </c>
      <c r="O10" s="82">
        <f t="shared" si="3"/>
        <v>0.28395709578805534</v>
      </c>
      <c r="P10" s="76">
        <f>分析係数表!C13</f>
        <v>0</v>
      </c>
      <c r="Q10" s="82">
        <f t="shared" si="4"/>
        <v>0</v>
      </c>
      <c r="R10" s="83">
        <v>0</v>
      </c>
      <c r="S10" s="84">
        <f t="shared" si="5"/>
        <v>0</v>
      </c>
      <c r="T10" s="85">
        <f>分析係数表!F13</f>
        <v>0.38345864661654133</v>
      </c>
      <c r="U10" s="86">
        <f t="shared" si="6"/>
        <v>0</v>
      </c>
      <c r="V10" s="87">
        <f>分析係数表!D13</f>
        <v>8.834586466165413E-2</v>
      </c>
      <c r="W10" s="88">
        <f t="shared" si="7"/>
        <v>0</v>
      </c>
      <c r="X10" s="76">
        <f>分析係数表!E13</f>
        <v>8.6048454469507096E-2</v>
      </c>
      <c r="Y10" s="89">
        <f t="shared" si="8"/>
        <v>0</v>
      </c>
    </row>
    <row r="11" spans="1:25" x14ac:dyDescent="0.2">
      <c r="A11" s="6" t="s">
        <v>225</v>
      </c>
      <c r="B11" s="5" t="s">
        <v>268</v>
      </c>
      <c r="C11" s="90"/>
      <c r="D11" s="107">
        <f>投入係数表!AM11</f>
        <v>5.7405281285878304E-3</v>
      </c>
      <c r="E11" s="110">
        <f t="shared" si="9"/>
        <v>0.57405281285878307</v>
      </c>
      <c r="F11" s="85">
        <f>分析係数表!C14</f>
        <v>0.21228966346153844</v>
      </c>
      <c r="G11" s="110">
        <f t="shared" si="0"/>
        <v>0.12186547845094056</v>
      </c>
      <c r="H11" s="110">
        <v>0.24042049391656145</v>
      </c>
      <c r="I11" s="110">
        <f t="shared" si="1"/>
        <v>0.24042049391656145</v>
      </c>
      <c r="J11" s="85">
        <f>分析係数表!G14</f>
        <v>0.17214191852825231</v>
      </c>
      <c r="K11" s="111">
        <f t="shared" si="2"/>
        <v>4.1386445076306899E-2</v>
      </c>
      <c r="L11" s="79"/>
      <c r="M11" s="80"/>
      <c r="N11" s="81">
        <f>分析係数表!H14</f>
        <v>1.2214983713355048E-3</v>
      </c>
      <c r="O11" s="82">
        <f t="shared" si="3"/>
        <v>2.3551397695165746E-2</v>
      </c>
      <c r="P11" s="76">
        <f>分析係数表!C14</f>
        <v>0.21228966346153844</v>
      </c>
      <c r="Q11" s="82">
        <f t="shared" si="4"/>
        <v>4.9997182907555882E-3</v>
      </c>
      <c r="R11" s="83">
        <v>2.8954461046898396E-2</v>
      </c>
      <c r="S11" s="84">
        <f t="shared" si="5"/>
        <v>0.26937495496345987</v>
      </c>
      <c r="T11" s="85">
        <f>分析係数表!F14</f>
        <v>0.30737068450603272</v>
      </c>
      <c r="U11" s="86">
        <f t="shared" si="6"/>
        <v>8.2797964295900389E-2</v>
      </c>
      <c r="V11" s="87">
        <f>分析係数表!D14</f>
        <v>6.4508421932863463E-2</v>
      </c>
      <c r="W11" s="88">
        <f t="shared" si="7"/>
        <v>0</v>
      </c>
      <c r="X11" s="76">
        <f>分析係数表!E14</f>
        <v>5.0053757018277384E-2</v>
      </c>
      <c r="Y11" s="89">
        <f t="shared" si="8"/>
        <v>0</v>
      </c>
    </row>
    <row r="12" spans="1:25" x14ac:dyDescent="0.2">
      <c r="A12" s="6" t="s">
        <v>226</v>
      </c>
      <c r="B12" s="5" t="s">
        <v>29</v>
      </c>
      <c r="C12" s="90"/>
      <c r="D12" s="107">
        <f>投入係数表!AM12</f>
        <v>6.270423032765168E-3</v>
      </c>
      <c r="E12" s="110">
        <f t="shared" si="9"/>
        <v>0.62704230327651678</v>
      </c>
      <c r="F12" s="85">
        <f>分析係数表!C15</f>
        <v>0</v>
      </c>
      <c r="G12" s="110">
        <f t="shared" si="0"/>
        <v>0</v>
      </c>
      <c r="H12" s="110">
        <v>0</v>
      </c>
      <c r="I12" s="110">
        <f t="shared" si="1"/>
        <v>0</v>
      </c>
      <c r="J12" s="85">
        <f>分析係数表!G15</f>
        <v>9.5616368472834598E-2</v>
      </c>
      <c r="K12" s="111">
        <f t="shared" si="2"/>
        <v>0</v>
      </c>
      <c r="L12" s="79"/>
      <c r="M12" s="80"/>
      <c r="N12" s="81">
        <f>分析係数表!H15</f>
        <v>8.620004766822913E-3</v>
      </c>
      <c r="O12" s="82">
        <f t="shared" si="3"/>
        <v>0.16620010731222659</v>
      </c>
      <c r="P12" s="76">
        <f>分析係数表!C15</f>
        <v>0</v>
      </c>
      <c r="Q12" s="82">
        <f t="shared" si="4"/>
        <v>0</v>
      </c>
      <c r="R12" s="83">
        <v>0</v>
      </c>
      <c r="S12" s="84">
        <f t="shared" si="5"/>
        <v>0</v>
      </c>
      <c r="T12" s="85">
        <f>分析係数表!F15</f>
        <v>0.30379331705717305</v>
      </c>
      <c r="U12" s="86">
        <f t="shared" si="6"/>
        <v>0</v>
      </c>
      <c r="V12" s="87">
        <f>分析係数表!D15</f>
        <v>2.2264329701563241E-2</v>
      </c>
      <c r="W12" s="88">
        <f t="shared" si="7"/>
        <v>0</v>
      </c>
      <c r="X12" s="76">
        <f>分析係数表!E15</f>
        <v>2.0187297307145722E-2</v>
      </c>
      <c r="Y12" s="89">
        <f t="shared" si="8"/>
        <v>0</v>
      </c>
    </row>
    <row r="13" spans="1:25" x14ac:dyDescent="0.2">
      <c r="A13" s="6" t="s">
        <v>227</v>
      </c>
      <c r="B13" s="5" t="s">
        <v>30</v>
      </c>
      <c r="C13" s="90"/>
      <c r="D13" s="107">
        <f>投入係数表!AM13</f>
        <v>5.2989490417733815E-3</v>
      </c>
      <c r="E13" s="110">
        <f t="shared" si="9"/>
        <v>0.5298949041773382</v>
      </c>
      <c r="F13" s="85">
        <f>分析係数表!C16</f>
        <v>0.11454569784557744</v>
      </c>
      <c r="G13" s="110">
        <f t="shared" si="0"/>
        <v>6.0697181583808595E-2</v>
      </c>
      <c r="H13" s="110">
        <v>7.9340694676958173E-2</v>
      </c>
      <c r="I13" s="110">
        <f t="shared" si="1"/>
        <v>7.9340694676958173E-2</v>
      </c>
      <c r="J13" s="85">
        <f>分析係数表!G16</f>
        <v>3.3333333333333333E-2</v>
      </c>
      <c r="K13" s="111">
        <f t="shared" si="2"/>
        <v>2.6446898225652724E-3</v>
      </c>
      <c r="L13" s="79"/>
      <c r="M13" s="80"/>
      <c r="N13" s="81">
        <f>分析係数表!H16</f>
        <v>1.7428696273933425E-2</v>
      </c>
      <c r="O13" s="82">
        <f t="shared" si="3"/>
        <v>0.3360382354066333</v>
      </c>
      <c r="P13" s="76">
        <f>分析係数表!C16</f>
        <v>0.11454569784557744</v>
      </c>
      <c r="Q13" s="82">
        <f t="shared" si="4"/>
        <v>3.8491734177449242E-2</v>
      </c>
      <c r="R13" s="83">
        <v>4.4885760222362139E-2</v>
      </c>
      <c r="S13" s="84">
        <f t="shared" si="5"/>
        <v>0.12422645489932031</v>
      </c>
      <c r="T13" s="85">
        <f>分析係数表!F16</f>
        <v>0.28835978835978837</v>
      </c>
      <c r="U13" s="86">
        <f t="shared" si="6"/>
        <v>3.5821914243454801E-2</v>
      </c>
      <c r="V13" s="87">
        <f>分析係数表!D16</f>
        <v>1.4814814814814815E-2</v>
      </c>
      <c r="W13" s="88">
        <f t="shared" si="7"/>
        <v>0</v>
      </c>
      <c r="X13" s="76">
        <f>分析係数表!E16</f>
        <v>1.4814814814814815E-2</v>
      </c>
      <c r="Y13" s="89">
        <f t="shared" si="8"/>
        <v>0</v>
      </c>
    </row>
    <row r="14" spans="1:25" x14ac:dyDescent="0.2">
      <c r="A14" s="6" t="s">
        <v>2</v>
      </c>
      <c r="B14" s="5" t="s">
        <v>365</v>
      </c>
      <c r="C14" s="90"/>
      <c r="D14" s="107">
        <f>投入係数表!AM14</f>
        <v>3.1793694250640291E-3</v>
      </c>
      <c r="E14" s="110">
        <f t="shared" si="9"/>
        <v>0.31793694250640292</v>
      </c>
      <c r="F14" s="85">
        <f>分析係数表!C17</f>
        <v>0.30978058757902571</v>
      </c>
      <c r="G14" s="110">
        <f t="shared" si="0"/>
        <v>9.8490692862712406E-2</v>
      </c>
      <c r="H14" s="110">
        <v>0.19045484197037427</v>
      </c>
      <c r="I14" s="110">
        <f t="shared" si="1"/>
        <v>0.19045484197037427</v>
      </c>
      <c r="J14" s="85">
        <f>分析係数表!G17</f>
        <v>0.21244620534189493</v>
      </c>
      <c r="K14" s="111">
        <f t="shared" si="2"/>
        <v>4.0461408465596281E-2</v>
      </c>
      <c r="L14" s="79"/>
      <c r="M14" s="80"/>
      <c r="N14" s="81">
        <f>分析係数表!H17</f>
        <v>3.0984348931437197E-3</v>
      </c>
      <c r="O14" s="82">
        <f t="shared" si="3"/>
        <v>5.9740130738957023E-2</v>
      </c>
      <c r="P14" s="76">
        <f>分析係数表!C17</f>
        <v>0.30978058757902571</v>
      </c>
      <c r="Q14" s="82">
        <f t="shared" si="4"/>
        <v>1.8506332802361924E-2</v>
      </c>
      <c r="R14" s="83">
        <v>4.1698618781136315E-2</v>
      </c>
      <c r="S14" s="84">
        <f t="shared" si="5"/>
        <v>0.23215346075151058</v>
      </c>
      <c r="T14" s="85">
        <f>分析係数表!F17</f>
        <v>0.32338274472300022</v>
      </c>
      <c r="U14" s="86">
        <f t="shared" si="6"/>
        <v>7.5074423334766799E-2</v>
      </c>
      <c r="V14" s="87">
        <f>分析係数表!D17</f>
        <v>4.5631532208484184E-2</v>
      </c>
      <c r="W14" s="88">
        <f t="shared" si="7"/>
        <v>0</v>
      </c>
      <c r="X14" s="76">
        <f>分析係数表!E17</f>
        <v>4.7134367101577979E-2</v>
      </c>
      <c r="Y14" s="89">
        <f t="shared" si="8"/>
        <v>0</v>
      </c>
    </row>
    <row r="15" spans="1:25" x14ac:dyDescent="0.2">
      <c r="A15" s="6" t="s">
        <v>3</v>
      </c>
      <c r="B15" s="5" t="s">
        <v>31</v>
      </c>
      <c r="C15" s="90"/>
      <c r="D15" s="107">
        <f>投入係数表!AM15</f>
        <v>1.3247372604433454E-3</v>
      </c>
      <c r="E15" s="110">
        <f t="shared" si="9"/>
        <v>0.13247372604433455</v>
      </c>
      <c r="F15" s="85">
        <f>分析係数表!C18</f>
        <v>0.59688826025459685</v>
      </c>
      <c r="G15" s="110">
        <f t="shared" si="0"/>
        <v>7.9072011868046924E-2</v>
      </c>
      <c r="H15" s="110">
        <v>0.10963725698982268</v>
      </c>
      <c r="I15" s="110">
        <f t="shared" si="1"/>
        <v>0.10963725698982268</v>
      </c>
      <c r="J15" s="85">
        <f>分析係数表!G18</f>
        <v>0.21580586555930445</v>
      </c>
      <c r="K15" s="111">
        <f t="shared" si="2"/>
        <v>2.3660363142236587E-2</v>
      </c>
      <c r="L15" s="79"/>
      <c r="M15" s="80"/>
      <c r="N15" s="81">
        <f>分析係数表!H18</f>
        <v>4.5682052911734329E-4</v>
      </c>
      <c r="O15" s="82">
        <f t="shared" si="3"/>
        <v>8.8078397884359706E-3</v>
      </c>
      <c r="P15" s="76">
        <f>分析係数表!C18</f>
        <v>0.59688826025459685</v>
      </c>
      <c r="Q15" s="82">
        <f t="shared" si="4"/>
        <v>5.2572961679207631E-3</v>
      </c>
      <c r="R15" s="83">
        <v>1.3115794992704693E-2</v>
      </c>
      <c r="S15" s="84">
        <f t="shared" si="5"/>
        <v>0.12275305198252738</v>
      </c>
      <c r="T15" s="85">
        <f>分析係数表!F18</f>
        <v>0.45964183752919802</v>
      </c>
      <c r="U15" s="86">
        <f t="shared" si="6"/>
        <v>5.6422438375566049E-2</v>
      </c>
      <c r="V15" s="87">
        <f>分析係数表!D18</f>
        <v>3.9968855437321565E-2</v>
      </c>
      <c r="W15" s="88">
        <f t="shared" si="7"/>
        <v>0</v>
      </c>
      <c r="X15" s="76">
        <f>分析係数表!E18</f>
        <v>3.7243706202958735E-2</v>
      </c>
      <c r="Y15" s="89">
        <f t="shared" si="8"/>
        <v>0</v>
      </c>
    </row>
    <row r="16" spans="1:25" x14ac:dyDescent="0.2">
      <c r="A16" s="6" t="s">
        <v>4</v>
      </c>
      <c r="B16" s="5" t="s">
        <v>32</v>
      </c>
      <c r="C16" s="90"/>
      <c r="D16" s="107">
        <f>投入係数表!AM16</f>
        <v>0</v>
      </c>
      <c r="E16" s="110">
        <f t="shared" si="9"/>
        <v>0</v>
      </c>
      <c r="F16" s="85">
        <f>分析係数表!C19</f>
        <v>0.34200435729847489</v>
      </c>
      <c r="G16" s="110">
        <f t="shared" si="0"/>
        <v>0</v>
      </c>
      <c r="H16" s="110">
        <v>3.093329936578974E-2</v>
      </c>
      <c r="I16" s="110">
        <f t="shared" si="1"/>
        <v>3.093329936578974E-2</v>
      </c>
      <c r="J16" s="85">
        <f>分析係数表!G19</f>
        <v>5.7658279746234518E-2</v>
      </c>
      <c r="K16" s="111">
        <f t="shared" si="2"/>
        <v>1.7835608283067236E-3</v>
      </c>
      <c r="L16" s="79"/>
      <c r="M16" s="80"/>
      <c r="N16" s="81">
        <f>分析係数表!H19</f>
        <v>-1.1917057281321999E-4</v>
      </c>
      <c r="O16" s="82">
        <f t="shared" si="3"/>
        <v>-2.2976973361137319E-3</v>
      </c>
      <c r="P16" s="76">
        <f>分析係数表!C19</f>
        <v>0.34200435729847489</v>
      </c>
      <c r="Q16" s="82">
        <f t="shared" si="4"/>
        <v>-7.8582250070399469E-4</v>
      </c>
      <c r="R16" s="83">
        <v>7.2855607858119155E-3</v>
      </c>
      <c r="S16" s="84">
        <f t="shared" si="5"/>
        <v>3.8218860151601655E-2</v>
      </c>
      <c r="T16" s="85">
        <f>分析係数表!F19</f>
        <v>0.2400702026958986</v>
      </c>
      <c r="U16" s="86">
        <f t="shared" si="6"/>
        <v>9.1752095034012115E-3</v>
      </c>
      <c r="V16" s="87">
        <f>分析係数表!D19</f>
        <v>1.0314617409693151E-2</v>
      </c>
      <c r="W16" s="88">
        <f t="shared" si="7"/>
        <v>0</v>
      </c>
      <c r="X16" s="76">
        <f>分析係数表!E19</f>
        <v>1.1666882453641765E-2</v>
      </c>
      <c r="Y16" s="89">
        <f t="shared" si="8"/>
        <v>0</v>
      </c>
    </row>
    <row r="17" spans="1:25" x14ac:dyDescent="0.2">
      <c r="A17" s="6" t="s">
        <v>5</v>
      </c>
      <c r="B17" s="5" t="s">
        <v>33</v>
      </c>
      <c r="C17" s="90"/>
      <c r="D17" s="107">
        <f>投入係数表!AM17</f>
        <v>2.649474520886691E-4</v>
      </c>
      <c r="E17" s="110">
        <f t="shared" si="9"/>
        <v>2.649474520886691E-2</v>
      </c>
      <c r="F17" s="85">
        <f>分析係数表!C20</f>
        <v>3.3677120606188216E-2</v>
      </c>
      <c r="G17" s="110">
        <f t="shared" si="0"/>
        <v>8.9226672982923834E-4</v>
      </c>
      <c r="H17" s="110">
        <v>2.1241246012592696E-3</v>
      </c>
      <c r="I17" s="110">
        <f t="shared" si="1"/>
        <v>2.1241246012592696E-3</v>
      </c>
      <c r="J17" s="85">
        <f>分析係数表!G20</f>
        <v>0.10088272383354351</v>
      </c>
      <c r="K17" s="111">
        <f t="shared" si="2"/>
        <v>2.1428747553687462E-4</v>
      </c>
      <c r="L17" s="79"/>
      <c r="M17" s="80"/>
      <c r="N17" s="81">
        <f>分析係数表!H20</f>
        <v>5.7599110193056326E-4</v>
      </c>
      <c r="O17" s="82">
        <f t="shared" si="3"/>
        <v>1.1105537124549703E-2</v>
      </c>
      <c r="P17" s="76">
        <f>分析係数表!C20</f>
        <v>3.3677120606188216E-2</v>
      </c>
      <c r="Q17" s="82">
        <f t="shared" si="4"/>
        <v>3.7400251313996098E-4</v>
      </c>
      <c r="R17" s="83">
        <v>9.6881320111366425E-4</v>
      </c>
      <c r="S17" s="84">
        <f t="shared" si="5"/>
        <v>3.0929378023729337E-3</v>
      </c>
      <c r="T17" s="85">
        <f>分析係数表!F20</f>
        <v>0.2244640605296343</v>
      </c>
      <c r="U17" s="86">
        <f t="shared" si="6"/>
        <v>6.9425337808623228E-4</v>
      </c>
      <c r="V17" s="87">
        <f>分析係数表!D20</f>
        <v>9.8360655737704916E-2</v>
      </c>
      <c r="W17" s="88">
        <f t="shared" si="7"/>
        <v>0</v>
      </c>
      <c r="X17" s="76">
        <f>分析係数表!E20</f>
        <v>9.8360655737704916E-2</v>
      </c>
      <c r="Y17" s="89">
        <f t="shared" si="8"/>
        <v>0</v>
      </c>
    </row>
    <row r="18" spans="1:25" x14ac:dyDescent="0.2">
      <c r="A18" s="6" t="s">
        <v>6</v>
      </c>
      <c r="B18" s="5" t="s">
        <v>34</v>
      </c>
      <c r="C18" s="90"/>
      <c r="D18" s="107">
        <f>投入係数表!AM18</f>
        <v>2.3845270687980215E-3</v>
      </c>
      <c r="E18" s="110">
        <f t="shared" si="9"/>
        <v>0.23845270687980216</v>
      </c>
      <c r="F18" s="85">
        <f>分析係数表!C21</f>
        <v>0.74792925901052154</v>
      </c>
      <c r="G18" s="110">
        <f t="shared" si="0"/>
        <v>0.17834575636566352</v>
      </c>
      <c r="H18" s="110">
        <v>0.24761173414934584</v>
      </c>
      <c r="I18" s="110">
        <f t="shared" si="1"/>
        <v>0.24761173414934584</v>
      </c>
      <c r="J18" s="85">
        <f>分析係数表!G21</f>
        <v>0.28510603787356553</v>
      </c>
      <c r="K18" s="111">
        <f t="shared" si="2"/>
        <v>7.059560045432263E-2</v>
      </c>
      <c r="L18" s="79"/>
      <c r="M18" s="80"/>
      <c r="N18" s="81">
        <f>分析係数表!H21</f>
        <v>9.6329546357352828E-4</v>
      </c>
      <c r="O18" s="82">
        <f t="shared" si="3"/>
        <v>1.8573053466919332E-2</v>
      </c>
      <c r="P18" s="76">
        <f>分析係数表!C21</f>
        <v>0.74792925901052154</v>
      </c>
      <c r="Q18" s="82">
        <f t="shared" si="4"/>
        <v>1.3891330117075775E-2</v>
      </c>
      <c r="R18" s="83">
        <v>3.2732823387431983E-2</v>
      </c>
      <c r="S18" s="84">
        <f t="shared" si="5"/>
        <v>0.28034455753677784</v>
      </c>
      <c r="T18" s="85">
        <f>分析係数表!F21</f>
        <v>0.42581403836016385</v>
      </c>
      <c r="U18" s="86">
        <f t="shared" si="6"/>
        <v>0.11937464817702868</v>
      </c>
      <c r="V18" s="87">
        <f>分析係数表!D21</f>
        <v>6.5082518957057703E-2</v>
      </c>
      <c r="W18" s="88">
        <f t="shared" si="7"/>
        <v>0</v>
      </c>
      <c r="X18" s="76">
        <f>分析係数表!E21</f>
        <v>5.1052268764445886E-2</v>
      </c>
      <c r="Y18" s="89">
        <f t="shared" si="8"/>
        <v>0</v>
      </c>
    </row>
    <row r="19" spans="1:25" x14ac:dyDescent="0.2">
      <c r="A19" s="6" t="s">
        <v>7</v>
      </c>
      <c r="B19" s="5" t="s">
        <v>269</v>
      </c>
      <c r="C19" s="90"/>
      <c r="D19" s="107">
        <f>投入係数表!AM19</f>
        <v>0</v>
      </c>
      <c r="E19" s="110">
        <f t="shared" si="9"/>
        <v>0</v>
      </c>
      <c r="F19" s="85">
        <f>分析係数表!C22</f>
        <v>0.14808652246256238</v>
      </c>
      <c r="G19" s="110">
        <f t="shared" si="0"/>
        <v>0</v>
      </c>
      <c r="H19" s="110">
        <v>5.723104485190862E-3</v>
      </c>
      <c r="I19" s="110">
        <f t="shared" si="1"/>
        <v>5.723104485190862E-3</v>
      </c>
      <c r="J19" s="85">
        <f>分析係数表!G22</f>
        <v>0.1945937983354202</v>
      </c>
      <c r="K19" s="111">
        <f t="shared" si="2"/>
        <v>1.1136806400437694E-3</v>
      </c>
      <c r="L19" s="79"/>
      <c r="M19" s="80"/>
      <c r="N19" s="81">
        <f>分析係数表!H22</f>
        <v>4.9654405338841663E-5</v>
      </c>
      <c r="O19" s="82">
        <f t="shared" si="3"/>
        <v>9.5737389004738819E-4</v>
      </c>
      <c r="P19" s="76">
        <f>分析係数表!C22</f>
        <v>0.14808652246256238</v>
      </c>
      <c r="Q19" s="82">
        <f t="shared" si="4"/>
        <v>1.4177417007357328E-4</v>
      </c>
      <c r="R19" s="83">
        <v>1.719895676289646E-3</v>
      </c>
      <c r="S19" s="84">
        <f t="shared" si="5"/>
        <v>7.4430001614805077E-3</v>
      </c>
      <c r="T19" s="85">
        <f>分析係数表!F22</f>
        <v>0.41290417618030495</v>
      </c>
      <c r="U19" s="86">
        <f t="shared" si="6"/>
        <v>3.0732458499859857E-3</v>
      </c>
      <c r="V19" s="87">
        <f>分析係数表!D22</f>
        <v>2.3495617588568902E-2</v>
      </c>
      <c r="W19" s="88">
        <f t="shared" si="7"/>
        <v>0</v>
      </c>
      <c r="X19" s="76">
        <f>分析係数表!E22</f>
        <v>1.8855417249760625E-2</v>
      </c>
      <c r="Y19" s="89">
        <f t="shared" si="8"/>
        <v>0</v>
      </c>
    </row>
    <row r="20" spans="1:25" x14ac:dyDescent="0.2">
      <c r="A20" s="6" t="s">
        <v>8</v>
      </c>
      <c r="B20" s="5" t="s">
        <v>270</v>
      </c>
      <c r="C20" s="90"/>
      <c r="D20" s="107">
        <f>投入係数表!AM20</f>
        <v>0</v>
      </c>
      <c r="E20" s="110">
        <f t="shared" si="9"/>
        <v>0</v>
      </c>
      <c r="F20" s="85">
        <f>分析係数表!C23</f>
        <v>0</v>
      </c>
      <c r="G20" s="110">
        <f t="shared" si="0"/>
        <v>0</v>
      </c>
      <c r="H20" s="110">
        <v>0</v>
      </c>
      <c r="I20" s="110">
        <f t="shared" si="1"/>
        <v>0</v>
      </c>
      <c r="J20" s="85">
        <f>分析係数表!G23</f>
        <v>0.21540656205420827</v>
      </c>
      <c r="K20" s="111">
        <f t="shared" si="2"/>
        <v>0</v>
      </c>
      <c r="L20" s="79"/>
      <c r="M20" s="80"/>
      <c r="N20" s="81">
        <f>分析係数表!H23</f>
        <v>2.9792643203304998E-5</v>
      </c>
      <c r="O20" s="82">
        <f t="shared" si="3"/>
        <v>5.7442433402843298E-4</v>
      </c>
      <c r="P20" s="76">
        <f>分析係数表!C23</f>
        <v>0</v>
      </c>
      <c r="Q20" s="82">
        <f t="shared" si="4"/>
        <v>0</v>
      </c>
      <c r="R20" s="83">
        <v>0</v>
      </c>
      <c r="S20" s="84">
        <f t="shared" si="5"/>
        <v>0</v>
      </c>
      <c r="T20" s="85">
        <f>分析係数表!F23</f>
        <v>0.44079885877318115</v>
      </c>
      <c r="U20" s="86">
        <f t="shared" si="6"/>
        <v>0</v>
      </c>
      <c r="V20" s="87">
        <f>分析係数表!D23</f>
        <v>9.4151212553495012E-2</v>
      </c>
      <c r="W20" s="88">
        <f t="shared" si="7"/>
        <v>0</v>
      </c>
      <c r="X20" s="76">
        <f>分析係数表!E23</f>
        <v>8.7375178316690436E-2</v>
      </c>
      <c r="Y20" s="89">
        <f t="shared" si="8"/>
        <v>0</v>
      </c>
    </row>
    <row r="21" spans="1:25" x14ac:dyDescent="0.2">
      <c r="A21" s="6" t="s">
        <v>9</v>
      </c>
      <c r="B21" s="5" t="s">
        <v>271</v>
      </c>
      <c r="C21" s="90"/>
      <c r="D21" s="107">
        <f>投入係数表!AM21</f>
        <v>7.9484235626600729E-4</v>
      </c>
      <c r="E21" s="110">
        <f t="shared" si="9"/>
        <v>7.948423562660073E-2</v>
      </c>
      <c r="F21" s="85">
        <f>分析係数表!C24</f>
        <v>0.12890403180011356</v>
      </c>
      <c r="G21" s="110">
        <f t="shared" si="0"/>
        <v>1.024583843681906E-2</v>
      </c>
      <c r="H21" s="110">
        <v>1.2697440946784386E-2</v>
      </c>
      <c r="I21" s="110">
        <f t="shared" si="1"/>
        <v>1.2697440946784386E-2</v>
      </c>
      <c r="J21" s="85">
        <f>分析係数表!G24</f>
        <v>0.20533333333333334</v>
      </c>
      <c r="K21" s="111">
        <f t="shared" si="2"/>
        <v>2.6072078744063939E-3</v>
      </c>
      <c r="L21" s="79"/>
      <c r="M21" s="80"/>
      <c r="N21" s="81">
        <f>分析係数表!H24</f>
        <v>3.4758083737189161E-4</v>
      </c>
      <c r="O21" s="82">
        <f t="shared" si="3"/>
        <v>6.7016172303317172E-3</v>
      </c>
      <c r="P21" s="76">
        <f>分析係数表!C24</f>
        <v>0.12890403180011356</v>
      </c>
      <c r="Q21" s="82">
        <f t="shared" si="4"/>
        <v>8.6386548057086859E-4</v>
      </c>
      <c r="R21" s="83">
        <v>3.3913036294211537E-3</v>
      </c>
      <c r="S21" s="84">
        <f t="shared" si="5"/>
        <v>1.608874457620554E-2</v>
      </c>
      <c r="T21" s="85">
        <f>分析係数表!F24</f>
        <v>0.39200000000000002</v>
      </c>
      <c r="U21" s="86">
        <f t="shared" si="6"/>
        <v>6.3067878738725719E-3</v>
      </c>
      <c r="V21" s="87">
        <f>分析係数表!D24</f>
        <v>0</v>
      </c>
      <c r="W21" s="88">
        <f t="shared" si="7"/>
        <v>0</v>
      </c>
      <c r="X21" s="76">
        <f>分析係数表!E24</f>
        <v>0</v>
      </c>
      <c r="Y21" s="89">
        <f t="shared" si="8"/>
        <v>0</v>
      </c>
    </row>
    <row r="22" spans="1:25" x14ac:dyDescent="0.2">
      <c r="A22" s="6" t="s">
        <v>10</v>
      </c>
      <c r="B22" s="5" t="s">
        <v>272</v>
      </c>
      <c r="C22" s="90"/>
      <c r="D22" s="107">
        <f>投入係数表!AM22</f>
        <v>0</v>
      </c>
      <c r="E22" s="110">
        <f t="shared" si="9"/>
        <v>0</v>
      </c>
      <c r="F22" s="85">
        <f>分析係数表!C25</f>
        <v>4.4947860481841073E-2</v>
      </c>
      <c r="G22" s="110">
        <f t="shared" si="0"/>
        <v>0</v>
      </c>
      <c r="H22" s="110">
        <v>2.2089928206767808E-3</v>
      </c>
      <c r="I22" s="110">
        <f t="shared" si="1"/>
        <v>2.2089928206767808E-3</v>
      </c>
      <c r="J22" s="85">
        <f>分析係数表!G25</f>
        <v>0.19696010132995567</v>
      </c>
      <c r="K22" s="111">
        <f t="shared" si="2"/>
        <v>4.3508344979764337E-4</v>
      </c>
      <c r="L22" s="79"/>
      <c r="M22" s="80"/>
      <c r="N22" s="81">
        <f>分析係数表!H25</f>
        <v>5.2633669659172167E-4</v>
      </c>
      <c r="O22" s="82">
        <f t="shared" si="3"/>
        <v>1.0148163234502315E-2</v>
      </c>
      <c r="P22" s="76">
        <f>分析係数表!C25</f>
        <v>4.4947860481841073E-2</v>
      </c>
      <c r="Q22" s="82">
        <f t="shared" si="4"/>
        <v>4.5613822521135909E-4</v>
      </c>
      <c r="R22" s="83">
        <v>2.1849450382803752E-3</v>
      </c>
      <c r="S22" s="84">
        <f t="shared" si="5"/>
        <v>4.3939378589571559E-3</v>
      </c>
      <c r="T22" s="85">
        <f>分析係数表!F25</f>
        <v>0.35085497150094996</v>
      </c>
      <c r="U22" s="86">
        <f t="shared" si="6"/>
        <v>1.541634942281358E-3</v>
      </c>
      <c r="V22" s="87">
        <f>分析係数表!D25</f>
        <v>8.9930335655478144E-2</v>
      </c>
      <c r="W22" s="88">
        <f t="shared" si="7"/>
        <v>0</v>
      </c>
      <c r="X22" s="76">
        <f>分析係数表!E25</f>
        <v>8.7397086763774542E-2</v>
      </c>
      <c r="Y22" s="89">
        <f t="shared" si="8"/>
        <v>0</v>
      </c>
    </row>
    <row r="23" spans="1:25" x14ac:dyDescent="0.2">
      <c r="A23" s="6" t="s">
        <v>11</v>
      </c>
      <c r="B23" s="5" t="s">
        <v>35</v>
      </c>
      <c r="C23" s="90"/>
      <c r="D23" s="107">
        <f>投入係数表!AM23</f>
        <v>8.8315817362889689E-5</v>
      </c>
      <c r="E23" s="110">
        <f t="shared" si="9"/>
        <v>8.8315817362889688E-3</v>
      </c>
      <c r="F23" s="85">
        <f>分析係数表!C26</f>
        <v>0.39424703891708968</v>
      </c>
      <c r="G23" s="110">
        <f t="shared" si="0"/>
        <v>3.4818249484861756E-3</v>
      </c>
      <c r="H23" s="110">
        <v>1.3855946246287722E-2</v>
      </c>
      <c r="I23" s="110">
        <f t="shared" si="1"/>
        <v>1.3855946246287722E-2</v>
      </c>
      <c r="J23" s="85">
        <f>分析係数表!G26</f>
        <v>0.19628618241398144</v>
      </c>
      <c r="K23" s="111">
        <f t="shared" si="2"/>
        <v>2.7197307924171532E-3</v>
      </c>
      <c r="L23" s="79"/>
      <c r="M23" s="80"/>
      <c r="N23" s="81">
        <f>分析係数表!H26</f>
        <v>1.0973623579884007E-2</v>
      </c>
      <c r="O23" s="82">
        <f t="shared" si="3"/>
        <v>0.21157962970047278</v>
      </c>
      <c r="P23" s="76">
        <f>分析係数表!C26</f>
        <v>0.39424703891708968</v>
      </c>
      <c r="Q23" s="82">
        <f t="shared" si="4"/>
        <v>8.3414642504585718E-2</v>
      </c>
      <c r="R23" s="83">
        <v>9.1681018846695481E-2</v>
      </c>
      <c r="S23" s="84">
        <f t="shared" si="5"/>
        <v>0.1055369650929832</v>
      </c>
      <c r="T23" s="85">
        <f>分析係数表!F26</f>
        <v>0.33478973238667392</v>
      </c>
      <c r="U23" s="86">
        <f t="shared" si="6"/>
        <v>3.5332692300381593E-2</v>
      </c>
      <c r="V23" s="87">
        <f>分析係数表!D26</f>
        <v>1.0267613326051339E-2</v>
      </c>
      <c r="W23" s="88">
        <f t="shared" si="7"/>
        <v>0</v>
      </c>
      <c r="X23" s="76">
        <f>分析係数表!E26</f>
        <v>1.0158383397050792E-2</v>
      </c>
      <c r="Y23" s="89">
        <f t="shared" si="8"/>
        <v>0</v>
      </c>
    </row>
    <row r="24" spans="1:25" x14ac:dyDescent="0.2">
      <c r="A24" s="6" t="s">
        <v>12</v>
      </c>
      <c r="B24" s="5" t="s">
        <v>366</v>
      </c>
      <c r="C24" s="90"/>
      <c r="D24" s="107">
        <f>投入係数表!AM24</f>
        <v>1.7663163472577938E-4</v>
      </c>
      <c r="E24" s="110">
        <f t="shared" si="9"/>
        <v>1.7663163472577938E-2</v>
      </c>
      <c r="F24" s="85">
        <f>分析係数表!C27</f>
        <v>0.12701612903225812</v>
      </c>
      <c r="G24" s="110">
        <f t="shared" si="0"/>
        <v>2.2435066507508275E-3</v>
      </c>
      <c r="H24" s="110">
        <v>2.7509085556397255E-3</v>
      </c>
      <c r="I24" s="110">
        <f t="shared" si="1"/>
        <v>2.7509085556397255E-3</v>
      </c>
      <c r="J24" s="85">
        <f>分析係数表!G27</f>
        <v>0.16988809766022381</v>
      </c>
      <c r="K24" s="111">
        <f t="shared" si="2"/>
        <v>4.6734662135486691E-4</v>
      </c>
      <c r="L24" s="79"/>
      <c r="M24" s="80"/>
      <c r="N24" s="81">
        <f>分析係数表!H27</f>
        <v>1.137085882259474E-2</v>
      </c>
      <c r="O24" s="82">
        <f t="shared" si="3"/>
        <v>0.21923862082085188</v>
      </c>
      <c r="P24" s="76">
        <f>分析係数表!C27</f>
        <v>0.12701612903225812</v>
      </c>
      <c r="Q24" s="82">
        <f t="shared" si="4"/>
        <v>2.7846840951035633E-2</v>
      </c>
      <c r="R24" s="83">
        <v>2.818730527626161E-2</v>
      </c>
      <c r="S24" s="84">
        <f t="shared" si="5"/>
        <v>3.0938213831901335E-2</v>
      </c>
      <c r="T24" s="85">
        <f>分析係数表!F27</f>
        <v>0.32044760935910477</v>
      </c>
      <c r="U24" s="86">
        <f t="shared" si="6"/>
        <v>9.914076660273571E-3</v>
      </c>
      <c r="V24" s="87">
        <f>分析係数表!D27</f>
        <v>1.0172939979654121E-2</v>
      </c>
      <c r="W24" s="88">
        <f t="shared" si="7"/>
        <v>0</v>
      </c>
      <c r="X24" s="76">
        <f>分析係数表!E27</f>
        <v>5.0864699898270603E-3</v>
      </c>
      <c r="Y24" s="89">
        <f t="shared" si="8"/>
        <v>0</v>
      </c>
    </row>
    <row r="25" spans="1:25" x14ac:dyDescent="0.2">
      <c r="A25" s="6" t="s">
        <v>13</v>
      </c>
      <c r="B25" s="5" t="s">
        <v>192</v>
      </c>
      <c r="C25" s="90"/>
      <c r="D25" s="107">
        <f>投入係数表!AM25</f>
        <v>0</v>
      </c>
      <c r="E25" s="110">
        <f t="shared" si="9"/>
        <v>0</v>
      </c>
      <c r="F25" s="85">
        <f>分析係数表!C28</f>
        <v>0.16379672406551871</v>
      </c>
      <c r="G25" s="110">
        <f t="shared" si="0"/>
        <v>0</v>
      </c>
      <c r="H25" s="110">
        <v>1.5199792791360871E-2</v>
      </c>
      <c r="I25" s="110">
        <f t="shared" si="1"/>
        <v>1.5199792791360871E-2</v>
      </c>
      <c r="J25" s="85">
        <f>分析係数表!G28</f>
        <v>0.12481384959046909</v>
      </c>
      <c r="K25" s="111">
        <f t="shared" si="2"/>
        <v>1.8971446512672122E-3</v>
      </c>
      <c r="L25" s="79"/>
      <c r="M25" s="80"/>
      <c r="N25" s="81">
        <f>分析係数表!H28</f>
        <v>2.2086279494716771E-2</v>
      </c>
      <c r="O25" s="82">
        <f t="shared" si="3"/>
        <v>0.42583990629307827</v>
      </c>
      <c r="P25" s="76">
        <f>分析係数表!C28</f>
        <v>0.16379672406551871</v>
      </c>
      <c r="Q25" s="82">
        <f t="shared" si="4"/>
        <v>6.9751181627173683E-2</v>
      </c>
      <c r="R25" s="83">
        <v>7.9679101119256315E-2</v>
      </c>
      <c r="S25" s="84">
        <f t="shared" si="5"/>
        <v>9.4878893910617185E-2</v>
      </c>
      <c r="T25" s="85">
        <f>分析係数表!F28</f>
        <v>0.21360759493670886</v>
      </c>
      <c r="U25" s="86">
        <f t="shared" si="6"/>
        <v>2.0266852338502089E-2</v>
      </c>
      <c r="V25" s="87">
        <f>分析係数表!D28</f>
        <v>6.6548771407297092E-2</v>
      </c>
      <c r="W25" s="88">
        <f t="shared" si="7"/>
        <v>0</v>
      </c>
      <c r="X25" s="76">
        <f>分析係数表!E28</f>
        <v>6.78518242740134E-2</v>
      </c>
      <c r="Y25" s="89">
        <f t="shared" si="8"/>
        <v>0</v>
      </c>
    </row>
    <row r="26" spans="1:25" x14ac:dyDescent="0.2">
      <c r="A26" s="6" t="s">
        <v>14</v>
      </c>
      <c r="B26" s="5" t="s">
        <v>50</v>
      </c>
      <c r="C26" s="90"/>
      <c r="D26" s="107">
        <f>投入係数表!AM26</f>
        <v>6.0937913980393891E-3</v>
      </c>
      <c r="E26" s="110">
        <f t="shared" si="9"/>
        <v>0.60937913980393887</v>
      </c>
      <c r="F26" s="85">
        <f>分析係数表!C29</f>
        <v>0.28548895899053628</v>
      </c>
      <c r="G26" s="110">
        <f t="shared" si="0"/>
        <v>0.17397101625317499</v>
      </c>
      <c r="H26" s="110">
        <v>0.21497913831436971</v>
      </c>
      <c r="I26" s="110">
        <f t="shared" si="1"/>
        <v>0.21497913831436971</v>
      </c>
      <c r="J26" s="85">
        <f>分析係数表!G29</f>
        <v>0.26160092807424595</v>
      </c>
      <c r="K26" s="111">
        <f t="shared" si="2"/>
        <v>5.6238742099640804E-2</v>
      </c>
      <c r="L26" s="79"/>
      <c r="M26" s="80"/>
      <c r="N26" s="81">
        <f>分析係数表!H29</f>
        <v>1.047707952649559E-2</v>
      </c>
      <c r="O26" s="82">
        <f t="shared" si="3"/>
        <v>0.20200589079999889</v>
      </c>
      <c r="P26" s="76">
        <f>分析係数表!C29</f>
        <v>0.28548895899053628</v>
      </c>
      <c r="Q26" s="82">
        <f t="shared" si="4"/>
        <v>5.7670451474447632E-2</v>
      </c>
      <c r="R26" s="83">
        <v>7.9308413782276724E-2</v>
      </c>
      <c r="S26" s="84">
        <f t="shared" si="5"/>
        <v>0.29428755209664642</v>
      </c>
      <c r="T26" s="85">
        <f>分析係数表!F29</f>
        <v>0.47177107501933491</v>
      </c>
      <c r="U26" s="86">
        <f t="shared" si="6"/>
        <v>0.13883635481744341</v>
      </c>
      <c r="V26" s="87">
        <f>分析係数表!D29</f>
        <v>7.4825986078886311E-2</v>
      </c>
      <c r="W26" s="88">
        <f t="shared" si="7"/>
        <v>0</v>
      </c>
      <c r="X26" s="76">
        <f>分析係数表!E29</f>
        <v>4.7370456303170917E-2</v>
      </c>
      <c r="Y26" s="89">
        <f t="shared" si="8"/>
        <v>0</v>
      </c>
    </row>
    <row r="27" spans="1:25" x14ac:dyDescent="0.2">
      <c r="A27" s="6" t="s">
        <v>15</v>
      </c>
      <c r="B27" s="5" t="s">
        <v>36</v>
      </c>
      <c r="C27" s="90"/>
      <c r="D27" s="107">
        <f>投入係数表!AM27</f>
        <v>2.2078954340722422E-3</v>
      </c>
      <c r="E27" s="110">
        <f t="shared" si="9"/>
        <v>0.22078954340722423</v>
      </c>
      <c r="F27" s="85">
        <f>分析係数表!C30</f>
        <v>1</v>
      </c>
      <c r="G27" s="110">
        <f t="shared" si="0"/>
        <v>0.22078954340722423</v>
      </c>
      <c r="H27" s="110">
        <v>0.29140039799876821</v>
      </c>
      <c r="I27" s="110">
        <f t="shared" si="1"/>
        <v>0.29140039799876821</v>
      </c>
      <c r="J27" s="85">
        <f>分析係数表!G30</f>
        <v>0.34486716956379143</v>
      </c>
      <c r="K27" s="111">
        <f t="shared" si="2"/>
        <v>0.10049443046759751</v>
      </c>
      <c r="L27" s="79"/>
      <c r="M27" s="80"/>
      <c r="N27" s="81">
        <f>分析係数表!H30</f>
        <v>0</v>
      </c>
      <c r="O27" s="82">
        <f t="shared" si="3"/>
        <v>0</v>
      </c>
      <c r="P27" s="76">
        <f>分析係数表!C30</f>
        <v>1</v>
      </c>
      <c r="Q27" s="82">
        <f t="shared" si="4"/>
        <v>0</v>
      </c>
      <c r="R27" s="83">
        <v>4.3901504930495515E-2</v>
      </c>
      <c r="S27" s="84">
        <f t="shared" si="5"/>
        <v>0.33530190292926371</v>
      </c>
      <c r="T27" s="85">
        <f>分析係数表!F30</f>
        <v>0.44112823876680879</v>
      </c>
      <c r="U27" s="86">
        <f t="shared" si="6"/>
        <v>0.1479111378943456</v>
      </c>
      <c r="V27" s="87">
        <f>分析係数表!D30</f>
        <v>0.17563135454247294</v>
      </c>
      <c r="W27" s="88">
        <f t="shared" si="7"/>
        <v>0</v>
      </c>
      <c r="X27" s="76">
        <f>分析係数表!E30</f>
        <v>0.11282387668087898</v>
      </c>
      <c r="Y27" s="89">
        <f t="shared" si="8"/>
        <v>0</v>
      </c>
    </row>
    <row r="28" spans="1:25" x14ac:dyDescent="0.2">
      <c r="A28" s="6" t="s">
        <v>16</v>
      </c>
      <c r="B28" s="5" t="s">
        <v>193</v>
      </c>
      <c r="C28" s="90"/>
      <c r="D28" s="107">
        <f>投入係数表!AM28</f>
        <v>3.7357590744502338E-2</v>
      </c>
      <c r="E28" s="110">
        <f t="shared" si="9"/>
        <v>3.7357590744502338</v>
      </c>
      <c r="F28" s="85">
        <f>分析係数表!C31</f>
        <v>9.852216748768472E-2</v>
      </c>
      <c r="G28" s="110">
        <f t="shared" si="0"/>
        <v>0.368055081226624</v>
      </c>
      <c r="H28" s="110">
        <v>0.40593646510378301</v>
      </c>
      <c r="I28" s="110">
        <f t="shared" si="1"/>
        <v>0.40593646510378301</v>
      </c>
      <c r="J28" s="85">
        <f>分析係数表!G31</f>
        <v>7.0742358078602616E-2</v>
      </c>
      <c r="K28" s="111">
        <f t="shared" si="2"/>
        <v>2.8716902771533992E-2</v>
      </c>
      <c r="L28" s="79"/>
      <c r="M28" s="80"/>
      <c r="N28" s="81">
        <f>分析係数表!H31</f>
        <v>2.298998967188369E-2</v>
      </c>
      <c r="O28" s="82">
        <f t="shared" si="3"/>
        <v>0.44326411109194075</v>
      </c>
      <c r="P28" s="76">
        <f>分析係数表!C31</f>
        <v>9.852216748768472E-2</v>
      </c>
      <c r="Q28" s="82">
        <f t="shared" si="4"/>
        <v>4.367134099427987E-2</v>
      </c>
      <c r="R28" s="83">
        <v>5.6219818433188011E-2</v>
      </c>
      <c r="S28" s="84">
        <f t="shared" si="5"/>
        <v>0.46215628353697102</v>
      </c>
      <c r="T28" s="85">
        <f>分析係数表!F31</f>
        <v>0.34585152838427946</v>
      </c>
      <c r="U28" s="86">
        <f t="shared" si="6"/>
        <v>0.15983745701365984</v>
      </c>
      <c r="V28" s="87">
        <f>分析係数表!D31</f>
        <v>0</v>
      </c>
      <c r="W28" s="88">
        <f t="shared" si="7"/>
        <v>0</v>
      </c>
      <c r="X28" s="76">
        <f>分析係数表!E31</f>
        <v>0</v>
      </c>
      <c r="Y28" s="89">
        <f t="shared" si="8"/>
        <v>0</v>
      </c>
    </row>
    <row r="29" spans="1:25" x14ac:dyDescent="0.2">
      <c r="A29" s="6" t="s">
        <v>17</v>
      </c>
      <c r="B29" s="5" t="s">
        <v>273</v>
      </c>
      <c r="C29" s="90"/>
      <c r="D29" s="107">
        <f>投入係数表!AM29</f>
        <v>9.0082133710147495E-3</v>
      </c>
      <c r="E29" s="110">
        <f t="shared" si="9"/>
        <v>0.90082133710147494</v>
      </c>
      <c r="F29" s="85">
        <f>分析係数表!C32</f>
        <v>1</v>
      </c>
      <c r="G29" s="110">
        <f t="shared" si="0"/>
        <v>0.90082133710147494</v>
      </c>
      <c r="H29" s="110">
        <v>1.0335593092085216</v>
      </c>
      <c r="I29" s="110">
        <f t="shared" si="1"/>
        <v>1.0335593092085216</v>
      </c>
      <c r="J29" s="85">
        <f>分析係数表!G32</f>
        <v>0.13984348417829193</v>
      </c>
      <c r="K29" s="111">
        <f t="shared" si="2"/>
        <v>0.14453653490462823</v>
      </c>
      <c r="L29" s="79"/>
      <c r="M29" s="80"/>
      <c r="N29" s="81">
        <f>分析係数表!H32</f>
        <v>6.6735520775403198E-3</v>
      </c>
      <c r="O29" s="82">
        <f t="shared" si="3"/>
        <v>0.12867105082236899</v>
      </c>
      <c r="P29" s="76">
        <f>分析係数表!C32</f>
        <v>1</v>
      </c>
      <c r="Q29" s="82">
        <f t="shared" si="4"/>
        <v>0.12867105082236899</v>
      </c>
      <c r="R29" s="83">
        <v>0.16958172205623301</v>
      </c>
      <c r="S29" s="84">
        <f t="shared" si="5"/>
        <v>1.2031410312647546</v>
      </c>
      <c r="T29" s="85">
        <f>分析係数表!F32</f>
        <v>0.48213678121810138</v>
      </c>
      <c r="U29" s="86">
        <f t="shared" si="6"/>
        <v>0.58007854416541582</v>
      </c>
      <c r="V29" s="87">
        <f>分析係数表!D32</f>
        <v>1.5651582170806397E-2</v>
      </c>
      <c r="W29" s="88">
        <f t="shared" si="7"/>
        <v>0</v>
      </c>
      <c r="X29" s="76">
        <f>分析係数表!E32</f>
        <v>2.3477373256209595E-2</v>
      </c>
      <c r="Y29" s="89">
        <f t="shared" si="8"/>
        <v>0</v>
      </c>
    </row>
    <row r="30" spans="1:25" x14ac:dyDescent="0.2">
      <c r="A30" s="6" t="s">
        <v>18</v>
      </c>
      <c r="B30" s="5" t="s">
        <v>274</v>
      </c>
      <c r="C30" s="90"/>
      <c r="D30" s="107">
        <f>投入係数表!AM30</f>
        <v>1.6868321116311931E-2</v>
      </c>
      <c r="E30" s="110">
        <f t="shared" si="9"/>
        <v>1.6868321116311931</v>
      </c>
      <c r="F30" s="85">
        <f>分析係数表!C33</f>
        <v>0.66930265995686555</v>
      </c>
      <c r="G30" s="110">
        <f t="shared" si="0"/>
        <v>1.129001219215414</v>
      </c>
      <c r="H30" s="110">
        <v>1.1540396348637103</v>
      </c>
      <c r="I30" s="110">
        <f t="shared" si="1"/>
        <v>1.1540396348637103</v>
      </c>
      <c r="J30" s="85">
        <f>分析係数表!G33</f>
        <v>0.50267952840300112</v>
      </c>
      <c r="K30" s="111">
        <f t="shared" si="2"/>
        <v>0.58011209941166153</v>
      </c>
      <c r="L30" s="79"/>
      <c r="M30" s="80"/>
      <c r="N30" s="81">
        <f>分析係数表!H33</f>
        <v>9.930881067768333E-4</v>
      </c>
      <c r="O30" s="82">
        <f t="shared" si="3"/>
        <v>1.9147477800947766E-2</v>
      </c>
      <c r="P30" s="76">
        <f>分析係数表!C33</f>
        <v>0.66930265995686555</v>
      </c>
      <c r="Q30" s="82">
        <f t="shared" si="4"/>
        <v>1.2815457823639374E-2</v>
      </c>
      <c r="R30" s="83">
        <v>3.6368117699521835E-2</v>
      </c>
      <c r="S30" s="84">
        <f t="shared" si="5"/>
        <v>1.1904077525632322</v>
      </c>
      <c r="T30" s="85">
        <f>分析係数表!F33</f>
        <v>0.63987138263665599</v>
      </c>
      <c r="U30" s="86">
        <f t="shared" si="6"/>
        <v>0.76170785453402967</v>
      </c>
      <c r="V30" s="87">
        <f>分析係数表!D33</f>
        <v>8.1457663451232579E-2</v>
      </c>
      <c r="W30" s="88">
        <f t="shared" si="7"/>
        <v>0</v>
      </c>
      <c r="X30" s="76">
        <f>分析係数表!E33</f>
        <v>7.5026795284030015E-2</v>
      </c>
      <c r="Y30" s="89">
        <f t="shared" si="8"/>
        <v>0</v>
      </c>
    </row>
    <row r="31" spans="1:25" x14ac:dyDescent="0.2">
      <c r="A31" s="6" t="s">
        <v>19</v>
      </c>
      <c r="B31" s="5" t="s">
        <v>275</v>
      </c>
      <c r="C31" s="90"/>
      <c r="D31" s="107">
        <f>投入係数表!AM31</f>
        <v>8.4606553033648321E-2</v>
      </c>
      <c r="E31" s="110">
        <f t="shared" si="9"/>
        <v>8.4606553033648328</v>
      </c>
      <c r="F31" s="85">
        <f>分析係数表!C34</f>
        <v>0.21075898495808931</v>
      </c>
      <c r="G31" s="110">
        <f t="shared" si="0"/>
        <v>1.7831591238174473</v>
      </c>
      <c r="H31" s="110">
        <v>1.9393869196465816</v>
      </c>
      <c r="I31" s="110">
        <f t="shared" si="1"/>
        <v>1.9393869196465816</v>
      </c>
      <c r="J31" s="85">
        <f>分析係数表!G34</f>
        <v>0.42506631299734748</v>
      </c>
      <c r="K31" s="111">
        <f t="shared" si="2"/>
        <v>0.82436804740945546</v>
      </c>
      <c r="L31" s="79"/>
      <c r="M31" s="80"/>
      <c r="N31" s="81">
        <f>分析係数表!H34</f>
        <v>0.16547827123222372</v>
      </c>
      <c r="O31" s="82">
        <f t="shared" si="3"/>
        <v>3.1905442259719257</v>
      </c>
      <c r="P31" s="76">
        <f>分析係数表!C34</f>
        <v>0.21075898495808931</v>
      </c>
      <c r="Q31" s="82">
        <f t="shared" si="4"/>
        <v>0.67243586252973575</v>
      </c>
      <c r="R31" s="83">
        <v>0.73572310449467526</v>
      </c>
      <c r="S31" s="84">
        <f t="shared" si="5"/>
        <v>2.6751100241412571</v>
      </c>
      <c r="T31" s="85">
        <f>分析係数表!F34</f>
        <v>0.7000994694960212</v>
      </c>
      <c r="U31" s="86">
        <f t="shared" si="6"/>
        <v>1.8728431087447825</v>
      </c>
      <c r="V31" s="87">
        <f>分析係数表!D34</f>
        <v>0.34449602122015915</v>
      </c>
      <c r="W31" s="88">
        <f t="shared" si="7"/>
        <v>1</v>
      </c>
      <c r="X31" s="76">
        <f>分析係数表!E34</f>
        <v>0.25008289124668437</v>
      </c>
      <c r="Y31" s="89">
        <f t="shared" si="8"/>
        <v>1</v>
      </c>
    </row>
    <row r="32" spans="1:25" x14ac:dyDescent="0.2">
      <c r="A32" s="6" t="s">
        <v>20</v>
      </c>
      <c r="B32" s="5" t="s">
        <v>37</v>
      </c>
      <c r="C32" s="90"/>
      <c r="D32" s="107">
        <f>投入係数表!AM32</f>
        <v>6.270423032765168E-3</v>
      </c>
      <c r="E32" s="110">
        <f t="shared" si="9"/>
        <v>0.62704230327651678</v>
      </c>
      <c r="F32" s="85">
        <f>分析係数表!C35</f>
        <v>0.35776763643278187</v>
      </c>
      <c r="G32" s="110">
        <f t="shared" si="0"/>
        <v>0.224335442786607</v>
      </c>
      <c r="H32" s="110">
        <v>0.31613989455180613</v>
      </c>
      <c r="I32" s="110">
        <f t="shared" si="1"/>
        <v>0.31613989455180613</v>
      </c>
      <c r="J32" s="85">
        <f>分析係数表!G35</f>
        <v>0.31457036114570364</v>
      </c>
      <c r="K32" s="111">
        <f t="shared" si="2"/>
        <v>9.9448240801726318E-2</v>
      </c>
      <c r="L32" s="79"/>
      <c r="M32" s="80"/>
      <c r="N32" s="81">
        <f>分析係数表!H35</f>
        <v>6.2812822753634701E-2</v>
      </c>
      <c r="O32" s="82">
        <f t="shared" si="3"/>
        <v>1.211077970909946</v>
      </c>
      <c r="P32" s="76">
        <f>分析係数表!C35</f>
        <v>0.35776763643278187</v>
      </c>
      <c r="Q32" s="82">
        <f t="shared" si="4"/>
        <v>0.43328450318826073</v>
      </c>
      <c r="R32" s="83">
        <v>0.53088817358882678</v>
      </c>
      <c r="S32" s="84">
        <f t="shared" si="5"/>
        <v>0.84702806814063292</v>
      </c>
      <c r="T32" s="85">
        <f>分析係数表!F35</f>
        <v>0.64533001245330013</v>
      </c>
      <c r="U32" s="86">
        <f t="shared" si="6"/>
        <v>0.54661263376148939</v>
      </c>
      <c r="V32" s="87">
        <f>分析係数表!D35</f>
        <v>7.6961394769613944E-2</v>
      </c>
      <c r="W32" s="88">
        <f t="shared" si="7"/>
        <v>0</v>
      </c>
      <c r="X32" s="76">
        <f>分析係数表!E35</f>
        <v>7.0734744707347447E-2</v>
      </c>
      <c r="Y32" s="89">
        <f t="shared" si="8"/>
        <v>0</v>
      </c>
    </row>
    <row r="33" spans="1:25" x14ac:dyDescent="0.2">
      <c r="A33" s="6" t="s">
        <v>21</v>
      </c>
      <c r="B33" s="5" t="s">
        <v>38</v>
      </c>
      <c r="C33" s="90"/>
      <c r="D33" s="107">
        <f>投入係数表!AM33</f>
        <v>9.7147399099178668E-3</v>
      </c>
      <c r="E33" s="110">
        <f t="shared" si="9"/>
        <v>0.97147399099178666</v>
      </c>
      <c r="F33" s="85">
        <f>分析係数表!C36</f>
        <v>0.77131996474217712</v>
      </c>
      <c r="G33" s="110">
        <f t="shared" si="0"/>
        <v>0.74931728447972701</v>
      </c>
      <c r="H33" s="110">
        <v>0.85498853062447311</v>
      </c>
      <c r="I33" s="110">
        <f t="shared" si="1"/>
        <v>0.85498853062447311</v>
      </c>
      <c r="J33" s="85">
        <f>分析係数表!G36</f>
        <v>2.7850799289520427E-2</v>
      </c>
      <c r="K33" s="111">
        <f t="shared" si="2"/>
        <v>2.3812113961264189E-2</v>
      </c>
      <c r="L33" s="79"/>
      <c r="M33" s="80"/>
      <c r="N33" s="81">
        <f>分析係数表!H36</f>
        <v>0.1566397870819099</v>
      </c>
      <c r="O33" s="82">
        <f t="shared" si="3"/>
        <v>3.0201316735434904</v>
      </c>
      <c r="P33" s="76">
        <f>分析係数表!C36</f>
        <v>0.77131996474217712</v>
      </c>
      <c r="Q33" s="82">
        <f t="shared" si="4"/>
        <v>2.3294878559542975</v>
      </c>
      <c r="R33" s="83">
        <v>2.4240020891514935</v>
      </c>
      <c r="S33" s="84">
        <f t="shared" si="5"/>
        <v>3.2789906197759668</v>
      </c>
      <c r="T33" s="85">
        <f>分析係数表!F36</f>
        <v>0.87289520426287748</v>
      </c>
      <c r="U33" s="86">
        <f t="shared" si="6"/>
        <v>2.8622151868254018</v>
      </c>
      <c r="V33" s="87">
        <f>分析係数表!D36</f>
        <v>1.1793960923623446E-2</v>
      </c>
      <c r="W33" s="88">
        <f t="shared" si="7"/>
        <v>0</v>
      </c>
      <c r="X33" s="76">
        <f>分析係数表!E36</f>
        <v>4.760213143872114E-3</v>
      </c>
      <c r="Y33" s="89">
        <f t="shared" si="8"/>
        <v>0</v>
      </c>
    </row>
    <row r="34" spans="1:25" x14ac:dyDescent="0.2">
      <c r="A34" s="6" t="s">
        <v>22</v>
      </c>
      <c r="B34" s="5" t="s">
        <v>378</v>
      </c>
      <c r="C34" s="90"/>
      <c r="D34" s="107">
        <f>投入係数表!AM34</f>
        <v>2.2962112514351322E-2</v>
      </c>
      <c r="E34" s="110">
        <f t="shared" si="9"/>
        <v>2.2962112514351323</v>
      </c>
      <c r="F34" s="85">
        <f>分析係数表!C37</f>
        <v>0.44031007751937989</v>
      </c>
      <c r="G34" s="110">
        <f t="shared" si="0"/>
        <v>1.0110449541202755</v>
      </c>
      <c r="H34" s="110">
        <v>1.2112526496661911</v>
      </c>
      <c r="I34" s="110">
        <f t="shared" si="1"/>
        <v>1.2112526496661911</v>
      </c>
      <c r="J34" s="85">
        <f>分析係数表!G37</f>
        <v>0.46875589956579194</v>
      </c>
      <c r="K34" s="111">
        <f t="shared" si="2"/>
        <v>0.56778182539572442</v>
      </c>
      <c r="L34" s="79"/>
      <c r="M34" s="80"/>
      <c r="N34" s="81">
        <f>分析係数表!H37</f>
        <v>4.9515373003892908E-2</v>
      </c>
      <c r="O34" s="82">
        <f t="shared" si="3"/>
        <v>0.95469324315525561</v>
      </c>
      <c r="P34" s="76">
        <f>分析係数表!C37</f>
        <v>0.44031007751937989</v>
      </c>
      <c r="Q34" s="82">
        <f t="shared" si="4"/>
        <v>0.42036105590091882</v>
      </c>
      <c r="R34" s="83">
        <v>0.49650216842578054</v>
      </c>
      <c r="S34" s="84">
        <f t="shared" si="5"/>
        <v>1.7077548180919715</v>
      </c>
      <c r="T34" s="85">
        <f>分析係数表!F37</f>
        <v>0.71172361714177834</v>
      </c>
      <c r="U34" s="86">
        <f t="shared" si="6"/>
        <v>1.2154494363237176</v>
      </c>
      <c r="V34" s="87">
        <f>分析係数表!D37</f>
        <v>0.12846894468567113</v>
      </c>
      <c r="W34" s="88">
        <f t="shared" si="7"/>
        <v>0</v>
      </c>
      <c r="X34" s="76">
        <f>分析係数表!E37</f>
        <v>0.12044553520860865</v>
      </c>
      <c r="Y34" s="89">
        <f t="shared" si="8"/>
        <v>0</v>
      </c>
    </row>
    <row r="35" spans="1:25" x14ac:dyDescent="0.2">
      <c r="A35" s="6" t="s">
        <v>23</v>
      </c>
      <c r="B35" s="5" t="s">
        <v>194</v>
      </c>
      <c r="C35" s="90"/>
      <c r="D35" s="107">
        <f>投入係数表!AM35</f>
        <v>2.1107480349730638E-2</v>
      </c>
      <c r="E35" s="110">
        <f t="shared" si="9"/>
        <v>2.1107480349730636</v>
      </c>
      <c r="F35" s="85">
        <f>分析係数表!C38</f>
        <v>1.9523553644993696E-2</v>
      </c>
      <c r="G35" s="110">
        <f t="shared" si="0"/>
        <v>4.1209302491861638E-2</v>
      </c>
      <c r="H35" s="110">
        <v>4.6858989203317943E-2</v>
      </c>
      <c r="I35" s="110">
        <f t="shared" si="1"/>
        <v>4.6858989203317943E-2</v>
      </c>
      <c r="J35" s="85">
        <f>分析係数表!G38</f>
        <v>0.33554817275747506</v>
      </c>
      <c r="K35" s="111">
        <f t="shared" si="2"/>
        <v>1.5723448204435587E-2</v>
      </c>
      <c r="L35" s="79"/>
      <c r="M35" s="80"/>
      <c r="N35" s="81">
        <f>分析係数表!H38</f>
        <v>4.4649241280686425E-2</v>
      </c>
      <c r="O35" s="82">
        <f t="shared" si="3"/>
        <v>0.86087060193061149</v>
      </c>
      <c r="P35" s="76">
        <f>分析係数表!C38</f>
        <v>1.9523553644993696E-2</v>
      </c>
      <c r="Q35" s="82">
        <f t="shared" si="4"/>
        <v>1.6807253378190307E-2</v>
      </c>
      <c r="R35" s="83">
        <v>2.039511676043029E-2</v>
      </c>
      <c r="S35" s="84">
        <f t="shared" si="5"/>
        <v>6.7254105963748229E-2</v>
      </c>
      <c r="T35" s="85">
        <f>分析係数表!F38</f>
        <v>0.54485049833887045</v>
      </c>
      <c r="U35" s="86">
        <f t="shared" si="6"/>
        <v>3.6643433149683421E-2</v>
      </c>
      <c r="V35" s="87">
        <f>分析係数表!D38</f>
        <v>0.16279069767441862</v>
      </c>
      <c r="W35" s="88">
        <f t="shared" si="7"/>
        <v>0</v>
      </c>
      <c r="X35" s="76">
        <f>分析係数表!E38</f>
        <v>0.12624584717607973</v>
      </c>
      <c r="Y35" s="89">
        <f t="shared" si="8"/>
        <v>0</v>
      </c>
    </row>
    <row r="36" spans="1:25" x14ac:dyDescent="0.2">
      <c r="A36" s="6" t="s">
        <v>24</v>
      </c>
      <c r="B36" s="5" t="s">
        <v>39</v>
      </c>
      <c r="C36" s="90"/>
      <c r="D36" s="107">
        <f>投入係数表!AM36</f>
        <v>0</v>
      </c>
      <c r="E36" s="110">
        <f t="shared" si="9"/>
        <v>0</v>
      </c>
      <c r="F36" s="85">
        <f>分析係数表!C39</f>
        <v>1</v>
      </c>
      <c r="G36" s="110">
        <f t="shared" si="0"/>
        <v>0</v>
      </c>
      <c r="H36" s="110">
        <v>5.1815711743772072E-2</v>
      </c>
      <c r="I36" s="110">
        <f t="shared" si="1"/>
        <v>5.1815711743772072E-2</v>
      </c>
      <c r="J36" s="85">
        <f>分析係数表!G39</f>
        <v>0.34952522092321203</v>
      </c>
      <c r="K36" s="111">
        <f t="shared" si="2"/>
        <v>1.8110898094535404E-2</v>
      </c>
      <c r="L36" s="79"/>
      <c r="M36" s="80"/>
      <c r="N36" s="81">
        <f>分析係数表!H39</f>
        <v>3.9524906649717967E-3</v>
      </c>
      <c r="O36" s="82">
        <f t="shared" si="3"/>
        <v>7.6206961647772103E-2</v>
      </c>
      <c r="P36" s="76">
        <f>分析係数表!C39</f>
        <v>1</v>
      </c>
      <c r="Q36" s="82">
        <f t="shared" si="4"/>
        <v>7.6206961647772103E-2</v>
      </c>
      <c r="R36" s="83">
        <v>0.12410410737090972</v>
      </c>
      <c r="S36" s="84">
        <f t="shared" si="5"/>
        <v>0.1759198191146818</v>
      </c>
      <c r="T36" s="85">
        <f>分析係数表!F39</f>
        <v>0.70020308469180526</v>
      </c>
      <c r="U36" s="86">
        <f t="shared" si="6"/>
        <v>0.12317960000252461</v>
      </c>
      <c r="V36" s="87">
        <f>分析係数表!D39</f>
        <v>4.7038805642461164E-2</v>
      </c>
      <c r="W36" s="88">
        <f t="shared" si="7"/>
        <v>0</v>
      </c>
      <c r="X36" s="76">
        <f>分析係数表!E39</f>
        <v>5.9608101432570393E-2</v>
      </c>
      <c r="Y36" s="89">
        <f t="shared" si="8"/>
        <v>0</v>
      </c>
    </row>
    <row r="37" spans="1:25" x14ac:dyDescent="0.2">
      <c r="A37" s="6" t="s">
        <v>25</v>
      </c>
      <c r="B37" s="5" t="s">
        <v>40</v>
      </c>
      <c r="C37" s="90"/>
      <c r="D37" s="107">
        <f>投入係数表!AM37</f>
        <v>8.8315817362889689E-5</v>
      </c>
      <c r="E37" s="110">
        <f t="shared" si="9"/>
        <v>8.8315817362889688E-3</v>
      </c>
      <c r="F37" s="85">
        <f>分析係数表!C40</f>
        <v>0.85909267157813107</v>
      </c>
      <c r="G37" s="110">
        <f t="shared" si="0"/>
        <v>7.5871471480891198E-3</v>
      </c>
      <c r="H37" s="110">
        <v>8.7101661513531679E-3</v>
      </c>
      <c r="I37" s="110">
        <f t="shared" si="1"/>
        <v>8.7101661513531679E-3</v>
      </c>
      <c r="J37" s="85">
        <f>分析係数表!G40</f>
        <v>0.47745782431646305</v>
      </c>
      <c r="K37" s="111">
        <f t="shared" si="2"/>
        <v>4.1587369800599842E-3</v>
      </c>
      <c r="L37" s="79"/>
      <c r="M37" s="80"/>
      <c r="N37" s="81">
        <f>分析係数表!H40</f>
        <v>3.4410502899817272E-2</v>
      </c>
      <c r="O37" s="82">
        <f t="shared" si="3"/>
        <v>0.66346010580283998</v>
      </c>
      <c r="P37" s="76">
        <f>分析係数表!C40</f>
        <v>0.85909267157813107</v>
      </c>
      <c r="Q37" s="82">
        <f t="shared" si="4"/>
        <v>0.56997371477967129</v>
      </c>
      <c r="R37" s="83">
        <v>0.57064193165080879</v>
      </c>
      <c r="S37" s="84">
        <f t="shared" si="5"/>
        <v>0.5793520978021619</v>
      </c>
      <c r="T37" s="85">
        <f>分析係数表!F40</f>
        <v>0.67379290285049442</v>
      </c>
      <c r="U37" s="86">
        <f t="shared" si="6"/>
        <v>0.3903633317506422</v>
      </c>
      <c r="V37" s="87">
        <f>分析係数表!D40</f>
        <v>6.7699243746364171E-2</v>
      </c>
      <c r="W37" s="88">
        <f t="shared" si="7"/>
        <v>0</v>
      </c>
      <c r="X37" s="76">
        <f>分析係数表!E40</f>
        <v>4.3048283885980219E-2</v>
      </c>
      <c r="Y37" s="89">
        <f t="shared" si="8"/>
        <v>0</v>
      </c>
    </row>
    <row r="38" spans="1:25" x14ac:dyDescent="0.2">
      <c r="A38" s="6" t="s">
        <v>26</v>
      </c>
      <c r="B38" s="5" t="s">
        <v>277</v>
      </c>
      <c r="C38" s="90"/>
      <c r="D38" s="107">
        <f>投入係数表!AM38</f>
        <v>0</v>
      </c>
      <c r="E38" s="110">
        <f t="shared" si="9"/>
        <v>0</v>
      </c>
      <c r="F38" s="85">
        <f>分析係数表!C41</f>
        <v>0.79270887240526711</v>
      </c>
      <c r="G38" s="110">
        <f t="shared" si="0"/>
        <v>0</v>
      </c>
      <c r="H38" s="110">
        <v>3.4965718172148123E-3</v>
      </c>
      <c r="I38" s="110">
        <f t="shared" si="1"/>
        <v>3.4965718172148123E-3</v>
      </c>
      <c r="J38" s="85">
        <f>分析係数表!G41</f>
        <v>0.44018033035308379</v>
      </c>
      <c r="K38" s="111">
        <f t="shared" si="2"/>
        <v>1.5391221376048986E-3</v>
      </c>
      <c r="L38" s="79"/>
      <c r="M38" s="80"/>
      <c r="N38" s="81">
        <f>分析係数表!H41</f>
        <v>5.5652657503773732E-2</v>
      </c>
      <c r="O38" s="82">
        <f t="shared" si="3"/>
        <v>1.0730246559651127</v>
      </c>
      <c r="P38" s="76">
        <f>分析係数表!C41</f>
        <v>0.79270887240526711</v>
      </c>
      <c r="Q38" s="82">
        <f t="shared" si="4"/>
        <v>0.85059616509315417</v>
      </c>
      <c r="R38" s="83">
        <v>0.86641876897588577</v>
      </c>
      <c r="S38" s="84">
        <f t="shared" si="5"/>
        <v>0.86991534079310062</v>
      </c>
      <c r="T38" s="85">
        <f>分析係数表!F41</f>
        <v>0.54542354902257917</v>
      </c>
      <c r="U38" s="86">
        <f t="shared" si="6"/>
        <v>0.4744723125245594</v>
      </c>
      <c r="V38" s="87">
        <f>分析係数表!D41</f>
        <v>0.13115623579330202</v>
      </c>
      <c r="W38" s="88">
        <f t="shared" si="7"/>
        <v>0</v>
      </c>
      <c r="X38" s="76">
        <f>分析係数表!E41</f>
        <v>0.12384452189725716</v>
      </c>
      <c r="Y38" s="89">
        <f t="shared" si="8"/>
        <v>0</v>
      </c>
    </row>
    <row r="39" spans="1:25" x14ac:dyDescent="0.2">
      <c r="A39" s="6" t="s">
        <v>51</v>
      </c>
      <c r="B39" s="5" t="s">
        <v>368</v>
      </c>
      <c r="C39" s="90"/>
      <c r="D39" s="107">
        <f>投入係数表!AM39</f>
        <v>3.1793694250640291E-3</v>
      </c>
      <c r="E39" s="110">
        <f t="shared" si="9"/>
        <v>0.31793694250640292</v>
      </c>
      <c r="F39" s="85">
        <f>分析係数表!C42</f>
        <v>1</v>
      </c>
      <c r="G39" s="110">
        <f>E39*F39</f>
        <v>0.31793694250640292</v>
      </c>
      <c r="H39" s="110">
        <v>0.3418505978987107</v>
      </c>
      <c r="I39" s="110">
        <f>C39+H39</f>
        <v>0.3418505978987107</v>
      </c>
      <c r="J39" s="85">
        <f>分析係数表!G42</f>
        <v>0.4853870458135861</v>
      </c>
      <c r="K39" s="111">
        <f>I39*J39</f>
        <v>0.16592985182366329</v>
      </c>
      <c r="L39" s="79"/>
      <c r="M39" s="80"/>
      <c r="N39" s="81">
        <f>分析係数表!H42</f>
        <v>1.2671804242472393E-2</v>
      </c>
      <c r="O39" s="82">
        <f t="shared" si="3"/>
        <v>0.24432181674009348</v>
      </c>
      <c r="P39" s="76">
        <f>分析係数表!C42</f>
        <v>1</v>
      </c>
      <c r="Q39" s="82">
        <f>O39*P39</f>
        <v>0.24432181674009348</v>
      </c>
      <c r="R39" s="83">
        <v>0.25623691468936682</v>
      </c>
      <c r="S39" s="84">
        <f>I39+R39</f>
        <v>0.59808751258807757</v>
      </c>
      <c r="T39" s="85">
        <f>分析係数表!F42</f>
        <v>0.55766192733017372</v>
      </c>
      <c r="U39" s="86">
        <f>S39*T39</f>
        <v>0.33353063498197688</v>
      </c>
      <c r="V39" s="87">
        <f>分析係数表!D42</f>
        <v>5.075039494470774E-2</v>
      </c>
      <c r="W39" s="88">
        <f>ROUND(S39*V39,0)</f>
        <v>0</v>
      </c>
      <c r="X39" s="76">
        <f>分析係数表!E42</f>
        <v>4.4826224328593997E-2</v>
      </c>
      <c r="Y39" s="89">
        <f>ROUND(S39*X39,0)</f>
        <v>0</v>
      </c>
    </row>
    <row r="40" spans="1:25" x14ac:dyDescent="0.2">
      <c r="A40" s="6" t="s">
        <v>195</v>
      </c>
      <c r="B40" s="5" t="s">
        <v>41</v>
      </c>
      <c r="C40" s="90"/>
      <c r="D40" s="107">
        <f>投入係数表!AM40</f>
        <v>3.4001589684712535E-2</v>
      </c>
      <c r="E40" s="110">
        <f t="shared" si="9"/>
        <v>3.4001589684712537</v>
      </c>
      <c r="F40" s="85">
        <f>分析係数表!C43</f>
        <v>0.28901851382196297</v>
      </c>
      <c r="G40" s="110">
        <f>E40*F40</f>
        <v>0.98270889182598042</v>
      </c>
      <c r="H40" s="110">
        <v>1.2577982020235983</v>
      </c>
      <c r="I40" s="110">
        <f>C40+H40</f>
        <v>1.2577982020235983</v>
      </c>
      <c r="J40" s="85">
        <f>分析係数表!G43</f>
        <v>0.30652070442646356</v>
      </c>
      <c r="K40" s="111">
        <f>I40*J40</f>
        <v>0.38554119091061267</v>
      </c>
      <c r="L40" s="79"/>
      <c r="M40" s="80"/>
      <c r="N40" s="81">
        <f>分析係数表!H43</f>
        <v>3.521490426630651E-2</v>
      </c>
      <c r="O40" s="82">
        <f t="shared" si="3"/>
        <v>0.67896956282160781</v>
      </c>
      <c r="P40" s="76">
        <f>分析係数表!C43</f>
        <v>0.28901851382196297</v>
      </c>
      <c r="Q40" s="82">
        <f>O40*P40</f>
        <v>0.19623477397704903</v>
      </c>
      <c r="R40" s="83">
        <v>0.33054132230060823</v>
      </c>
      <c r="S40" s="84">
        <f>I40+R40</f>
        <v>1.5883395243242064</v>
      </c>
      <c r="T40" s="85">
        <f>分析係数表!F43</f>
        <v>0.54989687450420432</v>
      </c>
      <c r="U40" s="86">
        <f>S40*T40</f>
        <v>0.87342294007737575</v>
      </c>
      <c r="V40" s="87">
        <f>分析係数表!D43</f>
        <v>0.17436141519911152</v>
      </c>
      <c r="W40" s="88">
        <f>ROUND(S40*V40,0)</f>
        <v>0</v>
      </c>
      <c r="X40" s="76">
        <f>分析係数表!E43</f>
        <v>0.14136125654450263</v>
      </c>
      <c r="Y40" s="89">
        <f>ROUND(S40*X40,0)</f>
        <v>0</v>
      </c>
    </row>
    <row r="41" spans="1:25" x14ac:dyDescent="0.2">
      <c r="A41" s="6" t="s">
        <v>341</v>
      </c>
      <c r="B41" s="5" t="s">
        <v>42</v>
      </c>
      <c r="C41" s="201">
        <f>最終需要_まとめ!C42</f>
        <v>100</v>
      </c>
      <c r="D41" s="107">
        <f>投入係数表!AM41</f>
        <v>1.6338426212134594E-2</v>
      </c>
      <c r="E41" s="110">
        <f t="shared" si="9"/>
        <v>1.6338426212134594</v>
      </c>
      <c r="F41" s="85">
        <f>分析係数表!C44</f>
        <v>0.45048931238732937</v>
      </c>
      <c r="G41" s="110">
        <f>E41*F41</f>
        <v>0.73602863897956317</v>
      </c>
      <c r="H41" s="110">
        <v>0.74443991943100962</v>
      </c>
      <c r="I41" s="110">
        <f>C41+H41</f>
        <v>100.74443991943102</v>
      </c>
      <c r="J41" s="85">
        <f>分析係数表!G44</f>
        <v>0.26609555771438664</v>
      </c>
      <c r="K41" s="111">
        <f>I41*J41</f>
        <v>26.807647926984515</v>
      </c>
      <c r="L41" s="79"/>
      <c r="M41" s="80"/>
      <c r="N41" s="81">
        <f>分析係数表!H44</f>
        <v>0.11519822038611266</v>
      </c>
      <c r="O41" s="82">
        <f t="shared" si="3"/>
        <v>2.2211074249099405</v>
      </c>
      <c r="P41" s="76">
        <f>分析係数表!C44</f>
        <v>0.45048931238732937</v>
      </c>
      <c r="Q41" s="82">
        <f>O41*P41</f>
        <v>1.0005851565860708</v>
      </c>
      <c r="R41" s="83">
        <v>1.0154932323486898</v>
      </c>
      <c r="S41" s="84">
        <f>I41+R41</f>
        <v>101.75993315177971</v>
      </c>
      <c r="T41" s="85">
        <f>分析係数表!F44</f>
        <v>0.50295857988165682</v>
      </c>
      <c r="U41" s="86">
        <f>S41*T41</f>
        <v>51.181031466871453</v>
      </c>
      <c r="V41" s="87">
        <f>分析係数表!D44</f>
        <v>0.24172039212222909</v>
      </c>
      <c r="W41" s="88">
        <f>ROUND(S41*V41,0)</f>
        <v>25</v>
      </c>
      <c r="X41" s="76">
        <f>分析係数表!E44</f>
        <v>0.1850216373752539</v>
      </c>
      <c r="Y41" s="89">
        <f>ROUND(S41*X41,0)</f>
        <v>19</v>
      </c>
    </row>
    <row r="42" spans="1:25" x14ac:dyDescent="0.2">
      <c r="A42" s="6" t="s">
        <v>342</v>
      </c>
      <c r="B42" s="5" t="s">
        <v>279</v>
      </c>
      <c r="C42" s="90"/>
      <c r="D42" s="107">
        <f>投入係数表!AM42</f>
        <v>3.6209485118784772E-3</v>
      </c>
      <c r="E42" s="110">
        <f t="shared" si="9"/>
        <v>0.36209485118784773</v>
      </c>
      <c r="F42" s="85">
        <f>分析係数表!C45</f>
        <v>1</v>
      </c>
      <c r="G42" s="110">
        <f>E42*F42</f>
        <v>0.36209485118784773</v>
      </c>
      <c r="H42" s="110">
        <v>0.41110456918812854</v>
      </c>
      <c r="I42" s="110">
        <f>C42+H42</f>
        <v>0.41110456918812854</v>
      </c>
      <c r="J42" s="85">
        <f>分析係数表!G45</f>
        <v>0</v>
      </c>
      <c r="K42" s="111">
        <f>I42*J42</f>
        <v>0</v>
      </c>
      <c r="L42" s="79"/>
      <c r="M42" s="80"/>
      <c r="N42" s="81">
        <f>分析係数表!H45</f>
        <v>0</v>
      </c>
      <c r="O42" s="82">
        <f t="shared" si="3"/>
        <v>0</v>
      </c>
      <c r="P42" s="76">
        <f>分析係数表!C45</f>
        <v>1</v>
      </c>
      <c r="Q42" s="82">
        <f>O42*P42</f>
        <v>0</v>
      </c>
      <c r="R42" s="83">
        <v>3.1679338813349625E-2</v>
      </c>
      <c r="S42" s="84">
        <f>I42+R42</f>
        <v>0.44278390800147815</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107">
        <f>投入係数表!AM43</f>
        <v>4.0625275986929258E-3</v>
      </c>
      <c r="E43" s="110">
        <f t="shared" si="9"/>
        <v>0.4062527598692926</v>
      </c>
      <c r="F43" s="85">
        <f>分析係数表!C46</f>
        <v>0.50943835935679327</v>
      </c>
      <c r="G43" s="110">
        <f>E43*F43</f>
        <v>0.20696073947198174</v>
      </c>
      <c r="H43" s="110">
        <v>0.27290438565049191</v>
      </c>
      <c r="I43" s="110">
        <f>C43+H43</f>
        <v>0.27290438565049191</v>
      </c>
      <c r="J43" s="85">
        <f>分析係数表!G46</f>
        <v>9.5846645367412137E-3</v>
      </c>
      <c r="K43" s="111">
        <f>I43*J43</f>
        <v>2.6156969870654175E-3</v>
      </c>
      <c r="L43" s="79"/>
      <c r="M43" s="80"/>
      <c r="N43" s="81">
        <f>分析係数表!H46</f>
        <v>2.3069436720425836E-2</v>
      </c>
      <c r="O43" s="82">
        <f t="shared" si="3"/>
        <v>0.44479590931601654</v>
      </c>
      <c r="P43" s="76">
        <f>分析係数表!C46</f>
        <v>0.50943835935679327</v>
      </c>
      <c r="Q43" s="82">
        <f>O43*P43</f>
        <v>0.22659609829056446</v>
      </c>
      <c r="R43" s="83">
        <v>0.25226597663315986</v>
      </c>
      <c r="S43" s="84">
        <f>I43+R43</f>
        <v>0.52517036228365177</v>
      </c>
      <c r="T43" s="85">
        <f>分析係数表!F46</f>
        <v>0.31355545413053398</v>
      </c>
      <c r="U43" s="86">
        <f>S43*T43</f>
        <v>0.16467003144174749</v>
      </c>
      <c r="V43" s="87">
        <f>分析係数表!D46</f>
        <v>1.3692377909630307E-3</v>
      </c>
      <c r="W43" s="88">
        <f>ROUND(S43*V43,0)</f>
        <v>0</v>
      </c>
      <c r="X43" s="76">
        <f>分析係数表!E46</f>
        <v>4.5641259698767688E-3</v>
      </c>
      <c r="Y43" s="89">
        <f>ROUND(S43*X43,0)</f>
        <v>0</v>
      </c>
    </row>
    <row r="44" spans="1:25" x14ac:dyDescent="0.2">
      <c r="A44" s="192">
        <v>40</v>
      </c>
      <c r="B44" s="14" t="s">
        <v>151</v>
      </c>
      <c r="C44" s="197">
        <f>SUM(C5:C43)</f>
        <v>100</v>
      </c>
      <c r="D44" s="108">
        <f>投入係数表!AM44</f>
        <v>0.47796520356795902</v>
      </c>
      <c r="E44" s="96">
        <f>SUM(E5:E43)</f>
        <v>47.796520356795902</v>
      </c>
      <c r="F44" s="98">
        <f>分析係数表!C47</f>
        <v>0.37485381830581077</v>
      </c>
      <c r="G44" s="96">
        <f>SUM(G5:G43)</f>
        <v>14.271646368145523</v>
      </c>
      <c r="H44" s="96">
        <f>SUM(H5:H43)</f>
        <v>16.561862598732027</v>
      </c>
      <c r="I44" s="96">
        <f>SUM(I5:I43)</f>
        <v>116.56186259873203</v>
      </c>
      <c r="J44" s="98">
        <f>分析係数表!G47</f>
        <v>0.21549218320370808</v>
      </c>
      <c r="K44" s="112">
        <f>SUM(K5:K43)</f>
        <v>30.734448851927244</v>
      </c>
      <c r="L44" s="94">
        <f>最終需要_まとめ!$L$33</f>
        <v>0.62733333333333341</v>
      </c>
      <c r="M44" s="91">
        <f>K44*L44</f>
        <v>19.28074424644236</v>
      </c>
      <c r="N44" s="95">
        <f>分析係数表!H47</f>
        <v>1</v>
      </c>
      <c r="O44" s="96">
        <f>SUM(O5:O43)</f>
        <v>19.28074424644236</v>
      </c>
      <c r="P44" s="92">
        <f>分析係数表!C47</f>
        <v>0.37485381830581077</v>
      </c>
      <c r="Q44" s="96">
        <f>SUM(Q5:Q43)</f>
        <v>8.0929579395025986</v>
      </c>
      <c r="R44" s="91">
        <f>SUM(R5:R43)</f>
        <v>9.0841977436601162</v>
      </c>
      <c r="S44" s="97">
        <f>SUM(S5:S43)</f>
        <v>125.64606034239213</v>
      </c>
      <c r="T44" s="98">
        <f>分析係数表!F47</f>
        <v>0.42538298373792127</v>
      </c>
      <c r="U44" s="99">
        <f>SUM(U5:U43)</f>
        <v>64.085299542870317</v>
      </c>
      <c r="V44" s="100">
        <f>分析係数表!D47</f>
        <v>7.0015974022573133E-2</v>
      </c>
      <c r="W44" s="101">
        <f>SUM(W5:W43)</f>
        <v>26</v>
      </c>
      <c r="X44" s="92">
        <f>分析係数表!E47</f>
        <v>5.9583104197763637E-2</v>
      </c>
      <c r="Y44" s="102">
        <f>SUM(Y5:Y43)</f>
        <v>20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283</v>
      </c>
      <c r="S2" s="3" t="s">
        <v>153</v>
      </c>
      <c r="U2" s="64" t="s">
        <v>210</v>
      </c>
      <c r="W2" s="3" t="s">
        <v>130</v>
      </c>
      <c r="Y2" s="3" t="s">
        <v>154</v>
      </c>
    </row>
    <row r="3" spans="1:25" ht="44" x14ac:dyDescent="0.2">
      <c r="B3" s="65"/>
      <c r="C3" s="66" t="s">
        <v>228</v>
      </c>
      <c r="D3" s="66" t="s">
        <v>319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投入係数表!AN5</f>
        <v>0</v>
      </c>
      <c r="E5" s="110">
        <f>$C$42*D5</f>
        <v>0</v>
      </c>
      <c r="F5" s="85">
        <f>分析係数表!C8</f>
        <v>0.22093957036739609</v>
      </c>
      <c r="G5" s="110">
        <f t="shared" ref="G5:G38" si="0">E5*F5</f>
        <v>0</v>
      </c>
      <c r="H5" s="110">
        <f t="array" ref="H5:H43">MMULT(逆行列係数!C5:AO43,'38'!G5:G43)</f>
        <v>2.5879654332135629E-3</v>
      </c>
      <c r="I5" s="110">
        <f t="shared" ref="I5:I38" si="1">C5+H5</f>
        <v>2.5879654332135629E-3</v>
      </c>
      <c r="J5" s="85">
        <f>分析係数表!G8</f>
        <v>0.11961513229827248</v>
      </c>
      <c r="K5" s="111">
        <f t="shared" ref="K5:K38" si="2">I5*J5</f>
        <v>3.0955982767719636E-4</v>
      </c>
      <c r="L5" s="79" t="s">
        <v>178</v>
      </c>
      <c r="M5" s="80" t="s">
        <v>178</v>
      </c>
      <c r="N5" s="81">
        <f>分析係数表!H8</f>
        <v>1.166878525462779E-2</v>
      </c>
      <c r="O5" s="82">
        <f t="shared" ref="O5:O43" si="3">$M$44*N5</f>
        <v>4.118192003069808E-2</v>
      </c>
      <c r="P5" s="76">
        <f>分析係数表!C8</f>
        <v>0.22093957036739609</v>
      </c>
      <c r="Q5" s="82">
        <f t="shared" ref="Q5:Q38" si="4">O5*P5</f>
        <v>9.098715718486897E-3</v>
      </c>
      <c r="R5" s="83">
        <f t="array" ref="R5:R43">MMULT(逆行列係数!C5:AO43,'38'!Q5:Q43)</f>
        <v>1.5443870244840617E-2</v>
      </c>
      <c r="S5" s="84">
        <f t="shared" ref="S5:S38" si="5">I5+R5</f>
        <v>1.8031835678054178E-2</v>
      </c>
      <c r="T5" s="85">
        <f>分析係数表!F8</f>
        <v>0.45156352503826808</v>
      </c>
      <c r="U5" s="86">
        <f t="shared" ref="U5:U38" si="6">S5*T5</f>
        <v>8.1425192816929528E-3</v>
      </c>
      <c r="V5" s="87">
        <f>分析係数表!D8</f>
        <v>0.17734528755740214</v>
      </c>
      <c r="W5" s="88">
        <f t="shared" ref="W5:W38" si="7">ROUND(S5*V5,0)</f>
        <v>0</v>
      </c>
      <c r="X5" s="76">
        <f>分析係数表!E8</f>
        <v>0.14038924119833807</v>
      </c>
      <c r="Y5" s="89">
        <f t="shared" ref="Y5:Y38" si="8">ROUND(S5*X5,0)</f>
        <v>0</v>
      </c>
    </row>
    <row r="6" spans="1:25" x14ac:dyDescent="0.2">
      <c r="A6" s="6" t="s">
        <v>220</v>
      </c>
      <c r="B6" s="5" t="s">
        <v>266</v>
      </c>
      <c r="C6" s="90"/>
      <c r="D6" s="107">
        <f>投入係数表!AN6</f>
        <v>0</v>
      </c>
      <c r="E6" s="110">
        <f t="shared" ref="E6:E43" si="9">$C$42*D6</f>
        <v>0</v>
      </c>
      <c r="F6" s="85">
        <f>分析係数表!C9</f>
        <v>0.23618090452261309</v>
      </c>
      <c r="G6" s="110">
        <f t="shared" si="0"/>
        <v>0</v>
      </c>
      <c r="H6" s="110">
        <v>3.2213214483005743E-2</v>
      </c>
      <c r="I6" s="110">
        <f t="shared" si="1"/>
        <v>3.2213214483005743E-2</v>
      </c>
      <c r="J6" s="85">
        <f>分析係数表!G9</f>
        <v>0.23529411764705882</v>
      </c>
      <c r="K6" s="111">
        <f t="shared" si="2"/>
        <v>7.5795798783542924E-3</v>
      </c>
      <c r="L6" s="79"/>
      <c r="M6" s="80"/>
      <c r="N6" s="81">
        <f>分析係数表!H9</f>
        <v>6.2564550726940495E-4</v>
      </c>
      <c r="O6" s="82">
        <f t="shared" si="3"/>
        <v>2.2080518824970034E-3</v>
      </c>
      <c r="P6" s="76">
        <f>分析係数表!C9</f>
        <v>0.23618090452261309</v>
      </c>
      <c r="Q6" s="82">
        <f t="shared" si="4"/>
        <v>5.2149969084100086E-4</v>
      </c>
      <c r="R6" s="83">
        <v>6.1873185200428252E-4</v>
      </c>
      <c r="S6" s="84">
        <f t="shared" si="5"/>
        <v>3.2831946335010027E-2</v>
      </c>
      <c r="T6" s="85">
        <f>分析係数表!F9</f>
        <v>0.68627450980392157</v>
      </c>
      <c r="U6" s="86">
        <f t="shared" si="6"/>
        <v>2.2531727876967667E-2</v>
      </c>
      <c r="V6" s="87">
        <f>分析係数表!D9</f>
        <v>1.9607843137254902E-2</v>
      </c>
      <c r="W6" s="88">
        <f t="shared" si="7"/>
        <v>0</v>
      </c>
      <c r="X6" s="76">
        <f>分析係数表!E9</f>
        <v>0</v>
      </c>
      <c r="Y6" s="89">
        <f t="shared" si="8"/>
        <v>0</v>
      </c>
    </row>
    <row r="7" spans="1:25" x14ac:dyDescent="0.2">
      <c r="A7" s="6" t="s">
        <v>221</v>
      </c>
      <c r="B7" s="5" t="s">
        <v>267</v>
      </c>
      <c r="C7" s="90"/>
      <c r="D7" s="107">
        <f>投入係数表!AN7</f>
        <v>0</v>
      </c>
      <c r="E7" s="110">
        <f t="shared" si="9"/>
        <v>0</v>
      </c>
      <c r="F7" s="85">
        <f>分析係数表!C10</f>
        <v>0</v>
      </c>
      <c r="G7" s="110">
        <f t="shared" si="0"/>
        <v>0</v>
      </c>
      <c r="H7" s="110">
        <v>0</v>
      </c>
      <c r="I7" s="110">
        <f t="shared" si="1"/>
        <v>0</v>
      </c>
      <c r="J7" s="85">
        <f>分析係数表!G10</f>
        <v>0</v>
      </c>
      <c r="K7" s="111">
        <f t="shared" si="2"/>
        <v>0</v>
      </c>
      <c r="L7" s="79"/>
      <c r="M7" s="80"/>
      <c r="N7" s="81">
        <f>分析係数表!H10</f>
        <v>1.1817748470644316E-3</v>
      </c>
      <c r="O7" s="82">
        <f t="shared" si="3"/>
        <v>4.170764666938785E-3</v>
      </c>
      <c r="P7" s="76">
        <f>分析係数表!C10</f>
        <v>0</v>
      </c>
      <c r="Q7" s="82">
        <f t="shared" si="4"/>
        <v>0</v>
      </c>
      <c r="R7" s="83">
        <v>0</v>
      </c>
      <c r="S7" s="84">
        <f t="shared" si="5"/>
        <v>0</v>
      </c>
      <c r="T7" s="85">
        <f>分析係数表!F10</f>
        <v>0</v>
      </c>
      <c r="U7" s="86">
        <f t="shared" si="6"/>
        <v>0</v>
      </c>
      <c r="V7" s="87">
        <f>分析係数表!D10</f>
        <v>0</v>
      </c>
      <c r="W7" s="88">
        <f t="shared" si="7"/>
        <v>0</v>
      </c>
      <c r="X7" s="76">
        <f>分析係数表!E10</f>
        <v>0</v>
      </c>
      <c r="Y7" s="89">
        <f t="shared" si="8"/>
        <v>0</v>
      </c>
    </row>
    <row r="8" spans="1:25" x14ac:dyDescent="0.2">
      <c r="A8" s="6" t="s">
        <v>222</v>
      </c>
      <c r="B8" s="5" t="s">
        <v>27</v>
      </c>
      <c r="C8" s="90"/>
      <c r="D8" s="107">
        <f>投入係数表!AN8</f>
        <v>0</v>
      </c>
      <c r="E8" s="110">
        <f t="shared" si="9"/>
        <v>0</v>
      </c>
      <c r="F8" s="85">
        <f>分析係数表!C11</f>
        <v>2.6120660599932566E-2</v>
      </c>
      <c r="G8" s="110">
        <f t="shared" si="0"/>
        <v>0</v>
      </c>
      <c r="H8" s="110">
        <v>4.7973001772470417E-3</v>
      </c>
      <c r="I8" s="110">
        <f t="shared" si="1"/>
        <v>4.7973001772470417E-3</v>
      </c>
      <c r="J8" s="85">
        <f>分析係数表!G11</f>
        <v>0.34361233480176212</v>
      </c>
      <c r="K8" s="111">
        <f t="shared" si="2"/>
        <v>1.6484115146487633E-3</v>
      </c>
      <c r="L8" s="79"/>
      <c r="M8" s="80"/>
      <c r="N8" s="81">
        <f>分析係数表!H11</f>
        <v>-1.9861762135536665E-5</v>
      </c>
      <c r="O8" s="82">
        <f t="shared" si="3"/>
        <v>-7.0096885158635029E-5</v>
      </c>
      <c r="P8" s="76">
        <f>分析係数表!C11</f>
        <v>2.6120660599932566E-2</v>
      </c>
      <c r="Q8" s="82">
        <f t="shared" si="4"/>
        <v>-1.8309769463411558E-6</v>
      </c>
      <c r="R8" s="83">
        <v>2.1554545753034245E-4</v>
      </c>
      <c r="S8" s="84">
        <f t="shared" si="5"/>
        <v>5.0128456347773845E-3</v>
      </c>
      <c r="T8" s="85">
        <f>分析係数表!F11</f>
        <v>0.56828193832599116</v>
      </c>
      <c r="U8" s="86">
        <f t="shared" si="6"/>
        <v>2.8487096338602755E-3</v>
      </c>
      <c r="V8" s="87">
        <f>分析係数表!D11</f>
        <v>2.2026431718061675E-2</v>
      </c>
      <c r="W8" s="88">
        <f t="shared" si="7"/>
        <v>0</v>
      </c>
      <c r="X8" s="76">
        <f>分析係数表!E11</f>
        <v>0</v>
      </c>
      <c r="Y8" s="89">
        <f t="shared" si="8"/>
        <v>0</v>
      </c>
    </row>
    <row r="9" spans="1:25" x14ac:dyDescent="0.2">
      <c r="A9" s="6" t="s">
        <v>223</v>
      </c>
      <c r="B9" s="5" t="s">
        <v>191</v>
      </c>
      <c r="C9" s="90"/>
      <c r="D9" s="107">
        <f>投入係数表!AN9</f>
        <v>0</v>
      </c>
      <c r="E9" s="110">
        <f t="shared" si="9"/>
        <v>0</v>
      </c>
      <c r="F9" s="85">
        <f>分析係数表!C12</f>
        <v>0.27511259056197379</v>
      </c>
      <c r="G9" s="110">
        <f t="shared" si="0"/>
        <v>0</v>
      </c>
      <c r="H9" s="110">
        <v>9.5653376215373859E-3</v>
      </c>
      <c r="I9" s="110">
        <f t="shared" si="1"/>
        <v>9.5653376215373859E-3</v>
      </c>
      <c r="J9" s="85">
        <f>分析係数表!G12</f>
        <v>0.14467046825309793</v>
      </c>
      <c r="K9" s="111">
        <f t="shared" si="2"/>
        <v>1.3838218727067876E-3</v>
      </c>
      <c r="L9" s="79"/>
      <c r="M9" s="80"/>
      <c r="N9" s="81">
        <f>分析係数表!H12</f>
        <v>9.3787240804004135E-2</v>
      </c>
      <c r="O9" s="82">
        <f t="shared" si="3"/>
        <v>0.33099749171907461</v>
      </c>
      <c r="P9" s="76">
        <f>分析係数表!C12</f>
        <v>0.27511259056197379</v>
      </c>
      <c r="Q9" s="82">
        <f t="shared" si="4"/>
        <v>9.1061577416350084E-2</v>
      </c>
      <c r="R9" s="83">
        <v>0.10589329960837571</v>
      </c>
      <c r="S9" s="84">
        <f t="shared" si="5"/>
        <v>0.11545863722991309</v>
      </c>
      <c r="T9" s="85">
        <f>分析係数表!F12</f>
        <v>0.28514639763131922</v>
      </c>
      <c r="U9" s="86">
        <f t="shared" si="6"/>
        <v>3.2922614481531033E-2</v>
      </c>
      <c r="V9" s="87">
        <f>分析係数表!D12</f>
        <v>6.6646562123039807E-2</v>
      </c>
      <c r="W9" s="88">
        <f t="shared" si="7"/>
        <v>0</v>
      </c>
      <c r="X9" s="76">
        <f>分析係数表!E12</f>
        <v>5.9847571005592716E-2</v>
      </c>
      <c r="Y9" s="89">
        <f t="shared" si="8"/>
        <v>0</v>
      </c>
    </row>
    <row r="10" spans="1:25" x14ac:dyDescent="0.2">
      <c r="A10" s="6" t="s">
        <v>224</v>
      </c>
      <c r="B10" s="5" t="s">
        <v>28</v>
      </c>
      <c r="C10" s="90"/>
      <c r="D10" s="107">
        <f>投入係数表!AN10</f>
        <v>9.9147121535181237E-2</v>
      </c>
      <c r="E10" s="110">
        <f t="shared" si="9"/>
        <v>9.9147121535181242</v>
      </c>
      <c r="F10" s="85">
        <f>分析係数表!C13</f>
        <v>0</v>
      </c>
      <c r="G10" s="110">
        <f t="shared" si="0"/>
        <v>0</v>
      </c>
      <c r="H10" s="110">
        <v>0</v>
      </c>
      <c r="I10" s="110">
        <f t="shared" si="1"/>
        <v>0</v>
      </c>
      <c r="J10" s="85">
        <f>分析係数表!G13</f>
        <v>0.2449874686716792</v>
      </c>
      <c r="K10" s="111">
        <f t="shared" si="2"/>
        <v>0</v>
      </c>
      <c r="L10" s="79"/>
      <c r="M10" s="80"/>
      <c r="N10" s="81">
        <f>分析係数表!H13</f>
        <v>1.4727496623500437E-2</v>
      </c>
      <c r="O10" s="82">
        <f t="shared" si="3"/>
        <v>5.1976840345127874E-2</v>
      </c>
      <c r="P10" s="76">
        <f>分析係数表!C13</f>
        <v>0</v>
      </c>
      <c r="Q10" s="82">
        <f t="shared" si="4"/>
        <v>0</v>
      </c>
      <c r="R10" s="83">
        <v>0</v>
      </c>
      <c r="S10" s="84">
        <f t="shared" si="5"/>
        <v>0</v>
      </c>
      <c r="T10" s="85">
        <f>分析係数表!F13</f>
        <v>0.38345864661654133</v>
      </c>
      <c r="U10" s="86">
        <f t="shared" si="6"/>
        <v>0</v>
      </c>
      <c r="V10" s="87">
        <f>分析係数表!D13</f>
        <v>8.834586466165413E-2</v>
      </c>
      <c r="W10" s="88">
        <f t="shared" si="7"/>
        <v>0</v>
      </c>
      <c r="X10" s="76">
        <f>分析係数表!E13</f>
        <v>8.6048454469507096E-2</v>
      </c>
      <c r="Y10" s="89">
        <f t="shared" si="8"/>
        <v>0</v>
      </c>
    </row>
    <row r="11" spans="1:25" x14ac:dyDescent="0.2">
      <c r="A11" s="6" t="s">
        <v>225</v>
      </c>
      <c r="B11" s="5" t="s">
        <v>268</v>
      </c>
      <c r="C11" s="90"/>
      <c r="D11" s="107">
        <f>投入係数表!AN11</f>
        <v>0.66844349680170578</v>
      </c>
      <c r="E11" s="110">
        <f t="shared" si="9"/>
        <v>66.844349680170581</v>
      </c>
      <c r="F11" s="85">
        <f>分析係数表!C14</f>
        <v>0.21228966346153844</v>
      </c>
      <c r="G11" s="110">
        <f t="shared" si="0"/>
        <v>14.190364497908806</v>
      </c>
      <c r="H11" s="110">
        <v>15.269160680138926</v>
      </c>
      <c r="I11" s="110">
        <f t="shared" si="1"/>
        <v>15.269160680138926</v>
      </c>
      <c r="J11" s="85">
        <f>分析係数表!G14</f>
        <v>0.17214191852825231</v>
      </c>
      <c r="K11" s="111">
        <f t="shared" si="2"/>
        <v>2.6284626137952687</v>
      </c>
      <c r="L11" s="79"/>
      <c r="M11" s="80"/>
      <c r="N11" s="81">
        <f>分析係数表!H14</f>
        <v>1.2214983713355048E-3</v>
      </c>
      <c r="O11" s="82">
        <f t="shared" si="3"/>
        <v>4.3109584372560544E-3</v>
      </c>
      <c r="P11" s="76">
        <f>分析係数表!C14</f>
        <v>0.21228966346153844</v>
      </c>
      <c r="Q11" s="82">
        <f t="shared" si="4"/>
        <v>9.1517191584176744E-4</v>
      </c>
      <c r="R11" s="83">
        <v>5.2999605272662752E-3</v>
      </c>
      <c r="S11" s="84">
        <f t="shared" si="5"/>
        <v>15.274460640666192</v>
      </c>
      <c r="T11" s="85">
        <f>分析係数表!F14</f>
        <v>0.30737068450603272</v>
      </c>
      <c r="U11" s="86">
        <f t="shared" si="6"/>
        <v>4.6949214225820226</v>
      </c>
      <c r="V11" s="87">
        <f>分析係数表!D14</f>
        <v>6.4508421932863463E-2</v>
      </c>
      <c r="W11" s="88">
        <f t="shared" si="7"/>
        <v>1</v>
      </c>
      <c r="X11" s="76">
        <f>分析係数表!E14</f>
        <v>5.0053757018277384E-2</v>
      </c>
      <c r="Y11" s="89">
        <f t="shared" si="8"/>
        <v>1</v>
      </c>
    </row>
    <row r="12" spans="1:25" x14ac:dyDescent="0.2">
      <c r="A12" s="6" t="s">
        <v>226</v>
      </c>
      <c r="B12" s="5" t="s">
        <v>29</v>
      </c>
      <c r="C12" s="90"/>
      <c r="D12" s="107">
        <f>投入係数表!AN12</f>
        <v>1.3859275053304905E-2</v>
      </c>
      <c r="E12" s="110">
        <f t="shared" si="9"/>
        <v>1.3859275053304905</v>
      </c>
      <c r="F12" s="85">
        <f>分析係数表!C15</f>
        <v>0</v>
      </c>
      <c r="G12" s="110">
        <f t="shared" si="0"/>
        <v>0</v>
      </c>
      <c r="H12" s="110">
        <v>0</v>
      </c>
      <c r="I12" s="110">
        <f t="shared" si="1"/>
        <v>0</v>
      </c>
      <c r="J12" s="85">
        <f>分析係数表!G15</f>
        <v>9.5616368472834598E-2</v>
      </c>
      <c r="K12" s="111">
        <f t="shared" si="2"/>
        <v>0</v>
      </c>
      <c r="L12" s="79"/>
      <c r="M12" s="80"/>
      <c r="N12" s="81">
        <f>分析係数表!H15</f>
        <v>8.620004766822913E-3</v>
      </c>
      <c r="O12" s="82">
        <f t="shared" si="3"/>
        <v>3.0422048158847605E-2</v>
      </c>
      <c r="P12" s="76">
        <f>分析係数表!C15</f>
        <v>0</v>
      </c>
      <c r="Q12" s="82">
        <f t="shared" si="4"/>
        <v>0</v>
      </c>
      <c r="R12" s="83">
        <v>0</v>
      </c>
      <c r="S12" s="84">
        <f t="shared" si="5"/>
        <v>0</v>
      </c>
      <c r="T12" s="85">
        <f>分析係数表!F15</f>
        <v>0.30379331705717305</v>
      </c>
      <c r="U12" s="86">
        <f t="shared" si="6"/>
        <v>0</v>
      </c>
      <c r="V12" s="87">
        <f>分析係数表!D15</f>
        <v>2.2264329701563241E-2</v>
      </c>
      <c r="W12" s="88">
        <f t="shared" si="7"/>
        <v>0</v>
      </c>
      <c r="X12" s="76">
        <f>分析係数表!E15</f>
        <v>2.0187297307145722E-2</v>
      </c>
      <c r="Y12" s="89">
        <f t="shared" si="8"/>
        <v>0</v>
      </c>
    </row>
    <row r="13" spans="1:25" x14ac:dyDescent="0.2">
      <c r="A13" s="6" t="s">
        <v>227</v>
      </c>
      <c r="B13" s="5" t="s">
        <v>30</v>
      </c>
      <c r="C13" s="90"/>
      <c r="D13" s="107">
        <f>投入係数表!AN13</f>
        <v>0</v>
      </c>
      <c r="E13" s="110">
        <f t="shared" si="9"/>
        <v>0</v>
      </c>
      <c r="F13" s="85">
        <f>分析係数表!C16</f>
        <v>0.11454569784557744</v>
      </c>
      <c r="G13" s="110">
        <f t="shared" si="0"/>
        <v>0</v>
      </c>
      <c r="H13" s="110">
        <v>2.6513386606604933E-2</v>
      </c>
      <c r="I13" s="110">
        <f t="shared" si="1"/>
        <v>2.6513386606604933E-2</v>
      </c>
      <c r="J13" s="85">
        <f>分析係数表!G16</f>
        <v>3.3333333333333333E-2</v>
      </c>
      <c r="K13" s="111">
        <f t="shared" si="2"/>
        <v>8.8377955355349775E-4</v>
      </c>
      <c r="L13" s="79"/>
      <c r="M13" s="80"/>
      <c r="N13" s="81">
        <f>分析係数表!H16</f>
        <v>1.7428696273933425E-2</v>
      </c>
      <c r="O13" s="82">
        <f t="shared" si="3"/>
        <v>6.1510016726702248E-2</v>
      </c>
      <c r="P13" s="76">
        <f>分析係数表!C16</f>
        <v>0.11454569784557744</v>
      </c>
      <c r="Q13" s="82">
        <f t="shared" si="4"/>
        <v>7.0457077904532497E-3</v>
      </c>
      <c r="R13" s="83">
        <v>8.2161003456267447E-3</v>
      </c>
      <c r="S13" s="84">
        <f t="shared" si="5"/>
        <v>3.4729486952231679E-2</v>
      </c>
      <c r="T13" s="85">
        <f>分析係数表!F16</f>
        <v>0.28835978835978837</v>
      </c>
      <c r="U13" s="86">
        <f t="shared" si="6"/>
        <v>1.0014587507389559E-2</v>
      </c>
      <c r="V13" s="87">
        <f>分析係数表!D16</f>
        <v>1.4814814814814815E-2</v>
      </c>
      <c r="W13" s="88">
        <f t="shared" si="7"/>
        <v>0</v>
      </c>
      <c r="X13" s="76">
        <f>分析係数表!E16</f>
        <v>1.4814814814814815E-2</v>
      </c>
      <c r="Y13" s="89">
        <f t="shared" si="8"/>
        <v>0</v>
      </c>
    </row>
    <row r="14" spans="1:25" x14ac:dyDescent="0.2">
      <c r="A14" s="6" t="s">
        <v>2</v>
      </c>
      <c r="B14" s="5" t="s">
        <v>365</v>
      </c>
      <c r="C14" s="90"/>
      <c r="D14" s="107">
        <f>投入係数表!AN14</f>
        <v>7.6759061833688705E-2</v>
      </c>
      <c r="E14" s="110">
        <f t="shared" si="9"/>
        <v>7.6759061833688706</v>
      </c>
      <c r="F14" s="85">
        <f>分析係数表!C17</f>
        <v>0.30978058757902571</v>
      </c>
      <c r="G14" s="110">
        <f t="shared" si="0"/>
        <v>2.3778467276854856</v>
      </c>
      <c r="H14" s="110">
        <v>2.7298452265857343</v>
      </c>
      <c r="I14" s="110">
        <f t="shared" si="1"/>
        <v>2.7298452265857343</v>
      </c>
      <c r="J14" s="85">
        <f>分析係数表!G17</f>
        <v>0.21244620534189493</v>
      </c>
      <c r="K14" s="111">
        <f t="shared" si="2"/>
        <v>0.57994525955882459</v>
      </c>
      <c r="L14" s="79"/>
      <c r="M14" s="80"/>
      <c r="N14" s="81">
        <f>分析係数表!H17</f>
        <v>3.0984348931437197E-3</v>
      </c>
      <c r="O14" s="82">
        <f t="shared" si="3"/>
        <v>1.0935114084747065E-2</v>
      </c>
      <c r="P14" s="76">
        <f>分析係数表!C17</f>
        <v>0.30978058757902571</v>
      </c>
      <c r="Q14" s="82">
        <f t="shared" si="4"/>
        <v>3.3874860664166256E-3</v>
      </c>
      <c r="R14" s="83">
        <v>7.632711008627815E-3</v>
      </c>
      <c r="S14" s="84">
        <f t="shared" si="5"/>
        <v>2.7374779375943619</v>
      </c>
      <c r="T14" s="85">
        <f>分析係数表!F17</f>
        <v>0.32338274472300022</v>
      </c>
      <c r="U14" s="86">
        <f t="shared" si="6"/>
        <v>0.88525312907792264</v>
      </c>
      <c r="V14" s="87">
        <f>分析係数表!D17</f>
        <v>4.5631532208484184E-2</v>
      </c>
      <c r="W14" s="88">
        <f t="shared" si="7"/>
        <v>0</v>
      </c>
      <c r="X14" s="76">
        <f>分析係数表!E17</f>
        <v>4.7134367101577979E-2</v>
      </c>
      <c r="Y14" s="89">
        <f t="shared" si="8"/>
        <v>0</v>
      </c>
    </row>
    <row r="15" spans="1:25" x14ac:dyDescent="0.2">
      <c r="A15" s="6" t="s">
        <v>3</v>
      </c>
      <c r="B15" s="5" t="s">
        <v>31</v>
      </c>
      <c r="C15" s="90"/>
      <c r="D15" s="107">
        <f>投入係数表!AN15</f>
        <v>9.5948827292110881E-3</v>
      </c>
      <c r="E15" s="110">
        <f t="shared" si="9"/>
        <v>0.95948827292110883</v>
      </c>
      <c r="F15" s="85">
        <f>分析係数表!C18</f>
        <v>0.59688826025459685</v>
      </c>
      <c r="G15" s="110">
        <f t="shared" si="0"/>
        <v>0.57270728595856846</v>
      </c>
      <c r="H15" s="110">
        <v>0.65158051456094324</v>
      </c>
      <c r="I15" s="110">
        <f t="shared" si="1"/>
        <v>0.65158051456094324</v>
      </c>
      <c r="J15" s="85">
        <f>分析係数表!G18</f>
        <v>0.21580586555930445</v>
      </c>
      <c r="K15" s="111">
        <f t="shared" si="2"/>
        <v>0.14061489692640133</v>
      </c>
      <c r="L15" s="79"/>
      <c r="M15" s="80"/>
      <c r="N15" s="81">
        <f>分析係数表!H18</f>
        <v>4.5682052911734329E-4</v>
      </c>
      <c r="O15" s="82">
        <f t="shared" si="3"/>
        <v>1.6122283586486057E-3</v>
      </c>
      <c r="P15" s="76">
        <f>分析係数表!C18</f>
        <v>0.59688826025459685</v>
      </c>
      <c r="Q15" s="82">
        <f t="shared" si="4"/>
        <v>9.6232018012689042E-4</v>
      </c>
      <c r="R15" s="83">
        <v>2.4007767104509033E-3</v>
      </c>
      <c r="S15" s="84">
        <f t="shared" si="5"/>
        <v>0.65398129127139415</v>
      </c>
      <c r="T15" s="85">
        <f>分析係数表!F18</f>
        <v>0.45964183752919802</v>
      </c>
      <c r="U15" s="86">
        <f t="shared" si="6"/>
        <v>0.30059716242970125</v>
      </c>
      <c r="V15" s="87">
        <f>分析係数表!D18</f>
        <v>3.9968855437321565E-2</v>
      </c>
      <c r="W15" s="88">
        <f t="shared" si="7"/>
        <v>0</v>
      </c>
      <c r="X15" s="76">
        <f>分析係数表!E18</f>
        <v>3.7243706202958735E-2</v>
      </c>
      <c r="Y15" s="89">
        <f t="shared" si="8"/>
        <v>0</v>
      </c>
    </row>
    <row r="16" spans="1:25" x14ac:dyDescent="0.2">
      <c r="A16" s="6" t="s">
        <v>4</v>
      </c>
      <c r="B16" s="5" t="s">
        <v>32</v>
      </c>
      <c r="C16" s="90"/>
      <c r="D16" s="107">
        <f>投入係数表!AN16</f>
        <v>0</v>
      </c>
      <c r="E16" s="110">
        <f t="shared" si="9"/>
        <v>0</v>
      </c>
      <c r="F16" s="85">
        <f>分析係数表!C19</f>
        <v>0.34200435729847489</v>
      </c>
      <c r="G16" s="110">
        <f t="shared" si="0"/>
        <v>0</v>
      </c>
      <c r="H16" s="110">
        <v>9.8688283936616092E-2</v>
      </c>
      <c r="I16" s="110">
        <f t="shared" si="1"/>
        <v>9.8688283936616092E-2</v>
      </c>
      <c r="J16" s="85">
        <f>分析係数表!G19</f>
        <v>5.7658279746234518E-2</v>
      </c>
      <c r="K16" s="111">
        <f t="shared" si="2"/>
        <v>5.6901966828932331E-3</v>
      </c>
      <c r="L16" s="79"/>
      <c r="M16" s="80"/>
      <c r="N16" s="81">
        <f>分析係数表!H19</f>
        <v>-1.1917057281321999E-4</v>
      </c>
      <c r="O16" s="82">
        <f t="shared" si="3"/>
        <v>-4.205813109518102E-4</v>
      </c>
      <c r="P16" s="76">
        <f>分析係数表!C19</f>
        <v>0.34200435729847489</v>
      </c>
      <c r="Q16" s="82">
        <f t="shared" si="4"/>
        <v>-1.4384064094382387E-4</v>
      </c>
      <c r="R16" s="83">
        <v>1.3335832610131923E-3</v>
      </c>
      <c r="S16" s="84">
        <f t="shared" si="5"/>
        <v>0.10002186719762929</v>
      </c>
      <c r="T16" s="85">
        <f>分析係数表!F19</f>
        <v>0.2400702026958986</v>
      </c>
      <c r="U16" s="86">
        <f t="shared" si="6"/>
        <v>2.4012269932157115E-2</v>
      </c>
      <c r="V16" s="87">
        <f>分析係数表!D19</f>
        <v>1.0314617409693151E-2</v>
      </c>
      <c r="W16" s="88">
        <f t="shared" si="7"/>
        <v>0</v>
      </c>
      <c r="X16" s="76">
        <f>分析係数表!E19</f>
        <v>1.1666882453641765E-2</v>
      </c>
      <c r="Y16" s="89">
        <f t="shared" si="8"/>
        <v>0</v>
      </c>
    </row>
    <row r="17" spans="1:25" x14ac:dyDescent="0.2">
      <c r="A17" s="6" t="s">
        <v>5</v>
      </c>
      <c r="B17" s="5" t="s">
        <v>33</v>
      </c>
      <c r="C17" s="90"/>
      <c r="D17" s="107">
        <f>投入係数表!AN17</f>
        <v>0</v>
      </c>
      <c r="E17" s="110">
        <f t="shared" si="9"/>
        <v>0</v>
      </c>
      <c r="F17" s="85">
        <f>分析係数表!C20</f>
        <v>3.3677120606188216E-2</v>
      </c>
      <c r="G17" s="110">
        <f t="shared" si="0"/>
        <v>0</v>
      </c>
      <c r="H17" s="110">
        <v>2.841650882341837E-3</v>
      </c>
      <c r="I17" s="110">
        <f t="shared" si="1"/>
        <v>2.841650882341837E-3</v>
      </c>
      <c r="J17" s="85">
        <f>分析係数表!G20</f>
        <v>0.10088272383354351</v>
      </c>
      <c r="K17" s="111">
        <f t="shared" si="2"/>
        <v>2.8667348119463675E-4</v>
      </c>
      <c r="L17" s="79"/>
      <c r="M17" s="80"/>
      <c r="N17" s="81">
        <f>分析係数表!H20</f>
        <v>5.7599110193056326E-4</v>
      </c>
      <c r="O17" s="82">
        <f t="shared" si="3"/>
        <v>2.0328096696004159E-3</v>
      </c>
      <c r="P17" s="76">
        <f>分析係数表!C20</f>
        <v>3.3677120606188216E-2</v>
      </c>
      <c r="Q17" s="82">
        <f t="shared" si="4"/>
        <v>6.8459176412558826E-5</v>
      </c>
      <c r="R17" s="83">
        <v>1.7733611811596582E-4</v>
      </c>
      <c r="S17" s="84">
        <f t="shared" si="5"/>
        <v>3.018987000457803E-3</v>
      </c>
      <c r="T17" s="85">
        <f>分析係数表!F20</f>
        <v>0.2244640605296343</v>
      </c>
      <c r="U17" s="86">
        <f t="shared" si="6"/>
        <v>6.7765408080893937E-4</v>
      </c>
      <c r="V17" s="87">
        <f>分析係数表!D20</f>
        <v>9.8360655737704916E-2</v>
      </c>
      <c r="W17" s="88">
        <f t="shared" si="7"/>
        <v>0</v>
      </c>
      <c r="X17" s="76">
        <f>分析係数表!E20</f>
        <v>9.8360655737704916E-2</v>
      </c>
      <c r="Y17" s="89">
        <f t="shared" si="8"/>
        <v>0</v>
      </c>
    </row>
    <row r="18" spans="1:25" x14ac:dyDescent="0.2">
      <c r="A18" s="6" t="s">
        <v>6</v>
      </c>
      <c r="B18" s="5" t="s">
        <v>34</v>
      </c>
      <c r="C18" s="90"/>
      <c r="D18" s="107">
        <f>投入係数表!AN18</f>
        <v>1.0660980810234541E-3</v>
      </c>
      <c r="E18" s="110">
        <f t="shared" si="9"/>
        <v>0.10660980810234541</v>
      </c>
      <c r="F18" s="85">
        <f>分析係数表!C21</f>
        <v>0.74792925901052154</v>
      </c>
      <c r="G18" s="110">
        <f t="shared" si="0"/>
        <v>7.9736594777241099E-2</v>
      </c>
      <c r="H18" s="110">
        <v>0.25932999581093946</v>
      </c>
      <c r="I18" s="110">
        <f t="shared" si="1"/>
        <v>0.25932999581093946</v>
      </c>
      <c r="J18" s="85">
        <f>分析係数表!G21</f>
        <v>0.28510603787356553</v>
      </c>
      <c r="K18" s="111">
        <f t="shared" si="2"/>
        <v>7.3936547607425296E-2</v>
      </c>
      <c r="L18" s="79"/>
      <c r="M18" s="80"/>
      <c r="N18" s="81">
        <f>分析係数表!H21</f>
        <v>9.6329546357352828E-4</v>
      </c>
      <c r="O18" s="82">
        <f t="shared" si="3"/>
        <v>3.3996989301937992E-3</v>
      </c>
      <c r="P18" s="76">
        <f>分析係数表!C21</f>
        <v>0.74792925901052154</v>
      </c>
      <c r="Q18" s="82">
        <f t="shared" si="4"/>
        <v>2.5427343017187108E-3</v>
      </c>
      <c r="R18" s="83">
        <v>5.9915697141926716E-3</v>
      </c>
      <c r="S18" s="84">
        <f t="shared" si="5"/>
        <v>0.26532156552513214</v>
      </c>
      <c r="T18" s="85">
        <f>分析係数表!F21</f>
        <v>0.42581403836016385</v>
      </c>
      <c r="U18" s="86">
        <f t="shared" si="6"/>
        <v>0.11297764728029734</v>
      </c>
      <c r="V18" s="87">
        <f>分析係数表!D21</f>
        <v>6.5082518957057703E-2</v>
      </c>
      <c r="W18" s="88">
        <f t="shared" si="7"/>
        <v>0</v>
      </c>
      <c r="X18" s="76">
        <f>分析係数表!E21</f>
        <v>5.1052268764445886E-2</v>
      </c>
      <c r="Y18" s="89">
        <f t="shared" si="8"/>
        <v>0</v>
      </c>
    </row>
    <row r="19" spans="1:25" x14ac:dyDescent="0.2">
      <c r="A19" s="6" t="s">
        <v>7</v>
      </c>
      <c r="B19" s="5" t="s">
        <v>269</v>
      </c>
      <c r="C19" s="90"/>
      <c r="D19" s="107">
        <f>投入係数表!AN19</f>
        <v>0</v>
      </c>
      <c r="E19" s="110">
        <f t="shared" si="9"/>
        <v>0</v>
      </c>
      <c r="F19" s="85">
        <f>分析係数表!C22</f>
        <v>0.14808652246256238</v>
      </c>
      <c r="G19" s="110">
        <f t="shared" si="0"/>
        <v>0</v>
      </c>
      <c r="H19" s="110">
        <v>4.1964789696884823E-3</v>
      </c>
      <c r="I19" s="110">
        <f t="shared" si="1"/>
        <v>4.1964789696884823E-3</v>
      </c>
      <c r="J19" s="85">
        <f>分析係数表!G22</f>
        <v>0.1945937983354202</v>
      </c>
      <c r="K19" s="111">
        <f t="shared" si="2"/>
        <v>8.1660878234639245E-4</v>
      </c>
      <c r="L19" s="79"/>
      <c r="M19" s="80"/>
      <c r="N19" s="81">
        <f>分析係数表!H22</f>
        <v>4.9654405338841663E-5</v>
      </c>
      <c r="O19" s="82">
        <f t="shared" si="3"/>
        <v>1.7524221289658758E-4</v>
      </c>
      <c r="P19" s="76">
        <f>分析係数表!C22</f>
        <v>0.14808652246256238</v>
      </c>
      <c r="Q19" s="82">
        <f t="shared" si="4"/>
        <v>2.5951009896499655E-5</v>
      </c>
      <c r="R19" s="83">
        <v>3.1481778163947206E-4</v>
      </c>
      <c r="S19" s="84">
        <f t="shared" si="5"/>
        <v>4.5112967513279544E-3</v>
      </c>
      <c r="T19" s="85">
        <f>分析係数表!F22</f>
        <v>0.41290417618030495</v>
      </c>
      <c r="U19" s="86">
        <f t="shared" si="6"/>
        <v>1.862733268611955E-3</v>
      </c>
      <c r="V19" s="87">
        <f>分析係数表!D22</f>
        <v>2.3495617588568902E-2</v>
      </c>
      <c r="W19" s="88">
        <f t="shared" si="7"/>
        <v>0</v>
      </c>
      <c r="X19" s="76">
        <f>分析係数表!E22</f>
        <v>1.8855417249760625E-2</v>
      </c>
      <c r="Y19" s="89">
        <f t="shared" si="8"/>
        <v>0</v>
      </c>
    </row>
    <row r="20" spans="1:25" x14ac:dyDescent="0.2">
      <c r="A20" s="6" t="s">
        <v>8</v>
      </c>
      <c r="B20" s="5" t="s">
        <v>270</v>
      </c>
      <c r="C20" s="90"/>
      <c r="D20" s="107">
        <f>投入係数表!AN20</f>
        <v>0</v>
      </c>
      <c r="E20" s="110">
        <f t="shared" si="9"/>
        <v>0</v>
      </c>
      <c r="F20" s="85">
        <f>分析係数表!C23</f>
        <v>0</v>
      </c>
      <c r="G20" s="110">
        <f t="shared" si="0"/>
        <v>0</v>
      </c>
      <c r="H20" s="110">
        <v>0</v>
      </c>
      <c r="I20" s="110">
        <f t="shared" si="1"/>
        <v>0</v>
      </c>
      <c r="J20" s="85">
        <f>分析係数表!G23</f>
        <v>0.21540656205420827</v>
      </c>
      <c r="K20" s="111">
        <f t="shared" si="2"/>
        <v>0</v>
      </c>
      <c r="L20" s="79"/>
      <c r="M20" s="80"/>
      <c r="N20" s="81">
        <f>分析係数表!H23</f>
        <v>2.9792643203304998E-5</v>
      </c>
      <c r="O20" s="82">
        <f t="shared" si="3"/>
        <v>1.0514532773795255E-4</v>
      </c>
      <c r="P20" s="76">
        <f>分析係数表!C23</f>
        <v>0</v>
      </c>
      <c r="Q20" s="82">
        <f t="shared" si="4"/>
        <v>0</v>
      </c>
      <c r="R20" s="83">
        <v>0</v>
      </c>
      <c r="S20" s="84">
        <f t="shared" si="5"/>
        <v>0</v>
      </c>
      <c r="T20" s="85">
        <f>分析係数表!F23</f>
        <v>0.44079885877318115</v>
      </c>
      <c r="U20" s="86">
        <f t="shared" si="6"/>
        <v>0</v>
      </c>
      <c r="V20" s="87">
        <f>分析係数表!D23</f>
        <v>9.4151212553495012E-2</v>
      </c>
      <c r="W20" s="88">
        <f t="shared" si="7"/>
        <v>0</v>
      </c>
      <c r="X20" s="76">
        <f>分析係数表!E23</f>
        <v>8.7375178316690436E-2</v>
      </c>
      <c r="Y20" s="89">
        <f t="shared" si="8"/>
        <v>0</v>
      </c>
    </row>
    <row r="21" spans="1:25" x14ac:dyDescent="0.2">
      <c r="A21" s="6" t="s">
        <v>9</v>
      </c>
      <c r="B21" s="5" t="s">
        <v>271</v>
      </c>
      <c r="C21" s="90"/>
      <c r="D21" s="107">
        <f>投入係数表!AN21</f>
        <v>2.1321961620469083E-3</v>
      </c>
      <c r="E21" s="110">
        <f t="shared" si="9"/>
        <v>0.21321961620469082</v>
      </c>
      <c r="F21" s="85">
        <f>分析係数表!C24</f>
        <v>0.12890403180011356</v>
      </c>
      <c r="G21" s="110">
        <f t="shared" si="0"/>
        <v>2.7484868187657475E-2</v>
      </c>
      <c r="H21" s="110">
        <v>2.8391540519995793E-2</v>
      </c>
      <c r="I21" s="110">
        <f t="shared" si="1"/>
        <v>2.8391540519995793E-2</v>
      </c>
      <c r="J21" s="85">
        <f>分析係数表!G24</f>
        <v>0.20533333333333334</v>
      </c>
      <c r="K21" s="111">
        <f t="shared" si="2"/>
        <v>5.8297296534391366E-3</v>
      </c>
      <c r="L21" s="79"/>
      <c r="M21" s="80"/>
      <c r="N21" s="81">
        <f>分析係数表!H24</f>
        <v>3.4758083737189161E-4</v>
      </c>
      <c r="O21" s="82">
        <f t="shared" si="3"/>
        <v>1.226695490276113E-3</v>
      </c>
      <c r="P21" s="76">
        <f>分析係数表!C24</f>
        <v>0.12890403180011356</v>
      </c>
      <c r="Q21" s="82">
        <f t="shared" si="4"/>
        <v>1.5812599448760797E-4</v>
      </c>
      <c r="R21" s="83">
        <v>6.207601427218525E-4</v>
      </c>
      <c r="S21" s="84">
        <f t="shared" si="5"/>
        <v>2.9012300662717646E-2</v>
      </c>
      <c r="T21" s="85">
        <f>分析係数表!F24</f>
        <v>0.39200000000000002</v>
      </c>
      <c r="U21" s="86">
        <f t="shared" si="6"/>
        <v>1.1372821859785318E-2</v>
      </c>
      <c r="V21" s="87">
        <f>分析係数表!D24</f>
        <v>0</v>
      </c>
      <c r="W21" s="88">
        <f t="shared" si="7"/>
        <v>0</v>
      </c>
      <c r="X21" s="76">
        <f>分析係数表!E24</f>
        <v>0</v>
      </c>
      <c r="Y21" s="89">
        <f t="shared" si="8"/>
        <v>0</v>
      </c>
    </row>
    <row r="22" spans="1:25" x14ac:dyDescent="0.2">
      <c r="A22" s="6" t="s">
        <v>10</v>
      </c>
      <c r="B22" s="5" t="s">
        <v>272</v>
      </c>
      <c r="C22" s="90"/>
      <c r="D22" s="107">
        <f>投入係数表!AN22</f>
        <v>1.1727078891257996E-2</v>
      </c>
      <c r="E22" s="110">
        <f t="shared" si="9"/>
        <v>1.1727078891257996</v>
      </c>
      <c r="F22" s="85">
        <f>分析係数表!C25</f>
        <v>4.4947860481841073E-2</v>
      </c>
      <c r="G22" s="110">
        <f t="shared" si="0"/>
        <v>5.2710710586380792E-2</v>
      </c>
      <c r="H22" s="110">
        <v>5.408308947165906E-2</v>
      </c>
      <c r="I22" s="110">
        <f t="shared" si="1"/>
        <v>5.408308947165906E-2</v>
      </c>
      <c r="J22" s="85">
        <f>分析係数表!G25</f>
        <v>0.19696010132995567</v>
      </c>
      <c r="K22" s="111">
        <f t="shared" si="2"/>
        <v>1.0652210782575028E-2</v>
      </c>
      <c r="L22" s="79"/>
      <c r="M22" s="80"/>
      <c r="N22" s="81">
        <f>分析係数表!H25</f>
        <v>5.2633669659172167E-4</v>
      </c>
      <c r="O22" s="82">
        <f t="shared" si="3"/>
        <v>1.8575674567038285E-3</v>
      </c>
      <c r="P22" s="76">
        <f>分析係数表!C25</f>
        <v>4.4947860481841073E-2</v>
      </c>
      <c r="Q22" s="82">
        <f t="shared" si="4"/>
        <v>8.3493682879532037E-5</v>
      </c>
      <c r="R22" s="83">
        <v>3.9994260084398126E-4</v>
      </c>
      <c r="S22" s="84">
        <f t="shared" si="5"/>
        <v>5.4483032072503039E-2</v>
      </c>
      <c r="T22" s="85">
        <f>分析係数表!F25</f>
        <v>0.35085497150094996</v>
      </c>
      <c r="U22" s="86">
        <f t="shared" si="6"/>
        <v>1.9115642665083397E-2</v>
      </c>
      <c r="V22" s="87">
        <f>分析係数表!D25</f>
        <v>8.9930335655478144E-2</v>
      </c>
      <c r="W22" s="88">
        <f t="shared" si="7"/>
        <v>0</v>
      </c>
      <c r="X22" s="76">
        <f>分析係数表!E25</f>
        <v>8.7397086763774542E-2</v>
      </c>
      <c r="Y22" s="89">
        <f t="shared" si="8"/>
        <v>0</v>
      </c>
    </row>
    <row r="23" spans="1:25" x14ac:dyDescent="0.2">
      <c r="A23" s="6" t="s">
        <v>11</v>
      </c>
      <c r="B23" s="5" t="s">
        <v>35</v>
      </c>
      <c r="C23" s="90"/>
      <c r="D23" s="107">
        <f>投入係数表!AN23</f>
        <v>0</v>
      </c>
      <c r="E23" s="110">
        <f t="shared" si="9"/>
        <v>0</v>
      </c>
      <c r="F23" s="85">
        <f>分析係数表!C26</f>
        <v>0.39424703891708968</v>
      </c>
      <c r="G23" s="110">
        <f t="shared" si="0"/>
        <v>0</v>
      </c>
      <c r="H23" s="110">
        <v>3.922505753862362E-3</v>
      </c>
      <c r="I23" s="110">
        <f t="shared" si="1"/>
        <v>3.922505753862362E-3</v>
      </c>
      <c r="J23" s="85">
        <f>分析係数表!G26</f>
        <v>0.19628618241398144</v>
      </c>
      <c r="K23" s="111">
        <f t="shared" si="2"/>
        <v>7.6993367992251932E-4</v>
      </c>
      <c r="L23" s="79"/>
      <c r="M23" s="80"/>
      <c r="N23" s="81">
        <f>分析係数表!H26</f>
        <v>1.0973623579884007E-2</v>
      </c>
      <c r="O23" s="82">
        <f t="shared" si="3"/>
        <v>3.8728529050145857E-2</v>
      </c>
      <c r="P23" s="76">
        <f>分析係数表!C26</f>
        <v>0.39424703891708968</v>
      </c>
      <c r="Q23" s="82">
        <f t="shared" si="4"/>
        <v>1.5268607899634492E-2</v>
      </c>
      <c r="R23" s="83">
        <v>1.6781724246222558E-2</v>
      </c>
      <c r="S23" s="84">
        <f t="shared" si="5"/>
        <v>2.0704230000084919E-2</v>
      </c>
      <c r="T23" s="85">
        <f>分析係数表!F26</f>
        <v>0.33478973238667392</v>
      </c>
      <c r="U23" s="86">
        <f t="shared" si="6"/>
        <v>6.9315636210005756E-3</v>
      </c>
      <c r="V23" s="87">
        <f>分析係数表!D26</f>
        <v>1.0267613326051339E-2</v>
      </c>
      <c r="W23" s="88">
        <f t="shared" si="7"/>
        <v>0</v>
      </c>
      <c r="X23" s="76">
        <f>分析係数表!E26</f>
        <v>1.0158383397050792E-2</v>
      </c>
      <c r="Y23" s="89">
        <f t="shared" si="8"/>
        <v>0</v>
      </c>
    </row>
    <row r="24" spans="1:25" x14ac:dyDescent="0.2">
      <c r="A24" s="6" t="s">
        <v>12</v>
      </c>
      <c r="B24" s="5" t="s">
        <v>366</v>
      </c>
      <c r="C24" s="90"/>
      <c r="D24" s="107">
        <f>投入係数表!AN24</f>
        <v>0</v>
      </c>
      <c r="E24" s="110">
        <f t="shared" si="9"/>
        <v>0</v>
      </c>
      <c r="F24" s="85">
        <f>分析係数表!C27</f>
        <v>0.12701612903225812</v>
      </c>
      <c r="G24" s="110">
        <f t="shared" si="0"/>
        <v>0</v>
      </c>
      <c r="H24" s="110">
        <v>1.6349435203374954E-4</v>
      </c>
      <c r="I24" s="110">
        <f t="shared" si="1"/>
        <v>1.6349435203374954E-4</v>
      </c>
      <c r="J24" s="85">
        <f>分析係数表!G27</f>
        <v>0.16988809766022381</v>
      </c>
      <c r="K24" s="111">
        <f t="shared" si="2"/>
        <v>2.7775744445204653E-5</v>
      </c>
      <c r="L24" s="79"/>
      <c r="M24" s="80"/>
      <c r="N24" s="81">
        <f>分析係数表!H27</f>
        <v>1.137085882259474E-2</v>
      </c>
      <c r="O24" s="82">
        <f t="shared" si="3"/>
        <v>4.013046675331855E-2</v>
      </c>
      <c r="P24" s="76">
        <f>分析係数表!C27</f>
        <v>0.12701612903225812</v>
      </c>
      <c r="Q24" s="82">
        <f t="shared" si="4"/>
        <v>5.0972165432642538E-3</v>
      </c>
      <c r="R24" s="83">
        <v>5.1595367322574926E-3</v>
      </c>
      <c r="S24" s="84">
        <f t="shared" si="5"/>
        <v>5.3230310842912422E-3</v>
      </c>
      <c r="T24" s="85">
        <f>分析係数表!F27</f>
        <v>0.32044760935910477</v>
      </c>
      <c r="U24" s="86">
        <f t="shared" si="6"/>
        <v>1.7057525855053318E-3</v>
      </c>
      <c r="V24" s="87">
        <f>分析係数表!D27</f>
        <v>1.0172939979654121E-2</v>
      </c>
      <c r="W24" s="88">
        <f t="shared" si="7"/>
        <v>0</v>
      </c>
      <c r="X24" s="76">
        <f>分析係数表!E27</f>
        <v>5.0864699898270603E-3</v>
      </c>
      <c r="Y24" s="89">
        <f t="shared" si="8"/>
        <v>0</v>
      </c>
    </row>
    <row r="25" spans="1:25" x14ac:dyDescent="0.2">
      <c r="A25" s="6" t="s">
        <v>13</v>
      </c>
      <c r="B25" s="5" t="s">
        <v>192</v>
      </c>
      <c r="C25" s="90"/>
      <c r="D25" s="107">
        <f>投入係数表!AN25</f>
        <v>0</v>
      </c>
      <c r="E25" s="110">
        <f t="shared" si="9"/>
        <v>0</v>
      </c>
      <c r="F25" s="85">
        <f>分析係数表!C28</f>
        <v>0.16379672406551871</v>
      </c>
      <c r="G25" s="110">
        <f t="shared" si="0"/>
        <v>0</v>
      </c>
      <c r="H25" s="110">
        <v>3.4529111376516422E-3</v>
      </c>
      <c r="I25" s="110">
        <f t="shared" si="1"/>
        <v>3.4529111376516422E-3</v>
      </c>
      <c r="J25" s="85">
        <f>分析係数表!G28</f>
        <v>0.12481384959046909</v>
      </c>
      <c r="K25" s="111">
        <f t="shared" si="2"/>
        <v>4.3097113138410758E-4</v>
      </c>
      <c r="L25" s="79"/>
      <c r="M25" s="80"/>
      <c r="N25" s="81">
        <f>分析係数表!H28</f>
        <v>2.2086279494716771E-2</v>
      </c>
      <c r="O25" s="82">
        <f t="shared" si="3"/>
        <v>7.7947736296402156E-2</v>
      </c>
      <c r="P25" s="76">
        <f>分析係数表!C28</f>
        <v>0.16379672406551871</v>
      </c>
      <c r="Q25" s="82">
        <f t="shared" si="4"/>
        <v>1.2767583853673601E-2</v>
      </c>
      <c r="R25" s="83">
        <v>1.4584836861446364E-2</v>
      </c>
      <c r="S25" s="84">
        <f t="shared" si="5"/>
        <v>1.8037747999098006E-2</v>
      </c>
      <c r="T25" s="85">
        <f>分析係数表!F28</f>
        <v>0.21360759493670886</v>
      </c>
      <c r="U25" s="86">
        <f t="shared" si="6"/>
        <v>3.8529999681617575E-3</v>
      </c>
      <c r="V25" s="87">
        <f>分析係数表!D28</f>
        <v>6.6548771407297092E-2</v>
      </c>
      <c r="W25" s="88">
        <f t="shared" si="7"/>
        <v>0</v>
      </c>
      <c r="X25" s="76">
        <f>分析係数表!E28</f>
        <v>6.78518242740134E-2</v>
      </c>
      <c r="Y25" s="89">
        <f t="shared" si="8"/>
        <v>0</v>
      </c>
    </row>
    <row r="26" spans="1:25" x14ac:dyDescent="0.2">
      <c r="A26" s="6" t="s">
        <v>14</v>
      </c>
      <c r="B26" s="5" t="s">
        <v>50</v>
      </c>
      <c r="C26" s="90"/>
      <c r="D26" s="107">
        <f>投入係数表!AN26</f>
        <v>1.1727078891257996E-2</v>
      </c>
      <c r="E26" s="110">
        <f t="shared" si="9"/>
        <v>1.1727078891257996</v>
      </c>
      <c r="F26" s="85">
        <f>分析係数表!C29</f>
        <v>0.28548895899053628</v>
      </c>
      <c r="G26" s="110">
        <f t="shared" si="0"/>
        <v>0.33479515446651376</v>
      </c>
      <c r="H26" s="110">
        <v>0.42179359005400219</v>
      </c>
      <c r="I26" s="110">
        <f t="shared" si="1"/>
        <v>0.42179359005400219</v>
      </c>
      <c r="J26" s="85">
        <f>分析係数表!G29</f>
        <v>0.26160092807424595</v>
      </c>
      <c r="K26" s="111">
        <f t="shared" si="2"/>
        <v>0.11034159461389501</v>
      </c>
      <c r="L26" s="79"/>
      <c r="M26" s="80"/>
      <c r="N26" s="81">
        <f>分析係数表!H29</f>
        <v>1.047707952649559E-2</v>
      </c>
      <c r="O26" s="82">
        <f t="shared" si="3"/>
        <v>3.6976106921179981E-2</v>
      </c>
      <c r="P26" s="76">
        <f>分析係数表!C29</f>
        <v>0.28548895899053628</v>
      </c>
      <c r="Q26" s="82">
        <f t="shared" si="4"/>
        <v>1.0556270272450437E-2</v>
      </c>
      <c r="R26" s="83">
        <v>1.4516984510447082E-2</v>
      </c>
      <c r="S26" s="84">
        <f t="shared" si="5"/>
        <v>0.43631057456444927</v>
      </c>
      <c r="T26" s="85">
        <f>分析係数表!F29</f>
        <v>0.47177107501933491</v>
      </c>
      <c r="U26" s="86">
        <f t="shared" si="6"/>
        <v>0.20583870880457392</v>
      </c>
      <c r="V26" s="87">
        <f>分析係数表!D29</f>
        <v>7.4825986078886311E-2</v>
      </c>
      <c r="W26" s="88">
        <f t="shared" si="7"/>
        <v>0</v>
      </c>
      <c r="X26" s="76">
        <f>分析係数表!E29</f>
        <v>4.7370456303170917E-2</v>
      </c>
      <c r="Y26" s="89">
        <f t="shared" si="8"/>
        <v>0</v>
      </c>
    </row>
    <row r="27" spans="1:25" x14ac:dyDescent="0.2">
      <c r="A27" s="6" t="s">
        <v>15</v>
      </c>
      <c r="B27" s="5" t="s">
        <v>36</v>
      </c>
      <c r="C27" s="90"/>
      <c r="D27" s="107">
        <f>投入係数表!AN27</f>
        <v>0</v>
      </c>
      <c r="E27" s="110">
        <f t="shared" si="9"/>
        <v>0</v>
      </c>
      <c r="F27" s="85">
        <f>分析係数表!C30</f>
        <v>1</v>
      </c>
      <c r="G27" s="110">
        <f t="shared" si="0"/>
        <v>0</v>
      </c>
      <c r="H27" s="110">
        <v>9.8470736853336918E-2</v>
      </c>
      <c r="I27" s="110">
        <f t="shared" si="1"/>
        <v>9.8470736853336918E-2</v>
      </c>
      <c r="J27" s="85">
        <f>分析係数表!G30</f>
        <v>0.34486716956379143</v>
      </c>
      <c r="K27" s="111">
        <f t="shared" si="2"/>
        <v>3.3959324303471226E-2</v>
      </c>
      <c r="L27" s="79"/>
      <c r="M27" s="80"/>
      <c r="N27" s="81">
        <f>分析係数表!H30</f>
        <v>0</v>
      </c>
      <c r="O27" s="82">
        <f t="shared" si="3"/>
        <v>0</v>
      </c>
      <c r="P27" s="76">
        <f>分析係数表!C30</f>
        <v>1</v>
      </c>
      <c r="Q27" s="82">
        <f t="shared" si="4"/>
        <v>0</v>
      </c>
      <c r="R27" s="83">
        <v>8.0359376346995151E-3</v>
      </c>
      <c r="S27" s="84">
        <f t="shared" si="5"/>
        <v>0.10650667448803644</v>
      </c>
      <c r="T27" s="85">
        <f>分析係数表!F30</f>
        <v>0.44112823876680879</v>
      </c>
      <c r="U27" s="86">
        <f t="shared" si="6"/>
        <v>4.6983101733817319E-2</v>
      </c>
      <c r="V27" s="87">
        <f>分析係数表!D30</f>
        <v>0.17563135454247294</v>
      </c>
      <c r="W27" s="88">
        <f t="shared" si="7"/>
        <v>0</v>
      </c>
      <c r="X27" s="76">
        <f>分析係数表!E30</f>
        <v>0.11282387668087898</v>
      </c>
      <c r="Y27" s="89">
        <f t="shared" si="8"/>
        <v>0</v>
      </c>
    </row>
    <row r="28" spans="1:25" x14ac:dyDescent="0.2">
      <c r="A28" s="6" t="s">
        <v>16</v>
      </c>
      <c r="B28" s="5" t="s">
        <v>193</v>
      </c>
      <c r="C28" s="90"/>
      <c r="D28" s="107">
        <f>投入係数表!AN28</f>
        <v>0</v>
      </c>
      <c r="E28" s="110">
        <f t="shared" si="9"/>
        <v>0</v>
      </c>
      <c r="F28" s="85">
        <f>分析係数表!C31</f>
        <v>9.852216748768472E-2</v>
      </c>
      <c r="G28" s="110">
        <f t="shared" si="0"/>
        <v>0</v>
      </c>
      <c r="H28" s="110">
        <v>9.8205731865304832E-2</v>
      </c>
      <c r="I28" s="110">
        <f t="shared" si="1"/>
        <v>9.8205731865304832E-2</v>
      </c>
      <c r="J28" s="85">
        <f>分析係数表!G31</f>
        <v>7.0742358078602616E-2</v>
      </c>
      <c r="K28" s="111">
        <f t="shared" si="2"/>
        <v>6.9473050489866298E-3</v>
      </c>
      <c r="L28" s="79"/>
      <c r="M28" s="80"/>
      <c r="N28" s="81">
        <f>分析係数表!H31</f>
        <v>2.298998967188369E-2</v>
      </c>
      <c r="O28" s="82">
        <f t="shared" si="3"/>
        <v>8.1137144571120048E-2</v>
      </c>
      <c r="P28" s="76">
        <f>分析係数表!C31</f>
        <v>9.852216748768472E-2</v>
      </c>
      <c r="Q28" s="82">
        <f t="shared" si="4"/>
        <v>7.9938073469083791E-3</v>
      </c>
      <c r="R28" s="83">
        <v>1.0290739588050154E-2</v>
      </c>
      <c r="S28" s="84">
        <f t="shared" si="5"/>
        <v>0.10849647145335499</v>
      </c>
      <c r="T28" s="85">
        <f>分析係数表!F31</f>
        <v>0.34585152838427946</v>
      </c>
      <c r="U28" s="86">
        <f t="shared" si="6"/>
        <v>3.7523670476444171E-2</v>
      </c>
      <c r="V28" s="87">
        <f>分析係数表!D31</f>
        <v>0</v>
      </c>
      <c r="W28" s="88">
        <f t="shared" si="7"/>
        <v>0</v>
      </c>
      <c r="X28" s="76">
        <f>分析係数表!E31</f>
        <v>0</v>
      </c>
      <c r="Y28" s="89">
        <f t="shared" si="8"/>
        <v>0</v>
      </c>
    </row>
    <row r="29" spans="1:25" x14ac:dyDescent="0.2">
      <c r="A29" s="6" t="s">
        <v>17</v>
      </c>
      <c r="B29" s="5" t="s">
        <v>273</v>
      </c>
      <c r="C29" s="90"/>
      <c r="D29" s="107">
        <f>投入係数表!AN29</f>
        <v>0</v>
      </c>
      <c r="E29" s="110">
        <f t="shared" si="9"/>
        <v>0</v>
      </c>
      <c r="F29" s="85">
        <f>分析係数表!C32</f>
        <v>1</v>
      </c>
      <c r="G29" s="110">
        <f t="shared" si="0"/>
        <v>0</v>
      </c>
      <c r="H29" s="110">
        <v>5.3148734017342845E-2</v>
      </c>
      <c r="I29" s="110">
        <f t="shared" si="1"/>
        <v>5.3148734017342845E-2</v>
      </c>
      <c r="J29" s="85">
        <f>分析係数表!G32</f>
        <v>0.13984348417829193</v>
      </c>
      <c r="K29" s="111">
        <f t="shared" si="2"/>
        <v>7.4325041446505298E-3</v>
      </c>
      <c r="L29" s="79"/>
      <c r="M29" s="80"/>
      <c r="N29" s="81">
        <f>分析係数表!H32</f>
        <v>6.6735520775403198E-3</v>
      </c>
      <c r="O29" s="82">
        <f t="shared" si="3"/>
        <v>2.3552553413301373E-2</v>
      </c>
      <c r="P29" s="76">
        <f>分析係数表!C32</f>
        <v>1</v>
      </c>
      <c r="Q29" s="82">
        <f t="shared" si="4"/>
        <v>2.3552553413301373E-2</v>
      </c>
      <c r="R29" s="83">
        <v>3.1041034802481764E-2</v>
      </c>
      <c r="S29" s="84">
        <f t="shared" si="5"/>
        <v>8.4189768819824609E-2</v>
      </c>
      <c r="T29" s="85">
        <f>分析係数表!F32</f>
        <v>0.48213678121810138</v>
      </c>
      <c r="U29" s="86">
        <f t="shared" si="6"/>
        <v>4.0590984150286308E-2</v>
      </c>
      <c r="V29" s="87">
        <f>分析係数表!D32</f>
        <v>1.5651582170806397E-2</v>
      </c>
      <c r="W29" s="88">
        <f t="shared" si="7"/>
        <v>0</v>
      </c>
      <c r="X29" s="76">
        <f>分析係数表!E32</f>
        <v>2.3477373256209595E-2</v>
      </c>
      <c r="Y29" s="89">
        <f t="shared" si="8"/>
        <v>0</v>
      </c>
    </row>
    <row r="30" spans="1:25" x14ac:dyDescent="0.2">
      <c r="A30" s="6" t="s">
        <v>18</v>
      </c>
      <c r="B30" s="5" t="s">
        <v>274</v>
      </c>
      <c r="C30" s="90"/>
      <c r="D30" s="107">
        <f>投入係数表!AN30</f>
        <v>0</v>
      </c>
      <c r="E30" s="110">
        <f t="shared" si="9"/>
        <v>0</v>
      </c>
      <c r="F30" s="85">
        <f>分析係数表!C33</f>
        <v>0.66930265995686555</v>
      </c>
      <c r="G30" s="110">
        <f t="shared" si="0"/>
        <v>0</v>
      </c>
      <c r="H30" s="110">
        <v>1.8250169522086822E-2</v>
      </c>
      <c r="I30" s="110">
        <f t="shared" si="1"/>
        <v>1.8250169522086822E-2</v>
      </c>
      <c r="J30" s="85">
        <f>分析係数表!G33</f>
        <v>0.50267952840300112</v>
      </c>
      <c r="K30" s="111">
        <f t="shared" si="2"/>
        <v>9.1739866086374272E-3</v>
      </c>
      <c r="L30" s="79"/>
      <c r="M30" s="80"/>
      <c r="N30" s="81">
        <f>分析係数表!H33</f>
        <v>9.930881067768333E-4</v>
      </c>
      <c r="O30" s="82">
        <f t="shared" si="3"/>
        <v>3.5048442579317519E-3</v>
      </c>
      <c r="P30" s="76">
        <f>分析係数表!C33</f>
        <v>0.66930265995686555</v>
      </c>
      <c r="Q30" s="82">
        <f t="shared" si="4"/>
        <v>2.3458015845682681E-3</v>
      </c>
      <c r="R30" s="83">
        <v>6.6569910573102209E-3</v>
      </c>
      <c r="S30" s="84">
        <f t="shared" si="5"/>
        <v>2.4907160579397042E-2</v>
      </c>
      <c r="T30" s="85">
        <f>分析係数表!F33</f>
        <v>0.63987138263665599</v>
      </c>
      <c r="U30" s="86">
        <f t="shared" si="6"/>
        <v>1.5937379277492E-2</v>
      </c>
      <c r="V30" s="87">
        <f>分析係数表!D33</f>
        <v>8.1457663451232579E-2</v>
      </c>
      <c r="W30" s="88">
        <f t="shared" si="7"/>
        <v>0</v>
      </c>
      <c r="X30" s="76">
        <f>分析係数表!E33</f>
        <v>7.5026795284030015E-2</v>
      </c>
      <c r="Y30" s="89">
        <f t="shared" si="8"/>
        <v>0</v>
      </c>
    </row>
    <row r="31" spans="1:25" x14ac:dyDescent="0.2">
      <c r="A31" s="6" t="s">
        <v>19</v>
      </c>
      <c r="B31" s="5" t="s">
        <v>275</v>
      </c>
      <c r="C31" s="90"/>
      <c r="D31" s="107">
        <f>投入係数表!AN31</f>
        <v>5.2238805970149252E-2</v>
      </c>
      <c r="E31" s="110">
        <f t="shared" si="9"/>
        <v>5.2238805970149249</v>
      </c>
      <c r="F31" s="85">
        <f>分析係数表!C34</f>
        <v>0.21075898495808931</v>
      </c>
      <c r="G31" s="110">
        <f t="shared" si="0"/>
        <v>1.1009797721691232</v>
      </c>
      <c r="H31" s="110">
        <v>1.4408276990141773</v>
      </c>
      <c r="I31" s="110">
        <f t="shared" si="1"/>
        <v>1.4408276990141773</v>
      </c>
      <c r="J31" s="85">
        <f>分析係数表!G34</f>
        <v>0.42506631299734748</v>
      </c>
      <c r="K31" s="111">
        <f t="shared" si="2"/>
        <v>0.6124473176844083</v>
      </c>
      <c r="L31" s="79"/>
      <c r="M31" s="80"/>
      <c r="N31" s="81">
        <f>分析係数表!H34</f>
        <v>0.16547827123222372</v>
      </c>
      <c r="O31" s="82">
        <f t="shared" si="3"/>
        <v>0.58401219869916776</v>
      </c>
      <c r="P31" s="76">
        <f>分析係数表!C34</f>
        <v>0.21075898495808931</v>
      </c>
      <c r="Q31" s="82">
        <f t="shared" si="4"/>
        <v>0.12308581820097857</v>
      </c>
      <c r="R31" s="83">
        <v>0.13467021218263273</v>
      </c>
      <c r="S31" s="84">
        <f t="shared" si="5"/>
        <v>1.5754979111968099</v>
      </c>
      <c r="T31" s="85">
        <f>分析係数表!F34</f>
        <v>0.7000994694960212</v>
      </c>
      <c r="U31" s="86">
        <f t="shared" si="6"/>
        <v>1.1030052518209761</v>
      </c>
      <c r="V31" s="87">
        <f>分析係数表!D34</f>
        <v>0.34449602122015915</v>
      </c>
      <c r="W31" s="88">
        <f t="shared" si="7"/>
        <v>1</v>
      </c>
      <c r="X31" s="76">
        <f>分析係数表!E34</f>
        <v>0.25008289124668437</v>
      </c>
      <c r="Y31" s="89">
        <f t="shared" si="8"/>
        <v>0</v>
      </c>
    </row>
    <row r="32" spans="1:25" x14ac:dyDescent="0.2">
      <c r="A32" s="6" t="s">
        <v>20</v>
      </c>
      <c r="B32" s="5" t="s">
        <v>37</v>
      </c>
      <c r="C32" s="90"/>
      <c r="D32" s="107">
        <f>投入係数表!AN32</f>
        <v>0</v>
      </c>
      <c r="E32" s="110">
        <f t="shared" si="9"/>
        <v>0</v>
      </c>
      <c r="F32" s="85">
        <f>分析係数表!C35</f>
        <v>0.35776763643278187</v>
      </c>
      <c r="G32" s="110">
        <f t="shared" si="0"/>
        <v>0</v>
      </c>
      <c r="H32" s="110">
        <v>8.3404861230620866E-2</v>
      </c>
      <c r="I32" s="110">
        <f t="shared" si="1"/>
        <v>8.3404861230620866E-2</v>
      </c>
      <c r="J32" s="85">
        <f>分析係数表!G35</f>
        <v>0.31457036114570364</v>
      </c>
      <c r="K32" s="111">
        <f t="shared" si="2"/>
        <v>2.62366973186237E-2</v>
      </c>
      <c r="L32" s="79"/>
      <c r="M32" s="80"/>
      <c r="N32" s="81">
        <f>分析係数表!H35</f>
        <v>6.2812822753634701E-2</v>
      </c>
      <c r="O32" s="82">
        <f t="shared" si="3"/>
        <v>0.22168139931418329</v>
      </c>
      <c r="P32" s="76">
        <f>分析係数表!C35</f>
        <v>0.35776763643278187</v>
      </c>
      <c r="Q32" s="82">
        <f t="shared" si="4"/>
        <v>7.9310430273747068E-2</v>
      </c>
      <c r="R32" s="83">
        <v>9.7176264474612667E-2</v>
      </c>
      <c r="S32" s="84">
        <f t="shared" si="5"/>
        <v>0.18058112570523355</v>
      </c>
      <c r="T32" s="85">
        <f>分析係数表!F35</f>
        <v>0.64533001245330013</v>
      </c>
      <c r="U32" s="86">
        <f t="shared" si="6"/>
        <v>0.11653442010018931</v>
      </c>
      <c r="V32" s="87">
        <f>分析係数表!D35</f>
        <v>7.6961394769613944E-2</v>
      </c>
      <c r="W32" s="88">
        <f t="shared" si="7"/>
        <v>0</v>
      </c>
      <c r="X32" s="76">
        <f>分析係数表!E35</f>
        <v>7.0734744707347447E-2</v>
      </c>
      <c r="Y32" s="89">
        <f t="shared" si="8"/>
        <v>0</v>
      </c>
    </row>
    <row r="33" spans="1:25" x14ac:dyDescent="0.2">
      <c r="A33" s="6" t="s">
        <v>21</v>
      </c>
      <c r="B33" s="5" t="s">
        <v>38</v>
      </c>
      <c r="C33" s="90"/>
      <c r="D33" s="107">
        <f>投入係数表!AN33</f>
        <v>0</v>
      </c>
      <c r="E33" s="110">
        <f t="shared" si="9"/>
        <v>0</v>
      </c>
      <c r="F33" s="85">
        <f>分析係数表!C36</f>
        <v>0.77131996474217712</v>
      </c>
      <c r="G33" s="110">
        <f t="shared" si="0"/>
        <v>0</v>
      </c>
      <c r="H33" s="110">
        <v>9.9028071232021606E-2</v>
      </c>
      <c r="I33" s="110">
        <f t="shared" si="1"/>
        <v>9.9028071232021606E-2</v>
      </c>
      <c r="J33" s="85">
        <f>分析係数表!G36</f>
        <v>2.7850799289520427E-2</v>
      </c>
      <c r="K33" s="111">
        <f t="shared" si="2"/>
        <v>2.7580109359113657E-3</v>
      </c>
      <c r="L33" s="79"/>
      <c r="M33" s="80"/>
      <c r="N33" s="81">
        <f>分析係数表!H36</f>
        <v>0.1566397870819099</v>
      </c>
      <c r="O33" s="82">
        <f t="shared" si="3"/>
        <v>0.55281908480357511</v>
      </c>
      <c r="P33" s="76">
        <f>分析係数表!C36</f>
        <v>0.77131996474217712</v>
      </c>
      <c r="Q33" s="82">
        <f t="shared" si="4"/>
        <v>0.42640039699949617</v>
      </c>
      <c r="R33" s="83">
        <v>0.443700726105903</v>
      </c>
      <c r="S33" s="84">
        <f t="shared" si="5"/>
        <v>0.54272879733792456</v>
      </c>
      <c r="T33" s="85">
        <f>分析係数表!F36</f>
        <v>0.87289520426287748</v>
      </c>
      <c r="U33" s="86">
        <f t="shared" si="6"/>
        <v>0.47374536441163351</v>
      </c>
      <c r="V33" s="87">
        <f>分析係数表!D36</f>
        <v>1.1793960923623446E-2</v>
      </c>
      <c r="W33" s="88">
        <f t="shared" si="7"/>
        <v>0</v>
      </c>
      <c r="X33" s="76">
        <f>分析係数表!E36</f>
        <v>4.760213143872114E-3</v>
      </c>
      <c r="Y33" s="89">
        <f t="shared" si="8"/>
        <v>0</v>
      </c>
    </row>
    <row r="34" spans="1:25" x14ac:dyDescent="0.2">
      <c r="A34" s="6" t="s">
        <v>22</v>
      </c>
      <c r="B34" s="5" t="s">
        <v>378</v>
      </c>
      <c r="C34" s="90"/>
      <c r="D34" s="107">
        <f>投入係数表!AN34</f>
        <v>5.3304904051172705E-2</v>
      </c>
      <c r="E34" s="110">
        <f t="shared" si="9"/>
        <v>5.3304904051172706</v>
      </c>
      <c r="F34" s="85">
        <f>分析係数表!C37</f>
        <v>0.44031007751937989</v>
      </c>
      <c r="G34" s="110">
        <f t="shared" si="0"/>
        <v>2.347068643493496</v>
      </c>
      <c r="H34" s="110">
        <v>2.7019748514682731</v>
      </c>
      <c r="I34" s="110">
        <f t="shared" si="1"/>
        <v>2.7019748514682731</v>
      </c>
      <c r="J34" s="85">
        <f>分析係数表!G37</f>
        <v>0.46875589956579194</v>
      </c>
      <c r="K34" s="111">
        <f t="shared" si="2"/>
        <v>1.2665666521041574</v>
      </c>
      <c r="L34" s="79"/>
      <c r="M34" s="80"/>
      <c r="N34" s="81">
        <f>分析係数表!H37</f>
        <v>4.9515373003892908E-2</v>
      </c>
      <c r="O34" s="82">
        <f t="shared" si="3"/>
        <v>0.17475153470047713</v>
      </c>
      <c r="P34" s="76">
        <f>分析係数表!C37</f>
        <v>0.44031007751937989</v>
      </c>
      <c r="Q34" s="82">
        <f t="shared" si="4"/>
        <v>7.6944861790597688E-2</v>
      </c>
      <c r="R34" s="83">
        <v>9.0882088604464922E-2</v>
      </c>
      <c r="S34" s="84">
        <f t="shared" si="5"/>
        <v>2.7928569400727379</v>
      </c>
      <c r="T34" s="85">
        <f>分析係数表!F37</f>
        <v>0.71172361714177834</v>
      </c>
      <c r="U34" s="86">
        <f t="shared" si="6"/>
        <v>1.9877422435480878</v>
      </c>
      <c r="V34" s="87">
        <f>分析係数表!D37</f>
        <v>0.12846894468567113</v>
      </c>
      <c r="W34" s="88">
        <f t="shared" si="7"/>
        <v>0</v>
      </c>
      <c r="X34" s="76">
        <f>分析係数表!E37</f>
        <v>0.12044553520860865</v>
      </c>
      <c r="Y34" s="89">
        <f t="shared" si="8"/>
        <v>0</v>
      </c>
    </row>
    <row r="35" spans="1:25" x14ac:dyDescent="0.2">
      <c r="A35" s="6" t="s">
        <v>23</v>
      </c>
      <c r="B35" s="5" t="s">
        <v>194</v>
      </c>
      <c r="C35" s="90"/>
      <c r="D35" s="107">
        <f>投入係数表!AN35</f>
        <v>0</v>
      </c>
      <c r="E35" s="110">
        <f t="shared" si="9"/>
        <v>0</v>
      </c>
      <c r="F35" s="85">
        <f>分析係数表!C38</f>
        <v>1.9523553644993696E-2</v>
      </c>
      <c r="G35" s="110">
        <f t="shared" si="0"/>
        <v>0</v>
      </c>
      <c r="H35" s="110">
        <v>3.928298830738362E-3</v>
      </c>
      <c r="I35" s="110">
        <f t="shared" si="1"/>
        <v>3.928298830738362E-3</v>
      </c>
      <c r="J35" s="85">
        <f>分析係数表!G38</f>
        <v>0.33554817275747506</v>
      </c>
      <c r="K35" s="111">
        <f t="shared" si="2"/>
        <v>1.3181334946995831E-3</v>
      </c>
      <c r="L35" s="79"/>
      <c r="M35" s="80"/>
      <c r="N35" s="81">
        <f>分析係数表!H38</f>
        <v>4.4649241280686425E-2</v>
      </c>
      <c r="O35" s="82">
        <f t="shared" si="3"/>
        <v>0.15757779783661155</v>
      </c>
      <c r="P35" s="76">
        <f>分析係数表!C38</f>
        <v>1.9523553644993696E-2</v>
      </c>
      <c r="Q35" s="82">
        <f t="shared" si="4"/>
        <v>3.076478589323057E-3</v>
      </c>
      <c r="R35" s="83">
        <v>3.733217952293619E-3</v>
      </c>
      <c r="S35" s="84">
        <f t="shared" si="5"/>
        <v>7.6615167830319814E-3</v>
      </c>
      <c r="T35" s="85">
        <f>分析係数表!F38</f>
        <v>0.54485049833887045</v>
      </c>
      <c r="U35" s="86">
        <f t="shared" si="6"/>
        <v>4.1743812372665948E-3</v>
      </c>
      <c r="V35" s="87">
        <f>分析係数表!D38</f>
        <v>0.16279069767441862</v>
      </c>
      <c r="W35" s="88">
        <f t="shared" si="7"/>
        <v>0</v>
      </c>
      <c r="X35" s="76">
        <f>分析係数表!E38</f>
        <v>0.12624584717607973</v>
      </c>
      <c r="Y35" s="89">
        <f t="shared" si="8"/>
        <v>0</v>
      </c>
    </row>
    <row r="36" spans="1:25" x14ac:dyDescent="0.2">
      <c r="A36" s="6" t="s">
        <v>24</v>
      </c>
      <c r="B36" s="5" t="s">
        <v>39</v>
      </c>
      <c r="C36" s="90"/>
      <c r="D36" s="107">
        <f>投入係数表!AN36</f>
        <v>0</v>
      </c>
      <c r="E36" s="110">
        <f t="shared" si="9"/>
        <v>0</v>
      </c>
      <c r="F36" s="85">
        <f>分析係数表!C39</f>
        <v>1</v>
      </c>
      <c r="G36" s="110">
        <f t="shared" si="0"/>
        <v>0</v>
      </c>
      <c r="H36" s="110">
        <v>1.1021251622329026E-2</v>
      </c>
      <c r="I36" s="110">
        <f t="shared" si="1"/>
        <v>1.1021251622329026E-2</v>
      </c>
      <c r="J36" s="85">
        <f>分析係数表!G39</f>
        <v>0.34952522092321203</v>
      </c>
      <c r="K36" s="111">
        <f t="shared" si="2"/>
        <v>3.8522054081448617E-3</v>
      </c>
      <c r="L36" s="79"/>
      <c r="M36" s="80"/>
      <c r="N36" s="81">
        <f>分析係数表!H39</f>
        <v>3.9524906649717967E-3</v>
      </c>
      <c r="O36" s="82">
        <f t="shared" si="3"/>
        <v>1.3949280146568373E-2</v>
      </c>
      <c r="P36" s="76">
        <f>分析係数表!C39</f>
        <v>1</v>
      </c>
      <c r="Q36" s="82">
        <f t="shared" si="4"/>
        <v>1.3949280146568373E-2</v>
      </c>
      <c r="R36" s="83">
        <v>2.2716598636461065E-2</v>
      </c>
      <c r="S36" s="84">
        <f t="shared" si="5"/>
        <v>3.3737850258790093E-2</v>
      </c>
      <c r="T36" s="85">
        <f>分析係数表!F39</f>
        <v>0.70020308469180526</v>
      </c>
      <c r="U36" s="86">
        <f t="shared" si="6"/>
        <v>2.3623346822075043E-2</v>
      </c>
      <c r="V36" s="87">
        <f>分析係数表!D39</f>
        <v>4.7038805642461164E-2</v>
      </c>
      <c r="W36" s="88">
        <f t="shared" si="7"/>
        <v>0</v>
      </c>
      <c r="X36" s="76">
        <f>分析係数表!E39</f>
        <v>5.9608101432570393E-2</v>
      </c>
      <c r="Y36" s="89">
        <f t="shared" si="8"/>
        <v>0</v>
      </c>
    </row>
    <row r="37" spans="1:25" x14ac:dyDescent="0.2">
      <c r="A37" s="6" t="s">
        <v>25</v>
      </c>
      <c r="B37" s="5" t="s">
        <v>40</v>
      </c>
      <c r="C37" s="90"/>
      <c r="D37" s="107">
        <f>投入係数表!AN37</f>
        <v>0</v>
      </c>
      <c r="E37" s="110">
        <f t="shared" si="9"/>
        <v>0</v>
      </c>
      <c r="F37" s="85">
        <f>分析係数表!C40</f>
        <v>0.85909267157813107</v>
      </c>
      <c r="G37" s="110">
        <f t="shared" si="0"/>
        <v>0</v>
      </c>
      <c r="H37" s="110">
        <v>1.1855369302362305E-3</v>
      </c>
      <c r="I37" s="110">
        <f t="shared" si="1"/>
        <v>1.1855369302362305E-3</v>
      </c>
      <c r="J37" s="85">
        <f>分析係数表!G40</f>
        <v>0.47745782431646305</v>
      </c>
      <c r="K37" s="111">
        <f t="shared" si="2"/>
        <v>5.6604388335740905E-4</v>
      </c>
      <c r="L37" s="79"/>
      <c r="M37" s="80"/>
      <c r="N37" s="81">
        <f>分析係数表!H40</f>
        <v>3.4410502899817272E-2</v>
      </c>
      <c r="O37" s="82">
        <f t="shared" si="3"/>
        <v>0.12144285353733519</v>
      </c>
      <c r="P37" s="76">
        <f>分析係数表!C40</f>
        <v>0.85909267157813107</v>
      </c>
      <c r="Q37" s="82">
        <f t="shared" si="4"/>
        <v>0.10433066548946097</v>
      </c>
      <c r="R37" s="83">
        <v>0.10445297904366412</v>
      </c>
      <c r="S37" s="84">
        <f t="shared" si="5"/>
        <v>0.10563851597390035</v>
      </c>
      <c r="T37" s="85">
        <f>分析係数表!F40</f>
        <v>0.67379290285049442</v>
      </c>
      <c r="U37" s="86">
        <f t="shared" si="6"/>
        <v>7.1178482330872636E-2</v>
      </c>
      <c r="V37" s="87">
        <f>分析係数表!D40</f>
        <v>6.7699243746364171E-2</v>
      </c>
      <c r="W37" s="88">
        <f t="shared" si="7"/>
        <v>0</v>
      </c>
      <c r="X37" s="76">
        <f>分析係数表!E40</f>
        <v>4.3048283885980219E-2</v>
      </c>
      <c r="Y37" s="89">
        <f t="shared" si="8"/>
        <v>0</v>
      </c>
    </row>
    <row r="38" spans="1:25" x14ac:dyDescent="0.2">
      <c r="A38" s="6" t="s">
        <v>26</v>
      </c>
      <c r="B38" s="5" t="s">
        <v>277</v>
      </c>
      <c r="C38" s="90"/>
      <c r="D38" s="107">
        <f>投入係数表!AN38</f>
        <v>0</v>
      </c>
      <c r="E38" s="110">
        <f t="shared" si="9"/>
        <v>0</v>
      </c>
      <c r="F38" s="85">
        <f>分析係数表!C41</f>
        <v>0.79270887240526711</v>
      </c>
      <c r="G38" s="110">
        <f t="shared" si="0"/>
        <v>0</v>
      </c>
      <c r="H38" s="110">
        <v>5.8576455715295692E-3</v>
      </c>
      <c r="I38" s="110">
        <f t="shared" si="1"/>
        <v>5.8576455715295692E-3</v>
      </c>
      <c r="J38" s="85">
        <f>分析係数表!G41</f>
        <v>0.44018033035308379</v>
      </c>
      <c r="K38" s="111">
        <f t="shared" si="2"/>
        <v>2.5784203627671641E-3</v>
      </c>
      <c r="L38" s="79"/>
      <c r="M38" s="80"/>
      <c r="N38" s="81">
        <f>分析係数表!H41</f>
        <v>5.5652657503773732E-2</v>
      </c>
      <c r="O38" s="82">
        <f t="shared" si="3"/>
        <v>0.19641147221449534</v>
      </c>
      <c r="P38" s="76">
        <f>分析係数表!C41</f>
        <v>0.79270887240526711</v>
      </c>
      <c r="Q38" s="82">
        <f t="shared" si="4"/>
        <v>0.15569711666661104</v>
      </c>
      <c r="R38" s="83">
        <v>0.15859336038813013</v>
      </c>
      <c r="S38" s="84">
        <f t="shared" si="5"/>
        <v>0.1644510059596597</v>
      </c>
      <c r="T38" s="85">
        <f>分析係数表!F41</f>
        <v>0.54542354902257917</v>
      </c>
      <c r="U38" s="86">
        <f t="shared" si="6"/>
        <v>8.969545131085091E-2</v>
      </c>
      <c r="V38" s="87">
        <f>分析係数表!D41</f>
        <v>0.13115623579330202</v>
      </c>
      <c r="W38" s="88">
        <f t="shared" si="7"/>
        <v>0</v>
      </c>
      <c r="X38" s="76">
        <f>分析係数表!E41</f>
        <v>0.12384452189725716</v>
      </c>
      <c r="Y38" s="89">
        <f t="shared" si="8"/>
        <v>0</v>
      </c>
    </row>
    <row r="39" spans="1:25" x14ac:dyDescent="0.2">
      <c r="A39" s="6" t="s">
        <v>51</v>
      </c>
      <c r="B39" s="5" t="s">
        <v>368</v>
      </c>
      <c r="C39" s="90"/>
      <c r="D39" s="107">
        <f>投入係数表!AN39</f>
        <v>0</v>
      </c>
      <c r="E39" s="110">
        <f t="shared" si="9"/>
        <v>0</v>
      </c>
      <c r="F39" s="85">
        <f>分析係数表!C42</f>
        <v>1</v>
      </c>
      <c r="G39" s="110">
        <f>E39*F39</f>
        <v>0</v>
      </c>
      <c r="H39" s="110">
        <v>1.7502769504152589E-2</v>
      </c>
      <c r="I39" s="110">
        <f>C39+H39</f>
        <v>1.7502769504152589E-2</v>
      </c>
      <c r="J39" s="85">
        <f>分析係数表!G42</f>
        <v>0.4853870458135861</v>
      </c>
      <c r="K39" s="111">
        <f>I39*J39</f>
        <v>8.4956175831767504E-3</v>
      </c>
      <c r="L39" s="79"/>
      <c r="M39" s="80"/>
      <c r="N39" s="81">
        <f>分析係数表!H42</f>
        <v>1.2671804242472393E-2</v>
      </c>
      <c r="O39" s="82">
        <f t="shared" si="3"/>
        <v>4.4721812731209155E-2</v>
      </c>
      <c r="P39" s="76">
        <f>分析係数表!C42</f>
        <v>1</v>
      </c>
      <c r="Q39" s="82">
        <f>O39*P39</f>
        <v>4.4721812731209155E-2</v>
      </c>
      <c r="R39" s="83">
        <v>4.6902808216062936E-2</v>
      </c>
      <c r="S39" s="84">
        <f>I39+R39</f>
        <v>6.4405577720215518E-2</v>
      </c>
      <c r="T39" s="85">
        <f>分析係数表!F42</f>
        <v>0.55766192733017372</v>
      </c>
      <c r="U39" s="86">
        <f>S39*T39</f>
        <v>3.5916538602268684E-2</v>
      </c>
      <c r="V39" s="87">
        <f>分析係数表!D42</f>
        <v>5.075039494470774E-2</v>
      </c>
      <c r="W39" s="88">
        <f>ROUND(S39*V39,0)</f>
        <v>0</v>
      </c>
      <c r="X39" s="76">
        <f>分析係数表!E42</f>
        <v>4.4826224328593997E-2</v>
      </c>
      <c r="Y39" s="89">
        <f>ROUND(S39*X39,0)</f>
        <v>0</v>
      </c>
    </row>
    <row r="40" spans="1:25" x14ac:dyDescent="0.2">
      <c r="A40" s="6" t="s">
        <v>195</v>
      </c>
      <c r="B40" s="5" t="s">
        <v>41</v>
      </c>
      <c r="C40" s="90"/>
      <c r="D40" s="107">
        <f>投入係数表!AN40</f>
        <v>0</v>
      </c>
      <c r="E40" s="110">
        <f t="shared" si="9"/>
        <v>0</v>
      </c>
      <c r="F40" s="85">
        <f>分析係数表!C43</f>
        <v>0.28901851382196297</v>
      </c>
      <c r="G40" s="110">
        <f>E40*F40</f>
        <v>0</v>
      </c>
      <c r="H40" s="110">
        <v>0.23766591698605441</v>
      </c>
      <c r="I40" s="110">
        <f>C40+H40</f>
        <v>0.23766591698605441</v>
      </c>
      <c r="J40" s="85">
        <f>分析係数表!G43</f>
        <v>0.30652070442646356</v>
      </c>
      <c r="K40" s="111">
        <f>I40*J40</f>
        <v>7.2849524292726814E-2</v>
      </c>
      <c r="L40" s="79"/>
      <c r="M40" s="80"/>
      <c r="N40" s="81">
        <f>分析係数表!H43</f>
        <v>3.521490426630651E-2</v>
      </c>
      <c r="O40" s="82">
        <f t="shared" si="3"/>
        <v>0.12428177738625992</v>
      </c>
      <c r="P40" s="76">
        <f>分析係数表!C43</f>
        <v>0.28901851382196297</v>
      </c>
      <c r="Q40" s="82">
        <f>O40*P40</f>
        <v>3.5919734595328892E-2</v>
      </c>
      <c r="R40" s="83">
        <v>6.0503835936924912E-2</v>
      </c>
      <c r="S40" s="84">
        <f>I40+R40</f>
        <v>0.29816975292297931</v>
      </c>
      <c r="T40" s="85">
        <f>分析係数表!F43</f>
        <v>0.54989687450420432</v>
      </c>
      <c r="U40" s="86">
        <f>S40*T40</f>
        <v>0.16396261520403715</v>
      </c>
      <c r="V40" s="87">
        <f>分析係数表!D43</f>
        <v>0.17436141519911152</v>
      </c>
      <c r="W40" s="88">
        <f>ROUND(S40*V40,0)</f>
        <v>0</v>
      </c>
      <c r="X40" s="76">
        <f>分析係数表!E43</f>
        <v>0.14136125654450263</v>
      </c>
      <c r="Y40" s="89">
        <f>ROUND(S40*X40,0)</f>
        <v>0</v>
      </c>
    </row>
    <row r="41" spans="1:25" x14ac:dyDescent="0.2">
      <c r="A41" s="6" t="s">
        <v>341</v>
      </c>
      <c r="B41" s="5" t="s">
        <v>42</v>
      </c>
      <c r="C41" s="163"/>
      <c r="D41" s="107">
        <f>投入係数表!AN41</f>
        <v>0</v>
      </c>
      <c r="E41" s="110">
        <f t="shared" si="9"/>
        <v>0</v>
      </c>
      <c r="F41" s="85">
        <f>分析係数表!C44</f>
        <v>0.45048931238732937</v>
      </c>
      <c r="G41" s="110">
        <f>E41*F41</f>
        <v>0</v>
      </c>
      <c r="H41" s="110">
        <v>1.6144006339692189E-3</v>
      </c>
      <c r="I41" s="110">
        <f>C41+H41</f>
        <v>1.6144006339692189E-3</v>
      </c>
      <c r="J41" s="85">
        <f>分析係数表!G44</f>
        <v>0.26609555771438664</v>
      </c>
      <c r="K41" s="111">
        <f>I41*J41</f>
        <v>4.2958483707049869E-4</v>
      </c>
      <c r="L41" s="79"/>
      <c r="M41" s="80"/>
      <c r="N41" s="81">
        <f>分析係数表!H44</f>
        <v>0.11519822038611266</v>
      </c>
      <c r="O41" s="82">
        <f t="shared" si="3"/>
        <v>0.40656193392008322</v>
      </c>
      <c r="P41" s="76">
        <f>分析係数表!C44</f>
        <v>0.45048931238732937</v>
      </c>
      <c r="Q41" s="82">
        <f>O41*P41</f>
        <v>0.18315180605452114</v>
      </c>
      <c r="R41" s="83">
        <v>0.1858806502540867</v>
      </c>
      <c r="S41" s="84">
        <f>I41+R41</f>
        <v>0.18749505088805593</v>
      </c>
      <c r="T41" s="85">
        <f>分析係数表!F44</f>
        <v>0.50295857988165682</v>
      </c>
      <c r="U41" s="86">
        <f>S41*T41</f>
        <v>9.4302244529495594E-2</v>
      </c>
      <c r="V41" s="87">
        <f>分析係数表!D44</f>
        <v>0.24172039212222909</v>
      </c>
      <c r="W41" s="88">
        <f>ROUND(S41*V41,0)</f>
        <v>0</v>
      </c>
      <c r="X41" s="76">
        <f>分析係数表!E44</f>
        <v>0.1850216373752539</v>
      </c>
      <c r="Y41" s="89">
        <f>ROUND(S41*X41,0)</f>
        <v>0</v>
      </c>
    </row>
    <row r="42" spans="1:25" x14ac:dyDescent="0.2">
      <c r="A42" s="6" t="s">
        <v>342</v>
      </c>
      <c r="B42" s="5" t="s">
        <v>279</v>
      </c>
      <c r="C42" s="201">
        <f>最終需要_まとめ!C43</f>
        <v>100</v>
      </c>
      <c r="D42" s="107">
        <f>投入係数表!AN42</f>
        <v>0</v>
      </c>
      <c r="E42" s="110">
        <f t="shared" si="9"/>
        <v>0</v>
      </c>
      <c r="F42" s="85">
        <f>分析係数表!C45</f>
        <v>1</v>
      </c>
      <c r="G42" s="110">
        <f>E42*F42</f>
        <v>0</v>
      </c>
      <c r="H42" s="110">
        <v>4.7689600210544261E-2</v>
      </c>
      <c r="I42" s="110">
        <f>C42+H42</f>
        <v>100.04768960021055</v>
      </c>
      <c r="J42" s="85">
        <f>分析係数表!G45</f>
        <v>0</v>
      </c>
      <c r="K42" s="111">
        <f>I42*J42</f>
        <v>0</v>
      </c>
      <c r="L42" s="79"/>
      <c r="M42" s="80"/>
      <c r="N42" s="81">
        <f>分析係数表!H45</f>
        <v>0</v>
      </c>
      <c r="O42" s="82">
        <f t="shared" si="3"/>
        <v>0</v>
      </c>
      <c r="P42" s="76">
        <f>分析係数表!C45</f>
        <v>1</v>
      </c>
      <c r="Q42" s="82">
        <f>O42*P42</f>
        <v>0</v>
      </c>
      <c r="R42" s="83">
        <v>5.7987349503310064E-3</v>
      </c>
      <c r="S42" s="84">
        <f>I42+R42</f>
        <v>100.05348833516088</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107">
        <f>投入係数表!AN43</f>
        <v>0</v>
      </c>
      <c r="E43" s="110">
        <f t="shared" si="9"/>
        <v>0</v>
      </c>
      <c r="F43" s="85">
        <f>分析係数表!C46</f>
        <v>0.50943835935679327</v>
      </c>
      <c r="G43" s="110">
        <f>E43*F43</f>
        <v>0</v>
      </c>
      <c r="H43" s="110">
        <v>5.8047024770487732E-2</v>
      </c>
      <c r="I43" s="110">
        <f>C43+H43</f>
        <v>5.8047024770487732E-2</v>
      </c>
      <c r="J43" s="85">
        <f>分析係数表!G46</f>
        <v>9.5846645367412137E-3</v>
      </c>
      <c r="K43" s="111">
        <f>I43*J43</f>
        <v>5.5636125978103252E-4</v>
      </c>
      <c r="L43" s="79"/>
      <c r="M43" s="80"/>
      <c r="N43" s="81">
        <f>分析係数表!H46</f>
        <v>2.3069436720425836E-2</v>
      </c>
      <c r="O43" s="82">
        <f t="shared" si="3"/>
        <v>8.1417532111754592E-2</v>
      </c>
      <c r="P43" s="76">
        <f>分析係数表!C46</f>
        <v>0.50943835935679327</v>
      </c>
      <c r="Q43" s="82">
        <f>O43*P43</f>
        <v>4.1477213981891289E-2</v>
      </c>
      <c r="R43" s="83">
        <v>4.6175949065756949E-2</v>
      </c>
      <c r="S43" s="84">
        <f>I43+R43</f>
        <v>0.10422297383624468</v>
      </c>
      <c r="T43" s="85">
        <f>分析係数表!F46</f>
        <v>0.31355545413053398</v>
      </c>
      <c r="U43" s="86">
        <f>S43*T43</f>
        <v>3.2679681892058464E-2</v>
      </c>
      <c r="V43" s="87">
        <f>分析係数表!D46</f>
        <v>1.3692377909630307E-3</v>
      </c>
      <c r="W43" s="88">
        <f>ROUND(S43*V43,0)</f>
        <v>0</v>
      </c>
      <c r="X43" s="76">
        <f>分析係数表!E46</f>
        <v>4.5641259698767688E-3</v>
      </c>
      <c r="Y43" s="89">
        <f>ROUND(S43*X43,0)</f>
        <v>0</v>
      </c>
    </row>
    <row r="44" spans="1:25" x14ac:dyDescent="0.2">
      <c r="A44" s="192">
        <v>40</v>
      </c>
      <c r="B44" s="14" t="s">
        <v>151</v>
      </c>
      <c r="C44" s="197">
        <f>SUM(C5:C43)</f>
        <v>100</v>
      </c>
      <c r="D44" s="108">
        <f>投入係数表!AN44</f>
        <v>1</v>
      </c>
      <c r="E44" s="96">
        <f>SUM(E5:E43)</f>
        <v>100.00000000000001</v>
      </c>
      <c r="F44" s="98">
        <f>分析係数表!C47</f>
        <v>0.37485381830581077</v>
      </c>
      <c r="G44" s="96">
        <f>SUM(G5:G43)</f>
        <v>21.083694255233272</v>
      </c>
      <c r="H44" s="96">
        <f>SUM(H5:H43)</f>
        <v>24.580950466759209</v>
      </c>
      <c r="I44" s="96">
        <f>SUM(I5:I43)</f>
        <v>124.58095046675921</v>
      </c>
      <c r="J44" s="98">
        <f>分析係数表!G47</f>
        <v>0.21549218320370808</v>
      </c>
      <c r="K44" s="112">
        <f>SUM(K5:K43)</f>
        <v>5.6257778543575281</v>
      </c>
      <c r="L44" s="94">
        <f>最終需要_まとめ!$L$33</f>
        <v>0.62733333333333341</v>
      </c>
      <c r="M44" s="91">
        <f>K44*L44</f>
        <v>3.5292379739669566</v>
      </c>
      <c r="N44" s="95">
        <f>分析係数表!H47</f>
        <v>1</v>
      </c>
      <c r="O44" s="96">
        <f>SUM(O5:O43)</f>
        <v>3.529237973966957</v>
      </c>
      <c r="P44" s="92">
        <f>分析係数表!C47</f>
        <v>0.37485381830581077</v>
      </c>
      <c r="Q44" s="96">
        <f>SUM(Q5:Q43)</f>
        <v>1.4813730277595556</v>
      </c>
      <c r="R44" s="91">
        <f>SUM(R5:R43)</f>
        <v>1.6628142166174897</v>
      </c>
      <c r="S44" s="97">
        <f>SUM(S5:S43)</f>
        <v>126.2437646833767</v>
      </c>
      <c r="T44" s="98">
        <f>分析係数表!F47</f>
        <v>0.42538298373792127</v>
      </c>
      <c r="U44" s="99">
        <f>SUM(U5:U43)</f>
        <v>10.683174824384926</v>
      </c>
      <c r="V44" s="100">
        <f>分析係数表!D47</f>
        <v>7.0015974022573133E-2</v>
      </c>
      <c r="W44" s="101">
        <f>SUM(W5:W43)</f>
        <v>2</v>
      </c>
      <c r="X44" s="92">
        <f>分析係数表!E47</f>
        <v>5.9583104197763637E-2</v>
      </c>
      <c r="Y44" s="102">
        <f>SUM(Y5:Y43)</f>
        <v>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Y46"/>
  <sheetViews>
    <sheetView workbookViewId="0">
      <pane xSplit="2" ySplit="4" topLeftCell="C5" activePane="bottomRight" state="frozen"/>
      <selection pane="topRight" activeCell="C1" sqref="C1"/>
      <selection pane="bottomLeft" activeCell="A5" sqref="A5"/>
      <selection pane="bottomRight" activeCell="J15" sqref="J15:J1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2015年小野市産業連関表</v>
      </c>
      <c r="H1" s="401"/>
      <c r="I1" s="401"/>
    </row>
    <row r="2" spans="1:25" x14ac:dyDescent="0.2">
      <c r="B2" s="3" t="s">
        <v>284</v>
      </c>
      <c r="S2" s="3" t="s">
        <v>153</v>
      </c>
      <c r="U2" s="64" t="s">
        <v>210</v>
      </c>
      <c r="W2" s="3" t="s">
        <v>130</v>
      </c>
      <c r="Y2" s="3" t="s">
        <v>154</v>
      </c>
    </row>
    <row r="3" spans="1:25" ht="44" x14ac:dyDescent="0.2">
      <c r="B3" s="65"/>
      <c r="C3" s="66" t="s">
        <v>228</v>
      </c>
      <c r="D3" s="66" t="s">
        <v>354</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投入係数表!AO5</f>
        <v>0</v>
      </c>
      <c r="E5" s="110">
        <f>$C$43*D5</f>
        <v>0</v>
      </c>
      <c r="F5" s="85">
        <f>分析係数表!C8</f>
        <v>0.22093957036739609</v>
      </c>
      <c r="G5" s="110">
        <f t="shared" ref="G5:G38" si="0">E5*F5</f>
        <v>0</v>
      </c>
      <c r="H5" s="110">
        <f t="array" ref="H5:H43">MMULT(逆行列係数!C5:AO43,'39'!G5:G43)</f>
        <v>5.1415936709292391E-3</v>
      </c>
      <c r="I5" s="110">
        <f t="shared" ref="I5:I38" si="1">C5+H5</f>
        <v>5.1415936709292391E-3</v>
      </c>
      <c r="J5" s="85">
        <f>分析係数表!G8</f>
        <v>0.11961513229827248</v>
      </c>
      <c r="K5" s="111">
        <f t="shared" ref="K5:K38" si="2">I5*J5</f>
        <v>6.150124071721614E-4</v>
      </c>
      <c r="L5" s="79" t="s">
        <v>178</v>
      </c>
      <c r="M5" s="80" t="s">
        <v>178</v>
      </c>
      <c r="N5" s="81">
        <f>分析係数表!H8</f>
        <v>1.166878525462779E-2</v>
      </c>
      <c r="O5" s="82">
        <f t="shared" ref="O5:O43" si="3">$M$44*N5</f>
        <v>9.3937576551916036E-2</v>
      </c>
      <c r="P5" s="76">
        <f>分析係数表!C8</f>
        <v>0.22093957036739609</v>
      </c>
      <c r="Q5" s="82">
        <f t="shared" ref="Q5:Q38" si="4">O5*P5</f>
        <v>2.0754527804734711E-2</v>
      </c>
      <c r="R5" s="83">
        <f t="array" ref="R5:R43">MMULT(逆行列係数!C5:AO43,'39'!Q5:Q43)</f>
        <v>3.5228074414722269E-2</v>
      </c>
      <c r="S5" s="84">
        <f t="shared" ref="S5:S38" si="5">I5+R5</f>
        <v>4.0369668085651511E-2</v>
      </c>
      <c r="T5" s="85">
        <f>分析係数表!F8</f>
        <v>0.45156352503826808</v>
      </c>
      <c r="U5" s="86">
        <f t="shared" ref="U5:U38" si="6">S5*T5</f>
        <v>1.8229469625381668E-2</v>
      </c>
      <c r="V5" s="87">
        <f>分析係数表!D8</f>
        <v>0.17734528755740214</v>
      </c>
      <c r="W5" s="167">
        <f t="shared" ref="W5:W38" si="7">ROUND(S5*V5,0)</f>
        <v>0</v>
      </c>
      <c r="X5" s="76">
        <f>分析係数表!E8</f>
        <v>0.14038924119833807</v>
      </c>
      <c r="Y5" s="166">
        <f t="shared" ref="Y5:Y38" si="8">ROUND(S5*X5,0)</f>
        <v>0</v>
      </c>
    </row>
    <row r="6" spans="1:25" x14ac:dyDescent="0.2">
      <c r="A6" s="6" t="s">
        <v>220</v>
      </c>
      <c r="B6" s="5" t="s">
        <v>266</v>
      </c>
      <c r="C6" s="90"/>
      <c r="D6" s="107">
        <f>投入係数表!AO6</f>
        <v>0</v>
      </c>
      <c r="E6" s="110">
        <f t="shared" ref="E6:E43" si="9">$C$43*D6</f>
        <v>0</v>
      </c>
      <c r="F6" s="85">
        <f>分析係数表!C9</f>
        <v>0.23618090452261309</v>
      </c>
      <c r="G6" s="110">
        <f t="shared" si="0"/>
        <v>0</v>
      </c>
      <c r="H6" s="110">
        <v>5.3162032501426768E-3</v>
      </c>
      <c r="I6" s="110">
        <f t="shared" si="1"/>
        <v>5.3162032501426768E-3</v>
      </c>
      <c r="J6" s="85">
        <f>分析係数表!G9</f>
        <v>0.23529411764705882</v>
      </c>
      <c r="K6" s="111">
        <f t="shared" si="2"/>
        <v>1.2508713529747475E-3</v>
      </c>
      <c r="L6" s="79"/>
      <c r="M6" s="80"/>
      <c r="N6" s="81">
        <f>分析係数表!H9</f>
        <v>6.2564550726940495E-4</v>
      </c>
      <c r="O6" s="82">
        <f t="shared" si="3"/>
        <v>5.0366530406559234E-3</v>
      </c>
      <c r="P6" s="76">
        <f>分析係数表!C9</f>
        <v>0.23618090452261309</v>
      </c>
      <c r="Q6" s="82">
        <f t="shared" si="4"/>
        <v>1.1895612709086855E-3</v>
      </c>
      <c r="R6" s="83">
        <v>1.4113516482338669E-3</v>
      </c>
      <c r="S6" s="84">
        <f t="shared" si="5"/>
        <v>6.7275548983765435E-3</v>
      </c>
      <c r="T6" s="85">
        <f>分析係数表!F9</f>
        <v>0.68627450980392157</v>
      </c>
      <c r="U6" s="86">
        <f t="shared" si="6"/>
        <v>4.6169494400623342E-3</v>
      </c>
      <c r="V6" s="87">
        <f>分析係数表!D9</f>
        <v>1.9607843137254902E-2</v>
      </c>
      <c r="W6" s="167">
        <f t="shared" si="7"/>
        <v>0</v>
      </c>
      <c r="X6" s="76">
        <f>分析係数表!E9</f>
        <v>0</v>
      </c>
      <c r="Y6" s="166">
        <f t="shared" si="8"/>
        <v>0</v>
      </c>
    </row>
    <row r="7" spans="1:25" x14ac:dyDescent="0.2">
      <c r="A7" s="6" t="s">
        <v>221</v>
      </c>
      <c r="B7" s="5" t="s">
        <v>267</v>
      </c>
      <c r="C7" s="90"/>
      <c r="D7" s="107">
        <f>投入係数表!AO7</f>
        <v>0</v>
      </c>
      <c r="E7" s="110">
        <f t="shared" si="9"/>
        <v>0</v>
      </c>
      <c r="F7" s="85">
        <f>分析係数表!C10</f>
        <v>0</v>
      </c>
      <c r="G7" s="110">
        <f t="shared" si="0"/>
        <v>0</v>
      </c>
      <c r="H7" s="110">
        <v>0</v>
      </c>
      <c r="I7" s="110">
        <f t="shared" si="1"/>
        <v>0</v>
      </c>
      <c r="J7" s="85">
        <f>分析係数表!G10</f>
        <v>0</v>
      </c>
      <c r="K7" s="111">
        <f t="shared" si="2"/>
        <v>0</v>
      </c>
      <c r="L7" s="79"/>
      <c r="M7" s="80"/>
      <c r="N7" s="81">
        <f>分析係数表!H10</f>
        <v>1.1817748470644316E-3</v>
      </c>
      <c r="O7" s="82">
        <f t="shared" si="3"/>
        <v>9.5136779656834116E-3</v>
      </c>
      <c r="P7" s="76">
        <f>分析係数表!C10</f>
        <v>0</v>
      </c>
      <c r="Q7" s="82">
        <f t="shared" si="4"/>
        <v>0</v>
      </c>
      <c r="R7" s="83">
        <v>0</v>
      </c>
      <c r="S7" s="84">
        <f t="shared" si="5"/>
        <v>0</v>
      </c>
      <c r="T7" s="85">
        <f>分析係数表!F10</f>
        <v>0</v>
      </c>
      <c r="U7" s="86">
        <f t="shared" si="6"/>
        <v>0</v>
      </c>
      <c r="V7" s="87">
        <f>分析係数表!D10</f>
        <v>0</v>
      </c>
      <c r="W7" s="167">
        <f t="shared" si="7"/>
        <v>0</v>
      </c>
      <c r="X7" s="76">
        <f>分析係数表!E10</f>
        <v>0</v>
      </c>
      <c r="Y7" s="166">
        <f t="shared" si="8"/>
        <v>0</v>
      </c>
    </row>
    <row r="8" spans="1:25" x14ac:dyDescent="0.2">
      <c r="A8" s="6" t="s">
        <v>222</v>
      </c>
      <c r="B8" s="5" t="s">
        <v>27</v>
      </c>
      <c r="C8" s="90"/>
      <c r="D8" s="107">
        <f>投入係数表!AO8</f>
        <v>4.5641259698767686E-4</v>
      </c>
      <c r="E8" s="110">
        <f t="shared" si="9"/>
        <v>4.5641259698767686E-2</v>
      </c>
      <c r="F8" s="85">
        <f>分析係数表!C11</f>
        <v>2.6120660599932566E-2</v>
      </c>
      <c r="G8" s="110">
        <f t="shared" si="0"/>
        <v>1.1921798539448912E-3</v>
      </c>
      <c r="H8" s="110">
        <v>6.7106687892006002E-3</v>
      </c>
      <c r="I8" s="110">
        <f t="shared" si="1"/>
        <v>6.7106687892006002E-3</v>
      </c>
      <c r="J8" s="85">
        <f>分析係数表!G11</f>
        <v>0.34361233480176212</v>
      </c>
      <c r="K8" s="111">
        <f t="shared" si="2"/>
        <v>2.3058685707385324E-3</v>
      </c>
      <c r="L8" s="79"/>
      <c r="M8" s="80"/>
      <c r="N8" s="81">
        <f>分析係数表!H11</f>
        <v>-1.9861762135536665E-5</v>
      </c>
      <c r="O8" s="82">
        <f t="shared" si="3"/>
        <v>-1.5989374732241026E-4</v>
      </c>
      <c r="P8" s="76">
        <f>分析係数表!C11</f>
        <v>2.6120660599932566E-2</v>
      </c>
      <c r="Q8" s="82">
        <f t="shared" si="4"/>
        <v>-4.1765303058600551E-6</v>
      </c>
      <c r="R8" s="83">
        <v>4.9166765177731029E-4</v>
      </c>
      <c r="S8" s="84">
        <f t="shared" si="5"/>
        <v>7.2023364409779106E-3</v>
      </c>
      <c r="T8" s="85">
        <f>分析係数表!F11</f>
        <v>0.56828193832599116</v>
      </c>
      <c r="U8" s="86">
        <f t="shared" si="6"/>
        <v>4.092957713154848E-3</v>
      </c>
      <c r="V8" s="87">
        <f>分析係数表!D11</f>
        <v>2.2026431718061675E-2</v>
      </c>
      <c r="W8" s="167">
        <f t="shared" si="7"/>
        <v>0</v>
      </c>
      <c r="X8" s="76">
        <f>分析係数表!E11</f>
        <v>0</v>
      </c>
      <c r="Y8" s="166">
        <f t="shared" si="8"/>
        <v>0</v>
      </c>
    </row>
    <row r="9" spans="1:25" x14ac:dyDescent="0.2">
      <c r="A9" s="6" t="s">
        <v>223</v>
      </c>
      <c r="B9" s="5" t="s">
        <v>191</v>
      </c>
      <c r="C9" s="90"/>
      <c r="D9" s="107">
        <f>投入係数表!AO9</f>
        <v>2.2820629849383844E-3</v>
      </c>
      <c r="E9" s="110">
        <f t="shared" si="9"/>
        <v>0.22820629849383844</v>
      </c>
      <c r="F9" s="85">
        <f>分析係数表!C12</f>
        <v>0.27511259056197379</v>
      </c>
      <c r="G9" s="110">
        <f t="shared" si="0"/>
        <v>6.2782425961198957E-2</v>
      </c>
      <c r="H9" s="110">
        <v>7.4839083492515029E-2</v>
      </c>
      <c r="I9" s="110">
        <f t="shared" si="1"/>
        <v>7.4839083492515029E-2</v>
      </c>
      <c r="J9" s="85">
        <f>分析係数表!G12</f>
        <v>0.14467046825309793</v>
      </c>
      <c r="K9" s="111">
        <f t="shared" si="2"/>
        <v>1.082700525249484E-2</v>
      </c>
      <c r="L9" s="79"/>
      <c r="M9" s="80"/>
      <c r="N9" s="81">
        <f>分析係数表!H12</f>
        <v>9.3787240804004135E-2</v>
      </c>
      <c r="O9" s="82">
        <f t="shared" si="3"/>
        <v>0.75501827485642137</v>
      </c>
      <c r="P9" s="76">
        <f>分析係数表!C12</f>
        <v>0.27511259056197379</v>
      </c>
      <c r="Q9" s="82">
        <f t="shared" si="4"/>
        <v>0.20771503351738244</v>
      </c>
      <c r="R9" s="83">
        <v>0.24154677418832701</v>
      </c>
      <c r="S9" s="84">
        <f t="shared" si="5"/>
        <v>0.31638585768084204</v>
      </c>
      <c r="T9" s="85">
        <f>分析係数表!F12</f>
        <v>0.28514639763131922</v>
      </c>
      <c r="U9" s="86">
        <f t="shared" si="6"/>
        <v>9.0216287579187357E-2</v>
      </c>
      <c r="V9" s="87">
        <f>分析係数表!D12</f>
        <v>6.6646562123039807E-2</v>
      </c>
      <c r="W9" s="167">
        <f t="shared" si="7"/>
        <v>0</v>
      </c>
      <c r="X9" s="76">
        <f>分析係数表!E12</f>
        <v>5.9847571005592716E-2</v>
      </c>
      <c r="Y9" s="166">
        <f t="shared" si="8"/>
        <v>0</v>
      </c>
    </row>
    <row r="10" spans="1:25" x14ac:dyDescent="0.2">
      <c r="A10" s="6" t="s">
        <v>224</v>
      </c>
      <c r="B10" s="5" t="s">
        <v>28</v>
      </c>
      <c r="C10" s="90"/>
      <c r="D10" s="107">
        <f>投入係数表!AO10</f>
        <v>5.0205385668644457E-3</v>
      </c>
      <c r="E10" s="110">
        <f t="shared" si="9"/>
        <v>0.50205385668644453</v>
      </c>
      <c r="F10" s="85">
        <f>分析係数表!C13</f>
        <v>0</v>
      </c>
      <c r="G10" s="110">
        <f t="shared" si="0"/>
        <v>0</v>
      </c>
      <c r="H10" s="110">
        <v>0</v>
      </c>
      <c r="I10" s="110">
        <f t="shared" si="1"/>
        <v>0</v>
      </c>
      <c r="J10" s="85">
        <f>分析係数表!G13</f>
        <v>0.2449874686716792</v>
      </c>
      <c r="K10" s="111">
        <f t="shared" si="2"/>
        <v>0</v>
      </c>
      <c r="L10" s="79"/>
      <c r="M10" s="80"/>
      <c r="N10" s="81">
        <f>分析係数表!H13</f>
        <v>1.4727496623500437E-2</v>
      </c>
      <c r="O10" s="82">
        <f t="shared" si="3"/>
        <v>0.11856121363956722</v>
      </c>
      <c r="P10" s="76">
        <f>分析係数表!C13</f>
        <v>0</v>
      </c>
      <c r="Q10" s="82">
        <f t="shared" si="4"/>
        <v>0</v>
      </c>
      <c r="R10" s="83">
        <v>0</v>
      </c>
      <c r="S10" s="84">
        <f t="shared" si="5"/>
        <v>0</v>
      </c>
      <c r="T10" s="85">
        <f>分析係数表!F13</f>
        <v>0.38345864661654133</v>
      </c>
      <c r="U10" s="86">
        <f t="shared" si="6"/>
        <v>0</v>
      </c>
      <c r="V10" s="87">
        <f>分析係数表!D13</f>
        <v>8.834586466165413E-2</v>
      </c>
      <c r="W10" s="167">
        <f t="shared" si="7"/>
        <v>0</v>
      </c>
      <c r="X10" s="76">
        <f>分析係数表!E13</f>
        <v>8.6048454469507096E-2</v>
      </c>
      <c r="Y10" s="166">
        <f t="shared" si="8"/>
        <v>0</v>
      </c>
    </row>
    <row r="11" spans="1:25" x14ac:dyDescent="0.2">
      <c r="A11" s="6" t="s">
        <v>225</v>
      </c>
      <c r="B11" s="5" t="s">
        <v>268</v>
      </c>
      <c r="C11" s="90"/>
      <c r="D11" s="107">
        <f>投入係数表!AO11</f>
        <v>0.10451848471017799</v>
      </c>
      <c r="E11" s="110">
        <f t="shared" si="9"/>
        <v>10.451848471017799</v>
      </c>
      <c r="F11" s="85">
        <f>分析係数表!C14</f>
        <v>0.21228966346153844</v>
      </c>
      <c r="G11" s="110">
        <f t="shared" si="0"/>
        <v>2.2188193944633636</v>
      </c>
      <c r="H11" s="110">
        <v>2.5061858393236616</v>
      </c>
      <c r="I11" s="110">
        <f t="shared" si="1"/>
        <v>2.5061858393236616</v>
      </c>
      <c r="J11" s="85">
        <f>分析係数表!G14</f>
        <v>0.17214191852825231</v>
      </c>
      <c r="K11" s="111">
        <f t="shared" si="2"/>
        <v>0.43141963856951338</v>
      </c>
      <c r="L11" s="79"/>
      <c r="M11" s="80"/>
      <c r="N11" s="81">
        <f>分析係数表!H14</f>
        <v>1.2214983713355048E-3</v>
      </c>
      <c r="O11" s="82">
        <f t="shared" si="3"/>
        <v>9.83346546032823E-3</v>
      </c>
      <c r="P11" s="76">
        <f>分析係数表!C14</f>
        <v>0.21228966346153844</v>
      </c>
      <c r="Q11" s="82">
        <f t="shared" si="4"/>
        <v>2.0875430732337423E-3</v>
      </c>
      <c r="R11" s="83">
        <v>1.2089418059699186E-2</v>
      </c>
      <c r="S11" s="84">
        <f t="shared" si="5"/>
        <v>2.5182752573833609</v>
      </c>
      <c r="T11" s="85">
        <f>分析係数表!F14</f>
        <v>0.30737068450603272</v>
      </c>
      <c r="U11" s="86">
        <f t="shared" si="6"/>
        <v>0.77404398963652932</v>
      </c>
      <c r="V11" s="87">
        <f>分析係数表!D14</f>
        <v>6.4508421932863463E-2</v>
      </c>
      <c r="W11" s="167">
        <f t="shared" si="7"/>
        <v>0</v>
      </c>
      <c r="X11" s="76">
        <f>分析係数表!E14</f>
        <v>5.0053757018277384E-2</v>
      </c>
      <c r="Y11" s="166">
        <f t="shared" si="8"/>
        <v>0</v>
      </c>
    </row>
    <row r="12" spans="1:25" x14ac:dyDescent="0.2">
      <c r="A12" s="6" t="s">
        <v>226</v>
      </c>
      <c r="B12" s="5" t="s">
        <v>29</v>
      </c>
      <c r="C12" s="90"/>
      <c r="D12" s="107">
        <f>投入係数表!AO12</f>
        <v>7.7590141487905067E-3</v>
      </c>
      <c r="E12" s="110">
        <f t="shared" si="9"/>
        <v>0.77590141487905062</v>
      </c>
      <c r="F12" s="85">
        <f>分析係数表!C15</f>
        <v>0</v>
      </c>
      <c r="G12" s="110">
        <f t="shared" si="0"/>
        <v>0</v>
      </c>
      <c r="H12" s="110">
        <v>0</v>
      </c>
      <c r="I12" s="110">
        <f t="shared" si="1"/>
        <v>0</v>
      </c>
      <c r="J12" s="85">
        <f>分析係数表!G15</f>
        <v>9.5616368472834598E-2</v>
      </c>
      <c r="K12" s="111">
        <f t="shared" si="2"/>
        <v>0</v>
      </c>
      <c r="L12" s="79"/>
      <c r="M12" s="80"/>
      <c r="N12" s="81">
        <f>分析係数表!H15</f>
        <v>8.620004766822913E-3</v>
      </c>
      <c r="O12" s="82">
        <f t="shared" si="3"/>
        <v>6.9393886337926064E-2</v>
      </c>
      <c r="P12" s="76">
        <f>分析係数表!C15</f>
        <v>0</v>
      </c>
      <c r="Q12" s="82">
        <f t="shared" si="4"/>
        <v>0</v>
      </c>
      <c r="R12" s="83">
        <v>0</v>
      </c>
      <c r="S12" s="84">
        <f t="shared" si="5"/>
        <v>0</v>
      </c>
      <c r="T12" s="85">
        <f>分析係数表!F15</f>
        <v>0.30379331705717305</v>
      </c>
      <c r="U12" s="86">
        <f t="shared" si="6"/>
        <v>0</v>
      </c>
      <c r="V12" s="87">
        <f>分析係数表!D15</f>
        <v>2.2264329701563241E-2</v>
      </c>
      <c r="W12" s="167">
        <f t="shared" si="7"/>
        <v>0</v>
      </c>
      <c r="X12" s="76">
        <f>分析係数表!E15</f>
        <v>2.0187297307145722E-2</v>
      </c>
      <c r="Y12" s="166">
        <f t="shared" si="8"/>
        <v>0</v>
      </c>
    </row>
    <row r="13" spans="1:25" x14ac:dyDescent="0.2">
      <c r="A13" s="6" t="s">
        <v>227</v>
      </c>
      <c r="B13" s="5" t="s">
        <v>30</v>
      </c>
      <c r="C13" s="90"/>
      <c r="D13" s="107">
        <f>投入係数表!AO13</f>
        <v>1.4605203103605659E-2</v>
      </c>
      <c r="E13" s="110">
        <f t="shared" si="9"/>
        <v>1.460520310360566</v>
      </c>
      <c r="F13" s="85">
        <f>分析係数表!C16</f>
        <v>0.11454569784557744</v>
      </c>
      <c r="G13" s="110">
        <f t="shared" si="0"/>
        <v>0.16729631816789037</v>
      </c>
      <c r="H13" s="110">
        <v>0.22048315476015445</v>
      </c>
      <c r="I13" s="110">
        <f t="shared" si="1"/>
        <v>0.22048315476015445</v>
      </c>
      <c r="J13" s="85">
        <f>分析係数表!G16</f>
        <v>3.3333333333333333E-2</v>
      </c>
      <c r="K13" s="111">
        <f t="shared" si="2"/>
        <v>7.3494384920051482E-3</v>
      </c>
      <c r="L13" s="79"/>
      <c r="M13" s="80"/>
      <c r="N13" s="81">
        <f>分析係数表!H16</f>
        <v>1.7428696273933425E-2</v>
      </c>
      <c r="O13" s="82">
        <f t="shared" si="3"/>
        <v>0.14030676327541503</v>
      </c>
      <c r="P13" s="76">
        <f>分析係数表!C16</f>
        <v>0.11454569784557744</v>
      </c>
      <c r="Q13" s="82">
        <f t="shared" si="4"/>
        <v>1.6071536111836652E-2</v>
      </c>
      <c r="R13" s="83">
        <v>1.8741247484338173E-2</v>
      </c>
      <c r="S13" s="84">
        <f t="shared" si="5"/>
        <v>0.23922440224449262</v>
      </c>
      <c r="T13" s="85">
        <f>分析係数表!F16</f>
        <v>0.28835978835978837</v>
      </c>
      <c r="U13" s="86">
        <f t="shared" si="6"/>
        <v>6.8982698001718773E-2</v>
      </c>
      <c r="V13" s="87">
        <f>分析係数表!D16</f>
        <v>1.4814814814814815E-2</v>
      </c>
      <c r="W13" s="167">
        <f t="shared" si="7"/>
        <v>0</v>
      </c>
      <c r="X13" s="76">
        <f>分析係数表!E16</f>
        <v>1.4814814814814815E-2</v>
      </c>
      <c r="Y13" s="166">
        <f t="shared" si="8"/>
        <v>0</v>
      </c>
    </row>
    <row r="14" spans="1:25" x14ac:dyDescent="0.2">
      <c r="A14" s="6" t="s">
        <v>2</v>
      </c>
      <c r="B14" s="5" t="s">
        <v>365</v>
      </c>
      <c r="C14" s="90"/>
      <c r="D14" s="107">
        <f>投入係数表!AO14</f>
        <v>1.4148790506617983E-2</v>
      </c>
      <c r="E14" s="110">
        <f t="shared" si="9"/>
        <v>1.4148790506617983</v>
      </c>
      <c r="F14" s="85">
        <f>分析係数表!C17</f>
        <v>0.30978058757902571</v>
      </c>
      <c r="G14" s="110">
        <f t="shared" si="0"/>
        <v>0.43830206366726598</v>
      </c>
      <c r="H14" s="110">
        <v>0.57787010666033523</v>
      </c>
      <c r="I14" s="110">
        <f t="shared" si="1"/>
        <v>0.57787010666033523</v>
      </c>
      <c r="J14" s="85">
        <f>分析係数表!G17</f>
        <v>0.21244620534189493</v>
      </c>
      <c r="K14" s="111">
        <f t="shared" si="2"/>
        <v>0.12276631134050429</v>
      </c>
      <c r="L14" s="79"/>
      <c r="M14" s="80"/>
      <c r="N14" s="81">
        <f>分析係数表!H17</f>
        <v>3.0984348931437197E-3</v>
      </c>
      <c r="O14" s="82">
        <f t="shared" si="3"/>
        <v>2.4943424582296002E-2</v>
      </c>
      <c r="P14" s="76">
        <f>分析係数表!C17</f>
        <v>0.30978058757902571</v>
      </c>
      <c r="Q14" s="82">
        <f t="shared" si="4"/>
        <v>7.7269887233367696E-3</v>
      </c>
      <c r="R14" s="83">
        <v>1.7410513500515715E-2</v>
      </c>
      <c r="S14" s="84">
        <f t="shared" si="5"/>
        <v>0.59528062016085093</v>
      </c>
      <c r="T14" s="85">
        <f>分析係数表!F17</f>
        <v>0.32338274472300022</v>
      </c>
      <c r="U14" s="86">
        <f t="shared" si="6"/>
        <v>0.19250348082802571</v>
      </c>
      <c r="V14" s="87">
        <f>分析係数表!D17</f>
        <v>4.5631532208484184E-2</v>
      </c>
      <c r="W14" s="167">
        <f t="shared" si="7"/>
        <v>0</v>
      </c>
      <c r="X14" s="76">
        <f>分析係数表!E17</f>
        <v>4.7134367101577979E-2</v>
      </c>
      <c r="Y14" s="166">
        <f t="shared" si="8"/>
        <v>0</v>
      </c>
    </row>
    <row r="15" spans="1:25" x14ac:dyDescent="0.2">
      <c r="A15" s="6" t="s">
        <v>3</v>
      </c>
      <c r="B15" s="5" t="s">
        <v>31</v>
      </c>
      <c r="C15" s="90"/>
      <c r="D15" s="107">
        <f>投入係数表!AO15</f>
        <v>4.5641259698767688E-3</v>
      </c>
      <c r="E15" s="110">
        <f t="shared" si="9"/>
        <v>0.45641259698767689</v>
      </c>
      <c r="F15" s="85">
        <f>分析係数表!C18</f>
        <v>0.59688826025459685</v>
      </c>
      <c r="G15" s="110">
        <f t="shared" si="0"/>
        <v>0.27242732097425693</v>
      </c>
      <c r="H15" s="110">
        <v>0.31809610195511445</v>
      </c>
      <c r="I15" s="110">
        <f t="shared" si="1"/>
        <v>0.31809610195511445</v>
      </c>
      <c r="J15" s="85">
        <f>分析係数表!G18</f>
        <v>0.21580586555930445</v>
      </c>
      <c r="K15" s="111">
        <f t="shared" si="2"/>
        <v>6.8647004613464235E-2</v>
      </c>
      <c r="L15" s="79"/>
      <c r="M15" s="80"/>
      <c r="N15" s="81">
        <f>分析係数表!H18</f>
        <v>4.5682052911734329E-4</v>
      </c>
      <c r="O15" s="82">
        <f t="shared" si="3"/>
        <v>3.6775561884154363E-3</v>
      </c>
      <c r="P15" s="76">
        <f>分析係数表!C18</f>
        <v>0.59688826025459685</v>
      </c>
      <c r="Q15" s="82">
        <f t="shared" si="4"/>
        <v>2.1950901152918163E-3</v>
      </c>
      <c r="R15" s="83">
        <v>5.4762659403429477E-3</v>
      </c>
      <c r="S15" s="84">
        <f t="shared" si="5"/>
        <v>0.3235723678954574</v>
      </c>
      <c r="T15" s="85">
        <f>分析係数表!F18</f>
        <v>0.45964183752919802</v>
      </c>
      <c r="U15" s="86">
        <f t="shared" si="6"/>
        <v>0.14872739775314173</v>
      </c>
      <c r="V15" s="87">
        <f>分析係数表!D18</f>
        <v>3.9968855437321565E-2</v>
      </c>
      <c r="W15" s="167">
        <f t="shared" si="7"/>
        <v>0</v>
      </c>
      <c r="X15" s="76">
        <f>分析係数表!E18</f>
        <v>3.7243706202958735E-2</v>
      </c>
      <c r="Y15" s="166">
        <f t="shared" si="8"/>
        <v>0</v>
      </c>
    </row>
    <row r="16" spans="1:25" x14ac:dyDescent="0.2">
      <c r="A16" s="6" t="s">
        <v>4</v>
      </c>
      <c r="B16" s="5" t="s">
        <v>32</v>
      </c>
      <c r="C16" s="90"/>
      <c r="D16" s="107">
        <f>投入係数表!AO16</f>
        <v>3.6513007759014149E-3</v>
      </c>
      <c r="E16" s="110">
        <f t="shared" si="9"/>
        <v>0.36513007759014149</v>
      </c>
      <c r="F16" s="85">
        <f>分析係数表!C19</f>
        <v>0.34200435729847489</v>
      </c>
      <c r="G16" s="110">
        <f t="shared" si="0"/>
        <v>0.1248760775165586</v>
      </c>
      <c r="H16" s="110">
        <v>0.22276692965776815</v>
      </c>
      <c r="I16" s="110">
        <f t="shared" si="1"/>
        <v>0.22276692965776815</v>
      </c>
      <c r="J16" s="85">
        <f>分析係数表!G19</f>
        <v>5.7658279746234518E-2</v>
      </c>
      <c r="K16" s="111">
        <f t="shared" si="2"/>
        <v>1.2844357948417344E-2</v>
      </c>
      <c r="L16" s="79"/>
      <c r="M16" s="80"/>
      <c r="N16" s="81">
        <f>分析係数表!H19</f>
        <v>-1.1917057281321999E-4</v>
      </c>
      <c r="O16" s="82">
        <f t="shared" si="3"/>
        <v>-9.5936248393446168E-4</v>
      </c>
      <c r="P16" s="76">
        <f>分析係数表!C19</f>
        <v>0.34200435729847489</v>
      </c>
      <c r="Q16" s="82">
        <f t="shared" si="4"/>
        <v>-3.2810614973427402E-4</v>
      </c>
      <c r="R16" s="83">
        <v>3.0419557800218729E-3</v>
      </c>
      <c r="S16" s="84">
        <f t="shared" si="5"/>
        <v>0.22580888543779001</v>
      </c>
      <c r="T16" s="85">
        <f>分析係数表!F19</f>
        <v>0.2400702026958986</v>
      </c>
      <c r="U16" s="86">
        <f t="shared" si="6"/>
        <v>5.4209984897585196E-2</v>
      </c>
      <c r="V16" s="87">
        <f>分析係数表!D19</f>
        <v>1.0314617409693151E-2</v>
      </c>
      <c r="W16" s="167">
        <f t="shared" si="7"/>
        <v>0</v>
      </c>
      <c r="X16" s="76">
        <f>分析係数表!E19</f>
        <v>1.1666882453641765E-2</v>
      </c>
      <c r="Y16" s="166">
        <f t="shared" si="8"/>
        <v>0</v>
      </c>
    </row>
    <row r="17" spans="1:25" x14ac:dyDescent="0.2">
      <c r="A17" s="6" t="s">
        <v>5</v>
      </c>
      <c r="B17" s="5" t="s">
        <v>33</v>
      </c>
      <c r="C17" s="90"/>
      <c r="D17" s="107">
        <f>投入係数表!AO17</f>
        <v>3.1948881789137379E-3</v>
      </c>
      <c r="E17" s="110">
        <f t="shared" si="9"/>
        <v>0.31948881789137379</v>
      </c>
      <c r="F17" s="85">
        <f>分析係数表!C20</f>
        <v>3.3677120606188216E-2</v>
      </c>
      <c r="G17" s="110">
        <f t="shared" si="0"/>
        <v>1.0759463452456298E-2</v>
      </c>
      <c r="H17" s="110">
        <v>1.3547858956005559E-2</v>
      </c>
      <c r="I17" s="110">
        <f t="shared" si="1"/>
        <v>1.3547858956005559E-2</v>
      </c>
      <c r="J17" s="85">
        <f>分析係数表!G20</f>
        <v>0.10088272383354351</v>
      </c>
      <c r="K17" s="111">
        <f t="shared" si="2"/>
        <v>1.3667449135945078E-3</v>
      </c>
      <c r="L17" s="79"/>
      <c r="M17" s="80"/>
      <c r="N17" s="81">
        <f>分析係数表!H20</f>
        <v>5.7599110193056326E-4</v>
      </c>
      <c r="O17" s="82">
        <f t="shared" si="3"/>
        <v>4.6369186723498974E-3</v>
      </c>
      <c r="P17" s="76">
        <f>分析係数表!C20</f>
        <v>3.3677120606188216E-2</v>
      </c>
      <c r="Q17" s="82">
        <f t="shared" si="4"/>
        <v>1.5615806936981362E-4</v>
      </c>
      <c r="R17" s="83">
        <v>4.0451064832626698E-4</v>
      </c>
      <c r="S17" s="84">
        <f t="shared" si="5"/>
        <v>1.3952369604331825E-2</v>
      </c>
      <c r="T17" s="85">
        <f>分析係数表!F20</f>
        <v>0.2244640605296343</v>
      </c>
      <c r="U17" s="86">
        <f t="shared" si="6"/>
        <v>3.1318055353985685E-3</v>
      </c>
      <c r="V17" s="87">
        <f>分析係数表!D20</f>
        <v>9.8360655737704916E-2</v>
      </c>
      <c r="W17" s="167">
        <f t="shared" si="7"/>
        <v>0</v>
      </c>
      <c r="X17" s="76">
        <f>分析係数表!E20</f>
        <v>9.8360655737704916E-2</v>
      </c>
      <c r="Y17" s="166">
        <f t="shared" si="8"/>
        <v>0</v>
      </c>
    </row>
    <row r="18" spans="1:25" x14ac:dyDescent="0.2">
      <c r="A18" s="6" t="s">
        <v>6</v>
      </c>
      <c r="B18" s="5" t="s">
        <v>34</v>
      </c>
      <c r="C18" s="90"/>
      <c r="D18" s="107">
        <f>投入係数表!AO18</f>
        <v>4.5641259698767688E-3</v>
      </c>
      <c r="E18" s="110">
        <f t="shared" si="9"/>
        <v>0.45641259698767689</v>
      </c>
      <c r="F18" s="85">
        <f>分析係数表!C21</f>
        <v>0.74792925901052154</v>
      </c>
      <c r="G18" s="110">
        <f t="shared" si="0"/>
        <v>0.341364335468061</v>
      </c>
      <c r="H18" s="110">
        <v>0.50043186151021424</v>
      </c>
      <c r="I18" s="110">
        <f t="shared" si="1"/>
        <v>0.50043186151021424</v>
      </c>
      <c r="J18" s="85">
        <f>分析係数表!G21</f>
        <v>0.28510603787356553</v>
      </c>
      <c r="K18" s="111">
        <f t="shared" si="2"/>
        <v>0.14267614526087005</v>
      </c>
      <c r="L18" s="79"/>
      <c r="M18" s="80"/>
      <c r="N18" s="81">
        <f>分析係数表!H21</f>
        <v>9.6329546357352828E-4</v>
      </c>
      <c r="O18" s="82">
        <f t="shared" si="3"/>
        <v>7.7548467451368985E-3</v>
      </c>
      <c r="P18" s="76">
        <f>分析係数表!C21</f>
        <v>0.74792925901052154</v>
      </c>
      <c r="Q18" s="82">
        <f t="shared" si="4"/>
        <v>5.8000767798303951E-3</v>
      </c>
      <c r="R18" s="83">
        <v>1.3667005770337203E-2</v>
      </c>
      <c r="S18" s="84">
        <f t="shared" si="5"/>
        <v>0.51409886728055143</v>
      </c>
      <c r="T18" s="85">
        <f>分析係数表!F21</f>
        <v>0.42581403836016385</v>
      </c>
      <c r="U18" s="86">
        <f t="shared" si="6"/>
        <v>0.21891051479311752</v>
      </c>
      <c r="V18" s="87">
        <f>分析係数表!D21</f>
        <v>6.5082518957057703E-2</v>
      </c>
      <c r="W18" s="167">
        <f t="shared" si="7"/>
        <v>0</v>
      </c>
      <c r="X18" s="76">
        <f>分析係数表!E21</f>
        <v>5.1052268764445886E-2</v>
      </c>
      <c r="Y18" s="166">
        <f t="shared" si="8"/>
        <v>0</v>
      </c>
    </row>
    <row r="19" spans="1:25" x14ac:dyDescent="0.2">
      <c r="A19" s="6" t="s">
        <v>7</v>
      </c>
      <c r="B19" s="5" t="s">
        <v>269</v>
      </c>
      <c r="C19" s="90"/>
      <c r="D19" s="107">
        <f>投入係数表!AO19</f>
        <v>0</v>
      </c>
      <c r="E19" s="110">
        <f t="shared" si="9"/>
        <v>0</v>
      </c>
      <c r="F19" s="85">
        <f>分析係数表!C22</f>
        <v>0.14808652246256238</v>
      </c>
      <c r="G19" s="110">
        <f t="shared" si="0"/>
        <v>0</v>
      </c>
      <c r="H19" s="110">
        <v>7.3599998448749381E-3</v>
      </c>
      <c r="I19" s="110">
        <f t="shared" si="1"/>
        <v>7.3599998448749381E-3</v>
      </c>
      <c r="J19" s="85">
        <f>分析係数表!G22</f>
        <v>0.1945937983354202</v>
      </c>
      <c r="K19" s="111">
        <f t="shared" si="2"/>
        <v>1.4322103255623177E-3</v>
      </c>
      <c r="L19" s="79"/>
      <c r="M19" s="80"/>
      <c r="N19" s="81">
        <f>分析係数表!H22</f>
        <v>4.9654405338841663E-5</v>
      </c>
      <c r="O19" s="82">
        <f t="shared" si="3"/>
        <v>3.9973436830602566E-4</v>
      </c>
      <c r="P19" s="76">
        <f>分析係数表!C22</f>
        <v>0.14808652246256238</v>
      </c>
      <c r="Q19" s="82">
        <f t="shared" si="4"/>
        <v>5.9195272511208449E-5</v>
      </c>
      <c r="R19" s="83">
        <v>7.1811172088668152E-4</v>
      </c>
      <c r="S19" s="84">
        <f t="shared" si="5"/>
        <v>8.0781115657616205E-3</v>
      </c>
      <c r="T19" s="85">
        <f>分析係数表!F22</f>
        <v>0.41290417618030495</v>
      </c>
      <c r="U19" s="86">
        <f t="shared" si="6"/>
        <v>3.3354860011533954E-3</v>
      </c>
      <c r="V19" s="87">
        <f>分析係数表!D22</f>
        <v>2.3495617588568902E-2</v>
      </c>
      <c r="W19" s="167">
        <f t="shared" si="7"/>
        <v>0</v>
      </c>
      <c r="X19" s="76">
        <f>分析係数表!E22</f>
        <v>1.8855417249760625E-2</v>
      </c>
      <c r="Y19" s="166">
        <f t="shared" si="8"/>
        <v>0</v>
      </c>
    </row>
    <row r="20" spans="1:25" x14ac:dyDescent="0.2">
      <c r="A20" s="6" t="s">
        <v>8</v>
      </c>
      <c r="B20" s="5" t="s">
        <v>270</v>
      </c>
      <c r="C20" s="90"/>
      <c r="D20" s="107">
        <f>投入係数表!AO20</f>
        <v>0</v>
      </c>
      <c r="E20" s="110">
        <f t="shared" si="9"/>
        <v>0</v>
      </c>
      <c r="F20" s="85">
        <f>分析係数表!C23</f>
        <v>0</v>
      </c>
      <c r="G20" s="110">
        <f t="shared" si="0"/>
        <v>0</v>
      </c>
      <c r="H20" s="110">
        <v>0</v>
      </c>
      <c r="I20" s="110">
        <f t="shared" si="1"/>
        <v>0</v>
      </c>
      <c r="J20" s="85">
        <f>分析係数表!G23</f>
        <v>0.21540656205420827</v>
      </c>
      <c r="K20" s="111">
        <f t="shared" si="2"/>
        <v>0</v>
      </c>
      <c r="L20" s="79"/>
      <c r="M20" s="80"/>
      <c r="N20" s="81">
        <f>分析係数表!H23</f>
        <v>2.9792643203304998E-5</v>
      </c>
      <c r="O20" s="82">
        <f t="shared" si="3"/>
        <v>2.3984062098361542E-4</v>
      </c>
      <c r="P20" s="76">
        <f>分析係数表!C23</f>
        <v>0</v>
      </c>
      <c r="Q20" s="82">
        <f t="shared" si="4"/>
        <v>0</v>
      </c>
      <c r="R20" s="83">
        <v>0</v>
      </c>
      <c r="S20" s="84">
        <f t="shared" si="5"/>
        <v>0</v>
      </c>
      <c r="T20" s="85">
        <f>分析係数表!F23</f>
        <v>0.44079885877318115</v>
      </c>
      <c r="U20" s="86">
        <f t="shared" si="6"/>
        <v>0</v>
      </c>
      <c r="V20" s="87">
        <f>分析係数表!D23</f>
        <v>9.4151212553495012E-2</v>
      </c>
      <c r="W20" s="167">
        <f t="shared" si="7"/>
        <v>0</v>
      </c>
      <c r="X20" s="76">
        <f>分析係数表!E23</f>
        <v>8.7375178316690436E-2</v>
      </c>
      <c r="Y20" s="166">
        <f t="shared" si="8"/>
        <v>0</v>
      </c>
    </row>
    <row r="21" spans="1:25" x14ac:dyDescent="0.2">
      <c r="A21" s="6" t="s">
        <v>9</v>
      </c>
      <c r="B21" s="5" t="s">
        <v>271</v>
      </c>
      <c r="C21" s="90"/>
      <c r="D21" s="107">
        <f>投入係数表!AO21</f>
        <v>5.9333637608397988E-3</v>
      </c>
      <c r="E21" s="110">
        <f t="shared" si="9"/>
        <v>0.59333637608397993</v>
      </c>
      <c r="F21" s="85">
        <f>分析係数表!C24</f>
        <v>0.12890403180011356</v>
      </c>
      <c r="G21" s="110">
        <f t="shared" si="0"/>
        <v>7.6483451090893495E-2</v>
      </c>
      <c r="H21" s="110">
        <v>8.8242476311558626E-2</v>
      </c>
      <c r="I21" s="110">
        <f t="shared" si="1"/>
        <v>8.8242476311558626E-2</v>
      </c>
      <c r="J21" s="85">
        <f>分析係数表!G24</f>
        <v>0.20533333333333334</v>
      </c>
      <c r="K21" s="111">
        <f t="shared" si="2"/>
        <v>1.811912180264004E-2</v>
      </c>
      <c r="L21" s="79"/>
      <c r="M21" s="80"/>
      <c r="N21" s="81">
        <f>分析係数表!H24</f>
        <v>3.4758083737189161E-4</v>
      </c>
      <c r="O21" s="82">
        <f t="shared" si="3"/>
        <v>2.7981405781421797E-3</v>
      </c>
      <c r="P21" s="76">
        <f>分析係数表!C24</f>
        <v>0.12890403180011356</v>
      </c>
      <c r="Q21" s="82">
        <f t="shared" si="4"/>
        <v>3.6069160206602768E-4</v>
      </c>
      <c r="R21" s="83">
        <v>1.4159782589992051E-3</v>
      </c>
      <c r="S21" s="84">
        <f t="shared" si="5"/>
        <v>8.9658454570557836E-2</v>
      </c>
      <c r="T21" s="85">
        <f>分析係数表!F24</f>
        <v>0.39200000000000002</v>
      </c>
      <c r="U21" s="86">
        <f t="shared" si="6"/>
        <v>3.5146114191658674E-2</v>
      </c>
      <c r="V21" s="87">
        <f>分析係数表!D24</f>
        <v>0</v>
      </c>
      <c r="W21" s="167">
        <f t="shared" si="7"/>
        <v>0</v>
      </c>
      <c r="X21" s="76">
        <f>分析係数表!E24</f>
        <v>0</v>
      </c>
      <c r="Y21" s="166">
        <f t="shared" si="8"/>
        <v>0</v>
      </c>
    </row>
    <row r="22" spans="1:25" x14ac:dyDescent="0.2">
      <c r="A22" s="6" t="s">
        <v>10</v>
      </c>
      <c r="B22" s="5" t="s">
        <v>272</v>
      </c>
      <c r="C22" s="90"/>
      <c r="D22" s="107">
        <f>投入係数表!AO22</f>
        <v>8.6718393427658597E-3</v>
      </c>
      <c r="E22" s="110">
        <f t="shared" si="9"/>
        <v>0.86718393427658602</v>
      </c>
      <c r="F22" s="85">
        <f>分析係数表!C25</f>
        <v>4.4947860481841073E-2</v>
      </c>
      <c r="G22" s="110">
        <f t="shared" si="0"/>
        <v>3.8978062489958026E-2</v>
      </c>
      <c r="H22" s="110">
        <v>4.5192538654133467E-2</v>
      </c>
      <c r="I22" s="110">
        <f t="shared" si="1"/>
        <v>4.5192538654133467E-2</v>
      </c>
      <c r="J22" s="85">
        <f>分析係数表!G25</f>
        <v>0.19696010132995567</v>
      </c>
      <c r="K22" s="111">
        <f t="shared" si="2"/>
        <v>8.9011269926760669E-3</v>
      </c>
      <c r="L22" s="79"/>
      <c r="M22" s="80"/>
      <c r="N22" s="81">
        <f>分析係数表!H25</f>
        <v>5.2633669659172167E-4</v>
      </c>
      <c r="O22" s="82">
        <f t="shared" si="3"/>
        <v>4.2371843040438723E-3</v>
      </c>
      <c r="P22" s="76">
        <f>分析係数表!C25</f>
        <v>4.4947860481841073E-2</v>
      </c>
      <c r="Q22" s="82">
        <f t="shared" si="4"/>
        <v>1.9045236893401084E-4</v>
      </c>
      <c r="R22" s="83">
        <v>9.1228477582270303E-4</v>
      </c>
      <c r="S22" s="84">
        <f t="shared" si="5"/>
        <v>4.6104823429956171E-2</v>
      </c>
      <c r="T22" s="85">
        <f>分析係数表!F25</f>
        <v>0.35085497150094996</v>
      </c>
      <c r="U22" s="86">
        <f t="shared" si="6"/>
        <v>1.6176106510573603E-2</v>
      </c>
      <c r="V22" s="87">
        <f>分析係数表!D25</f>
        <v>8.9930335655478144E-2</v>
      </c>
      <c r="W22" s="167">
        <f t="shared" si="7"/>
        <v>0</v>
      </c>
      <c r="X22" s="76">
        <f>分析係数表!E25</f>
        <v>8.7397086763774542E-2</v>
      </c>
      <c r="Y22" s="166">
        <f t="shared" si="8"/>
        <v>0</v>
      </c>
    </row>
    <row r="23" spans="1:25" x14ac:dyDescent="0.2">
      <c r="A23" s="6" t="s">
        <v>11</v>
      </c>
      <c r="B23" s="5" t="s">
        <v>35</v>
      </c>
      <c r="C23" s="90"/>
      <c r="D23" s="107">
        <f>投入係数表!AO23</f>
        <v>9.1282519397535371E-4</v>
      </c>
      <c r="E23" s="110">
        <f t="shared" si="9"/>
        <v>9.1282519397535372E-2</v>
      </c>
      <c r="F23" s="85">
        <f>分析係数表!C26</f>
        <v>0.39424703891708968</v>
      </c>
      <c r="G23" s="110">
        <f t="shared" si="0"/>
        <v>3.5987862977370118E-2</v>
      </c>
      <c r="H23" s="110">
        <v>6.6896999450580794E-2</v>
      </c>
      <c r="I23" s="110">
        <f t="shared" si="1"/>
        <v>6.6896999450580794E-2</v>
      </c>
      <c r="J23" s="85">
        <f>分析係数表!G26</f>
        <v>0.19628618241398144</v>
      </c>
      <c r="K23" s="111">
        <f t="shared" si="2"/>
        <v>1.3130956637104717E-2</v>
      </c>
      <c r="L23" s="79"/>
      <c r="M23" s="80"/>
      <c r="N23" s="81">
        <f>分析係数表!H26</f>
        <v>1.0973623579884007E-2</v>
      </c>
      <c r="O23" s="82">
        <f t="shared" si="3"/>
        <v>8.8341295395631667E-2</v>
      </c>
      <c r="P23" s="76">
        <f>分析係数表!C26</f>
        <v>0.39424703891708968</v>
      </c>
      <c r="Q23" s="82">
        <f t="shared" si="4"/>
        <v>3.4828294123827715E-2</v>
      </c>
      <c r="R23" s="83">
        <v>3.8279771921211091E-2</v>
      </c>
      <c r="S23" s="84">
        <f t="shared" si="5"/>
        <v>0.10517677137179188</v>
      </c>
      <c r="T23" s="85">
        <f>分析係数表!F26</f>
        <v>0.33478973238667392</v>
      </c>
      <c r="U23" s="86">
        <f t="shared" si="6"/>
        <v>3.5212103140856592E-2</v>
      </c>
      <c r="V23" s="87">
        <f>分析係数表!D26</f>
        <v>1.0267613326051339E-2</v>
      </c>
      <c r="W23" s="167">
        <f t="shared" si="7"/>
        <v>0</v>
      </c>
      <c r="X23" s="76">
        <f>分析係数表!E26</f>
        <v>1.0158383397050792E-2</v>
      </c>
      <c r="Y23" s="166">
        <f t="shared" si="8"/>
        <v>0</v>
      </c>
    </row>
    <row r="24" spans="1:25" x14ac:dyDescent="0.2">
      <c r="A24" s="6" t="s">
        <v>12</v>
      </c>
      <c r="B24" s="5" t="s">
        <v>366</v>
      </c>
      <c r="C24" s="90"/>
      <c r="D24" s="107">
        <f>投入係数表!AO24</f>
        <v>0</v>
      </c>
      <c r="E24" s="110">
        <f t="shared" si="9"/>
        <v>0</v>
      </c>
      <c r="F24" s="85">
        <f>分析係数表!C27</f>
        <v>0.12701612903225812</v>
      </c>
      <c r="G24" s="110">
        <f t="shared" si="0"/>
        <v>0</v>
      </c>
      <c r="H24" s="110">
        <v>4.7082695600529183E-3</v>
      </c>
      <c r="I24" s="110">
        <f t="shared" si="1"/>
        <v>4.7082695600529183E-3</v>
      </c>
      <c r="J24" s="85">
        <f>分析係数表!G27</f>
        <v>0.16988809766022381</v>
      </c>
      <c r="K24" s="111">
        <f t="shared" si="2"/>
        <v>7.9987895882892919E-4</v>
      </c>
      <c r="L24" s="79"/>
      <c r="M24" s="80"/>
      <c r="N24" s="81">
        <f>分析係数表!H27</f>
        <v>1.137085882259474E-2</v>
      </c>
      <c r="O24" s="82">
        <f t="shared" si="3"/>
        <v>9.1539170342079867E-2</v>
      </c>
      <c r="P24" s="76">
        <f>分析係数表!C27</f>
        <v>0.12701612903225812</v>
      </c>
      <c r="Q24" s="82">
        <f t="shared" si="4"/>
        <v>1.1626951071675473E-2</v>
      </c>
      <c r="R24" s="83">
        <v>1.176910586970136E-2</v>
      </c>
      <c r="S24" s="84">
        <f t="shared" si="5"/>
        <v>1.6477375429754276E-2</v>
      </c>
      <c r="T24" s="85">
        <f>分析係数表!F27</f>
        <v>0.32044760935910477</v>
      </c>
      <c r="U24" s="86">
        <f t="shared" si="6"/>
        <v>5.2801355649772092E-3</v>
      </c>
      <c r="V24" s="87">
        <f>分析係数表!D27</f>
        <v>1.0172939979654121E-2</v>
      </c>
      <c r="W24" s="167">
        <f t="shared" si="7"/>
        <v>0</v>
      </c>
      <c r="X24" s="76">
        <f>分析係数表!E27</f>
        <v>5.0864699898270603E-3</v>
      </c>
      <c r="Y24" s="166">
        <f t="shared" si="8"/>
        <v>0</v>
      </c>
    </row>
    <row r="25" spans="1:25" x14ac:dyDescent="0.2">
      <c r="A25" s="6" t="s">
        <v>13</v>
      </c>
      <c r="B25" s="5" t="s">
        <v>192</v>
      </c>
      <c r="C25" s="90"/>
      <c r="D25" s="107">
        <f>投入係数表!AO25</f>
        <v>0</v>
      </c>
      <c r="E25" s="110">
        <f t="shared" si="9"/>
        <v>0</v>
      </c>
      <c r="F25" s="85">
        <f>分析係数表!C28</f>
        <v>0.16379672406551871</v>
      </c>
      <c r="G25" s="110">
        <f t="shared" si="0"/>
        <v>0</v>
      </c>
      <c r="H25" s="110">
        <v>3.9299452196331762E-2</v>
      </c>
      <c r="I25" s="110">
        <f t="shared" si="1"/>
        <v>3.9299452196331762E-2</v>
      </c>
      <c r="J25" s="85">
        <f>分析係数表!G28</f>
        <v>0.12481384959046909</v>
      </c>
      <c r="K25" s="111">
        <f t="shared" si="2"/>
        <v>4.9051159154207833E-3</v>
      </c>
      <c r="L25" s="79"/>
      <c r="M25" s="80"/>
      <c r="N25" s="81">
        <f>分析係数表!H28</f>
        <v>2.2086279494716771E-2</v>
      </c>
      <c r="O25" s="82">
        <f t="shared" si="3"/>
        <v>0.17780184702252022</v>
      </c>
      <c r="P25" s="76">
        <f>分析係数表!C28</f>
        <v>0.16379672406551871</v>
      </c>
      <c r="Q25" s="82">
        <f t="shared" si="4"/>
        <v>2.9123360075087312E-2</v>
      </c>
      <c r="R25" s="83">
        <v>3.3268585538217814E-2</v>
      </c>
      <c r="S25" s="84">
        <f t="shared" si="5"/>
        <v>7.2568037734549576E-2</v>
      </c>
      <c r="T25" s="85">
        <f>分析係数表!F28</f>
        <v>0.21360759493670886</v>
      </c>
      <c r="U25" s="86">
        <f t="shared" si="6"/>
        <v>1.5501084009753469E-2</v>
      </c>
      <c r="V25" s="87">
        <f>分析係数表!D28</f>
        <v>6.6548771407297092E-2</v>
      </c>
      <c r="W25" s="167">
        <f t="shared" si="7"/>
        <v>0</v>
      </c>
      <c r="X25" s="76">
        <f>分析係数表!E28</f>
        <v>6.78518242740134E-2</v>
      </c>
      <c r="Y25" s="166">
        <f t="shared" si="8"/>
        <v>0</v>
      </c>
    </row>
    <row r="26" spans="1:25" x14ac:dyDescent="0.2">
      <c r="A26" s="6" t="s">
        <v>14</v>
      </c>
      <c r="B26" s="5" t="s">
        <v>50</v>
      </c>
      <c r="C26" s="90"/>
      <c r="D26" s="107">
        <f>投入係数表!AO26</f>
        <v>3.651300775901415E-2</v>
      </c>
      <c r="E26" s="110">
        <f t="shared" si="9"/>
        <v>3.6513007759014151</v>
      </c>
      <c r="F26" s="85">
        <f>分析係数表!C29</f>
        <v>0.28548895899053628</v>
      </c>
      <c r="G26" s="110">
        <f t="shared" si="0"/>
        <v>1.0424060574734324</v>
      </c>
      <c r="H26" s="110">
        <v>1.1444971628723917</v>
      </c>
      <c r="I26" s="110">
        <f t="shared" si="1"/>
        <v>1.1444971628723917</v>
      </c>
      <c r="J26" s="85">
        <f>分析係数表!G29</f>
        <v>0.26160092807424595</v>
      </c>
      <c r="K26" s="111">
        <f t="shared" si="2"/>
        <v>0.29940151998575909</v>
      </c>
      <c r="L26" s="79"/>
      <c r="M26" s="80"/>
      <c r="N26" s="81">
        <f>分析係数表!H29</f>
        <v>1.047707952649559E-2</v>
      </c>
      <c r="O26" s="82">
        <f t="shared" si="3"/>
        <v>8.4343951712571419E-2</v>
      </c>
      <c r="P26" s="76">
        <f>分析係数表!C29</f>
        <v>0.28548895899053628</v>
      </c>
      <c r="Q26" s="82">
        <f t="shared" si="4"/>
        <v>2.4079266971570073E-2</v>
      </c>
      <c r="R26" s="83">
        <v>3.3113811661441991E-2</v>
      </c>
      <c r="S26" s="84">
        <f t="shared" si="5"/>
        <v>1.1776109745338337</v>
      </c>
      <c r="T26" s="85">
        <f>分析係数表!F29</f>
        <v>0.47177107501933491</v>
      </c>
      <c r="U26" s="86">
        <f t="shared" si="6"/>
        <v>0.55556279541039333</v>
      </c>
      <c r="V26" s="87">
        <f>分析係数表!D29</f>
        <v>7.4825986078886311E-2</v>
      </c>
      <c r="W26" s="167">
        <f t="shared" si="7"/>
        <v>0</v>
      </c>
      <c r="X26" s="76">
        <f>分析係数表!E29</f>
        <v>4.7370456303170917E-2</v>
      </c>
      <c r="Y26" s="166">
        <f t="shared" si="8"/>
        <v>0</v>
      </c>
    </row>
    <row r="27" spans="1:25" x14ac:dyDescent="0.2">
      <c r="A27" s="6" t="s">
        <v>15</v>
      </c>
      <c r="B27" s="5" t="s">
        <v>36</v>
      </c>
      <c r="C27" s="90"/>
      <c r="D27" s="107">
        <f>投入係数表!AO27</f>
        <v>0</v>
      </c>
      <c r="E27" s="110">
        <f t="shared" si="9"/>
        <v>0</v>
      </c>
      <c r="F27" s="85">
        <f>分析係数表!C30</f>
        <v>1</v>
      </c>
      <c r="G27" s="110">
        <f t="shared" si="0"/>
        <v>0</v>
      </c>
      <c r="H27" s="110">
        <v>0.22569536959588046</v>
      </c>
      <c r="I27" s="110">
        <f t="shared" si="1"/>
        <v>0.22569536959588046</v>
      </c>
      <c r="J27" s="85">
        <f>分析係数表!G30</f>
        <v>0.34486716956379143</v>
      </c>
      <c r="K27" s="111">
        <f t="shared" si="2"/>
        <v>7.7834923296185091E-2</v>
      </c>
      <c r="L27" s="79"/>
      <c r="M27" s="80"/>
      <c r="N27" s="81">
        <f>分析係数表!H30</f>
        <v>0</v>
      </c>
      <c r="O27" s="82">
        <f t="shared" si="3"/>
        <v>0</v>
      </c>
      <c r="P27" s="76">
        <f>分析係数表!C30</f>
        <v>1</v>
      </c>
      <c r="Q27" s="82">
        <f t="shared" si="4"/>
        <v>0</v>
      </c>
      <c r="R27" s="83">
        <v>1.8330289266826415E-2</v>
      </c>
      <c r="S27" s="84">
        <f t="shared" si="5"/>
        <v>0.24402565886270688</v>
      </c>
      <c r="T27" s="85">
        <f>分析係数表!F30</f>
        <v>0.44112823876680879</v>
      </c>
      <c r="U27" s="86">
        <f t="shared" si="6"/>
        <v>0.10764660910801599</v>
      </c>
      <c r="V27" s="87">
        <f>分析係数表!D30</f>
        <v>0.17563135454247294</v>
      </c>
      <c r="W27" s="167">
        <f t="shared" si="7"/>
        <v>0</v>
      </c>
      <c r="X27" s="76">
        <f>分析係数表!E30</f>
        <v>0.11282387668087898</v>
      </c>
      <c r="Y27" s="166">
        <f t="shared" si="8"/>
        <v>0</v>
      </c>
    </row>
    <row r="28" spans="1:25" x14ac:dyDescent="0.2">
      <c r="A28" s="6" t="s">
        <v>16</v>
      </c>
      <c r="B28" s="5" t="s">
        <v>193</v>
      </c>
      <c r="C28" s="90"/>
      <c r="D28" s="107">
        <f>投入係数表!AO28</f>
        <v>3.6513007759014149E-3</v>
      </c>
      <c r="E28" s="110">
        <f t="shared" si="9"/>
        <v>0.36513007759014149</v>
      </c>
      <c r="F28" s="85">
        <f>分析係数表!C31</f>
        <v>9.852216748768472E-2</v>
      </c>
      <c r="G28" s="110">
        <f t="shared" si="0"/>
        <v>3.5973406659127238E-2</v>
      </c>
      <c r="H28" s="110">
        <v>9.9834041980358945E-2</v>
      </c>
      <c r="I28" s="110">
        <f t="shared" si="1"/>
        <v>9.9834041980358945E-2</v>
      </c>
      <c r="J28" s="85">
        <f>分析係数表!G31</f>
        <v>7.0742358078602616E-2</v>
      </c>
      <c r="K28" s="111">
        <f t="shared" si="2"/>
        <v>7.062495546208798E-3</v>
      </c>
      <c r="L28" s="79"/>
      <c r="M28" s="80"/>
      <c r="N28" s="81">
        <f>分析係数表!H31</f>
        <v>2.298998967188369E-2</v>
      </c>
      <c r="O28" s="82">
        <f t="shared" si="3"/>
        <v>0.18507701252568989</v>
      </c>
      <c r="P28" s="76">
        <f>分析係数表!C31</f>
        <v>9.852216748768472E-2</v>
      </c>
      <c r="Q28" s="82">
        <f t="shared" si="4"/>
        <v>1.8234188426176343E-2</v>
      </c>
      <c r="R28" s="83">
        <v>2.3473581054688577E-2</v>
      </c>
      <c r="S28" s="84">
        <f t="shared" si="5"/>
        <v>0.12330762303504753</v>
      </c>
      <c r="T28" s="85">
        <f>分析係数表!F31</f>
        <v>0.34585152838427946</v>
      </c>
      <c r="U28" s="86">
        <f t="shared" si="6"/>
        <v>4.2646129888103769E-2</v>
      </c>
      <c r="V28" s="87">
        <f>分析係数表!D31</f>
        <v>0</v>
      </c>
      <c r="W28" s="167">
        <f t="shared" si="7"/>
        <v>0</v>
      </c>
      <c r="X28" s="76">
        <f>分析係数表!E31</f>
        <v>0</v>
      </c>
      <c r="Y28" s="166">
        <f t="shared" si="8"/>
        <v>0</v>
      </c>
    </row>
    <row r="29" spans="1:25" x14ac:dyDescent="0.2">
      <c r="A29" s="6" t="s">
        <v>17</v>
      </c>
      <c r="B29" s="5" t="s">
        <v>273</v>
      </c>
      <c r="C29" s="90"/>
      <c r="D29" s="107">
        <f>投入係数表!AO29</f>
        <v>9.1282519397535371E-4</v>
      </c>
      <c r="E29" s="110">
        <f t="shared" si="9"/>
        <v>9.1282519397535372E-2</v>
      </c>
      <c r="F29" s="85">
        <f>分析係数表!C32</f>
        <v>1</v>
      </c>
      <c r="G29" s="110">
        <f t="shared" si="0"/>
        <v>9.1282519397535372E-2</v>
      </c>
      <c r="H29" s="110">
        <v>0.21957795217400786</v>
      </c>
      <c r="I29" s="110">
        <f t="shared" si="1"/>
        <v>0.21957795217400786</v>
      </c>
      <c r="J29" s="85">
        <f>分析係数表!G32</f>
        <v>0.13984348417829193</v>
      </c>
      <c r="K29" s="111">
        <f t="shared" si="2"/>
        <v>3.0706545880747609E-2</v>
      </c>
      <c r="L29" s="79"/>
      <c r="M29" s="80"/>
      <c r="N29" s="81">
        <f>分析係数表!H32</f>
        <v>6.6735520775403198E-3</v>
      </c>
      <c r="O29" s="82">
        <f t="shared" si="3"/>
        <v>5.3724299100329852E-2</v>
      </c>
      <c r="P29" s="76">
        <f>分析係数表!C32</f>
        <v>1</v>
      </c>
      <c r="Q29" s="82">
        <f t="shared" si="4"/>
        <v>5.3724299100329852E-2</v>
      </c>
      <c r="R29" s="83">
        <v>7.0805819175871768E-2</v>
      </c>
      <c r="S29" s="84">
        <f t="shared" si="5"/>
        <v>0.29038377134987964</v>
      </c>
      <c r="T29" s="85">
        <f>分析係数表!F32</f>
        <v>0.48213678121810138</v>
      </c>
      <c r="U29" s="86">
        <f t="shared" si="6"/>
        <v>0.1400046968366041</v>
      </c>
      <c r="V29" s="87">
        <f>分析係数表!D32</f>
        <v>1.5651582170806397E-2</v>
      </c>
      <c r="W29" s="167">
        <f t="shared" si="7"/>
        <v>0</v>
      </c>
      <c r="X29" s="76">
        <f>分析係数表!E32</f>
        <v>2.3477373256209595E-2</v>
      </c>
      <c r="Y29" s="166">
        <f t="shared" si="8"/>
        <v>0</v>
      </c>
    </row>
    <row r="30" spans="1:25" x14ac:dyDescent="0.2">
      <c r="A30" s="6" t="s">
        <v>18</v>
      </c>
      <c r="B30" s="5" t="s">
        <v>274</v>
      </c>
      <c r="C30" s="90"/>
      <c r="D30" s="107">
        <f>投入係数表!AO30</f>
        <v>1.0953902327704245E-2</v>
      </c>
      <c r="E30" s="110">
        <f t="shared" si="9"/>
        <v>1.0953902327704246</v>
      </c>
      <c r="F30" s="85">
        <f>分析係数表!C33</f>
        <v>0.66930265995686555</v>
      </c>
      <c r="G30" s="110">
        <f t="shared" si="0"/>
        <v>0.73314759648401528</v>
      </c>
      <c r="H30" s="110">
        <v>1.0988489218058735</v>
      </c>
      <c r="I30" s="110">
        <f t="shared" si="1"/>
        <v>1.0988489218058735</v>
      </c>
      <c r="J30" s="85">
        <f>分析係数表!G33</f>
        <v>0.50267952840300112</v>
      </c>
      <c r="K30" s="111">
        <f t="shared" si="2"/>
        <v>0.55236885779952272</v>
      </c>
      <c r="L30" s="79"/>
      <c r="M30" s="80"/>
      <c r="N30" s="81">
        <f>分析係数表!H33</f>
        <v>9.930881067768333E-4</v>
      </c>
      <c r="O30" s="82">
        <f t="shared" si="3"/>
        <v>7.9946873661205144E-3</v>
      </c>
      <c r="P30" s="76">
        <f>分析係数表!C33</f>
        <v>0.66930265995686555</v>
      </c>
      <c r="Q30" s="82">
        <f t="shared" si="4"/>
        <v>5.3508655196680081E-3</v>
      </c>
      <c r="R30" s="83">
        <v>1.5184857981010921E-2</v>
      </c>
      <c r="S30" s="84">
        <f t="shared" si="5"/>
        <v>1.1140337797868844</v>
      </c>
      <c r="T30" s="85">
        <f>分析係数表!F33</f>
        <v>0.63987138263665599</v>
      </c>
      <c r="U30" s="86">
        <f t="shared" si="6"/>
        <v>0.71283833497617366</v>
      </c>
      <c r="V30" s="87">
        <f>分析係数表!D33</f>
        <v>8.1457663451232579E-2</v>
      </c>
      <c r="W30" s="167">
        <f t="shared" si="7"/>
        <v>0</v>
      </c>
      <c r="X30" s="76">
        <f>分析係数表!E33</f>
        <v>7.5026795284030015E-2</v>
      </c>
      <c r="Y30" s="166">
        <f t="shared" si="8"/>
        <v>0</v>
      </c>
    </row>
    <row r="31" spans="1:25" x14ac:dyDescent="0.2">
      <c r="A31" s="6" t="s">
        <v>19</v>
      </c>
      <c r="B31" s="5" t="s">
        <v>275</v>
      </c>
      <c r="C31" s="90"/>
      <c r="D31" s="107">
        <f>投入係数表!AO31</f>
        <v>6.2072113190324053E-2</v>
      </c>
      <c r="E31" s="110">
        <f t="shared" si="9"/>
        <v>6.207211319032405</v>
      </c>
      <c r="F31" s="85">
        <f>分析係数表!C34</f>
        <v>0.21075898495808931</v>
      </c>
      <c r="G31" s="110">
        <f t="shared" si="0"/>
        <v>1.3082255570196324</v>
      </c>
      <c r="H31" s="110">
        <v>1.4786271499475596</v>
      </c>
      <c r="I31" s="110">
        <f t="shared" si="1"/>
        <v>1.4786271499475596</v>
      </c>
      <c r="J31" s="85">
        <f>分析係数表!G34</f>
        <v>0.42506631299734748</v>
      </c>
      <c r="K31" s="111">
        <f t="shared" si="2"/>
        <v>0.62851459092598527</v>
      </c>
      <c r="L31" s="79"/>
      <c r="M31" s="80"/>
      <c r="N31" s="81">
        <f>分析係数表!H34</f>
        <v>0.16547827123222372</v>
      </c>
      <c r="O31" s="82">
        <f t="shared" si="3"/>
        <v>1.3321547558166611</v>
      </c>
      <c r="P31" s="76">
        <f>分析係数表!C34</f>
        <v>0.21075898495808931</v>
      </c>
      <c r="Q31" s="82">
        <f t="shared" si="4"/>
        <v>0.28076358414301084</v>
      </c>
      <c r="R31" s="83">
        <v>0.30718804166339864</v>
      </c>
      <c r="S31" s="84">
        <f t="shared" si="5"/>
        <v>1.7858151916109581</v>
      </c>
      <c r="T31" s="85">
        <f>分析係数表!F34</f>
        <v>0.7000994694960212</v>
      </c>
      <c r="U31" s="86">
        <f t="shared" si="6"/>
        <v>1.2502482682647673</v>
      </c>
      <c r="V31" s="87">
        <f>分析係数表!D34</f>
        <v>0.34449602122015915</v>
      </c>
      <c r="W31" s="167">
        <f t="shared" si="7"/>
        <v>1</v>
      </c>
      <c r="X31" s="76">
        <f>分析係数表!E34</f>
        <v>0.25008289124668437</v>
      </c>
      <c r="Y31" s="166">
        <f t="shared" si="8"/>
        <v>0</v>
      </c>
    </row>
    <row r="32" spans="1:25" x14ac:dyDescent="0.2">
      <c r="A32" s="6" t="s">
        <v>20</v>
      </c>
      <c r="B32" s="5" t="s">
        <v>37</v>
      </c>
      <c r="C32" s="90"/>
      <c r="D32" s="107">
        <f>投入係数表!AO32</f>
        <v>2.2820629849383844E-3</v>
      </c>
      <c r="E32" s="110">
        <f t="shared" si="9"/>
        <v>0.22820629849383844</v>
      </c>
      <c r="F32" s="85">
        <f>分析係数表!C35</f>
        <v>0.35776763643278187</v>
      </c>
      <c r="G32" s="110">
        <f t="shared" si="0"/>
        <v>8.1644828031214492E-2</v>
      </c>
      <c r="H32" s="110">
        <v>0.35615432429553556</v>
      </c>
      <c r="I32" s="110">
        <f t="shared" si="1"/>
        <v>0.35615432429553556</v>
      </c>
      <c r="J32" s="85">
        <f>分析係数表!G35</f>
        <v>0.31457036114570364</v>
      </c>
      <c r="K32" s="111">
        <f t="shared" si="2"/>
        <v>0.11203559441725067</v>
      </c>
      <c r="L32" s="79"/>
      <c r="M32" s="80"/>
      <c r="N32" s="81">
        <f>分析係数表!H35</f>
        <v>6.2812822753634701E-2</v>
      </c>
      <c r="O32" s="82">
        <f t="shared" si="3"/>
        <v>0.50566397590712242</v>
      </c>
      <c r="P32" s="76">
        <f>分析係数表!C35</f>
        <v>0.35776763643278187</v>
      </c>
      <c r="Q32" s="82">
        <f t="shared" si="4"/>
        <v>0.18091020548949435</v>
      </c>
      <c r="R32" s="83">
        <v>0.22166287478360747</v>
      </c>
      <c r="S32" s="84">
        <f t="shared" si="5"/>
        <v>0.57781719907914297</v>
      </c>
      <c r="T32" s="85">
        <f>分析係数表!F35</f>
        <v>0.64533001245330013</v>
      </c>
      <c r="U32" s="86">
        <f t="shared" si="6"/>
        <v>0.37288278027747435</v>
      </c>
      <c r="V32" s="87">
        <f>分析係数表!D35</f>
        <v>7.6961394769613944E-2</v>
      </c>
      <c r="W32" s="167">
        <f t="shared" si="7"/>
        <v>0</v>
      </c>
      <c r="X32" s="76">
        <f>分析係数表!E35</f>
        <v>7.0734744707347447E-2</v>
      </c>
      <c r="Y32" s="166">
        <f t="shared" si="8"/>
        <v>0</v>
      </c>
    </row>
    <row r="33" spans="1:25" x14ac:dyDescent="0.2">
      <c r="A33" s="6" t="s">
        <v>21</v>
      </c>
      <c r="B33" s="5" t="s">
        <v>38</v>
      </c>
      <c r="C33" s="90"/>
      <c r="D33" s="107">
        <f>投入係数表!AO33</f>
        <v>2.4189867640346873E-2</v>
      </c>
      <c r="E33" s="110">
        <f t="shared" si="9"/>
        <v>2.4189867640346874</v>
      </c>
      <c r="F33" s="85">
        <f>分析係数表!C36</f>
        <v>0.77131996474217712</v>
      </c>
      <c r="G33" s="110">
        <f t="shared" si="0"/>
        <v>1.8658127855470281</v>
      </c>
      <c r="H33" s="110">
        <v>2.0379030109138543</v>
      </c>
      <c r="I33" s="110">
        <f t="shared" si="1"/>
        <v>2.0379030109138543</v>
      </c>
      <c r="J33" s="85">
        <f>分析係数表!G36</f>
        <v>2.7850799289520427E-2</v>
      </c>
      <c r="K33" s="111">
        <f t="shared" si="2"/>
        <v>5.675722772847111E-2</v>
      </c>
      <c r="L33" s="79"/>
      <c r="M33" s="80"/>
      <c r="N33" s="81">
        <f>分析係数表!H36</f>
        <v>0.1566397870819099</v>
      </c>
      <c r="O33" s="82">
        <f t="shared" si="3"/>
        <v>1.2610020382581886</v>
      </c>
      <c r="P33" s="76">
        <f>分析係数表!C36</f>
        <v>0.77131996474217712</v>
      </c>
      <c r="Q33" s="82">
        <f t="shared" si="4"/>
        <v>0.97263604768911949</v>
      </c>
      <c r="R33" s="83">
        <v>1.012098777658849</v>
      </c>
      <c r="S33" s="84">
        <f t="shared" si="5"/>
        <v>3.0500017885727031</v>
      </c>
      <c r="T33" s="85">
        <f>分析係数表!F36</f>
        <v>0.87289520426287748</v>
      </c>
      <c r="U33" s="86">
        <f t="shared" si="6"/>
        <v>2.6623319342383112</v>
      </c>
      <c r="V33" s="87">
        <f>分析係数表!D36</f>
        <v>1.1793960923623446E-2</v>
      </c>
      <c r="W33" s="167">
        <f t="shared" si="7"/>
        <v>0</v>
      </c>
      <c r="X33" s="76">
        <f>分析係数表!E36</f>
        <v>4.760213143872114E-3</v>
      </c>
      <c r="Y33" s="166">
        <f t="shared" si="8"/>
        <v>0</v>
      </c>
    </row>
    <row r="34" spans="1:25" x14ac:dyDescent="0.2">
      <c r="A34" s="6" t="s">
        <v>22</v>
      </c>
      <c r="B34" s="5" t="s">
        <v>378</v>
      </c>
      <c r="C34" s="90"/>
      <c r="D34" s="107">
        <f>投入係数表!AO34</f>
        <v>7.6220903696942038E-2</v>
      </c>
      <c r="E34" s="110">
        <f t="shared" si="9"/>
        <v>7.6220903696942042</v>
      </c>
      <c r="F34" s="85">
        <f>分析係数表!C37</f>
        <v>0.44031007751937989</v>
      </c>
      <c r="G34" s="110">
        <f t="shared" si="0"/>
        <v>3.3560832015397741</v>
      </c>
      <c r="H34" s="110">
        <v>3.7921749991629303</v>
      </c>
      <c r="I34" s="110">
        <f t="shared" si="1"/>
        <v>3.7921749991629303</v>
      </c>
      <c r="J34" s="85">
        <f>分析係数表!G37</f>
        <v>0.46875589956579194</v>
      </c>
      <c r="K34" s="111">
        <f t="shared" si="2"/>
        <v>1.7776044030435256</v>
      </c>
      <c r="L34" s="79"/>
      <c r="M34" s="80"/>
      <c r="N34" s="81">
        <f>分析係数表!H37</f>
        <v>4.9515373003892908E-2</v>
      </c>
      <c r="O34" s="82">
        <f t="shared" si="3"/>
        <v>0.3986151120747688</v>
      </c>
      <c r="P34" s="76">
        <f>分析係数表!C37</f>
        <v>0.44031007751937989</v>
      </c>
      <c r="Q34" s="82">
        <f t="shared" si="4"/>
        <v>0.17551425089803777</v>
      </c>
      <c r="R34" s="83">
        <v>0.20730561249004556</v>
      </c>
      <c r="S34" s="84">
        <f t="shared" si="5"/>
        <v>3.999480611652976</v>
      </c>
      <c r="T34" s="85">
        <f>分析係数表!F37</f>
        <v>0.71172361714177834</v>
      </c>
      <c r="U34" s="86">
        <f t="shared" si="6"/>
        <v>2.8465248076140681</v>
      </c>
      <c r="V34" s="87">
        <f>分析係数表!D37</f>
        <v>0.12846894468567113</v>
      </c>
      <c r="W34" s="167">
        <f t="shared" si="7"/>
        <v>1</v>
      </c>
      <c r="X34" s="76">
        <f>分析係数表!E37</f>
        <v>0.12044553520860865</v>
      </c>
      <c r="Y34" s="166">
        <f t="shared" si="8"/>
        <v>0</v>
      </c>
    </row>
    <row r="35" spans="1:25" x14ac:dyDescent="0.2">
      <c r="A35" s="6" t="s">
        <v>23</v>
      </c>
      <c r="B35" s="5" t="s">
        <v>194</v>
      </c>
      <c r="C35" s="90"/>
      <c r="D35" s="107">
        <f>投入係数表!AO35</f>
        <v>5.796439981743496E-2</v>
      </c>
      <c r="E35" s="110">
        <f t="shared" si="9"/>
        <v>5.7964399817434957</v>
      </c>
      <c r="F35" s="85">
        <f>分析係数表!C38</f>
        <v>1.9523553644993696E-2</v>
      </c>
      <c r="G35" s="110">
        <f t="shared" si="0"/>
        <v>0.11316710693355542</v>
      </c>
      <c r="H35" s="110">
        <v>0.12987103198106476</v>
      </c>
      <c r="I35" s="110">
        <f t="shared" si="1"/>
        <v>0.12987103198106476</v>
      </c>
      <c r="J35" s="85">
        <f>分析係数表!G38</f>
        <v>0.33554817275747506</v>
      </c>
      <c r="K35" s="111">
        <f t="shared" si="2"/>
        <v>4.3577987475373885E-2</v>
      </c>
      <c r="L35" s="79"/>
      <c r="M35" s="80"/>
      <c r="N35" s="81">
        <f>分析係数表!H38</f>
        <v>4.4649241280686425E-2</v>
      </c>
      <c r="O35" s="82">
        <f t="shared" si="3"/>
        <v>0.35944114398077831</v>
      </c>
      <c r="P35" s="76">
        <f>分析係数表!C38</f>
        <v>1.9523553644993696E-2</v>
      </c>
      <c r="Q35" s="82">
        <f t="shared" si="4"/>
        <v>7.0175684567266288E-3</v>
      </c>
      <c r="R35" s="83">
        <v>8.515616729796862E-3</v>
      </c>
      <c r="S35" s="84">
        <f t="shared" si="5"/>
        <v>0.13838664871086162</v>
      </c>
      <c r="T35" s="85">
        <f>分析係数表!F38</f>
        <v>0.54485049833887045</v>
      </c>
      <c r="U35" s="86">
        <f t="shared" si="6"/>
        <v>7.5400034513559158E-2</v>
      </c>
      <c r="V35" s="87">
        <f>分析係数表!D38</f>
        <v>0.16279069767441862</v>
      </c>
      <c r="W35" s="167">
        <f t="shared" si="7"/>
        <v>0</v>
      </c>
      <c r="X35" s="76">
        <f>分析係数表!E38</f>
        <v>0.12624584717607973</v>
      </c>
      <c r="Y35" s="166">
        <f t="shared" si="8"/>
        <v>0</v>
      </c>
    </row>
    <row r="36" spans="1:25" x14ac:dyDescent="0.2">
      <c r="A36" s="6" t="s">
        <v>24</v>
      </c>
      <c r="B36" s="5" t="s">
        <v>39</v>
      </c>
      <c r="C36" s="90"/>
      <c r="D36" s="107">
        <f>投入係数表!AO36</f>
        <v>0.18986764034687356</v>
      </c>
      <c r="E36" s="110">
        <f t="shared" si="9"/>
        <v>18.986764034687358</v>
      </c>
      <c r="F36" s="85">
        <f>分析係数表!C39</f>
        <v>1</v>
      </c>
      <c r="G36" s="110">
        <f t="shared" si="0"/>
        <v>18.986764034687358</v>
      </c>
      <c r="H36" s="110">
        <v>19.011215928161747</v>
      </c>
      <c r="I36" s="110">
        <f t="shared" si="1"/>
        <v>19.011215928161747</v>
      </c>
      <c r="J36" s="85">
        <f>分析係数表!G39</f>
        <v>0.34952522092321203</v>
      </c>
      <c r="K36" s="111">
        <f t="shared" si="2"/>
        <v>6.6448994473096219</v>
      </c>
      <c r="L36" s="79"/>
      <c r="M36" s="80"/>
      <c r="N36" s="81">
        <f>分析係数表!H39</f>
        <v>3.9524906649717967E-3</v>
      </c>
      <c r="O36" s="82">
        <f t="shared" si="3"/>
        <v>3.1818855717159644E-2</v>
      </c>
      <c r="P36" s="76">
        <f>分析係数表!C39</f>
        <v>1</v>
      </c>
      <c r="Q36" s="82">
        <f t="shared" si="4"/>
        <v>3.1818855717159644E-2</v>
      </c>
      <c r="R36" s="83">
        <v>5.1817453431530547E-2</v>
      </c>
      <c r="S36" s="84">
        <f t="shared" si="5"/>
        <v>19.063033381593279</v>
      </c>
      <c r="T36" s="85">
        <f>分析係数表!F39</f>
        <v>0.70020308469180526</v>
      </c>
      <c r="U36" s="86">
        <f t="shared" si="6"/>
        <v>13.347994777374469</v>
      </c>
      <c r="V36" s="87">
        <f>分析係数表!D39</f>
        <v>4.7038805642461164E-2</v>
      </c>
      <c r="W36" s="167">
        <f t="shared" si="7"/>
        <v>1</v>
      </c>
      <c r="X36" s="76">
        <f>分析係数表!E39</f>
        <v>5.9608101432570393E-2</v>
      </c>
      <c r="Y36" s="166">
        <f t="shared" si="8"/>
        <v>1</v>
      </c>
    </row>
    <row r="37" spans="1:25" x14ac:dyDescent="0.2">
      <c r="A37" s="6" t="s">
        <v>25</v>
      </c>
      <c r="B37" s="5" t="s">
        <v>40</v>
      </c>
      <c r="C37" s="90"/>
      <c r="D37" s="107">
        <f>投入係数表!AO37</f>
        <v>0</v>
      </c>
      <c r="E37" s="110">
        <f t="shared" si="9"/>
        <v>0</v>
      </c>
      <c r="F37" s="85">
        <f>分析係数表!C40</f>
        <v>0.85909267157813107</v>
      </c>
      <c r="G37" s="110">
        <f t="shared" si="0"/>
        <v>0</v>
      </c>
      <c r="H37" s="110">
        <v>4.4569833391915736E-3</v>
      </c>
      <c r="I37" s="110">
        <f t="shared" si="1"/>
        <v>4.4569833391915736E-3</v>
      </c>
      <c r="J37" s="85">
        <f>分析係数表!G40</f>
        <v>0.47745782431646305</v>
      </c>
      <c r="K37" s="111">
        <f t="shared" si="2"/>
        <v>2.1280215681451333E-3</v>
      </c>
      <c r="L37" s="79"/>
      <c r="M37" s="80"/>
      <c r="N37" s="81">
        <f>分析係数表!H40</f>
        <v>3.4410502899817272E-2</v>
      </c>
      <c r="O37" s="82">
        <f t="shared" si="3"/>
        <v>0.27701591723607577</v>
      </c>
      <c r="P37" s="76">
        <f>分析係数表!C40</f>
        <v>0.85909267157813107</v>
      </c>
      <c r="Q37" s="82">
        <f t="shared" si="4"/>
        <v>0.23798234440800678</v>
      </c>
      <c r="R37" s="83">
        <v>0.23826134642764868</v>
      </c>
      <c r="S37" s="84">
        <f t="shared" si="5"/>
        <v>0.24271832976684024</v>
      </c>
      <c r="T37" s="85">
        <f>分析係数表!F40</f>
        <v>0.67379290285049442</v>
      </c>
      <c r="U37" s="86">
        <f t="shared" si="6"/>
        <v>0.16354188798862285</v>
      </c>
      <c r="V37" s="87">
        <f>分析係数表!D40</f>
        <v>6.7699243746364171E-2</v>
      </c>
      <c r="W37" s="167">
        <f t="shared" si="7"/>
        <v>0</v>
      </c>
      <c r="X37" s="76">
        <f>分析係数表!E40</f>
        <v>4.3048283885980219E-2</v>
      </c>
      <c r="Y37" s="166">
        <f t="shared" si="8"/>
        <v>0</v>
      </c>
    </row>
    <row r="38" spans="1:25" x14ac:dyDescent="0.2">
      <c r="A38" s="6" t="s">
        <v>26</v>
      </c>
      <c r="B38" s="5" t="s">
        <v>277</v>
      </c>
      <c r="C38" s="90"/>
      <c r="D38" s="107">
        <f>投入係数表!AO38</f>
        <v>1.8256503879507074E-3</v>
      </c>
      <c r="E38" s="110">
        <f t="shared" si="9"/>
        <v>0.18256503879507074</v>
      </c>
      <c r="F38" s="85">
        <f>分析係数表!C41</f>
        <v>0.79270887240526711</v>
      </c>
      <c r="G38" s="110">
        <f t="shared" si="0"/>
        <v>0.14472092604386438</v>
      </c>
      <c r="H38" s="110">
        <v>0.15632739980392749</v>
      </c>
      <c r="I38" s="110">
        <f t="shared" si="1"/>
        <v>0.15632739980392749</v>
      </c>
      <c r="J38" s="85">
        <f>分析係数表!G41</f>
        <v>0.44018033035308379</v>
      </c>
      <c r="K38" s="111">
        <f t="shared" si="2"/>
        <v>6.8812246488931403E-2</v>
      </c>
      <c r="L38" s="79"/>
      <c r="M38" s="80"/>
      <c r="N38" s="81">
        <f>分析係数表!H41</f>
        <v>5.5652657503773732E-2</v>
      </c>
      <c r="O38" s="82">
        <f t="shared" si="3"/>
        <v>0.44802227999739358</v>
      </c>
      <c r="P38" s="76">
        <f>分析係数表!C41</f>
        <v>0.79270887240526711</v>
      </c>
      <c r="Q38" s="82">
        <f t="shared" si="4"/>
        <v>0.35515123638917073</v>
      </c>
      <c r="R38" s="83">
        <v>0.36175768203571651</v>
      </c>
      <c r="S38" s="84">
        <f t="shared" si="5"/>
        <v>0.51808508183964397</v>
      </c>
      <c r="T38" s="85">
        <f>分析係数表!F41</f>
        <v>0.54542354902257917</v>
      </c>
      <c r="U38" s="86">
        <f t="shared" si="6"/>
        <v>0.28257580403263199</v>
      </c>
      <c r="V38" s="87">
        <f>分析係数表!D41</f>
        <v>0.13115623579330202</v>
      </c>
      <c r="W38" s="167">
        <f t="shared" si="7"/>
        <v>0</v>
      </c>
      <c r="X38" s="76">
        <f>分析係数表!E41</f>
        <v>0.12384452189725716</v>
      </c>
      <c r="Y38" s="166">
        <f t="shared" si="8"/>
        <v>0</v>
      </c>
    </row>
    <row r="39" spans="1:25" x14ac:dyDescent="0.2">
      <c r="A39" s="6" t="s">
        <v>51</v>
      </c>
      <c r="B39" s="5" t="s">
        <v>368</v>
      </c>
      <c r="C39" s="90"/>
      <c r="D39" s="107">
        <f>投入係数表!AO39</f>
        <v>3.6513007759014149E-3</v>
      </c>
      <c r="E39" s="110">
        <f t="shared" si="9"/>
        <v>0.36513007759014149</v>
      </c>
      <c r="F39" s="85">
        <f>分析係数表!C42</f>
        <v>1</v>
      </c>
      <c r="G39" s="110">
        <f>E39*F39</f>
        <v>0.36513007759014149</v>
      </c>
      <c r="H39" s="110">
        <v>0.3850039980535101</v>
      </c>
      <c r="I39" s="110">
        <f>C39+H39</f>
        <v>0.3850039980535101</v>
      </c>
      <c r="J39" s="85">
        <f>分析係数表!G42</f>
        <v>0.4853870458135861</v>
      </c>
      <c r="K39" s="111">
        <f>I39*J39</f>
        <v>0.18687595324161294</v>
      </c>
      <c r="L39" s="79"/>
      <c r="M39" s="80"/>
      <c r="N39" s="81">
        <f>分析係数表!H42</f>
        <v>1.2671804242472393E-2</v>
      </c>
      <c r="O39" s="82">
        <f t="shared" si="3"/>
        <v>0.10201221079169775</v>
      </c>
      <c r="P39" s="76">
        <f>分析係数表!C42</f>
        <v>1</v>
      </c>
      <c r="Q39" s="82">
        <f>O39*P39</f>
        <v>0.10201221079169775</v>
      </c>
      <c r="R39" s="83">
        <v>0.10698714712699038</v>
      </c>
      <c r="S39" s="84">
        <f>I39+R39</f>
        <v>0.49199114518050047</v>
      </c>
      <c r="T39" s="85">
        <f>分析係数表!F42</f>
        <v>0.55766192733017372</v>
      </c>
      <c r="U39" s="86">
        <f>S39*T39</f>
        <v>0.27436473025073721</v>
      </c>
      <c r="V39" s="87">
        <f>分析係数表!D42</f>
        <v>5.075039494470774E-2</v>
      </c>
      <c r="W39" s="167">
        <f>ROUND(S39*V39,0)</f>
        <v>0</v>
      </c>
      <c r="X39" s="76">
        <f>分析係数表!E42</f>
        <v>4.4826224328593997E-2</v>
      </c>
      <c r="Y39" s="166">
        <f>ROUND(S39*X39,0)</f>
        <v>0</v>
      </c>
    </row>
    <row r="40" spans="1:25" x14ac:dyDescent="0.2">
      <c r="A40" s="6" t="s">
        <v>195</v>
      </c>
      <c r="B40" s="5" t="s">
        <v>41</v>
      </c>
      <c r="C40" s="90"/>
      <c r="D40" s="107">
        <f>投入係数表!AO40</f>
        <v>3.0579643998174349E-2</v>
      </c>
      <c r="E40" s="110">
        <f t="shared" si="9"/>
        <v>3.0579643998174348</v>
      </c>
      <c r="F40" s="85">
        <f>分析係数表!C43</f>
        <v>0.28901851382196297</v>
      </c>
      <c r="G40" s="110">
        <f>E40*F40</f>
        <v>0.88380832615570604</v>
      </c>
      <c r="H40" s="110">
        <v>1.6840565423547864</v>
      </c>
      <c r="I40" s="110">
        <f>C40+H40</f>
        <v>1.6840565423547864</v>
      </c>
      <c r="J40" s="85">
        <f>分析係数表!G43</f>
        <v>0.30652070442646356</v>
      </c>
      <c r="K40" s="111">
        <f>I40*J40</f>
        <v>0.5161981976565837</v>
      </c>
      <c r="L40" s="79"/>
      <c r="M40" s="80"/>
      <c r="N40" s="81">
        <f>分析係数表!H43</f>
        <v>3.521490426630651E-2</v>
      </c>
      <c r="O40" s="82">
        <f t="shared" si="3"/>
        <v>0.28349161400263345</v>
      </c>
      <c r="P40" s="76">
        <f>分析係数表!C43</f>
        <v>0.28901851382196297</v>
      </c>
      <c r="Q40" s="82">
        <f>O40*P40</f>
        <v>8.1934324960030711E-2</v>
      </c>
      <c r="R40" s="83">
        <v>0.13801162538737288</v>
      </c>
      <c r="S40" s="84">
        <f>I40+R40</f>
        <v>1.8220681677421593</v>
      </c>
      <c r="T40" s="85">
        <f>分析係数表!F43</f>
        <v>0.54989687450420432</v>
      </c>
      <c r="U40" s="86">
        <f>S40*T40</f>
        <v>1.0019495905750158</v>
      </c>
      <c r="V40" s="87">
        <f>分析係数表!D43</f>
        <v>0.17436141519911152</v>
      </c>
      <c r="W40" s="167">
        <f>ROUND(S40*V40,0)</f>
        <v>0</v>
      </c>
      <c r="X40" s="76">
        <f>分析係数表!E43</f>
        <v>0.14136125654450263</v>
      </c>
      <c r="Y40" s="166">
        <f>ROUND(S40*X40,0)</f>
        <v>0</v>
      </c>
    </row>
    <row r="41" spans="1:25" x14ac:dyDescent="0.2">
      <c r="A41" s="6" t="s">
        <v>341</v>
      </c>
      <c r="B41" s="5" t="s">
        <v>42</v>
      </c>
      <c r="C41" s="90"/>
      <c r="D41" s="107">
        <f>投入係数表!AO41</f>
        <v>1.3692377909630307E-3</v>
      </c>
      <c r="E41" s="110">
        <f t="shared" si="9"/>
        <v>0.13692377909630307</v>
      </c>
      <c r="F41" s="85">
        <f>分析係数表!C44</f>
        <v>0.45048931238732937</v>
      </c>
      <c r="G41" s="110">
        <f>E41*F41</f>
        <v>6.1682699094568152E-2</v>
      </c>
      <c r="H41" s="110">
        <v>7.0593248620067925E-2</v>
      </c>
      <c r="I41" s="110">
        <f>C41+H41</f>
        <v>7.0593248620067925E-2</v>
      </c>
      <c r="J41" s="85">
        <f>分析係数表!G44</f>
        <v>0.26609555771438664</v>
      </c>
      <c r="K41" s="111">
        <f>I41*J41</f>
        <v>1.8784549862427329E-2</v>
      </c>
      <c r="L41" s="79"/>
      <c r="M41" s="80"/>
      <c r="N41" s="81">
        <f>分析係数表!H44</f>
        <v>0.11519822038611266</v>
      </c>
      <c r="O41" s="82">
        <f t="shared" si="3"/>
        <v>0.92738373446997957</v>
      </c>
      <c r="P41" s="76">
        <f>分析係数表!C44</f>
        <v>0.45048931238732937</v>
      </c>
      <c r="Q41" s="82">
        <f>O41*P41</f>
        <v>0.41777646086057474</v>
      </c>
      <c r="R41" s="83">
        <v>0.42400106162479018</v>
      </c>
      <c r="S41" s="84">
        <f>I41+R41</f>
        <v>0.49459431024485812</v>
      </c>
      <c r="T41" s="85">
        <f>分析係数表!F44</f>
        <v>0.50295857988165682</v>
      </c>
      <c r="U41" s="86">
        <f>S41*T41</f>
        <v>0.24876045189830143</v>
      </c>
      <c r="V41" s="87">
        <f>分析係数表!D44</f>
        <v>0.24172039212222909</v>
      </c>
      <c r="W41" s="167">
        <f>ROUND(S41*V41,0)</f>
        <v>0</v>
      </c>
      <c r="X41" s="76">
        <f>分析係数表!E44</f>
        <v>0.1850216373752539</v>
      </c>
      <c r="Y41" s="166">
        <f>ROUND(S41*X41,0)</f>
        <v>0</v>
      </c>
    </row>
    <row r="42" spans="1:25" x14ac:dyDescent="0.2">
      <c r="A42" s="6" t="s">
        <v>342</v>
      </c>
      <c r="B42" s="5" t="s">
        <v>279</v>
      </c>
      <c r="C42" s="90"/>
      <c r="D42" s="107">
        <f>投入係数表!AO42</f>
        <v>2.7384755819260614E-3</v>
      </c>
      <c r="E42" s="110">
        <f t="shared" si="9"/>
        <v>0.27384755819260614</v>
      </c>
      <c r="F42" s="85">
        <f>分析係数表!C45</f>
        <v>1</v>
      </c>
      <c r="G42" s="110">
        <f>E42*F42</f>
        <v>0.27384755819260614</v>
      </c>
      <c r="H42" s="110">
        <v>0.44760902886509912</v>
      </c>
      <c r="I42" s="110">
        <f>C42+H42</f>
        <v>0.44760902886509912</v>
      </c>
      <c r="J42" s="85">
        <f>分析係数表!G45</f>
        <v>0</v>
      </c>
      <c r="K42" s="111">
        <f>I42*J42</f>
        <v>0</v>
      </c>
      <c r="L42" s="79"/>
      <c r="M42" s="80"/>
      <c r="N42" s="81">
        <f>分析係数表!H45</f>
        <v>0</v>
      </c>
      <c r="O42" s="82">
        <f t="shared" si="3"/>
        <v>0</v>
      </c>
      <c r="P42" s="76">
        <f>分析係数表!C45</f>
        <v>1</v>
      </c>
      <c r="Q42" s="82">
        <f>O42*P42</f>
        <v>0</v>
      </c>
      <c r="R42" s="83">
        <v>1.3227142102528056E-2</v>
      </c>
      <c r="S42" s="84">
        <f>I42+R42</f>
        <v>0.46083617096762719</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201">
        <f>最終需要_まとめ!C44</f>
        <v>100</v>
      </c>
      <c r="D43" s="107">
        <f>投入係数表!AO43</f>
        <v>4.5641259698767686E-4</v>
      </c>
      <c r="E43" s="110">
        <f t="shared" si="9"/>
        <v>4.5641259698767686E-2</v>
      </c>
      <c r="F43" s="85">
        <f>分析係数表!C46</f>
        <v>0.50943835935679327</v>
      </c>
      <c r="G43" s="110">
        <f>E43*F43</f>
        <v>2.3251408459917539E-2</v>
      </c>
      <c r="H43" s="110">
        <v>0.12878389087110015</v>
      </c>
      <c r="I43" s="110">
        <f>C43+H43</f>
        <v>100.12878389087111</v>
      </c>
      <c r="J43" s="85">
        <f>分析係数表!G46</f>
        <v>9.5846645367412137E-3</v>
      </c>
      <c r="K43" s="111">
        <f>I43*J43</f>
        <v>0.95970080406585723</v>
      </c>
      <c r="L43" s="79"/>
      <c r="M43" s="80"/>
      <c r="N43" s="81">
        <f>分析係数表!H46</f>
        <v>2.3069436720425836E-2</v>
      </c>
      <c r="O43" s="82">
        <f t="shared" si="3"/>
        <v>0.18571658751497952</v>
      </c>
      <c r="P43" s="76">
        <f>分析係数表!C46</f>
        <v>0.50943835935679327</v>
      </c>
      <c r="Q43" s="82">
        <f>O43*P43</f>
        <v>9.4611153648973489E-2</v>
      </c>
      <c r="R43" s="83">
        <v>0.10532915286583326</v>
      </c>
      <c r="S43" s="84">
        <f>I43+R43</f>
        <v>100.23411304373694</v>
      </c>
      <c r="T43" s="85">
        <f>分析係数表!F46</f>
        <v>0.31355545413053398</v>
      </c>
      <c r="U43" s="86">
        <f>S43*T43</f>
        <v>31.428952834800217</v>
      </c>
      <c r="V43" s="87">
        <f>分析係数表!D46</f>
        <v>1.3692377909630307E-3</v>
      </c>
      <c r="W43" s="167">
        <f>ROUND(S43*V43,0)</f>
        <v>0</v>
      </c>
      <c r="X43" s="76">
        <f>分析係数表!E46</f>
        <v>4.5641259698767688E-3</v>
      </c>
      <c r="Y43" s="166">
        <f>ROUND(S43*X43,0)</f>
        <v>0</v>
      </c>
    </row>
    <row r="44" spans="1:25" x14ac:dyDescent="0.2">
      <c r="A44" s="192">
        <v>40</v>
      </c>
      <c r="B44" s="14" t="s">
        <v>151</v>
      </c>
      <c r="C44" s="197">
        <f>SUM(C5:C43)</f>
        <v>100</v>
      </c>
      <c r="D44" s="108">
        <f>投入係数表!AO44</f>
        <v>0.68553172067549062</v>
      </c>
      <c r="E44" s="96">
        <f>SUM(E5:E43)</f>
        <v>68.553172067549056</v>
      </c>
      <c r="F44" s="98">
        <f>分析係数表!C47</f>
        <v>0.37485381830581077</v>
      </c>
      <c r="G44" s="96">
        <f>SUM(G5:G43)</f>
        <v>33.156217045392694</v>
      </c>
      <c r="H44" s="96">
        <f>SUM(H5:H43)</f>
        <v>37.174320122842467</v>
      </c>
      <c r="I44" s="96">
        <f>SUM(I5:I43)</f>
        <v>137.17432012284246</v>
      </c>
      <c r="J44" s="98">
        <f>分析係数表!G47</f>
        <v>0.21549218320370808</v>
      </c>
      <c r="K44" s="112">
        <f>SUM(K5:K43)</f>
        <v>12.832620175646191</v>
      </c>
      <c r="L44" s="94">
        <f>最終需要_まとめ!$L$33</f>
        <v>0.62733333333333341</v>
      </c>
      <c r="M44" s="91">
        <f>K44*L44</f>
        <v>8.0503303901887122</v>
      </c>
      <c r="N44" s="95">
        <f>分析係数表!H47</f>
        <v>1</v>
      </c>
      <c r="O44" s="96">
        <f>SUM(O5:O43)</f>
        <v>8.0503303901887122</v>
      </c>
      <c r="P44" s="92">
        <f>分析係数表!C47</f>
        <v>0.37485381830581077</v>
      </c>
      <c r="Q44" s="96">
        <f>SUM(Q5:Q43)</f>
        <v>3.3790700407697334</v>
      </c>
      <c r="R44" s="91">
        <f>SUM(R5:R43)</f>
        <v>3.7929445166394289</v>
      </c>
      <c r="S44" s="97">
        <f>SUM(S5:S43)</f>
        <v>140.9672646394819</v>
      </c>
      <c r="T44" s="98">
        <f>分析係数表!F47</f>
        <v>0.42538298373792127</v>
      </c>
      <c r="U44" s="99">
        <f>SUM(U5:U43)</f>
        <v>57.202543033269741</v>
      </c>
      <c r="V44" s="100">
        <f>分析係数表!D47</f>
        <v>7.0015974022573133E-2</v>
      </c>
      <c r="W44" s="164">
        <f>SUM(W5:W43)</f>
        <v>3</v>
      </c>
      <c r="X44" s="92">
        <f>分析係数表!E47</f>
        <v>5.9583104197763637E-2</v>
      </c>
      <c r="Y44" s="165">
        <f>SUM(Y5:Y43)</f>
        <v>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9" tint="0.79998168889431442"/>
  </sheetPr>
  <dimension ref="A1:AW52"/>
  <sheetViews>
    <sheetView workbookViewId="0">
      <pane xSplit="2" ySplit="7" topLeftCell="W8" activePane="bottomRight" state="frozen"/>
      <selection activeCell="F63" sqref="F63"/>
      <selection pane="topRight" activeCell="F63" sqref="F63"/>
      <selection pane="bottomLeft" activeCell="F63" sqref="F63"/>
      <selection pane="bottomRight" activeCell="AF2" sqref="AF2"/>
    </sheetView>
  </sheetViews>
  <sheetFormatPr defaultColWidth="9" defaultRowHeight="12" x14ac:dyDescent="0.2"/>
  <cols>
    <col min="1" max="1" width="3.6328125" style="1" customWidth="1"/>
    <col min="2" max="2" width="20.6328125" style="48" customWidth="1"/>
    <col min="3" max="8" width="9.08984375" style="48" bestFit="1" customWidth="1"/>
    <col min="9" max="10" width="9" style="48"/>
    <col min="11" max="11" width="3.6328125" style="1" customWidth="1"/>
    <col min="12" max="12" width="20.6328125" style="48" customWidth="1"/>
    <col min="13" max="13" width="10.6328125" style="48" bestFit="1" customWidth="1"/>
    <col min="14" max="16" width="9.08984375" style="48" bestFit="1" customWidth="1"/>
    <col min="17" max="17" width="4" style="48" customWidth="1"/>
    <col min="18" max="18" width="3.6328125" style="48" customWidth="1"/>
    <col min="19" max="19" width="20.453125" style="48" customWidth="1"/>
    <col min="20" max="24" width="9.08984375" style="48" bestFit="1" customWidth="1"/>
    <col min="25" max="25" width="4" style="48" customWidth="1"/>
    <col min="26" max="26" width="3.6328125" style="48" customWidth="1"/>
    <col min="27" max="27" width="20.453125" style="48" customWidth="1"/>
    <col min="28" max="34" width="10.453125" style="48" customWidth="1"/>
    <col min="35" max="35" width="9.08984375" style="48" bestFit="1" customWidth="1"/>
    <col min="36" max="36" width="4" style="48" customWidth="1"/>
    <col min="37" max="37" width="3.6328125" style="48" customWidth="1"/>
    <col min="38" max="38" width="20.453125" style="48" customWidth="1"/>
    <col min="39" max="40" width="9.08984375" style="48" bestFit="1" customWidth="1"/>
    <col min="41" max="41" width="9" style="48"/>
    <col min="42" max="42" width="3.90625" style="48" customWidth="1"/>
    <col min="43" max="43" width="20.90625" style="48" customWidth="1"/>
    <col min="44" max="44" width="9.453125" style="48" bestFit="1" customWidth="1"/>
    <col min="45" max="45" width="9.36328125" style="48" bestFit="1" customWidth="1"/>
    <col min="46" max="46" width="9.453125" style="48" bestFit="1" customWidth="1"/>
    <col min="47" max="47" width="10.90625" style="48" customWidth="1"/>
    <col min="48" max="49" width="9.08984375" style="48" bestFit="1" customWidth="1"/>
    <col min="50" max="16384" width="9" style="48"/>
  </cols>
  <sheetData>
    <row r="1" spans="1:49" ht="13" x14ac:dyDescent="0.2">
      <c r="A1" s="393" t="s">
        <v>548</v>
      </c>
      <c r="K1" s="393" t="s">
        <v>548</v>
      </c>
    </row>
    <row r="2" spans="1:49" x14ac:dyDescent="0.2">
      <c r="A2" s="1" t="s">
        <v>59</v>
      </c>
      <c r="K2" s="1" t="s">
        <v>189</v>
      </c>
      <c r="R2" s="48" t="s">
        <v>215</v>
      </c>
      <c r="Z2" s="48" t="s">
        <v>60</v>
      </c>
      <c r="AK2" s="48" t="s">
        <v>61</v>
      </c>
    </row>
    <row r="3" spans="1:49" x14ac:dyDescent="0.2">
      <c r="K3" s="1" t="s">
        <v>62</v>
      </c>
      <c r="R3" s="48" t="s">
        <v>63</v>
      </c>
      <c r="Z3" s="48" t="s">
        <v>64</v>
      </c>
      <c r="AK3" s="48" t="s">
        <v>64</v>
      </c>
    </row>
    <row r="4" spans="1:49" x14ac:dyDescent="0.2">
      <c r="W4" s="209"/>
      <c r="Z4" s="48" t="s">
        <v>65</v>
      </c>
      <c r="AP4" s="210" t="s">
        <v>544</v>
      </c>
      <c r="AU4" s="48" t="s">
        <v>386</v>
      </c>
    </row>
    <row r="5" spans="1:49" x14ac:dyDescent="0.2">
      <c r="A5" s="211"/>
      <c r="B5" s="51"/>
      <c r="C5" s="104"/>
      <c r="D5" s="51"/>
      <c r="E5" s="51"/>
      <c r="F5" s="51"/>
      <c r="G5" s="51"/>
      <c r="H5" s="105"/>
      <c r="K5" s="211"/>
      <c r="L5" s="105"/>
      <c r="M5" s="212" t="s">
        <v>66</v>
      </c>
      <c r="N5" s="155" t="s">
        <v>66</v>
      </c>
      <c r="O5" s="114"/>
      <c r="P5" s="105"/>
      <c r="R5" s="104"/>
      <c r="S5" s="51"/>
      <c r="T5" s="374" t="s">
        <v>66</v>
      </c>
      <c r="U5" s="375"/>
      <c r="V5" s="376"/>
      <c r="W5" s="460" t="s">
        <v>67</v>
      </c>
      <c r="X5" s="461"/>
      <c r="Z5" s="104"/>
      <c r="AA5" s="105"/>
      <c r="AB5" s="371"/>
      <c r="AC5" s="371"/>
      <c r="AD5" s="371"/>
      <c r="AE5" s="371"/>
      <c r="AF5" s="371"/>
      <c r="AG5" s="371"/>
      <c r="AH5" s="114"/>
      <c r="AI5" s="114"/>
      <c r="AK5" s="104"/>
      <c r="AL5" s="51"/>
      <c r="AM5" s="114"/>
      <c r="AN5" s="105"/>
      <c r="AP5" s="211"/>
      <c r="AQ5" s="105"/>
      <c r="AR5" s="212" t="s">
        <v>387</v>
      </c>
      <c r="AS5" s="155"/>
      <c r="AT5" s="155" t="s">
        <v>387</v>
      </c>
      <c r="AU5" s="212"/>
      <c r="AV5" s="114"/>
      <c r="AW5" s="105"/>
    </row>
    <row r="6" spans="1:49" ht="36" x14ac:dyDescent="0.2">
      <c r="A6" s="213" t="s">
        <v>1</v>
      </c>
      <c r="B6" s="158" t="s">
        <v>350</v>
      </c>
      <c r="C6" s="214" t="s">
        <v>547</v>
      </c>
      <c r="D6" s="215" t="s">
        <v>212</v>
      </c>
      <c r="E6" s="215" t="s">
        <v>213</v>
      </c>
      <c r="F6" s="215" t="s">
        <v>68</v>
      </c>
      <c r="G6" s="215" t="s">
        <v>69</v>
      </c>
      <c r="H6" s="216" t="s">
        <v>70</v>
      </c>
      <c r="I6" s="215"/>
      <c r="K6" s="213" t="s">
        <v>1</v>
      </c>
      <c r="L6" s="158" t="s">
        <v>350</v>
      </c>
      <c r="M6" s="217" t="s">
        <v>545</v>
      </c>
      <c r="N6" s="215" t="s">
        <v>71</v>
      </c>
      <c r="O6" s="217" t="s">
        <v>72</v>
      </c>
      <c r="P6" s="216" t="s">
        <v>547</v>
      </c>
      <c r="R6" s="213" t="s">
        <v>1</v>
      </c>
      <c r="S6" s="158" t="s">
        <v>350</v>
      </c>
      <c r="T6" s="377" t="s">
        <v>440</v>
      </c>
      <c r="U6" s="378" t="s">
        <v>351</v>
      </c>
      <c r="V6" s="379" t="s">
        <v>352</v>
      </c>
      <c r="W6" s="218" t="s">
        <v>212</v>
      </c>
      <c r="X6" s="218" t="s">
        <v>214</v>
      </c>
      <c r="Z6" s="213" t="s">
        <v>1</v>
      </c>
      <c r="AA6" s="158" t="s">
        <v>350</v>
      </c>
      <c r="AB6" s="372" t="s">
        <v>53</v>
      </c>
      <c r="AC6" s="372" t="s">
        <v>54</v>
      </c>
      <c r="AD6" s="372" t="s">
        <v>55</v>
      </c>
      <c r="AE6" s="372" t="s">
        <v>56</v>
      </c>
      <c r="AF6" s="372" t="s">
        <v>57</v>
      </c>
      <c r="AG6" s="372" t="s">
        <v>549</v>
      </c>
      <c r="AH6" s="217" t="s">
        <v>73</v>
      </c>
      <c r="AI6" s="217" t="s">
        <v>74</v>
      </c>
      <c r="AK6" s="213" t="s">
        <v>1</v>
      </c>
      <c r="AL6" s="158" t="s">
        <v>350</v>
      </c>
      <c r="AM6" s="217" t="s">
        <v>44</v>
      </c>
      <c r="AN6" s="216" t="s">
        <v>75</v>
      </c>
      <c r="AP6" s="213" t="s">
        <v>1</v>
      </c>
      <c r="AQ6" s="158" t="s">
        <v>350</v>
      </c>
      <c r="AR6" s="217" t="s">
        <v>545</v>
      </c>
      <c r="AS6" s="215" t="s">
        <v>353</v>
      </c>
      <c r="AT6" s="215" t="s">
        <v>71</v>
      </c>
      <c r="AU6" s="217" t="s">
        <v>546</v>
      </c>
      <c r="AV6" s="217" t="s">
        <v>72</v>
      </c>
      <c r="AW6" s="216" t="s">
        <v>547</v>
      </c>
    </row>
    <row r="7" spans="1:49" x14ac:dyDescent="0.2">
      <c r="A7" s="219"/>
      <c r="B7" s="126"/>
      <c r="C7" s="103"/>
      <c r="H7" s="158"/>
      <c r="K7" s="219"/>
      <c r="L7" s="220"/>
      <c r="M7" s="221" t="s">
        <v>76</v>
      </c>
      <c r="N7" s="222" t="s">
        <v>77</v>
      </c>
      <c r="O7" s="221" t="s">
        <v>78</v>
      </c>
      <c r="P7" s="223" t="s">
        <v>79</v>
      </c>
      <c r="R7" s="219"/>
      <c r="S7" s="220"/>
      <c r="T7" s="380" t="s">
        <v>80</v>
      </c>
      <c r="U7" s="381"/>
      <c r="V7" s="382"/>
      <c r="W7" s="221" t="s">
        <v>81</v>
      </c>
      <c r="X7" s="221" t="s">
        <v>82</v>
      </c>
      <c r="Z7" s="219"/>
      <c r="AA7" s="220"/>
      <c r="AB7" s="373" t="s">
        <v>84</v>
      </c>
      <c r="AC7" s="373" t="s">
        <v>85</v>
      </c>
      <c r="AD7" s="373" t="s">
        <v>86</v>
      </c>
      <c r="AE7" s="373" t="s">
        <v>87</v>
      </c>
      <c r="AF7" s="373" t="s">
        <v>88</v>
      </c>
      <c r="AG7" s="373" t="s">
        <v>89</v>
      </c>
      <c r="AH7" s="221" t="s">
        <v>90</v>
      </c>
      <c r="AI7" s="221" t="s">
        <v>91</v>
      </c>
      <c r="AK7" s="219"/>
      <c r="AL7" s="220"/>
      <c r="AM7" s="221" t="s">
        <v>84</v>
      </c>
      <c r="AN7" s="223" t="s">
        <v>92</v>
      </c>
      <c r="AP7" s="219"/>
      <c r="AQ7" s="220"/>
      <c r="AR7" s="221" t="s">
        <v>388</v>
      </c>
      <c r="AS7" s="222" t="s">
        <v>389</v>
      </c>
      <c r="AT7" s="222" t="s">
        <v>390</v>
      </c>
      <c r="AU7" s="221" t="s">
        <v>391</v>
      </c>
      <c r="AV7" s="221" t="s">
        <v>392</v>
      </c>
      <c r="AW7" s="223" t="s">
        <v>393</v>
      </c>
    </row>
    <row r="8" spans="1:49" x14ac:dyDescent="0.2">
      <c r="A8" s="224" t="s">
        <v>264</v>
      </c>
      <c r="B8" s="158" t="s">
        <v>265</v>
      </c>
      <c r="C8" s="402">
        <f t="shared" ref="C8:C41" si="0">P8</f>
        <v>0.22093957036739609</v>
      </c>
      <c r="D8" s="403">
        <f t="shared" ref="D8:E41" si="1">W8</f>
        <v>0.17734528755740214</v>
      </c>
      <c r="E8" s="403">
        <f t="shared" si="1"/>
        <v>0.14038924119833807</v>
      </c>
      <c r="F8" s="403">
        <f t="shared" ref="F8:G41" si="2">AH8</f>
        <v>0.45156352503826808</v>
      </c>
      <c r="G8" s="403">
        <f t="shared" si="2"/>
        <v>0.11961513229827248</v>
      </c>
      <c r="H8" s="404">
        <f t="shared" ref="H8:H41" si="3">AN8</f>
        <v>1.166878525462779E-2</v>
      </c>
      <c r="K8" s="224" t="s">
        <v>264</v>
      </c>
      <c r="L8" s="158" t="s">
        <v>265</v>
      </c>
      <c r="M8" s="383">
        <f>取引基本表!AX5</f>
        <v>9962</v>
      </c>
      <c r="N8" s="367">
        <f>ABS(取引基本表!BB5)</f>
        <v>7761</v>
      </c>
      <c r="O8" s="411">
        <f t="shared" ref="O8:O41" si="4">N8/M8</f>
        <v>0.77906042963260391</v>
      </c>
      <c r="P8" s="407">
        <f t="shared" ref="P8:P43" si="5">1-O8</f>
        <v>0.22093957036739609</v>
      </c>
      <c r="R8" s="224" t="s">
        <v>264</v>
      </c>
      <c r="S8" s="158" t="s">
        <v>265</v>
      </c>
      <c r="T8" s="365">
        <f>取引基本表!BD5</f>
        <v>4573</v>
      </c>
      <c r="U8" s="446">
        <f>雇用表!U5</f>
        <v>811</v>
      </c>
      <c r="V8" s="447">
        <f>雇用表!U51</f>
        <v>642</v>
      </c>
      <c r="W8" s="413">
        <f>U8/T8</f>
        <v>0.17734528755740214</v>
      </c>
      <c r="X8" s="413">
        <f>V8/T8</f>
        <v>0.14038924119833807</v>
      </c>
      <c r="Z8" s="224" t="s">
        <v>264</v>
      </c>
      <c r="AA8" s="48" t="s">
        <v>265</v>
      </c>
      <c r="AB8" s="452">
        <f t="array" ref="AB8:AF47">TRANSPOSE(取引基本表!C46:AP50)</f>
        <v>547</v>
      </c>
      <c r="AC8" s="453">
        <v>923</v>
      </c>
      <c r="AD8" s="453">
        <v>731</v>
      </c>
      <c r="AE8" s="453">
        <v>182</v>
      </c>
      <c r="AF8" s="453">
        <v>-318</v>
      </c>
      <c r="AG8" s="368">
        <f t="array" ref="AG8:AG47">TRANSPOSE(取引基本表!C52:AP52)</f>
        <v>4573</v>
      </c>
      <c r="AH8" s="404">
        <f>SUM(AB8:AF8)/AG8</f>
        <v>0.45156352503826808</v>
      </c>
      <c r="AI8" s="415">
        <f>AB8/AG8</f>
        <v>0.11961513229827248</v>
      </c>
      <c r="AK8" s="224" t="s">
        <v>264</v>
      </c>
      <c r="AL8" s="158" t="s">
        <v>265</v>
      </c>
      <c r="AM8" s="383">
        <f>取引基本表!AR5</f>
        <v>1175</v>
      </c>
      <c r="AN8" s="407">
        <f t="shared" ref="AN8:AN47" si="6">AM8/AM$47</f>
        <v>1.166878525462779E-2</v>
      </c>
      <c r="AP8" s="224" t="s">
        <v>264</v>
      </c>
      <c r="AQ8" s="158" t="s">
        <v>265</v>
      </c>
      <c r="AR8" s="386">
        <f>取引基本表!AX5</f>
        <v>9962</v>
      </c>
      <c r="AS8" s="387">
        <f>取引基本表!AY5</f>
        <v>2372</v>
      </c>
      <c r="AT8" s="387">
        <f>ABS(取引基本表!BB5)</f>
        <v>7761</v>
      </c>
      <c r="AU8" s="388">
        <f>AS8-AT8</f>
        <v>-5389</v>
      </c>
      <c r="AV8" s="411">
        <v>0.83011676085593211</v>
      </c>
      <c r="AW8" s="407">
        <v>0.16988323914406789</v>
      </c>
    </row>
    <row r="9" spans="1:49" x14ac:dyDescent="0.2">
      <c r="A9" s="225" t="s">
        <v>220</v>
      </c>
      <c r="B9" s="158" t="s">
        <v>266</v>
      </c>
      <c r="C9" s="405">
        <f t="shared" si="0"/>
        <v>0.23618090452261309</v>
      </c>
      <c r="D9" s="406">
        <f t="shared" si="1"/>
        <v>1.9607843137254902E-2</v>
      </c>
      <c r="E9" s="406">
        <f t="shared" si="1"/>
        <v>0</v>
      </c>
      <c r="F9" s="406">
        <f t="shared" si="2"/>
        <v>0.68627450980392157</v>
      </c>
      <c r="G9" s="406">
        <f t="shared" si="2"/>
        <v>0.23529411764705882</v>
      </c>
      <c r="H9" s="407">
        <f t="shared" si="3"/>
        <v>6.2564550726940495E-4</v>
      </c>
      <c r="K9" s="225" t="s">
        <v>220</v>
      </c>
      <c r="L9" s="158" t="s">
        <v>266</v>
      </c>
      <c r="M9" s="383">
        <f>取引基本表!AX6</f>
        <v>199</v>
      </c>
      <c r="N9" s="367">
        <f>ABS(取引基本表!BB6)</f>
        <v>152</v>
      </c>
      <c r="O9" s="411">
        <f t="shared" si="4"/>
        <v>0.76381909547738691</v>
      </c>
      <c r="P9" s="407">
        <f t="shared" si="5"/>
        <v>0.23618090452261309</v>
      </c>
      <c r="R9" s="225" t="s">
        <v>220</v>
      </c>
      <c r="S9" s="158" t="s">
        <v>266</v>
      </c>
      <c r="T9" s="365">
        <f>取引基本表!BD6</f>
        <v>51</v>
      </c>
      <c r="U9" s="446">
        <f>雇用表!U6</f>
        <v>1</v>
      </c>
      <c r="V9" s="447">
        <f>雇用表!U52</f>
        <v>0</v>
      </c>
      <c r="W9" s="413">
        <f t="shared" ref="W9:W47" si="7">U9/T9</f>
        <v>1.9607843137254902E-2</v>
      </c>
      <c r="X9" s="413">
        <f t="shared" ref="X9:X47" si="8">V9/T9</f>
        <v>0</v>
      </c>
      <c r="Z9" s="225" t="s">
        <v>220</v>
      </c>
      <c r="AA9" s="48" t="s">
        <v>266</v>
      </c>
      <c r="AB9" s="454">
        <v>12</v>
      </c>
      <c r="AC9" s="387">
        <v>20</v>
      </c>
      <c r="AD9" s="387">
        <v>3</v>
      </c>
      <c r="AE9" s="387">
        <v>2</v>
      </c>
      <c r="AF9" s="387">
        <v>-2</v>
      </c>
      <c r="AG9" s="369">
        <v>51</v>
      </c>
      <c r="AH9" s="407">
        <f t="shared" ref="AH9:AH41" si="9">SUM(AB9:AF9)/AG9</f>
        <v>0.68627450980392157</v>
      </c>
      <c r="AI9" s="411">
        <f t="shared" ref="AI9:AI41" si="10">AB9/AG9</f>
        <v>0.23529411764705882</v>
      </c>
      <c r="AK9" s="225" t="s">
        <v>220</v>
      </c>
      <c r="AL9" s="158" t="s">
        <v>266</v>
      </c>
      <c r="AM9" s="383">
        <f>取引基本表!AR6</f>
        <v>63</v>
      </c>
      <c r="AN9" s="407">
        <f t="shared" si="6"/>
        <v>6.2564550726940495E-4</v>
      </c>
      <c r="AP9" s="225" t="s">
        <v>220</v>
      </c>
      <c r="AQ9" s="158" t="s">
        <v>266</v>
      </c>
      <c r="AR9" s="386">
        <f>取引基本表!AX6</f>
        <v>199</v>
      </c>
      <c r="AS9" s="387">
        <f>取引基本表!AY6</f>
        <v>4</v>
      </c>
      <c r="AT9" s="387">
        <f>ABS(取引基本表!BB6)</f>
        <v>152</v>
      </c>
      <c r="AU9" s="388">
        <f t="shared" ref="AU9:AU47" si="11">AS9-AT9</f>
        <v>-148</v>
      </c>
      <c r="AV9" s="411">
        <v>0.59023354564755837</v>
      </c>
      <c r="AW9" s="407">
        <v>0.40976645435244163</v>
      </c>
    </row>
    <row r="10" spans="1:49" x14ac:dyDescent="0.2">
      <c r="A10" s="225" t="s">
        <v>221</v>
      </c>
      <c r="B10" s="158" t="s">
        <v>267</v>
      </c>
      <c r="C10" s="405">
        <f t="shared" si="0"/>
        <v>0</v>
      </c>
      <c r="D10" s="406">
        <f t="shared" si="1"/>
        <v>0</v>
      </c>
      <c r="E10" s="406">
        <f t="shared" si="1"/>
        <v>0</v>
      </c>
      <c r="F10" s="406">
        <f t="shared" si="2"/>
        <v>0</v>
      </c>
      <c r="G10" s="406">
        <f t="shared" si="2"/>
        <v>0</v>
      </c>
      <c r="H10" s="407">
        <f t="shared" si="3"/>
        <v>1.1817748470644316E-3</v>
      </c>
      <c r="K10" s="225" t="s">
        <v>221</v>
      </c>
      <c r="L10" s="158" t="s">
        <v>267</v>
      </c>
      <c r="M10" s="383">
        <f>取引基本表!AX7</f>
        <v>1668</v>
      </c>
      <c r="N10" s="367">
        <f>ABS(取引基本表!BB7)</f>
        <v>1668</v>
      </c>
      <c r="O10" s="411">
        <f t="shared" si="4"/>
        <v>1</v>
      </c>
      <c r="P10" s="407">
        <f t="shared" si="5"/>
        <v>0</v>
      </c>
      <c r="R10" s="225" t="s">
        <v>221</v>
      </c>
      <c r="S10" s="158" t="s">
        <v>267</v>
      </c>
      <c r="T10" s="365">
        <f>取引基本表!BD7</f>
        <v>0</v>
      </c>
      <c r="U10" s="446">
        <f>雇用表!U7</f>
        <v>0</v>
      </c>
      <c r="V10" s="447">
        <f>雇用表!U53</f>
        <v>0</v>
      </c>
      <c r="W10" s="450">
        <v>0</v>
      </c>
      <c r="X10" s="450">
        <v>0</v>
      </c>
      <c r="Z10" s="225" t="s">
        <v>221</v>
      </c>
      <c r="AA10" s="48" t="s">
        <v>267</v>
      </c>
      <c r="AB10" s="454">
        <v>0</v>
      </c>
      <c r="AC10" s="387">
        <v>0</v>
      </c>
      <c r="AD10" s="387">
        <v>0</v>
      </c>
      <c r="AE10" s="387">
        <v>0</v>
      </c>
      <c r="AF10" s="387">
        <v>0</v>
      </c>
      <c r="AG10" s="369">
        <v>0</v>
      </c>
      <c r="AH10" s="451">
        <v>0</v>
      </c>
      <c r="AI10" s="450">
        <v>0</v>
      </c>
      <c r="AK10" s="225" t="s">
        <v>221</v>
      </c>
      <c r="AL10" s="158" t="s">
        <v>267</v>
      </c>
      <c r="AM10" s="383">
        <f>取引基本表!AR7</f>
        <v>119</v>
      </c>
      <c r="AN10" s="407">
        <f t="shared" si="6"/>
        <v>1.1817748470644316E-3</v>
      </c>
      <c r="AP10" s="225" t="s">
        <v>221</v>
      </c>
      <c r="AQ10" s="158" t="s">
        <v>267</v>
      </c>
      <c r="AR10" s="386">
        <f>取引基本表!AX7</f>
        <v>1668</v>
      </c>
      <c r="AS10" s="387">
        <f>取引基本表!AY7</f>
        <v>0</v>
      </c>
      <c r="AT10" s="387">
        <f>ABS(取引基本表!BB7)</f>
        <v>1668</v>
      </c>
      <c r="AU10" s="388">
        <f t="shared" si="11"/>
        <v>-1668</v>
      </c>
      <c r="AV10" s="411">
        <v>0.31992289294256238</v>
      </c>
      <c r="AW10" s="407">
        <v>0.68007710705743762</v>
      </c>
    </row>
    <row r="11" spans="1:49" x14ac:dyDescent="0.2">
      <c r="A11" s="225" t="s">
        <v>222</v>
      </c>
      <c r="B11" s="158" t="s">
        <v>27</v>
      </c>
      <c r="C11" s="405">
        <f t="shared" si="0"/>
        <v>2.6120660599932566E-2</v>
      </c>
      <c r="D11" s="406">
        <f t="shared" si="1"/>
        <v>2.2026431718061675E-2</v>
      </c>
      <c r="E11" s="406">
        <f t="shared" si="1"/>
        <v>0</v>
      </c>
      <c r="F11" s="406">
        <f t="shared" si="2"/>
        <v>0.56828193832599116</v>
      </c>
      <c r="G11" s="406">
        <f t="shared" si="2"/>
        <v>0.34361233480176212</v>
      </c>
      <c r="H11" s="407">
        <f t="shared" si="3"/>
        <v>-1.9861762135536665E-5</v>
      </c>
      <c r="K11" s="225" t="s">
        <v>222</v>
      </c>
      <c r="L11" s="158" t="s">
        <v>27</v>
      </c>
      <c r="M11" s="383">
        <f>取引基本表!AX8</f>
        <v>5934</v>
      </c>
      <c r="N11" s="367">
        <f>ABS(取引基本表!BB8)</f>
        <v>5779</v>
      </c>
      <c r="O11" s="411">
        <f t="shared" si="4"/>
        <v>0.97387933940006743</v>
      </c>
      <c r="P11" s="407">
        <f t="shared" si="5"/>
        <v>2.6120660599932566E-2</v>
      </c>
      <c r="R11" s="225" t="s">
        <v>222</v>
      </c>
      <c r="S11" s="158" t="s">
        <v>27</v>
      </c>
      <c r="T11" s="365">
        <f>取引基本表!BD8</f>
        <v>227</v>
      </c>
      <c r="U11" s="446">
        <f>雇用表!U8</f>
        <v>5</v>
      </c>
      <c r="V11" s="447">
        <f>雇用表!U54</f>
        <v>0</v>
      </c>
      <c r="W11" s="413">
        <f t="shared" si="7"/>
        <v>2.2026431718061675E-2</v>
      </c>
      <c r="X11" s="413">
        <f t="shared" si="8"/>
        <v>0</v>
      </c>
      <c r="Z11" s="225" t="s">
        <v>222</v>
      </c>
      <c r="AA11" s="48" t="s">
        <v>27</v>
      </c>
      <c r="AB11" s="454">
        <v>78</v>
      </c>
      <c r="AC11" s="387">
        <v>10</v>
      </c>
      <c r="AD11" s="387">
        <v>25</v>
      </c>
      <c r="AE11" s="387">
        <v>16</v>
      </c>
      <c r="AF11" s="387">
        <v>0</v>
      </c>
      <c r="AG11" s="369">
        <v>227</v>
      </c>
      <c r="AH11" s="407">
        <f t="shared" si="9"/>
        <v>0.56828193832599116</v>
      </c>
      <c r="AI11" s="411">
        <f t="shared" si="10"/>
        <v>0.34361233480176212</v>
      </c>
      <c r="AK11" s="225" t="s">
        <v>222</v>
      </c>
      <c r="AL11" s="158" t="s">
        <v>27</v>
      </c>
      <c r="AM11" s="383">
        <f>取引基本表!AR8</f>
        <v>-2</v>
      </c>
      <c r="AN11" s="407">
        <f t="shared" si="6"/>
        <v>-1.9861762135536665E-5</v>
      </c>
      <c r="AP11" s="225" t="s">
        <v>222</v>
      </c>
      <c r="AQ11" s="158" t="s">
        <v>27</v>
      </c>
      <c r="AR11" s="386">
        <f>取引基本表!AX8</f>
        <v>5934</v>
      </c>
      <c r="AS11" s="387">
        <f>取引基本表!AY8</f>
        <v>72</v>
      </c>
      <c r="AT11" s="387">
        <f>ABS(取引基本表!BB8)</f>
        <v>5779</v>
      </c>
      <c r="AU11" s="388">
        <f t="shared" si="11"/>
        <v>-5707</v>
      </c>
      <c r="AV11" s="411">
        <v>0.97885279843965589</v>
      </c>
      <c r="AW11" s="407">
        <v>2.1147201560344109E-2</v>
      </c>
    </row>
    <row r="12" spans="1:49" x14ac:dyDescent="0.2">
      <c r="A12" s="225" t="s">
        <v>223</v>
      </c>
      <c r="B12" s="158" t="s">
        <v>191</v>
      </c>
      <c r="C12" s="405">
        <f t="shared" si="0"/>
        <v>0.27511259056197379</v>
      </c>
      <c r="D12" s="406">
        <f t="shared" si="1"/>
        <v>6.6646562123039807E-2</v>
      </c>
      <c r="E12" s="406">
        <f t="shared" si="1"/>
        <v>5.9847571005592716E-2</v>
      </c>
      <c r="F12" s="406">
        <f t="shared" si="2"/>
        <v>0.28514639763131922</v>
      </c>
      <c r="G12" s="406">
        <f t="shared" si="2"/>
        <v>0.14467046825309793</v>
      </c>
      <c r="H12" s="407">
        <f t="shared" si="3"/>
        <v>9.3787240804004135E-2</v>
      </c>
      <c r="K12" s="225" t="s">
        <v>223</v>
      </c>
      <c r="L12" s="158" t="s">
        <v>191</v>
      </c>
      <c r="M12" s="383">
        <f>取引基本表!AX9</f>
        <v>20428</v>
      </c>
      <c r="N12" s="367">
        <f>ABS(取引基本表!BB9)</f>
        <v>14808</v>
      </c>
      <c r="O12" s="411">
        <f t="shared" si="4"/>
        <v>0.72488740943802621</v>
      </c>
      <c r="P12" s="407">
        <f t="shared" si="5"/>
        <v>0.27511259056197379</v>
      </c>
      <c r="R12" s="225" t="s">
        <v>223</v>
      </c>
      <c r="S12" s="158" t="s">
        <v>191</v>
      </c>
      <c r="T12" s="365">
        <f>取引基本表!BD9</f>
        <v>36476</v>
      </c>
      <c r="U12" s="446">
        <f>雇用表!U9</f>
        <v>2431</v>
      </c>
      <c r="V12" s="447">
        <f>雇用表!U55</f>
        <v>2183</v>
      </c>
      <c r="W12" s="413">
        <f t="shared" si="7"/>
        <v>6.6646562123039807E-2</v>
      </c>
      <c r="X12" s="413">
        <f t="shared" si="8"/>
        <v>5.9847571005592716E-2</v>
      </c>
      <c r="Z12" s="225" t="s">
        <v>223</v>
      </c>
      <c r="AA12" s="48" t="s">
        <v>191</v>
      </c>
      <c r="AB12" s="454">
        <v>5277</v>
      </c>
      <c r="AC12" s="387">
        <v>2634</v>
      </c>
      <c r="AD12" s="387">
        <v>1792</v>
      </c>
      <c r="AE12" s="387">
        <v>868</v>
      </c>
      <c r="AF12" s="387">
        <v>-170</v>
      </c>
      <c r="AG12" s="369">
        <v>36476</v>
      </c>
      <c r="AH12" s="407">
        <f t="shared" si="9"/>
        <v>0.28514639763131922</v>
      </c>
      <c r="AI12" s="411">
        <f t="shared" si="10"/>
        <v>0.14467046825309793</v>
      </c>
      <c r="AK12" s="225" t="s">
        <v>223</v>
      </c>
      <c r="AL12" s="158" t="s">
        <v>191</v>
      </c>
      <c r="AM12" s="383">
        <f>取引基本表!AR9</f>
        <v>9444</v>
      </c>
      <c r="AN12" s="407">
        <f t="shared" si="6"/>
        <v>9.3787240804004135E-2</v>
      </c>
      <c r="AP12" s="225" t="s">
        <v>223</v>
      </c>
      <c r="AQ12" s="158" t="s">
        <v>191</v>
      </c>
      <c r="AR12" s="386">
        <f>取引基本表!AX9</f>
        <v>20428</v>
      </c>
      <c r="AS12" s="387">
        <f>取引基本表!AY9</f>
        <v>30856</v>
      </c>
      <c r="AT12" s="387">
        <f>ABS(取引基本表!BB9)</f>
        <v>14808</v>
      </c>
      <c r="AU12" s="388">
        <f t="shared" si="11"/>
        <v>16048</v>
      </c>
      <c r="AV12" s="411">
        <v>0.73020703224841943</v>
      </c>
      <c r="AW12" s="407">
        <v>0.26979296775158057</v>
      </c>
    </row>
    <row r="13" spans="1:49" x14ac:dyDescent="0.2">
      <c r="A13" s="225" t="s">
        <v>224</v>
      </c>
      <c r="B13" s="158" t="s">
        <v>28</v>
      </c>
      <c r="C13" s="405">
        <f t="shared" si="0"/>
        <v>0</v>
      </c>
      <c r="D13" s="406">
        <f t="shared" si="1"/>
        <v>8.834586466165413E-2</v>
      </c>
      <c r="E13" s="406">
        <f t="shared" si="1"/>
        <v>8.6048454469507096E-2</v>
      </c>
      <c r="F13" s="406">
        <f t="shared" si="2"/>
        <v>0.38345864661654133</v>
      </c>
      <c r="G13" s="406">
        <f t="shared" si="2"/>
        <v>0.2449874686716792</v>
      </c>
      <c r="H13" s="407">
        <f t="shared" si="3"/>
        <v>1.4727496623500437E-2</v>
      </c>
      <c r="K13" s="225" t="s">
        <v>224</v>
      </c>
      <c r="L13" s="158" t="s">
        <v>28</v>
      </c>
      <c r="M13" s="383">
        <f>取引基本表!AX10</f>
        <v>4169</v>
      </c>
      <c r="N13" s="367">
        <f>ABS(取引基本表!BB10)</f>
        <v>4169</v>
      </c>
      <c r="O13" s="411">
        <f t="shared" si="4"/>
        <v>1</v>
      </c>
      <c r="P13" s="407">
        <f t="shared" si="5"/>
        <v>0</v>
      </c>
      <c r="R13" s="225" t="s">
        <v>224</v>
      </c>
      <c r="S13" s="158" t="s">
        <v>28</v>
      </c>
      <c r="T13" s="365">
        <f>取引基本表!BD10</f>
        <v>4788</v>
      </c>
      <c r="U13" s="446">
        <f>雇用表!U10</f>
        <v>423</v>
      </c>
      <c r="V13" s="447">
        <f>雇用表!U56</f>
        <v>412</v>
      </c>
      <c r="W13" s="413">
        <f t="shared" si="7"/>
        <v>8.834586466165413E-2</v>
      </c>
      <c r="X13" s="413">
        <f t="shared" si="8"/>
        <v>8.6048454469507096E-2</v>
      </c>
      <c r="Z13" s="225" t="s">
        <v>224</v>
      </c>
      <c r="AA13" s="48" t="s">
        <v>28</v>
      </c>
      <c r="AB13" s="454">
        <v>1173</v>
      </c>
      <c r="AC13" s="387">
        <v>-92</v>
      </c>
      <c r="AD13" s="387">
        <v>543</v>
      </c>
      <c r="AE13" s="387">
        <v>212</v>
      </c>
      <c r="AF13" s="387">
        <v>0</v>
      </c>
      <c r="AG13" s="369">
        <v>4788</v>
      </c>
      <c r="AH13" s="407">
        <f t="shared" si="9"/>
        <v>0.38345864661654133</v>
      </c>
      <c r="AI13" s="411">
        <f t="shared" si="10"/>
        <v>0.2449874686716792</v>
      </c>
      <c r="AK13" s="225" t="s">
        <v>224</v>
      </c>
      <c r="AL13" s="158" t="s">
        <v>28</v>
      </c>
      <c r="AM13" s="383">
        <f>取引基本表!AR10</f>
        <v>1483</v>
      </c>
      <c r="AN13" s="407">
        <f t="shared" si="6"/>
        <v>1.4727496623500437E-2</v>
      </c>
      <c r="AP13" s="225" t="s">
        <v>224</v>
      </c>
      <c r="AQ13" s="158" t="s">
        <v>28</v>
      </c>
      <c r="AR13" s="386">
        <f>取引基本表!AX10</f>
        <v>4169</v>
      </c>
      <c r="AS13" s="387">
        <f>取引基本表!AY10</f>
        <v>4788</v>
      </c>
      <c r="AT13" s="387">
        <f>ABS(取引基本表!BB10)</f>
        <v>4169</v>
      </c>
      <c r="AU13" s="388">
        <f t="shared" si="11"/>
        <v>619</v>
      </c>
      <c r="AV13" s="411">
        <v>0.93315766467397665</v>
      </c>
      <c r="AW13" s="407">
        <v>6.684233532602335E-2</v>
      </c>
    </row>
    <row r="14" spans="1:49" x14ac:dyDescent="0.2">
      <c r="A14" s="225" t="s">
        <v>225</v>
      </c>
      <c r="B14" s="158" t="s">
        <v>268</v>
      </c>
      <c r="C14" s="405">
        <f t="shared" si="0"/>
        <v>0.21228966346153844</v>
      </c>
      <c r="D14" s="406">
        <f t="shared" si="1"/>
        <v>6.4508421932863463E-2</v>
      </c>
      <c r="E14" s="406">
        <f t="shared" si="1"/>
        <v>5.0053757018277384E-2</v>
      </c>
      <c r="F14" s="406">
        <f t="shared" si="2"/>
        <v>0.30737068450603272</v>
      </c>
      <c r="G14" s="406">
        <f t="shared" si="2"/>
        <v>0.17214191852825231</v>
      </c>
      <c r="H14" s="407">
        <f t="shared" si="3"/>
        <v>1.2214983713355048E-3</v>
      </c>
      <c r="K14" s="225" t="s">
        <v>225</v>
      </c>
      <c r="L14" s="158" t="s">
        <v>268</v>
      </c>
      <c r="M14" s="383">
        <f>取引基本表!AX11</f>
        <v>6656</v>
      </c>
      <c r="N14" s="367">
        <f>ABS(取引基本表!BB11)</f>
        <v>5243</v>
      </c>
      <c r="O14" s="411">
        <f t="shared" si="4"/>
        <v>0.78771033653846156</v>
      </c>
      <c r="P14" s="407">
        <f t="shared" si="5"/>
        <v>0.21228966346153844</v>
      </c>
      <c r="R14" s="225" t="s">
        <v>225</v>
      </c>
      <c r="S14" s="158" t="s">
        <v>268</v>
      </c>
      <c r="T14" s="365">
        <f>取引基本表!BD11</f>
        <v>8371</v>
      </c>
      <c r="U14" s="446">
        <f>雇用表!U11</f>
        <v>540</v>
      </c>
      <c r="V14" s="447">
        <f>雇用表!U57</f>
        <v>419</v>
      </c>
      <c r="W14" s="413">
        <f t="shared" si="7"/>
        <v>6.4508421932863463E-2</v>
      </c>
      <c r="X14" s="413">
        <f t="shared" si="8"/>
        <v>5.0053757018277384E-2</v>
      </c>
      <c r="Z14" s="225" t="s">
        <v>225</v>
      </c>
      <c r="AA14" s="48" t="s">
        <v>268</v>
      </c>
      <c r="AB14" s="454">
        <v>1441</v>
      </c>
      <c r="AC14" s="387">
        <v>508</v>
      </c>
      <c r="AD14" s="387">
        <v>422</v>
      </c>
      <c r="AE14" s="387">
        <v>202</v>
      </c>
      <c r="AF14" s="387">
        <v>0</v>
      </c>
      <c r="AG14" s="369">
        <v>8371</v>
      </c>
      <c r="AH14" s="407">
        <f t="shared" si="9"/>
        <v>0.30737068450603272</v>
      </c>
      <c r="AI14" s="411">
        <f t="shared" si="10"/>
        <v>0.17214191852825231</v>
      </c>
      <c r="AK14" s="225" t="s">
        <v>225</v>
      </c>
      <c r="AL14" s="158" t="s">
        <v>268</v>
      </c>
      <c r="AM14" s="383">
        <f>取引基本表!AR11</f>
        <v>123</v>
      </c>
      <c r="AN14" s="407">
        <f t="shared" si="6"/>
        <v>1.2214983713355048E-3</v>
      </c>
      <c r="AP14" s="225" t="s">
        <v>225</v>
      </c>
      <c r="AQ14" s="158" t="s">
        <v>268</v>
      </c>
      <c r="AR14" s="386">
        <f>取引基本表!AX11</f>
        <v>6656</v>
      </c>
      <c r="AS14" s="387">
        <f>取引基本表!AY11</f>
        <v>6958</v>
      </c>
      <c r="AT14" s="387">
        <f>ABS(取引基本表!BB11)</f>
        <v>5243</v>
      </c>
      <c r="AU14" s="388">
        <f t="shared" si="11"/>
        <v>1715</v>
      </c>
      <c r="AV14" s="411">
        <v>0.78289172072298208</v>
      </c>
      <c r="AW14" s="407">
        <v>0.21710827927701792</v>
      </c>
    </row>
    <row r="15" spans="1:49" x14ac:dyDescent="0.2">
      <c r="A15" s="225" t="s">
        <v>226</v>
      </c>
      <c r="B15" s="158" t="s">
        <v>29</v>
      </c>
      <c r="C15" s="405">
        <f t="shared" si="0"/>
        <v>0</v>
      </c>
      <c r="D15" s="406">
        <f t="shared" si="1"/>
        <v>2.2264329701563241E-2</v>
      </c>
      <c r="E15" s="406">
        <f t="shared" si="1"/>
        <v>2.0187297307145722E-2</v>
      </c>
      <c r="F15" s="406">
        <f t="shared" si="2"/>
        <v>0.30379331705717305</v>
      </c>
      <c r="G15" s="406">
        <f t="shared" si="2"/>
        <v>9.5616368472834598E-2</v>
      </c>
      <c r="H15" s="407">
        <f t="shared" si="3"/>
        <v>8.620004766822913E-3</v>
      </c>
      <c r="K15" s="225" t="s">
        <v>226</v>
      </c>
      <c r="L15" s="158" t="s">
        <v>29</v>
      </c>
      <c r="M15" s="383">
        <f>取引基本表!AX12</f>
        <v>23355</v>
      </c>
      <c r="N15" s="367">
        <f>ABS(取引基本表!BB12)</f>
        <v>23355</v>
      </c>
      <c r="O15" s="411">
        <f t="shared" si="4"/>
        <v>1</v>
      </c>
      <c r="P15" s="407">
        <f t="shared" si="5"/>
        <v>0</v>
      </c>
      <c r="R15" s="225" t="s">
        <v>226</v>
      </c>
      <c r="S15" s="158" t="s">
        <v>29</v>
      </c>
      <c r="T15" s="365">
        <f>取引基本表!BD12</f>
        <v>27443</v>
      </c>
      <c r="U15" s="446">
        <f>雇用表!U12</f>
        <v>611</v>
      </c>
      <c r="V15" s="447">
        <f>雇用表!U58</f>
        <v>554</v>
      </c>
      <c r="W15" s="413">
        <f t="shared" si="7"/>
        <v>2.2264329701563241E-2</v>
      </c>
      <c r="X15" s="413">
        <f t="shared" si="8"/>
        <v>2.0187297307145722E-2</v>
      </c>
      <c r="Z15" s="225" t="s">
        <v>226</v>
      </c>
      <c r="AA15" s="48" t="s">
        <v>29</v>
      </c>
      <c r="AB15" s="454">
        <v>2624</v>
      </c>
      <c r="AC15" s="387">
        <v>1663</v>
      </c>
      <c r="AD15" s="387">
        <v>3513</v>
      </c>
      <c r="AE15" s="387">
        <v>537</v>
      </c>
      <c r="AF15" s="387">
        <v>0</v>
      </c>
      <c r="AG15" s="369">
        <v>27443</v>
      </c>
      <c r="AH15" s="407">
        <f t="shared" si="9"/>
        <v>0.30379331705717305</v>
      </c>
      <c r="AI15" s="411">
        <f t="shared" si="10"/>
        <v>9.5616368472834598E-2</v>
      </c>
      <c r="AK15" s="225" t="s">
        <v>226</v>
      </c>
      <c r="AL15" s="158" t="s">
        <v>29</v>
      </c>
      <c r="AM15" s="383">
        <f>取引基本表!AR12</f>
        <v>868</v>
      </c>
      <c r="AN15" s="407">
        <f t="shared" si="6"/>
        <v>8.620004766822913E-3</v>
      </c>
      <c r="AP15" s="225" t="s">
        <v>226</v>
      </c>
      <c r="AQ15" s="158" t="s">
        <v>29</v>
      </c>
      <c r="AR15" s="386">
        <f>取引基本表!AX12</f>
        <v>23355</v>
      </c>
      <c r="AS15" s="387">
        <f>取引基本表!AY12</f>
        <v>27443</v>
      </c>
      <c r="AT15" s="387">
        <f>ABS(取引基本表!BB12)</f>
        <v>23355</v>
      </c>
      <c r="AU15" s="388">
        <f t="shared" si="11"/>
        <v>4088</v>
      </c>
      <c r="AV15" s="411">
        <v>0.8222762164835401</v>
      </c>
      <c r="AW15" s="407">
        <v>0.1777237835164599</v>
      </c>
    </row>
    <row r="16" spans="1:49" x14ac:dyDescent="0.2">
      <c r="A16" s="225" t="s">
        <v>227</v>
      </c>
      <c r="B16" s="158" t="s">
        <v>30</v>
      </c>
      <c r="C16" s="405">
        <f t="shared" si="0"/>
        <v>0.11454569784557744</v>
      </c>
      <c r="D16" s="406">
        <f t="shared" si="1"/>
        <v>1.4814814814814815E-2</v>
      </c>
      <c r="E16" s="406">
        <f t="shared" si="1"/>
        <v>1.4814814814814815E-2</v>
      </c>
      <c r="F16" s="406">
        <f t="shared" si="2"/>
        <v>0.28835978835978837</v>
      </c>
      <c r="G16" s="406">
        <f t="shared" si="2"/>
        <v>3.3333333333333333E-2</v>
      </c>
      <c r="H16" s="407">
        <f t="shared" si="3"/>
        <v>1.7428696273933425E-2</v>
      </c>
      <c r="K16" s="225" t="s">
        <v>227</v>
      </c>
      <c r="L16" s="158" t="s">
        <v>30</v>
      </c>
      <c r="M16" s="383">
        <f>取引基本表!AX13</f>
        <v>7473</v>
      </c>
      <c r="N16" s="367">
        <f>ABS(取引基本表!BB13)</f>
        <v>6617</v>
      </c>
      <c r="O16" s="411">
        <f t="shared" si="4"/>
        <v>0.88545430215442256</v>
      </c>
      <c r="P16" s="407">
        <f t="shared" si="5"/>
        <v>0.11454569784557744</v>
      </c>
      <c r="R16" s="225" t="s">
        <v>227</v>
      </c>
      <c r="S16" s="158" t="s">
        <v>30</v>
      </c>
      <c r="T16" s="365">
        <f>取引基本表!BD13</f>
        <v>1890</v>
      </c>
      <c r="U16" s="446">
        <f>雇用表!U13</f>
        <v>28</v>
      </c>
      <c r="V16" s="447">
        <f>雇用表!U59</f>
        <v>28</v>
      </c>
      <c r="W16" s="413">
        <f t="shared" si="7"/>
        <v>1.4814814814814815E-2</v>
      </c>
      <c r="X16" s="413">
        <f t="shared" si="8"/>
        <v>1.4814814814814815E-2</v>
      </c>
      <c r="Z16" s="225" t="s">
        <v>227</v>
      </c>
      <c r="AA16" s="48" t="s">
        <v>30</v>
      </c>
      <c r="AB16" s="454">
        <v>63</v>
      </c>
      <c r="AC16" s="387">
        <v>52</v>
      </c>
      <c r="AD16" s="387">
        <v>177</v>
      </c>
      <c r="AE16" s="387">
        <v>257</v>
      </c>
      <c r="AF16" s="387">
        <v>-4</v>
      </c>
      <c r="AG16" s="369">
        <v>1890</v>
      </c>
      <c r="AH16" s="407">
        <f t="shared" si="9"/>
        <v>0.28835978835978837</v>
      </c>
      <c r="AI16" s="411">
        <f t="shared" si="10"/>
        <v>3.3333333333333333E-2</v>
      </c>
      <c r="AK16" s="225" t="s">
        <v>227</v>
      </c>
      <c r="AL16" s="158" t="s">
        <v>30</v>
      </c>
      <c r="AM16" s="383">
        <f>取引基本表!AR13</f>
        <v>1755</v>
      </c>
      <c r="AN16" s="407">
        <f t="shared" si="6"/>
        <v>1.7428696273933425E-2</v>
      </c>
      <c r="AP16" s="225" t="s">
        <v>227</v>
      </c>
      <c r="AQ16" s="158" t="s">
        <v>30</v>
      </c>
      <c r="AR16" s="386">
        <f>取引基本表!AX13</f>
        <v>7473</v>
      </c>
      <c r="AS16" s="387">
        <f>取引基本表!AY13</f>
        <v>1034</v>
      </c>
      <c r="AT16" s="387">
        <f>ABS(取引基本表!BB13)</f>
        <v>6617</v>
      </c>
      <c r="AU16" s="388">
        <f t="shared" si="11"/>
        <v>-5583</v>
      </c>
      <c r="AV16" s="411">
        <v>0.87631747448336361</v>
      </c>
      <c r="AW16" s="407">
        <v>0.12368252551663639</v>
      </c>
    </row>
    <row r="17" spans="1:49" x14ac:dyDescent="0.2">
      <c r="A17" s="225" t="s">
        <v>2</v>
      </c>
      <c r="B17" s="158" t="s">
        <v>375</v>
      </c>
      <c r="C17" s="405">
        <f t="shared" si="0"/>
        <v>0.30978058757902571</v>
      </c>
      <c r="D17" s="406">
        <f t="shared" si="1"/>
        <v>4.5631532208484184E-2</v>
      </c>
      <c r="E17" s="406">
        <f t="shared" si="1"/>
        <v>4.7134367101577979E-2</v>
      </c>
      <c r="F17" s="406">
        <f t="shared" si="2"/>
        <v>0.32338274472300022</v>
      </c>
      <c r="G17" s="406">
        <f t="shared" si="2"/>
        <v>0.21244620534189493</v>
      </c>
      <c r="H17" s="407">
        <f t="shared" si="3"/>
        <v>3.0984348931437197E-3</v>
      </c>
      <c r="K17" s="225" t="s">
        <v>2</v>
      </c>
      <c r="L17" s="158" t="s">
        <v>375</v>
      </c>
      <c r="M17" s="383">
        <f>取引基本表!AX14</f>
        <v>8067</v>
      </c>
      <c r="N17" s="367">
        <f>ABS(取引基本表!BB14)</f>
        <v>5568</v>
      </c>
      <c r="O17" s="411">
        <f t="shared" si="4"/>
        <v>0.69021941242097429</v>
      </c>
      <c r="P17" s="407">
        <f t="shared" si="5"/>
        <v>0.30978058757902571</v>
      </c>
      <c r="R17" s="225" t="s">
        <v>2</v>
      </c>
      <c r="S17" s="158" t="s">
        <v>375</v>
      </c>
      <c r="T17" s="365">
        <f>取引基本表!BD14</f>
        <v>14639</v>
      </c>
      <c r="U17" s="446">
        <f>雇用表!U14</f>
        <v>668</v>
      </c>
      <c r="V17" s="447">
        <f>雇用表!U60</f>
        <v>690</v>
      </c>
      <c r="W17" s="413">
        <f t="shared" si="7"/>
        <v>4.5631532208484184E-2</v>
      </c>
      <c r="X17" s="413">
        <f t="shared" si="8"/>
        <v>4.7134367101577979E-2</v>
      </c>
      <c r="Z17" s="225" t="s">
        <v>2</v>
      </c>
      <c r="AA17" s="48" t="s">
        <v>375</v>
      </c>
      <c r="AB17" s="454">
        <v>3110</v>
      </c>
      <c r="AC17" s="387">
        <v>-90</v>
      </c>
      <c r="AD17" s="387">
        <v>1180</v>
      </c>
      <c r="AE17" s="387">
        <v>534</v>
      </c>
      <c r="AF17" s="387">
        <v>0</v>
      </c>
      <c r="AG17" s="369">
        <v>14639</v>
      </c>
      <c r="AH17" s="407">
        <f t="shared" si="9"/>
        <v>0.32338274472300022</v>
      </c>
      <c r="AI17" s="411">
        <f t="shared" si="10"/>
        <v>0.21244620534189493</v>
      </c>
      <c r="AK17" s="225" t="s">
        <v>2</v>
      </c>
      <c r="AL17" s="158" t="s">
        <v>375</v>
      </c>
      <c r="AM17" s="383">
        <f>取引基本表!AR14</f>
        <v>312</v>
      </c>
      <c r="AN17" s="407">
        <f t="shared" si="6"/>
        <v>3.0984348931437197E-3</v>
      </c>
      <c r="AP17" s="225" t="s">
        <v>2</v>
      </c>
      <c r="AQ17" s="158" t="s">
        <v>365</v>
      </c>
      <c r="AR17" s="386">
        <f>取引基本表!AX14</f>
        <v>8067</v>
      </c>
      <c r="AS17" s="387">
        <f>取引基本表!AY14</f>
        <v>12140</v>
      </c>
      <c r="AT17" s="387">
        <f>ABS(取引基本表!BB14)</f>
        <v>5568</v>
      </c>
      <c r="AU17" s="388">
        <f t="shared" si="11"/>
        <v>6572</v>
      </c>
      <c r="AV17" s="411">
        <v>0.80716043298169571</v>
      </c>
      <c r="AW17" s="407">
        <v>0.19283956701830429</v>
      </c>
    </row>
    <row r="18" spans="1:49" x14ac:dyDescent="0.2">
      <c r="A18" s="225" t="s">
        <v>3</v>
      </c>
      <c r="B18" s="158" t="s">
        <v>31</v>
      </c>
      <c r="C18" s="405">
        <f t="shared" si="0"/>
        <v>0.59688826025459685</v>
      </c>
      <c r="D18" s="406">
        <f t="shared" si="1"/>
        <v>3.9968855437321565E-2</v>
      </c>
      <c r="E18" s="406">
        <f t="shared" si="1"/>
        <v>3.7243706202958735E-2</v>
      </c>
      <c r="F18" s="406">
        <f t="shared" si="2"/>
        <v>0.45964183752919802</v>
      </c>
      <c r="G18" s="406">
        <f t="shared" si="2"/>
        <v>0.21580586555930445</v>
      </c>
      <c r="H18" s="407">
        <f t="shared" si="3"/>
        <v>4.5682052911734329E-4</v>
      </c>
      <c r="K18" s="225" t="s">
        <v>3</v>
      </c>
      <c r="L18" s="158" t="s">
        <v>31</v>
      </c>
      <c r="M18" s="383">
        <f>取引基本表!AX15</f>
        <v>2121</v>
      </c>
      <c r="N18" s="367">
        <f>ABS(取引基本表!BB15)</f>
        <v>855</v>
      </c>
      <c r="O18" s="411">
        <f t="shared" si="4"/>
        <v>0.4031117397454031</v>
      </c>
      <c r="P18" s="407">
        <f t="shared" si="5"/>
        <v>0.59688826025459685</v>
      </c>
      <c r="R18" s="225" t="s">
        <v>3</v>
      </c>
      <c r="S18" s="158" t="s">
        <v>31</v>
      </c>
      <c r="T18" s="365">
        <f>取引基本表!BD15</f>
        <v>7706</v>
      </c>
      <c r="U18" s="446">
        <f>雇用表!U15</f>
        <v>308</v>
      </c>
      <c r="V18" s="447">
        <f>雇用表!U61</f>
        <v>287</v>
      </c>
      <c r="W18" s="413">
        <f t="shared" si="7"/>
        <v>3.9968855437321565E-2</v>
      </c>
      <c r="X18" s="413">
        <f t="shared" si="8"/>
        <v>3.7243706202958735E-2</v>
      </c>
      <c r="Z18" s="225" t="s">
        <v>3</v>
      </c>
      <c r="AA18" s="48" t="s">
        <v>31</v>
      </c>
      <c r="AB18" s="454">
        <v>1663</v>
      </c>
      <c r="AC18" s="387">
        <v>746</v>
      </c>
      <c r="AD18" s="387">
        <v>895</v>
      </c>
      <c r="AE18" s="387">
        <v>238</v>
      </c>
      <c r="AF18" s="387">
        <v>0</v>
      </c>
      <c r="AG18" s="369">
        <v>7706</v>
      </c>
      <c r="AH18" s="407">
        <f t="shared" si="9"/>
        <v>0.45964183752919802</v>
      </c>
      <c r="AI18" s="411">
        <f t="shared" si="10"/>
        <v>0.21580586555930445</v>
      </c>
      <c r="AK18" s="225" t="s">
        <v>3</v>
      </c>
      <c r="AL18" s="158" t="s">
        <v>31</v>
      </c>
      <c r="AM18" s="383">
        <f>取引基本表!AR15</f>
        <v>46</v>
      </c>
      <c r="AN18" s="407">
        <f t="shared" si="6"/>
        <v>4.5682052911734329E-4</v>
      </c>
      <c r="AP18" s="225" t="s">
        <v>3</v>
      </c>
      <c r="AQ18" s="158" t="s">
        <v>31</v>
      </c>
      <c r="AR18" s="386">
        <f>取引基本表!AX15</f>
        <v>2121</v>
      </c>
      <c r="AS18" s="387">
        <f>取引基本表!AY15</f>
        <v>6440</v>
      </c>
      <c r="AT18" s="387">
        <f>ABS(取引基本表!BB15)</f>
        <v>855</v>
      </c>
      <c r="AU18" s="388">
        <f t="shared" si="11"/>
        <v>5585</v>
      </c>
      <c r="AV18" s="411">
        <v>0.69369460950567885</v>
      </c>
      <c r="AW18" s="407">
        <v>0.30630539049432115</v>
      </c>
    </row>
    <row r="19" spans="1:49" x14ac:dyDescent="0.2">
      <c r="A19" s="225" t="s">
        <v>4</v>
      </c>
      <c r="B19" s="158" t="s">
        <v>32</v>
      </c>
      <c r="C19" s="405">
        <f t="shared" si="0"/>
        <v>0.34200435729847489</v>
      </c>
      <c r="D19" s="406">
        <f t="shared" si="1"/>
        <v>1.0314617409693151E-2</v>
      </c>
      <c r="E19" s="406">
        <f t="shared" si="1"/>
        <v>1.1666882453641765E-2</v>
      </c>
      <c r="F19" s="406">
        <f t="shared" si="2"/>
        <v>0.2400702026958986</v>
      </c>
      <c r="G19" s="406">
        <f t="shared" si="2"/>
        <v>5.7658279746234518E-2</v>
      </c>
      <c r="H19" s="407">
        <f t="shared" si="3"/>
        <v>-1.1917057281321999E-4</v>
      </c>
      <c r="K19" s="225" t="s">
        <v>4</v>
      </c>
      <c r="L19" s="158" t="s">
        <v>32</v>
      </c>
      <c r="M19" s="383">
        <f>取引基本表!AX16</f>
        <v>45900</v>
      </c>
      <c r="N19" s="367">
        <f>ABS(取引基本表!BB16)</f>
        <v>30202</v>
      </c>
      <c r="O19" s="411">
        <f t="shared" si="4"/>
        <v>0.65799564270152511</v>
      </c>
      <c r="P19" s="407">
        <f t="shared" si="5"/>
        <v>0.34200435729847489</v>
      </c>
      <c r="R19" s="225" t="s">
        <v>4</v>
      </c>
      <c r="S19" s="158" t="s">
        <v>32</v>
      </c>
      <c r="T19" s="365">
        <f>取引基本表!BD16</f>
        <v>69513</v>
      </c>
      <c r="U19" s="446">
        <f>雇用表!U16</f>
        <v>717</v>
      </c>
      <c r="V19" s="447">
        <f>雇用表!U62</f>
        <v>811</v>
      </c>
      <c r="W19" s="413">
        <f t="shared" si="7"/>
        <v>1.0314617409693151E-2</v>
      </c>
      <c r="X19" s="413">
        <f t="shared" si="8"/>
        <v>1.1666882453641765E-2</v>
      </c>
      <c r="Z19" s="225" t="s">
        <v>4</v>
      </c>
      <c r="AA19" s="48" t="s">
        <v>32</v>
      </c>
      <c r="AB19" s="454">
        <v>4008</v>
      </c>
      <c r="AC19" s="387">
        <v>7633</v>
      </c>
      <c r="AD19" s="387">
        <v>3827</v>
      </c>
      <c r="AE19" s="387">
        <v>1220</v>
      </c>
      <c r="AF19" s="387">
        <v>0</v>
      </c>
      <c r="AG19" s="369">
        <v>69513</v>
      </c>
      <c r="AH19" s="407">
        <f t="shared" si="9"/>
        <v>0.2400702026958986</v>
      </c>
      <c r="AI19" s="411">
        <f t="shared" si="10"/>
        <v>5.7658279746234518E-2</v>
      </c>
      <c r="AK19" s="225" t="s">
        <v>4</v>
      </c>
      <c r="AL19" s="158" t="s">
        <v>32</v>
      </c>
      <c r="AM19" s="383">
        <f>取引基本表!AR16</f>
        <v>-12</v>
      </c>
      <c r="AN19" s="407">
        <f t="shared" si="6"/>
        <v>-1.1917057281321999E-4</v>
      </c>
      <c r="AP19" s="225" t="s">
        <v>4</v>
      </c>
      <c r="AQ19" s="158" t="s">
        <v>32</v>
      </c>
      <c r="AR19" s="386">
        <f>取引基本表!AX16</f>
        <v>45900</v>
      </c>
      <c r="AS19" s="387">
        <f>取引基本表!AY16</f>
        <v>53815</v>
      </c>
      <c r="AT19" s="387">
        <f>ABS(取引基本表!BB16)</f>
        <v>30202</v>
      </c>
      <c r="AU19" s="388">
        <f t="shared" si="11"/>
        <v>23613</v>
      </c>
      <c r="AV19" s="411">
        <v>0.63033685044372512</v>
      </c>
      <c r="AW19" s="407">
        <v>0.36966314955627488</v>
      </c>
    </row>
    <row r="20" spans="1:49" x14ac:dyDescent="0.2">
      <c r="A20" s="225" t="s">
        <v>5</v>
      </c>
      <c r="B20" s="158" t="s">
        <v>33</v>
      </c>
      <c r="C20" s="405">
        <f t="shared" si="0"/>
        <v>3.3677120606188216E-2</v>
      </c>
      <c r="D20" s="406">
        <f t="shared" si="1"/>
        <v>9.8360655737704916E-2</v>
      </c>
      <c r="E20" s="406">
        <f t="shared" si="1"/>
        <v>9.8360655737704916E-2</v>
      </c>
      <c r="F20" s="406">
        <f t="shared" si="2"/>
        <v>0.2244640605296343</v>
      </c>
      <c r="G20" s="406">
        <f t="shared" si="2"/>
        <v>0.10088272383354351</v>
      </c>
      <c r="H20" s="407">
        <f t="shared" si="3"/>
        <v>5.7599110193056326E-4</v>
      </c>
      <c r="K20" s="225" t="s">
        <v>5</v>
      </c>
      <c r="L20" s="158" t="s">
        <v>33</v>
      </c>
      <c r="M20" s="383">
        <f>取引基本表!AX17</f>
        <v>4751</v>
      </c>
      <c r="N20" s="367">
        <f>ABS(取引基本表!BB17)</f>
        <v>4591</v>
      </c>
      <c r="O20" s="411">
        <f t="shared" si="4"/>
        <v>0.96632287939381178</v>
      </c>
      <c r="P20" s="407">
        <f t="shared" si="5"/>
        <v>3.3677120606188216E-2</v>
      </c>
      <c r="R20" s="225" t="s">
        <v>5</v>
      </c>
      <c r="S20" s="158" t="s">
        <v>33</v>
      </c>
      <c r="T20" s="365">
        <f>取引基本表!BD17</f>
        <v>793</v>
      </c>
      <c r="U20" s="446">
        <f>雇用表!U17</f>
        <v>78</v>
      </c>
      <c r="V20" s="447">
        <f>雇用表!U63</f>
        <v>78</v>
      </c>
      <c r="W20" s="413">
        <f t="shared" si="7"/>
        <v>9.8360655737704916E-2</v>
      </c>
      <c r="X20" s="413">
        <f t="shared" si="8"/>
        <v>9.8360655737704916E-2</v>
      </c>
      <c r="Z20" s="225" t="s">
        <v>5</v>
      </c>
      <c r="AA20" s="48" t="s">
        <v>33</v>
      </c>
      <c r="AB20" s="454">
        <v>80</v>
      </c>
      <c r="AC20" s="387">
        <v>68</v>
      </c>
      <c r="AD20" s="387">
        <v>24</v>
      </c>
      <c r="AE20" s="387">
        <v>6</v>
      </c>
      <c r="AF20" s="387">
        <v>0</v>
      </c>
      <c r="AG20" s="369">
        <v>793</v>
      </c>
      <c r="AH20" s="407">
        <f t="shared" si="9"/>
        <v>0.2244640605296343</v>
      </c>
      <c r="AI20" s="411">
        <f t="shared" si="10"/>
        <v>0.10088272383354351</v>
      </c>
      <c r="AK20" s="225" t="s">
        <v>5</v>
      </c>
      <c r="AL20" s="158" t="s">
        <v>33</v>
      </c>
      <c r="AM20" s="383">
        <f>取引基本表!AR17</f>
        <v>58</v>
      </c>
      <c r="AN20" s="407">
        <f t="shared" si="6"/>
        <v>5.7599110193056326E-4</v>
      </c>
      <c r="AP20" s="225" t="s">
        <v>5</v>
      </c>
      <c r="AQ20" s="158" t="s">
        <v>33</v>
      </c>
      <c r="AR20" s="386">
        <f>取引基本表!AX17</f>
        <v>4751</v>
      </c>
      <c r="AS20" s="387">
        <f>取引基本表!AY17</f>
        <v>633</v>
      </c>
      <c r="AT20" s="387">
        <f>ABS(取引基本表!BB17)</f>
        <v>4591</v>
      </c>
      <c r="AU20" s="388">
        <f t="shared" si="11"/>
        <v>-3958</v>
      </c>
      <c r="AV20" s="411">
        <v>0.88159848319713086</v>
      </c>
      <c r="AW20" s="407">
        <v>0.11840151680286914</v>
      </c>
    </row>
    <row r="21" spans="1:49" x14ac:dyDescent="0.2">
      <c r="A21" s="225" t="s">
        <v>6</v>
      </c>
      <c r="B21" s="158" t="s">
        <v>34</v>
      </c>
      <c r="C21" s="405">
        <f t="shared" si="0"/>
        <v>0.74792925901052154</v>
      </c>
      <c r="D21" s="406">
        <f t="shared" si="1"/>
        <v>6.5082518957057703E-2</v>
      </c>
      <c r="E21" s="406">
        <f t="shared" si="1"/>
        <v>5.1052268764445886E-2</v>
      </c>
      <c r="F21" s="406">
        <f t="shared" si="2"/>
        <v>0.42581403836016385</v>
      </c>
      <c r="G21" s="406">
        <f t="shared" si="2"/>
        <v>0.28510603787356553</v>
      </c>
      <c r="H21" s="407">
        <f t="shared" si="3"/>
        <v>9.6329546357352828E-4</v>
      </c>
      <c r="K21" s="225" t="s">
        <v>6</v>
      </c>
      <c r="L21" s="158" t="s">
        <v>34</v>
      </c>
      <c r="M21" s="383">
        <f>取引基本表!AX18</f>
        <v>4467</v>
      </c>
      <c r="N21" s="367">
        <f>ABS(取引基本表!BB18)</f>
        <v>1126</v>
      </c>
      <c r="O21" s="411">
        <f t="shared" si="4"/>
        <v>0.2520707409894784</v>
      </c>
      <c r="P21" s="407">
        <f t="shared" si="5"/>
        <v>0.74792925901052154</v>
      </c>
      <c r="R21" s="225" t="s">
        <v>6</v>
      </c>
      <c r="S21" s="158" t="s">
        <v>34</v>
      </c>
      <c r="T21" s="365">
        <f>取引基本表!BD18</f>
        <v>24661</v>
      </c>
      <c r="U21" s="446">
        <f>雇用表!U18</f>
        <v>1605</v>
      </c>
      <c r="V21" s="447">
        <f>雇用表!U64</f>
        <v>1259</v>
      </c>
      <c r="W21" s="413">
        <f t="shared" si="7"/>
        <v>6.5082518957057703E-2</v>
      </c>
      <c r="X21" s="413">
        <f t="shared" si="8"/>
        <v>5.1052268764445886E-2</v>
      </c>
      <c r="Z21" s="225" t="s">
        <v>6</v>
      </c>
      <c r="AA21" s="48" t="s">
        <v>34</v>
      </c>
      <c r="AB21" s="454">
        <v>7031</v>
      </c>
      <c r="AC21" s="387">
        <v>736</v>
      </c>
      <c r="AD21" s="387">
        <v>2053</v>
      </c>
      <c r="AE21" s="387">
        <v>681</v>
      </c>
      <c r="AF21" s="387">
        <v>0</v>
      </c>
      <c r="AG21" s="369">
        <v>24661</v>
      </c>
      <c r="AH21" s="407">
        <f t="shared" si="9"/>
        <v>0.42581403836016385</v>
      </c>
      <c r="AI21" s="411">
        <f t="shared" si="10"/>
        <v>0.28510603787356553</v>
      </c>
      <c r="AK21" s="225" t="s">
        <v>6</v>
      </c>
      <c r="AL21" s="158" t="s">
        <v>34</v>
      </c>
      <c r="AM21" s="383">
        <f>取引基本表!AR18</f>
        <v>97</v>
      </c>
      <c r="AN21" s="407">
        <f t="shared" si="6"/>
        <v>9.6329546357352828E-4</v>
      </c>
      <c r="AP21" s="225" t="s">
        <v>6</v>
      </c>
      <c r="AQ21" s="158" t="s">
        <v>34</v>
      </c>
      <c r="AR21" s="386">
        <f>取引基本表!AX18</f>
        <v>4467</v>
      </c>
      <c r="AS21" s="387">
        <f>取引基本表!AY18</f>
        <v>21320</v>
      </c>
      <c r="AT21" s="387">
        <f>ABS(取引基本表!BB18)</f>
        <v>1126</v>
      </c>
      <c r="AU21" s="388">
        <f t="shared" si="11"/>
        <v>20194</v>
      </c>
      <c r="AV21" s="411">
        <v>0.73741787363403832</v>
      </c>
      <c r="AW21" s="407">
        <v>0.26258212636596168</v>
      </c>
    </row>
    <row r="22" spans="1:49" x14ac:dyDescent="0.2">
      <c r="A22" s="225" t="s">
        <v>7</v>
      </c>
      <c r="B22" s="158" t="s">
        <v>269</v>
      </c>
      <c r="C22" s="405">
        <f t="shared" si="0"/>
        <v>0.14808652246256238</v>
      </c>
      <c r="D22" s="406">
        <f t="shared" si="1"/>
        <v>2.3495617588568902E-2</v>
      </c>
      <c r="E22" s="406">
        <f t="shared" si="1"/>
        <v>1.8855417249760625E-2</v>
      </c>
      <c r="F22" s="406">
        <f t="shared" si="2"/>
        <v>0.41290417618030495</v>
      </c>
      <c r="G22" s="406">
        <f t="shared" si="2"/>
        <v>0.1945937983354202</v>
      </c>
      <c r="H22" s="407">
        <f t="shared" si="3"/>
        <v>4.9654405338841663E-5</v>
      </c>
      <c r="K22" s="225" t="s">
        <v>7</v>
      </c>
      <c r="L22" s="158" t="s">
        <v>269</v>
      </c>
      <c r="M22" s="383">
        <f>取引基本表!AX19</f>
        <v>3606</v>
      </c>
      <c r="N22" s="367">
        <f>ABS(取引基本表!BB19)</f>
        <v>3072</v>
      </c>
      <c r="O22" s="411">
        <f t="shared" si="4"/>
        <v>0.85191347753743762</v>
      </c>
      <c r="P22" s="407">
        <f t="shared" si="5"/>
        <v>0.14808652246256238</v>
      </c>
      <c r="R22" s="225" t="s">
        <v>7</v>
      </c>
      <c r="S22" s="158" t="s">
        <v>269</v>
      </c>
      <c r="T22" s="365">
        <f>取引基本表!BD19</f>
        <v>13577</v>
      </c>
      <c r="U22" s="446">
        <f>雇用表!U19</f>
        <v>319</v>
      </c>
      <c r="V22" s="447">
        <f>雇用表!U65</f>
        <v>256</v>
      </c>
      <c r="W22" s="413">
        <f t="shared" si="7"/>
        <v>2.3495617588568902E-2</v>
      </c>
      <c r="X22" s="413">
        <f t="shared" si="8"/>
        <v>1.8855417249760625E-2</v>
      </c>
      <c r="Z22" s="225" t="s">
        <v>7</v>
      </c>
      <c r="AA22" s="48" t="s">
        <v>269</v>
      </c>
      <c r="AB22" s="454">
        <v>2642</v>
      </c>
      <c r="AC22" s="387">
        <v>1447</v>
      </c>
      <c r="AD22" s="387">
        <v>1429</v>
      </c>
      <c r="AE22" s="387">
        <v>88</v>
      </c>
      <c r="AF22" s="387">
        <v>0</v>
      </c>
      <c r="AG22" s="369">
        <v>13577</v>
      </c>
      <c r="AH22" s="407">
        <f t="shared" si="9"/>
        <v>0.41290417618030495</v>
      </c>
      <c r="AI22" s="411">
        <f t="shared" si="10"/>
        <v>0.1945937983354202</v>
      </c>
      <c r="AK22" s="225" t="s">
        <v>7</v>
      </c>
      <c r="AL22" s="158" t="s">
        <v>269</v>
      </c>
      <c r="AM22" s="383">
        <f>取引基本表!AR19</f>
        <v>5</v>
      </c>
      <c r="AN22" s="407">
        <f t="shared" si="6"/>
        <v>4.9654405338841663E-5</v>
      </c>
      <c r="AP22" s="225" t="s">
        <v>7</v>
      </c>
      <c r="AQ22" s="158" t="s">
        <v>269</v>
      </c>
      <c r="AR22" s="386">
        <f>取引基本表!AX19</f>
        <v>3606</v>
      </c>
      <c r="AS22" s="387">
        <f>取引基本表!AY19</f>
        <v>13043</v>
      </c>
      <c r="AT22" s="387">
        <f>ABS(取引基本表!BB19)</f>
        <v>3072</v>
      </c>
      <c r="AU22" s="388">
        <f t="shared" si="11"/>
        <v>9971</v>
      </c>
      <c r="AV22" s="411">
        <v>0.80743251432126495</v>
      </c>
      <c r="AW22" s="407">
        <v>0.19256748567873505</v>
      </c>
    </row>
    <row r="23" spans="1:49" x14ac:dyDescent="0.2">
      <c r="A23" s="225" t="s">
        <v>8</v>
      </c>
      <c r="B23" s="158" t="s">
        <v>270</v>
      </c>
      <c r="C23" s="405">
        <f t="shared" si="0"/>
        <v>0</v>
      </c>
      <c r="D23" s="406">
        <f t="shared" si="1"/>
        <v>9.4151212553495012E-2</v>
      </c>
      <c r="E23" s="406">
        <f t="shared" si="1"/>
        <v>8.7375178316690436E-2</v>
      </c>
      <c r="F23" s="406">
        <f t="shared" si="2"/>
        <v>0.44079885877318115</v>
      </c>
      <c r="G23" s="406">
        <f t="shared" si="2"/>
        <v>0.21540656205420827</v>
      </c>
      <c r="H23" s="407">
        <f t="shared" si="3"/>
        <v>2.9792643203304998E-5</v>
      </c>
      <c r="K23" s="225" t="s">
        <v>8</v>
      </c>
      <c r="L23" s="158" t="s">
        <v>270</v>
      </c>
      <c r="M23" s="383">
        <f>取引基本表!AX20</f>
        <v>1379</v>
      </c>
      <c r="N23" s="367">
        <f>ABS(取引基本表!BB20)</f>
        <v>1379</v>
      </c>
      <c r="O23" s="411">
        <f t="shared" si="4"/>
        <v>1</v>
      </c>
      <c r="P23" s="407">
        <f t="shared" si="5"/>
        <v>0</v>
      </c>
      <c r="R23" s="225" t="s">
        <v>8</v>
      </c>
      <c r="S23" s="158" t="s">
        <v>270</v>
      </c>
      <c r="T23" s="365">
        <f>取引基本表!BD20</f>
        <v>2804</v>
      </c>
      <c r="U23" s="446">
        <f>雇用表!U20</f>
        <v>264</v>
      </c>
      <c r="V23" s="447">
        <f>雇用表!U66</f>
        <v>245</v>
      </c>
      <c r="W23" s="413">
        <f t="shared" si="7"/>
        <v>9.4151212553495012E-2</v>
      </c>
      <c r="X23" s="413">
        <f t="shared" si="8"/>
        <v>8.7375178316690436E-2</v>
      </c>
      <c r="Z23" s="225" t="s">
        <v>8</v>
      </c>
      <c r="AA23" s="48" t="s">
        <v>270</v>
      </c>
      <c r="AB23" s="454">
        <v>604</v>
      </c>
      <c r="AC23" s="387">
        <v>315</v>
      </c>
      <c r="AD23" s="387">
        <v>289</v>
      </c>
      <c r="AE23" s="387">
        <v>28</v>
      </c>
      <c r="AF23" s="387">
        <v>0</v>
      </c>
      <c r="AG23" s="369">
        <v>2804</v>
      </c>
      <c r="AH23" s="407">
        <f t="shared" si="9"/>
        <v>0.44079885877318115</v>
      </c>
      <c r="AI23" s="411">
        <f t="shared" si="10"/>
        <v>0.21540656205420827</v>
      </c>
      <c r="AK23" s="225" t="s">
        <v>8</v>
      </c>
      <c r="AL23" s="158" t="s">
        <v>270</v>
      </c>
      <c r="AM23" s="383">
        <f>取引基本表!AR20</f>
        <v>3</v>
      </c>
      <c r="AN23" s="407">
        <f t="shared" si="6"/>
        <v>2.9792643203304998E-5</v>
      </c>
      <c r="AP23" s="225" t="s">
        <v>8</v>
      </c>
      <c r="AQ23" s="158" t="s">
        <v>270</v>
      </c>
      <c r="AR23" s="386">
        <f>取引基本表!AX20</f>
        <v>1379</v>
      </c>
      <c r="AS23" s="387">
        <f>取引基本表!AY20</f>
        <v>2804</v>
      </c>
      <c r="AT23" s="387">
        <f>ABS(取引基本表!BB20)</f>
        <v>1379</v>
      </c>
      <c r="AU23" s="388">
        <f t="shared" si="11"/>
        <v>1425</v>
      </c>
      <c r="AV23" s="411">
        <v>0.79883567479416906</v>
      </c>
      <c r="AW23" s="407">
        <v>0.20116432520583094</v>
      </c>
    </row>
    <row r="24" spans="1:49" x14ac:dyDescent="0.2">
      <c r="A24" s="225" t="s">
        <v>9</v>
      </c>
      <c r="B24" s="158" t="s">
        <v>271</v>
      </c>
      <c r="C24" s="405">
        <f t="shared" si="0"/>
        <v>0.12890403180011356</v>
      </c>
      <c r="D24" s="406">
        <f t="shared" si="1"/>
        <v>0</v>
      </c>
      <c r="E24" s="406">
        <f t="shared" si="1"/>
        <v>0</v>
      </c>
      <c r="F24" s="406">
        <f t="shared" si="2"/>
        <v>0.39200000000000002</v>
      </c>
      <c r="G24" s="406">
        <f t="shared" si="2"/>
        <v>0.20533333333333334</v>
      </c>
      <c r="H24" s="407">
        <f t="shared" si="3"/>
        <v>3.4758083737189161E-4</v>
      </c>
      <c r="K24" s="225" t="s">
        <v>9</v>
      </c>
      <c r="L24" s="158" t="s">
        <v>271</v>
      </c>
      <c r="M24" s="383">
        <f>取引基本表!AX21</f>
        <v>1761</v>
      </c>
      <c r="N24" s="367">
        <f>ABS(取引基本表!BB21)</f>
        <v>1534</v>
      </c>
      <c r="O24" s="411">
        <f t="shared" si="4"/>
        <v>0.87109596819988644</v>
      </c>
      <c r="P24" s="407">
        <f t="shared" si="5"/>
        <v>0.12890403180011356</v>
      </c>
      <c r="R24" s="225" t="s">
        <v>9</v>
      </c>
      <c r="S24" s="158" t="s">
        <v>271</v>
      </c>
      <c r="T24" s="365">
        <f>取引基本表!BD21</f>
        <v>375</v>
      </c>
      <c r="U24" s="446">
        <f>雇用表!U21</f>
        <v>0</v>
      </c>
      <c r="V24" s="447">
        <f>雇用表!U67</f>
        <v>0</v>
      </c>
      <c r="W24" s="413">
        <f t="shared" si="7"/>
        <v>0</v>
      </c>
      <c r="X24" s="413">
        <f t="shared" si="8"/>
        <v>0</v>
      </c>
      <c r="Z24" s="225" t="s">
        <v>9</v>
      </c>
      <c r="AA24" s="48" t="s">
        <v>271</v>
      </c>
      <c r="AB24" s="454">
        <v>77</v>
      </c>
      <c r="AC24" s="387">
        <v>10</v>
      </c>
      <c r="AD24" s="387">
        <v>54</v>
      </c>
      <c r="AE24" s="387">
        <v>6</v>
      </c>
      <c r="AF24" s="387">
        <v>0</v>
      </c>
      <c r="AG24" s="369">
        <v>375</v>
      </c>
      <c r="AH24" s="407">
        <f t="shared" si="9"/>
        <v>0.39200000000000002</v>
      </c>
      <c r="AI24" s="411">
        <f t="shared" si="10"/>
        <v>0.20533333333333334</v>
      </c>
      <c r="AK24" s="225" t="s">
        <v>9</v>
      </c>
      <c r="AL24" s="158" t="s">
        <v>271</v>
      </c>
      <c r="AM24" s="383">
        <f>取引基本表!AR21</f>
        <v>35</v>
      </c>
      <c r="AN24" s="407">
        <f t="shared" si="6"/>
        <v>3.4758083737189161E-4</v>
      </c>
      <c r="AP24" s="225" t="s">
        <v>9</v>
      </c>
      <c r="AQ24" s="158" t="s">
        <v>271</v>
      </c>
      <c r="AR24" s="386">
        <f>取引基本表!AX21</f>
        <v>1761</v>
      </c>
      <c r="AS24" s="387">
        <f>取引基本表!AY21</f>
        <v>148</v>
      </c>
      <c r="AT24" s="387">
        <f>ABS(取引基本表!BB21)</f>
        <v>1534</v>
      </c>
      <c r="AU24" s="388">
        <f t="shared" si="11"/>
        <v>-1386</v>
      </c>
      <c r="AV24" s="411">
        <v>0.53203541493025519</v>
      </c>
      <c r="AW24" s="407">
        <v>0.46796458506974481</v>
      </c>
    </row>
    <row r="25" spans="1:49" x14ac:dyDescent="0.2">
      <c r="A25" s="225" t="s">
        <v>10</v>
      </c>
      <c r="B25" s="158" t="s">
        <v>272</v>
      </c>
      <c r="C25" s="405">
        <f t="shared" si="0"/>
        <v>4.4947860481841073E-2</v>
      </c>
      <c r="D25" s="406">
        <f t="shared" si="1"/>
        <v>8.9930335655478144E-2</v>
      </c>
      <c r="E25" s="406">
        <f t="shared" si="1"/>
        <v>8.7397086763774542E-2</v>
      </c>
      <c r="F25" s="406">
        <f t="shared" si="2"/>
        <v>0.35085497150094996</v>
      </c>
      <c r="G25" s="406">
        <f t="shared" si="2"/>
        <v>0.19696010132995567</v>
      </c>
      <c r="H25" s="407">
        <f t="shared" si="3"/>
        <v>5.2633669659172167E-4</v>
      </c>
      <c r="K25" s="225" t="s">
        <v>10</v>
      </c>
      <c r="L25" s="158" t="s">
        <v>272</v>
      </c>
      <c r="M25" s="383">
        <f>取引基本表!AX22</f>
        <v>2781</v>
      </c>
      <c r="N25" s="367">
        <f>ABS(取引基本表!BB22)</f>
        <v>2656</v>
      </c>
      <c r="O25" s="411">
        <f t="shared" si="4"/>
        <v>0.95505213951815893</v>
      </c>
      <c r="P25" s="407">
        <f t="shared" si="5"/>
        <v>4.4947860481841073E-2</v>
      </c>
      <c r="R25" s="225" t="s">
        <v>10</v>
      </c>
      <c r="S25" s="158" t="s">
        <v>272</v>
      </c>
      <c r="T25" s="365">
        <f>取引基本表!BD22</f>
        <v>1579</v>
      </c>
      <c r="U25" s="446">
        <f>雇用表!U22</f>
        <v>142</v>
      </c>
      <c r="V25" s="447">
        <f>雇用表!U68</f>
        <v>138</v>
      </c>
      <c r="W25" s="413">
        <f t="shared" si="7"/>
        <v>8.9930335655478144E-2</v>
      </c>
      <c r="X25" s="413">
        <f t="shared" si="8"/>
        <v>8.7397086763774542E-2</v>
      </c>
      <c r="Z25" s="225" t="s">
        <v>10</v>
      </c>
      <c r="AA25" s="48" t="s">
        <v>272</v>
      </c>
      <c r="AB25" s="454">
        <v>311</v>
      </c>
      <c r="AC25" s="387">
        <v>-67</v>
      </c>
      <c r="AD25" s="387">
        <v>297</v>
      </c>
      <c r="AE25" s="387">
        <v>13</v>
      </c>
      <c r="AF25" s="387">
        <v>0</v>
      </c>
      <c r="AG25" s="369">
        <v>1579</v>
      </c>
      <c r="AH25" s="407">
        <f t="shared" si="9"/>
        <v>0.35085497150094996</v>
      </c>
      <c r="AI25" s="411">
        <f t="shared" si="10"/>
        <v>0.19696010132995567</v>
      </c>
      <c r="AK25" s="225" t="s">
        <v>10</v>
      </c>
      <c r="AL25" s="158" t="s">
        <v>272</v>
      </c>
      <c r="AM25" s="383">
        <f>取引基本表!AR22</f>
        <v>53</v>
      </c>
      <c r="AN25" s="407">
        <f t="shared" si="6"/>
        <v>5.2633669659172167E-4</v>
      </c>
      <c r="AP25" s="225" t="s">
        <v>10</v>
      </c>
      <c r="AQ25" s="158" t="s">
        <v>272</v>
      </c>
      <c r="AR25" s="386">
        <f>取引基本表!AX22</f>
        <v>2781</v>
      </c>
      <c r="AS25" s="387">
        <f>取引基本表!AY22</f>
        <v>1454</v>
      </c>
      <c r="AT25" s="387">
        <f>ABS(取引基本表!BB22)</f>
        <v>2656</v>
      </c>
      <c r="AU25" s="388">
        <f t="shared" si="11"/>
        <v>-1202</v>
      </c>
      <c r="AV25" s="411">
        <v>0.88160188384965898</v>
      </c>
      <c r="AW25" s="407">
        <v>0.11839811615034102</v>
      </c>
    </row>
    <row r="26" spans="1:49" x14ac:dyDescent="0.2">
      <c r="A26" s="225" t="s">
        <v>11</v>
      </c>
      <c r="B26" s="158" t="s">
        <v>35</v>
      </c>
      <c r="C26" s="405">
        <f t="shared" si="0"/>
        <v>0.39424703891708968</v>
      </c>
      <c r="D26" s="406">
        <f t="shared" si="1"/>
        <v>1.0267613326051339E-2</v>
      </c>
      <c r="E26" s="406">
        <f t="shared" si="1"/>
        <v>1.0158383397050792E-2</v>
      </c>
      <c r="F26" s="406">
        <f t="shared" si="2"/>
        <v>0.33478973238667392</v>
      </c>
      <c r="G26" s="406">
        <f t="shared" si="2"/>
        <v>0.19628618241398144</v>
      </c>
      <c r="H26" s="407">
        <f t="shared" si="3"/>
        <v>1.0973623579884007E-2</v>
      </c>
      <c r="K26" s="225" t="s">
        <v>11</v>
      </c>
      <c r="L26" s="158" t="s">
        <v>35</v>
      </c>
      <c r="M26" s="383">
        <f>取引基本表!AX23</f>
        <v>4137</v>
      </c>
      <c r="N26" s="367">
        <f>ABS(取引基本表!BB23)</f>
        <v>2506</v>
      </c>
      <c r="O26" s="411">
        <f t="shared" si="4"/>
        <v>0.60575296108291032</v>
      </c>
      <c r="P26" s="407">
        <f t="shared" si="5"/>
        <v>0.39424703891708968</v>
      </c>
      <c r="R26" s="225" t="s">
        <v>11</v>
      </c>
      <c r="S26" s="158" t="s">
        <v>35</v>
      </c>
      <c r="T26" s="365">
        <f>取引基本表!BD23</f>
        <v>9155</v>
      </c>
      <c r="U26" s="446">
        <f>雇用表!U23</f>
        <v>94</v>
      </c>
      <c r="V26" s="447">
        <f>雇用表!U69</f>
        <v>93</v>
      </c>
      <c r="W26" s="413">
        <f t="shared" si="7"/>
        <v>1.0267613326051339E-2</v>
      </c>
      <c r="X26" s="413">
        <f t="shared" si="8"/>
        <v>1.0158383397050792E-2</v>
      </c>
      <c r="Z26" s="225" t="s">
        <v>11</v>
      </c>
      <c r="AA26" s="48" t="s">
        <v>35</v>
      </c>
      <c r="AB26" s="454">
        <v>1797</v>
      </c>
      <c r="AC26" s="387">
        <v>-197</v>
      </c>
      <c r="AD26" s="387">
        <v>1429</v>
      </c>
      <c r="AE26" s="387">
        <v>36</v>
      </c>
      <c r="AF26" s="387">
        <v>0</v>
      </c>
      <c r="AG26" s="369">
        <v>9155</v>
      </c>
      <c r="AH26" s="407">
        <f t="shared" si="9"/>
        <v>0.33478973238667392</v>
      </c>
      <c r="AI26" s="411">
        <f t="shared" si="10"/>
        <v>0.19628618241398144</v>
      </c>
      <c r="AK26" s="225" t="s">
        <v>11</v>
      </c>
      <c r="AL26" s="158" t="s">
        <v>35</v>
      </c>
      <c r="AM26" s="383">
        <f>取引基本表!AR23</f>
        <v>1105</v>
      </c>
      <c r="AN26" s="407">
        <f t="shared" si="6"/>
        <v>1.0973623579884007E-2</v>
      </c>
      <c r="AP26" s="225" t="s">
        <v>11</v>
      </c>
      <c r="AQ26" s="158" t="s">
        <v>35</v>
      </c>
      <c r="AR26" s="386">
        <f>取引基本表!AX23</f>
        <v>4137</v>
      </c>
      <c r="AS26" s="387">
        <f>取引基本表!AY23</f>
        <v>7524</v>
      </c>
      <c r="AT26" s="387">
        <f>ABS(取引基本表!BB23)</f>
        <v>2506</v>
      </c>
      <c r="AU26" s="388">
        <f t="shared" si="11"/>
        <v>5018</v>
      </c>
      <c r="AV26" s="411">
        <v>0.70886039128338962</v>
      </c>
      <c r="AW26" s="407">
        <v>0.29113960871661038</v>
      </c>
    </row>
    <row r="27" spans="1:49" x14ac:dyDescent="0.2">
      <c r="A27" s="225" t="s">
        <v>12</v>
      </c>
      <c r="B27" s="158" t="s">
        <v>376</v>
      </c>
      <c r="C27" s="405">
        <f t="shared" si="0"/>
        <v>0.12701612903225812</v>
      </c>
      <c r="D27" s="406">
        <f t="shared" si="1"/>
        <v>1.0172939979654121E-2</v>
      </c>
      <c r="E27" s="406">
        <f t="shared" si="1"/>
        <v>5.0864699898270603E-3</v>
      </c>
      <c r="F27" s="406">
        <f t="shared" si="2"/>
        <v>0.32044760935910477</v>
      </c>
      <c r="G27" s="406">
        <f t="shared" si="2"/>
        <v>0.16988809766022381</v>
      </c>
      <c r="H27" s="407">
        <f t="shared" si="3"/>
        <v>1.137085882259474E-2</v>
      </c>
      <c r="K27" s="225" t="s">
        <v>12</v>
      </c>
      <c r="L27" s="158" t="s">
        <v>377</v>
      </c>
      <c r="M27" s="383">
        <f>取引基本表!AX24</f>
        <v>2976</v>
      </c>
      <c r="N27" s="367">
        <f>ABS(取引基本表!BB24)</f>
        <v>2598</v>
      </c>
      <c r="O27" s="411">
        <f t="shared" si="4"/>
        <v>0.87298387096774188</v>
      </c>
      <c r="P27" s="407">
        <f t="shared" si="5"/>
        <v>0.12701612903225812</v>
      </c>
      <c r="R27" s="225" t="s">
        <v>12</v>
      </c>
      <c r="S27" s="158" t="s">
        <v>377</v>
      </c>
      <c r="T27" s="365">
        <f>取引基本表!BD24</f>
        <v>983</v>
      </c>
      <c r="U27" s="446">
        <f>雇用表!U24</f>
        <v>10</v>
      </c>
      <c r="V27" s="447">
        <f>雇用表!U70</f>
        <v>5</v>
      </c>
      <c r="W27" s="413">
        <f t="shared" si="7"/>
        <v>1.0172939979654121E-2</v>
      </c>
      <c r="X27" s="413">
        <f t="shared" si="8"/>
        <v>5.0864699898270603E-3</v>
      </c>
      <c r="Z27" s="225" t="s">
        <v>12</v>
      </c>
      <c r="AA27" s="48" t="s">
        <v>366</v>
      </c>
      <c r="AB27" s="454">
        <v>167</v>
      </c>
      <c r="AC27" s="387">
        <v>-47</v>
      </c>
      <c r="AD27" s="387">
        <v>183</v>
      </c>
      <c r="AE27" s="387">
        <v>12</v>
      </c>
      <c r="AF27" s="387">
        <v>0</v>
      </c>
      <c r="AG27" s="369">
        <v>983</v>
      </c>
      <c r="AH27" s="407">
        <f t="shared" si="9"/>
        <v>0.32044760935910477</v>
      </c>
      <c r="AI27" s="411">
        <f t="shared" si="10"/>
        <v>0.16988809766022381</v>
      </c>
      <c r="AK27" s="225" t="s">
        <v>12</v>
      </c>
      <c r="AL27" s="158" t="s">
        <v>366</v>
      </c>
      <c r="AM27" s="383">
        <f>取引基本表!AR24</f>
        <v>1145</v>
      </c>
      <c r="AN27" s="407">
        <f t="shared" si="6"/>
        <v>1.137085882259474E-2</v>
      </c>
      <c r="AP27" s="225" t="s">
        <v>12</v>
      </c>
      <c r="AQ27" s="158" t="s">
        <v>366</v>
      </c>
      <c r="AR27" s="386">
        <f>取引基本表!AX24</f>
        <v>2976</v>
      </c>
      <c r="AS27" s="387">
        <f>取引基本表!AY24</f>
        <v>605</v>
      </c>
      <c r="AT27" s="387">
        <f>ABS(取引基本表!BB24)</f>
        <v>2598</v>
      </c>
      <c r="AU27" s="388">
        <f t="shared" si="11"/>
        <v>-1993</v>
      </c>
      <c r="AV27" s="411">
        <v>0.77609965062016961</v>
      </c>
      <c r="AW27" s="407">
        <v>0.22390034937983039</v>
      </c>
    </row>
    <row r="28" spans="1:49" x14ac:dyDescent="0.2">
      <c r="A28" s="225" t="s">
        <v>13</v>
      </c>
      <c r="B28" s="158" t="s">
        <v>192</v>
      </c>
      <c r="C28" s="405">
        <f t="shared" si="0"/>
        <v>0.16379672406551871</v>
      </c>
      <c r="D28" s="406">
        <f t="shared" si="1"/>
        <v>6.6548771407297092E-2</v>
      </c>
      <c r="E28" s="406">
        <f t="shared" si="1"/>
        <v>6.78518242740134E-2</v>
      </c>
      <c r="F28" s="406">
        <f t="shared" si="2"/>
        <v>0.21360759493670886</v>
      </c>
      <c r="G28" s="406">
        <f t="shared" si="2"/>
        <v>0.12481384959046909</v>
      </c>
      <c r="H28" s="407">
        <f t="shared" si="3"/>
        <v>2.2086279494716771E-2</v>
      </c>
      <c r="K28" s="225" t="s">
        <v>13</v>
      </c>
      <c r="L28" s="158" t="s">
        <v>192</v>
      </c>
      <c r="M28" s="383">
        <f>取引基本表!AX25</f>
        <v>9524</v>
      </c>
      <c r="N28" s="367">
        <f>ABS(取引基本表!BB25)</f>
        <v>7964</v>
      </c>
      <c r="O28" s="411">
        <f t="shared" si="4"/>
        <v>0.83620327593448129</v>
      </c>
      <c r="P28" s="407">
        <f t="shared" si="5"/>
        <v>0.16379672406551871</v>
      </c>
      <c r="R28" s="225" t="s">
        <v>13</v>
      </c>
      <c r="S28" s="158" t="s">
        <v>192</v>
      </c>
      <c r="T28" s="365">
        <f>取引基本表!BD25</f>
        <v>10744</v>
      </c>
      <c r="U28" s="446">
        <f>雇用表!U25</f>
        <v>715</v>
      </c>
      <c r="V28" s="447">
        <f>雇用表!U71</f>
        <v>729</v>
      </c>
      <c r="W28" s="413">
        <f t="shared" si="7"/>
        <v>6.6548771407297092E-2</v>
      </c>
      <c r="X28" s="413">
        <f t="shared" si="8"/>
        <v>6.78518242740134E-2</v>
      </c>
      <c r="Z28" s="225" t="s">
        <v>13</v>
      </c>
      <c r="AA28" s="48" t="s">
        <v>192</v>
      </c>
      <c r="AB28" s="454">
        <v>1341</v>
      </c>
      <c r="AC28" s="387">
        <v>135</v>
      </c>
      <c r="AD28" s="387">
        <v>733</v>
      </c>
      <c r="AE28" s="387">
        <v>86</v>
      </c>
      <c r="AF28" s="387">
        <v>0</v>
      </c>
      <c r="AG28" s="369">
        <v>10744</v>
      </c>
      <c r="AH28" s="407">
        <f t="shared" si="9"/>
        <v>0.21360759493670886</v>
      </c>
      <c r="AI28" s="411">
        <f t="shared" si="10"/>
        <v>0.12481384959046909</v>
      </c>
      <c r="AK28" s="225" t="s">
        <v>13</v>
      </c>
      <c r="AL28" s="158" t="s">
        <v>192</v>
      </c>
      <c r="AM28" s="383">
        <f>取引基本表!AR25</f>
        <v>2224</v>
      </c>
      <c r="AN28" s="407">
        <f t="shared" si="6"/>
        <v>2.2086279494716771E-2</v>
      </c>
      <c r="AP28" s="225" t="s">
        <v>13</v>
      </c>
      <c r="AQ28" s="158" t="s">
        <v>192</v>
      </c>
      <c r="AR28" s="386">
        <f>取引基本表!AX25</f>
        <v>9524</v>
      </c>
      <c r="AS28" s="387">
        <f>取引基本表!AY25</f>
        <v>9184</v>
      </c>
      <c r="AT28" s="387">
        <f>ABS(取引基本表!BB25)</f>
        <v>7964</v>
      </c>
      <c r="AU28" s="388">
        <f t="shared" si="11"/>
        <v>1220</v>
      </c>
      <c r="AV28" s="411">
        <v>0.77487185874795916</v>
      </c>
      <c r="AW28" s="407">
        <v>0.22512814125204084</v>
      </c>
    </row>
    <row r="29" spans="1:49" x14ac:dyDescent="0.2">
      <c r="A29" s="225" t="s">
        <v>14</v>
      </c>
      <c r="B29" s="158" t="s">
        <v>50</v>
      </c>
      <c r="C29" s="405">
        <f t="shared" si="0"/>
        <v>0.28548895899053628</v>
      </c>
      <c r="D29" s="406">
        <f t="shared" si="1"/>
        <v>7.4825986078886311E-2</v>
      </c>
      <c r="E29" s="406">
        <f t="shared" si="1"/>
        <v>4.7370456303170917E-2</v>
      </c>
      <c r="F29" s="406">
        <f t="shared" si="2"/>
        <v>0.47177107501933491</v>
      </c>
      <c r="G29" s="406">
        <f t="shared" si="2"/>
        <v>0.26160092807424595</v>
      </c>
      <c r="H29" s="407">
        <f t="shared" si="3"/>
        <v>1.047707952649559E-2</v>
      </c>
      <c r="K29" s="225" t="s">
        <v>14</v>
      </c>
      <c r="L29" s="158" t="s">
        <v>50</v>
      </c>
      <c r="M29" s="383">
        <f>取引基本表!AX26</f>
        <v>4438</v>
      </c>
      <c r="N29" s="367">
        <f>ABS(取引基本表!BB26)</f>
        <v>3171</v>
      </c>
      <c r="O29" s="411">
        <f t="shared" si="4"/>
        <v>0.71451104100946372</v>
      </c>
      <c r="P29" s="407">
        <f t="shared" si="5"/>
        <v>0.28548895899053628</v>
      </c>
      <c r="R29" s="225" t="s">
        <v>14</v>
      </c>
      <c r="S29" s="158" t="s">
        <v>50</v>
      </c>
      <c r="T29" s="365">
        <f>取引基本表!BD26</f>
        <v>5172</v>
      </c>
      <c r="U29" s="446">
        <f>雇用表!U26</f>
        <v>387</v>
      </c>
      <c r="V29" s="447">
        <f>雇用表!U72</f>
        <v>245</v>
      </c>
      <c r="W29" s="413">
        <f t="shared" si="7"/>
        <v>7.4825986078886311E-2</v>
      </c>
      <c r="X29" s="413">
        <f t="shared" si="8"/>
        <v>4.7370456303170917E-2</v>
      </c>
      <c r="Z29" s="225" t="s">
        <v>14</v>
      </c>
      <c r="AA29" s="48" t="s">
        <v>50</v>
      </c>
      <c r="AB29" s="454">
        <v>1353</v>
      </c>
      <c r="AC29" s="387">
        <v>364</v>
      </c>
      <c r="AD29" s="387">
        <v>553</v>
      </c>
      <c r="AE29" s="387">
        <v>170</v>
      </c>
      <c r="AF29" s="387">
        <v>0</v>
      </c>
      <c r="AG29" s="369">
        <v>5172</v>
      </c>
      <c r="AH29" s="407">
        <f t="shared" si="9"/>
        <v>0.47177107501933491</v>
      </c>
      <c r="AI29" s="411">
        <f t="shared" si="10"/>
        <v>0.26160092807424595</v>
      </c>
      <c r="AK29" s="225" t="s">
        <v>14</v>
      </c>
      <c r="AL29" s="158" t="s">
        <v>50</v>
      </c>
      <c r="AM29" s="383">
        <f>取引基本表!AR26</f>
        <v>1055</v>
      </c>
      <c r="AN29" s="407">
        <f t="shared" si="6"/>
        <v>1.047707952649559E-2</v>
      </c>
      <c r="AP29" s="225" t="s">
        <v>14</v>
      </c>
      <c r="AQ29" s="158" t="s">
        <v>50</v>
      </c>
      <c r="AR29" s="386">
        <f>取引基本表!AX26</f>
        <v>4438</v>
      </c>
      <c r="AS29" s="387">
        <f>取引基本表!AY26</f>
        <v>3905</v>
      </c>
      <c r="AT29" s="387">
        <f>ABS(取引基本表!BB26)</f>
        <v>3171</v>
      </c>
      <c r="AU29" s="388">
        <f t="shared" si="11"/>
        <v>734</v>
      </c>
      <c r="AV29" s="411">
        <v>0.79707187916920597</v>
      </c>
      <c r="AW29" s="407">
        <v>0.20292812083079403</v>
      </c>
    </row>
    <row r="30" spans="1:49" x14ac:dyDescent="0.2">
      <c r="A30" s="225" t="s">
        <v>15</v>
      </c>
      <c r="B30" s="158" t="s">
        <v>36</v>
      </c>
      <c r="C30" s="405">
        <f t="shared" si="0"/>
        <v>1</v>
      </c>
      <c r="D30" s="406">
        <f t="shared" si="1"/>
        <v>0.17563135454247294</v>
      </c>
      <c r="E30" s="406">
        <f t="shared" si="1"/>
        <v>0.11282387668087898</v>
      </c>
      <c r="F30" s="406">
        <f t="shared" si="2"/>
        <v>0.44112823876680879</v>
      </c>
      <c r="G30" s="406">
        <f t="shared" si="2"/>
        <v>0.34486716956379143</v>
      </c>
      <c r="H30" s="407">
        <f t="shared" si="3"/>
        <v>0</v>
      </c>
      <c r="K30" s="225" t="s">
        <v>15</v>
      </c>
      <c r="L30" s="158" t="s">
        <v>36</v>
      </c>
      <c r="M30" s="383">
        <f>取引基本表!AX27</f>
        <v>6098</v>
      </c>
      <c r="N30" s="367">
        <f>ABS(取引基本表!BB27)</f>
        <v>0</v>
      </c>
      <c r="O30" s="411">
        <f t="shared" si="4"/>
        <v>0</v>
      </c>
      <c r="P30" s="407">
        <f t="shared" si="5"/>
        <v>1</v>
      </c>
      <c r="R30" s="225" t="s">
        <v>15</v>
      </c>
      <c r="S30" s="158" t="s">
        <v>36</v>
      </c>
      <c r="T30" s="365">
        <f>取引基本表!BD27</f>
        <v>6098</v>
      </c>
      <c r="U30" s="446">
        <f>雇用表!U27</f>
        <v>1071</v>
      </c>
      <c r="V30" s="447">
        <f>雇用表!U73</f>
        <v>688</v>
      </c>
      <c r="W30" s="413">
        <f t="shared" si="7"/>
        <v>0.17563135454247294</v>
      </c>
      <c r="X30" s="413">
        <f t="shared" si="8"/>
        <v>0.11282387668087898</v>
      </c>
      <c r="Z30" s="225" t="s">
        <v>15</v>
      </c>
      <c r="AA30" s="48" t="s">
        <v>36</v>
      </c>
      <c r="AB30" s="454">
        <v>2103</v>
      </c>
      <c r="AC30" s="387">
        <v>163</v>
      </c>
      <c r="AD30" s="387">
        <v>224</v>
      </c>
      <c r="AE30" s="387">
        <v>225</v>
      </c>
      <c r="AF30" s="387">
        <v>-25</v>
      </c>
      <c r="AG30" s="369">
        <v>6098</v>
      </c>
      <c r="AH30" s="407">
        <f t="shared" si="9"/>
        <v>0.44112823876680879</v>
      </c>
      <c r="AI30" s="411">
        <f t="shared" si="10"/>
        <v>0.34486716956379143</v>
      </c>
      <c r="AK30" s="225" t="s">
        <v>15</v>
      </c>
      <c r="AL30" s="158" t="s">
        <v>36</v>
      </c>
      <c r="AM30" s="383">
        <f>取引基本表!AR27</f>
        <v>0</v>
      </c>
      <c r="AN30" s="407">
        <f t="shared" si="6"/>
        <v>0</v>
      </c>
      <c r="AP30" s="225" t="s">
        <v>15</v>
      </c>
      <c r="AQ30" s="158" t="s">
        <v>36</v>
      </c>
      <c r="AR30" s="386">
        <f>取引基本表!AX27</f>
        <v>6098</v>
      </c>
      <c r="AS30" s="387">
        <f>取引基本表!AY27</f>
        <v>0</v>
      </c>
      <c r="AT30" s="387">
        <f>ABS(取引基本表!BB27)</f>
        <v>0</v>
      </c>
      <c r="AU30" s="388">
        <f t="shared" si="11"/>
        <v>0</v>
      </c>
      <c r="AV30" s="411">
        <v>0</v>
      </c>
      <c r="AW30" s="407">
        <v>1</v>
      </c>
    </row>
    <row r="31" spans="1:49" x14ac:dyDescent="0.2">
      <c r="A31" s="225" t="s">
        <v>16</v>
      </c>
      <c r="B31" s="158" t="s">
        <v>193</v>
      </c>
      <c r="C31" s="405">
        <f t="shared" si="0"/>
        <v>9.852216748768472E-2</v>
      </c>
      <c r="D31" s="406">
        <f t="shared" si="1"/>
        <v>0</v>
      </c>
      <c r="E31" s="406">
        <f t="shared" si="1"/>
        <v>0</v>
      </c>
      <c r="F31" s="406">
        <f t="shared" si="2"/>
        <v>0.34585152838427946</v>
      </c>
      <c r="G31" s="406">
        <f t="shared" si="2"/>
        <v>7.0742358078602616E-2</v>
      </c>
      <c r="H31" s="407">
        <f t="shared" si="3"/>
        <v>2.298998967188369E-2</v>
      </c>
      <c r="K31" s="225" t="s">
        <v>16</v>
      </c>
      <c r="L31" s="158" t="s">
        <v>193</v>
      </c>
      <c r="M31" s="383">
        <f>取引基本表!AX28</f>
        <v>11571</v>
      </c>
      <c r="N31" s="367">
        <f>ABS(取引基本表!BB28)</f>
        <v>10431</v>
      </c>
      <c r="O31" s="411">
        <f t="shared" si="4"/>
        <v>0.90147783251231528</v>
      </c>
      <c r="P31" s="407">
        <f t="shared" si="5"/>
        <v>9.852216748768472E-2</v>
      </c>
      <c r="R31" s="225" t="s">
        <v>16</v>
      </c>
      <c r="S31" s="158" t="s">
        <v>193</v>
      </c>
      <c r="T31" s="365">
        <f>取引基本表!BD28</f>
        <v>1145</v>
      </c>
      <c r="U31" s="446">
        <f>雇用表!U28</f>
        <v>0</v>
      </c>
      <c r="V31" s="447">
        <f>雇用表!U74</f>
        <v>0</v>
      </c>
      <c r="W31" s="413">
        <f t="shared" si="7"/>
        <v>0</v>
      </c>
      <c r="X31" s="413">
        <f t="shared" si="8"/>
        <v>0</v>
      </c>
      <c r="Z31" s="225" t="s">
        <v>16</v>
      </c>
      <c r="AA31" s="48" t="s">
        <v>193</v>
      </c>
      <c r="AB31" s="454">
        <v>81</v>
      </c>
      <c r="AC31" s="387">
        <v>59</v>
      </c>
      <c r="AD31" s="387">
        <v>221</v>
      </c>
      <c r="AE31" s="387">
        <v>35</v>
      </c>
      <c r="AF31" s="387">
        <v>0</v>
      </c>
      <c r="AG31" s="369">
        <v>1145</v>
      </c>
      <c r="AH31" s="407">
        <f t="shared" si="9"/>
        <v>0.34585152838427946</v>
      </c>
      <c r="AI31" s="411">
        <f t="shared" si="10"/>
        <v>7.0742358078602616E-2</v>
      </c>
      <c r="AK31" s="225" t="s">
        <v>16</v>
      </c>
      <c r="AL31" s="158" t="s">
        <v>193</v>
      </c>
      <c r="AM31" s="383">
        <f>取引基本表!AR28</f>
        <v>2315</v>
      </c>
      <c r="AN31" s="407">
        <f t="shared" si="6"/>
        <v>2.298998967188369E-2</v>
      </c>
      <c r="AP31" s="225" t="s">
        <v>16</v>
      </c>
      <c r="AQ31" s="158" t="s">
        <v>193</v>
      </c>
      <c r="AR31" s="386">
        <f>取引基本表!AX28</f>
        <v>11571</v>
      </c>
      <c r="AS31" s="387">
        <f>取引基本表!AY28</f>
        <v>5</v>
      </c>
      <c r="AT31" s="387">
        <f>ABS(取引基本表!BB28)</f>
        <v>10431</v>
      </c>
      <c r="AU31" s="388">
        <f t="shared" si="11"/>
        <v>-10426</v>
      </c>
      <c r="AV31" s="411">
        <v>3.3200621348077096E-3</v>
      </c>
      <c r="AW31" s="407">
        <v>0.99667993786519227</v>
      </c>
    </row>
    <row r="32" spans="1:49" x14ac:dyDescent="0.2">
      <c r="A32" s="225" t="s">
        <v>17</v>
      </c>
      <c r="B32" s="158" t="s">
        <v>273</v>
      </c>
      <c r="C32" s="405">
        <f t="shared" si="0"/>
        <v>1</v>
      </c>
      <c r="D32" s="406">
        <f t="shared" si="1"/>
        <v>1.5651582170806397E-2</v>
      </c>
      <c r="E32" s="406">
        <f t="shared" si="1"/>
        <v>2.3477373256209595E-2</v>
      </c>
      <c r="F32" s="406">
        <f t="shared" si="2"/>
        <v>0.48213678121810138</v>
      </c>
      <c r="G32" s="406">
        <f t="shared" si="2"/>
        <v>0.13984348417829193</v>
      </c>
      <c r="H32" s="407">
        <f t="shared" si="3"/>
        <v>6.6735520775403198E-3</v>
      </c>
      <c r="K32" s="225" t="s">
        <v>17</v>
      </c>
      <c r="L32" s="158" t="s">
        <v>273</v>
      </c>
      <c r="M32" s="383">
        <f>取引基本表!AX29</f>
        <v>1748</v>
      </c>
      <c r="N32" s="367">
        <f>ABS(取引基本表!BB29)</f>
        <v>0</v>
      </c>
      <c r="O32" s="411">
        <f t="shared" si="4"/>
        <v>0</v>
      </c>
      <c r="P32" s="407">
        <f t="shared" si="5"/>
        <v>1</v>
      </c>
      <c r="R32" s="225" t="s">
        <v>17</v>
      </c>
      <c r="S32" s="158" t="s">
        <v>273</v>
      </c>
      <c r="T32" s="365">
        <f>取引基本表!BD29</f>
        <v>2939</v>
      </c>
      <c r="U32" s="446">
        <f>雇用表!U29</f>
        <v>46</v>
      </c>
      <c r="V32" s="447">
        <f>雇用表!U75</f>
        <v>69</v>
      </c>
      <c r="W32" s="413">
        <f t="shared" si="7"/>
        <v>1.5651582170806397E-2</v>
      </c>
      <c r="X32" s="413">
        <f t="shared" si="8"/>
        <v>2.3477373256209595E-2</v>
      </c>
      <c r="Z32" s="225" t="s">
        <v>17</v>
      </c>
      <c r="AA32" s="48" t="s">
        <v>273</v>
      </c>
      <c r="AB32" s="454">
        <v>411</v>
      </c>
      <c r="AC32" s="387">
        <v>382</v>
      </c>
      <c r="AD32" s="387">
        <v>632</v>
      </c>
      <c r="AE32" s="387">
        <v>134</v>
      </c>
      <c r="AF32" s="387">
        <v>-142</v>
      </c>
      <c r="AG32" s="369">
        <v>2939</v>
      </c>
      <c r="AH32" s="407">
        <f t="shared" si="9"/>
        <v>0.48213678121810138</v>
      </c>
      <c r="AI32" s="411">
        <f t="shared" si="10"/>
        <v>0.13984348417829193</v>
      </c>
      <c r="AK32" s="225" t="s">
        <v>17</v>
      </c>
      <c r="AL32" s="158" t="s">
        <v>273</v>
      </c>
      <c r="AM32" s="383">
        <f>取引基本表!AR29</f>
        <v>672</v>
      </c>
      <c r="AN32" s="407">
        <f t="shared" si="6"/>
        <v>6.6735520775403198E-3</v>
      </c>
      <c r="AP32" s="225" t="s">
        <v>17</v>
      </c>
      <c r="AQ32" s="158" t="s">
        <v>273</v>
      </c>
      <c r="AR32" s="386">
        <f>取引基本表!AX29</f>
        <v>1748</v>
      </c>
      <c r="AS32" s="387">
        <f>取引基本表!AY29</f>
        <v>1191</v>
      </c>
      <c r="AT32" s="387">
        <f>ABS(取引基本表!BB29)</f>
        <v>0</v>
      </c>
      <c r="AU32" s="388">
        <f t="shared" si="11"/>
        <v>1191</v>
      </c>
      <c r="AV32" s="411">
        <v>2.6249531258370389E-4</v>
      </c>
      <c r="AW32" s="407">
        <v>0.99973750468741629</v>
      </c>
    </row>
    <row r="33" spans="1:49" x14ac:dyDescent="0.2">
      <c r="A33" s="225" t="s">
        <v>18</v>
      </c>
      <c r="B33" s="158" t="s">
        <v>274</v>
      </c>
      <c r="C33" s="405">
        <f t="shared" si="0"/>
        <v>0.66930265995686555</v>
      </c>
      <c r="D33" s="406">
        <f t="shared" si="1"/>
        <v>8.1457663451232579E-2</v>
      </c>
      <c r="E33" s="406">
        <f t="shared" si="1"/>
        <v>7.5026795284030015E-2</v>
      </c>
      <c r="F33" s="406">
        <f t="shared" si="2"/>
        <v>0.63987138263665599</v>
      </c>
      <c r="G33" s="406">
        <f t="shared" si="2"/>
        <v>0.50267952840300112</v>
      </c>
      <c r="H33" s="407">
        <f t="shared" si="3"/>
        <v>9.930881067768333E-4</v>
      </c>
      <c r="K33" s="225" t="s">
        <v>18</v>
      </c>
      <c r="L33" s="158" t="s">
        <v>274</v>
      </c>
      <c r="M33" s="383">
        <f>取引基本表!AX30</f>
        <v>1391</v>
      </c>
      <c r="N33" s="367">
        <f>ABS(取引基本表!BB30)</f>
        <v>460</v>
      </c>
      <c r="O33" s="411">
        <f t="shared" si="4"/>
        <v>0.33069734004313445</v>
      </c>
      <c r="P33" s="407">
        <f t="shared" si="5"/>
        <v>0.66930265995686555</v>
      </c>
      <c r="R33" s="225" t="s">
        <v>18</v>
      </c>
      <c r="S33" s="158" t="s">
        <v>274</v>
      </c>
      <c r="T33" s="365">
        <f>取引基本表!BD30</f>
        <v>933</v>
      </c>
      <c r="U33" s="446">
        <f>雇用表!U30</f>
        <v>76</v>
      </c>
      <c r="V33" s="447">
        <f>雇用表!U76</f>
        <v>70</v>
      </c>
      <c r="W33" s="413">
        <f t="shared" si="7"/>
        <v>8.1457663451232579E-2</v>
      </c>
      <c r="X33" s="413">
        <f t="shared" si="8"/>
        <v>7.5026795284030015E-2</v>
      </c>
      <c r="Z33" s="225" t="s">
        <v>18</v>
      </c>
      <c r="AA33" s="48" t="s">
        <v>274</v>
      </c>
      <c r="AB33" s="454">
        <v>469</v>
      </c>
      <c r="AC33" s="387">
        <v>35</v>
      </c>
      <c r="AD33" s="387">
        <v>75</v>
      </c>
      <c r="AE33" s="387">
        <v>18</v>
      </c>
      <c r="AF33" s="387">
        <v>0</v>
      </c>
      <c r="AG33" s="369">
        <v>933</v>
      </c>
      <c r="AH33" s="407">
        <f t="shared" si="9"/>
        <v>0.63987138263665599</v>
      </c>
      <c r="AI33" s="411">
        <f t="shared" si="10"/>
        <v>0.50267952840300112</v>
      </c>
      <c r="AK33" s="225" t="s">
        <v>18</v>
      </c>
      <c r="AL33" s="158" t="s">
        <v>274</v>
      </c>
      <c r="AM33" s="383">
        <f>取引基本表!AR30</f>
        <v>100</v>
      </c>
      <c r="AN33" s="407">
        <f t="shared" si="6"/>
        <v>9.930881067768333E-4</v>
      </c>
      <c r="AP33" s="225" t="s">
        <v>18</v>
      </c>
      <c r="AQ33" s="158" t="s">
        <v>274</v>
      </c>
      <c r="AR33" s="386">
        <f>取引基本表!AX30</f>
        <v>1391</v>
      </c>
      <c r="AS33" s="387">
        <f>取引基本表!AY30</f>
        <v>2</v>
      </c>
      <c r="AT33" s="387">
        <f>ABS(取引基本表!BB30)</f>
        <v>460</v>
      </c>
      <c r="AU33" s="388">
        <f t="shared" si="11"/>
        <v>-458</v>
      </c>
      <c r="AV33" s="411">
        <v>7.2791995281517016E-2</v>
      </c>
      <c r="AW33" s="407">
        <v>0.92720800471848297</v>
      </c>
    </row>
    <row r="34" spans="1:49" x14ac:dyDescent="0.2">
      <c r="A34" s="225" t="s">
        <v>19</v>
      </c>
      <c r="B34" s="158" t="s">
        <v>275</v>
      </c>
      <c r="C34" s="405">
        <f t="shared" si="0"/>
        <v>0.21075898495808931</v>
      </c>
      <c r="D34" s="406">
        <f t="shared" si="1"/>
        <v>0.34449602122015915</v>
      </c>
      <c r="E34" s="406">
        <f t="shared" si="1"/>
        <v>0.25008289124668437</v>
      </c>
      <c r="F34" s="406">
        <f t="shared" si="2"/>
        <v>0.7000994694960212</v>
      </c>
      <c r="G34" s="406">
        <f t="shared" si="2"/>
        <v>0.42506631299734748</v>
      </c>
      <c r="H34" s="407">
        <f t="shared" si="3"/>
        <v>0.16547827123222372</v>
      </c>
      <c r="K34" s="225" t="s">
        <v>19</v>
      </c>
      <c r="L34" s="158" t="s">
        <v>275</v>
      </c>
      <c r="M34" s="383">
        <f>取引基本表!AX31</f>
        <v>34836</v>
      </c>
      <c r="N34" s="367">
        <f>ABS(取引基本表!BB31)</f>
        <v>27494</v>
      </c>
      <c r="O34" s="411">
        <f t="shared" si="4"/>
        <v>0.78924101504191069</v>
      </c>
      <c r="P34" s="407">
        <f t="shared" si="5"/>
        <v>0.21075898495808931</v>
      </c>
      <c r="R34" s="225" t="s">
        <v>19</v>
      </c>
      <c r="S34" s="158" t="s">
        <v>275</v>
      </c>
      <c r="T34" s="365">
        <f>取引基本表!BD31</f>
        <v>12064</v>
      </c>
      <c r="U34" s="446">
        <f>雇用表!U31</f>
        <v>4156</v>
      </c>
      <c r="V34" s="447">
        <f>雇用表!U77</f>
        <v>3017</v>
      </c>
      <c r="W34" s="413">
        <f t="shared" si="7"/>
        <v>0.34449602122015915</v>
      </c>
      <c r="X34" s="413">
        <f t="shared" si="8"/>
        <v>0.25008289124668437</v>
      </c>
      <c r="Z34" s="225" t="s">
        <v>19</v>
      </c>
      <c r="AA34" s="48" t="s">
        <v>275</v>
      </c>
      <c r="AB34" s="454">
        <v>5128</v>
      </c>
      <c r="AC34" s="387">
        <v>1652</v>
      </c>
      <c r="AD34" s="387">
        <v>1147</v>
      </c>
      <c r="AE34" s="387">
        <v>525</v>
      </c>
      <c r="AF34" s="387">
        <v>-6</v>
      </c>
      <c r="AG34" s="369">
        <v>12064</v>
      </c>
      <c r="AH34" s="407">
        <f t="shared" si="9"/>
        <v>0.7000994694960212</v>
      </c>
      <c r="AI34" s="411">
        <f t="shared" si="10"/>
        <v>0.42506631299734748</v>
      </c>
      <c r="AK34" s="225" t="s">
        <v>19</v>
      </c>
      <c r="AL34" s="158" t="s">
        <v>275</v>
      </c>
      <c r="AM34" s="383">
        <f>取引基本表!AR31</f>
        <v>16663</v>
      </c>
      <c r="AN34" s="407">
        <f t="shared" si="6"/>
        <v>0.16547827123222372</v>
      </c>
      <c r="AP34" s="225" t="s">
        <v>19</v>
      </c>
      <c r="AQ34" s="158" t="s">
        <v>275</v>
      </c>
      <c r="AR34" s="386">
        <f>取引基本表!AX31</f>
        <v>34836</v>
      </c>
      <c r="AS34" s="387">
        <f>取引基本表!AY31</f>
        <v>4722</v>
      </c>
      <c r="AT34" s="387">
        <f>ABS(取引基本表!BB31)</f>
        <v>27494</v>
      </c>
      <c r="AU34" s="388">
        <f t="shared" si="11"/>
        <v>-22772</v>
      </c>
      <c r="AV34" s="411">
        <v>0.56941832909614032</v>
      </c>
      <c r="AW34" s="407">
        <v>0.43058167090385968</v>
      </c>
    </row>
    <row r="35" spans="1:49" x14ac:dyDescent="0.2">
      <c r="A35" s="225" t="s">
        <v>20</v>
      </c>
      <c r="B35" s="158" t="s">
        <v>37</v>
      </c>
      <c r="C35" s="405">
        <f t="shared" si="0"/>
        <v>0.35776763643278187</v>
      </c>
      <c r="D35" s="406">
        <f t="shared" si="1"/>
        <v>7.6961394769613944E-2</v>
      </c>
      <c r="E35" s="406">
        <f t="shared" si="1"/>
        <v>7.0734744707347447E-2</v>
      </c>
      <c r="F35" s="406">
        <f t="shared" si="2"/>
        <v>0.64533001245330013</v>
      </c>
      <c r="G35" s="406">
        <f t="shared" si="2"/>
        <v>0.31457036114570364</v>
      </c>
      <c r="H35" s="407">
        <f t="shared" si="3"/>
        <v>6.2812822753634701E-2</v>
      </c>
      <c r="K35" s="225" t="s">
        <v>20</v>
      </c>
      <c r="L35" s="158" t="s">
        <v>37</v>
      </c>
      <c r="M35" s="383">
        <f>取引基本表!AX32</f>
        <v>10518</v>
      </c>
      <c r="N35" s="367">
        <f>ABS(取引基本表!BB32)</f>
        <v>6755</v>
      </c>
      <c r="O35" s="411">
        <f t="shared" si="4"/>
        <v>0.64223236356721813</v>
      </c>
      <c r="P35" s="407">
        <f t="shared" si="5"/>
        <v>0.35776763643278187</v>
      </c>
      <c r="R35" s="225" t="s">
        <v>20</v>
      </c>
      <c r="S35" s="158" t="s">
        <v>37</v>
      </c>
      <c r="T35" s="365">
        <f>取引基本表!BD32</f>
        <v>4015</v>
      </c>
      <c r="U35" s="446">
        <f>雇用表!U32</f>
        <v>309</v>
      </c>
      <c r="V35" s="447">
        <f>雇用表!U78</f>
        <v>284</v>
      </c>
      <c r="W35" s="413">
        <f t="shared" si="7"/>
        <v>7.6961394769613944E-2</v>
      </c>
      <c r="X35" s="413">
        <f t="shared" si="8"/>
        <v>7.0734744707347447E-2</v>
      </c>
      <c r="Z35" s="225" t="s">
        <v>20</v>
      </c>
      <c r="AA35" s="48" t="s">
        <v>37</v>
      </c>
      <c r="AB35" s="454">
        <v>1263</v>
      </c>
      <c r="AC35" s="387">
        <v>1009</v>
      </c>
      <c r="AD35" s="387">
        <v>297</v>
      </c>
      <c r="AE35" s="387">
        <v>82</v>
      </c>
      <c r="AF35" s="387">
        <v>-60</v>
      </c>
      <c r="AG35" s="369">
        <v>4015</v>
      </c>
      <c r="AH35" s="407">
        <f t="shared" si="9"/>
        <v>0.64533001245330013</v>
      </c>
      <c r="AI35" s="411">
        <f t="shared" si="10"/>
        <v>0.31457036114570364</v>
      </c>
      <c r="AK35" s="225" t="s">
        <v>20</v>
      </c>
      <c r="AL35" s="158" t="s">
        <v>37</v>
      </c>
      <c r="AM35" s="383">
        <f>取引基本表!AR32</f>
        <v>6325</v>
      </c>
      <c r="AN35" s="407">
        <f t="shared" si="6"/>
        <v>6.2812822753634701E-2</v>
      </c>
      <c r="AP35" s="225" t="s">
        <v>20</v>
      </c>
      <c r="AQ35" s="158" t="s">
        <v>37</v>
      </c>
      <c r="AR35" s="386">
        <f>取引基本表!AX32</f>
        <v>10518</v>
      </c>
      <c r="AS35" s="387">
        <f>取引基本表!AY32</f>
        <v>252</v>
      </c>
      <c r="AT35" s="387">
        <f>ABS(取引基本表!BB32)</f>
        <v>6755</v>
      </c>
      <c r="AU35" s="388">
        <f t="shared" si="11"/>
        <v>-6503</v>
      </c>
      <c r="AV35" s="411">
        <v>0.14958058191588852</v>
      </c>
      <c r="AW35" s="407">
        <v>0.85041941808411148</v>
      </c>
    </row>
    <row r="36" spans="1:49" x14ac:dyDescent="0.2">
      <c r="A36" s="225" t="s">
        <v>21</v>
      </c>
      <c r="B36" s="158" t="s">
        <v>38</v>
      </c>
      <c r="C36" s="405">
        <f t="shared" si="0"/>
        <v>0.77131996474217712</v>
      </c>
      <c r="D36" s="406">
        <f t="shared" si="1"/>
        <v>1.1793960923623446E-2</v>
      </c>
      <c r="E36" s="406">
        <f t="shared" si="1"/>
        <v>4.760213143872114E-3</v>
      </c>
      <c r="F36" s="406">
        <f t="shared" si="2"/>
        <v>0.87289520426287748</v>
      </c>
      <c r="G36" s="406">
        <f t="shared" si="2"/>
        <v>2.7850799289520427E-2</v>
      </c>
      <c r="H36" s="407">
        <f t="shared" si="3"/>
        <v>0.1566397870819099</v>
      </c>
      <c r="K36" s="225" t="s">
        <v>21</v>
      </c>
      <c r="L36" s="158" t="s">
        <v>38</v>
      </c>
      <c r="M36" s="383">
        <f>取引基本表!AX33</f>
        <v>18152</v>
      </c>
      <c r="N36" s="367">
        <f>ABS(取引基本表!BB33)</f>
        <v>4151</v>
      </c>
      <c r="O36" s="411">
        <f t="shared" si="4"/>
        <v>0.22868003525782282</v>
      </c>
      <c r="P36" s="407">
        <f t="shared" si="5"/>
        <v>0.77131996474217712</v>
      </c>
      <c r="R36" s="225" t="s">
        <v>21</v>
      </c>
      <c r="S36" s="158" t="s">
        <v>38</v>
      </c>
      <c r="T36" s="365">
        <f>取引基本表!BD33</f>
        <v>14075</v>
      </c>
      <c r="U36" s="446">
        <f>雇用表!U33</f>
        <v>166</v>
      </c>
      <c r="V36" s="447">
        <f>雇用表!U79</f>
        <v>67</v>
      </c>
      <c r="W36" s="413">
        <f t="shared" si="7"/>
        <v>1.1793960923623446E-2</v>
      </c>
      <c r="X36" s="413">
        <f t="shared" si="8"/>
        <v>4.760213143872114E-3</v>
      </c>
      <c r="Z36" s="225" t="s">
        <v>21</v>
      </c>
      <c r="AA36" s="48" t="s">
        <v>38</v>
      </c>
      <c r="AB36" s="454">
        <v>392</v>
      </c>
      <c r="AC36" s="387">
        <v>6253</v>
      </c>
      <c r="AD36" s="387">
        <v>4967</v>
      </c>
      <c r="AE36" s="387">
        <v>675</v>
      </c>
      <c r="AF36" s="387">
        <v>-1</v>
      </c>
      <c r="AG36" s="369">
        <v>14075</v>
      </c>
      <c r="AH36" s="407">
        <f>SUM(AB36:AF36)/AG36</f>
        <v>0.87289520426287748</v>
      </c>
      <c r="AI36" s="411">
        <f>AB36/AG36</f>
        <v>2.7850799289520427E-2</v>
      </c>
      <c r="AK36" s="225" t="s">
        <v>21</v>
      </c>
      <c r="AL36" s="158" t="s">
        <v>38</v>
      </c>
      <c r="AM36" s="383">
        <f>取引基本表!AR33</f>
        <v>15773</v>
      </c>
      <c r="AN36" s="407">
        <f t="shared" si="6"/>
        <v>0.1566397870819099</v>
      </c>
      <c r="AP36" s="225" t="s">
        <v>21</v>
      </c>
      <c r="AQ36" s="158" t="s">
        <v>38</v>
      </c>
      <c r="AR36" s="386">
        <f>取引基本表!AX33</f>
        <v>18152</v>
      </c>
      <c r="AS36" s="387">
        <f>取引基本表!AY33</f>
        <v>74</v>
      </c>
      <c r="AT36" s="387">
        <f>ABS(取引基本表!BB33)</f>
        <v>4151</v>
      </c>
      <c r="AU36" s="388">
        <f t="shared" si="11"/>
        <v>-4077</v>
      </c>
      <c r="AV36" s="411">
        <v>6.3278791478513889E-3</v>
      </c>
      <c r="AW36" s="407">
        <v>0.99367212085214862</v>
      </c>
    </row>
    <row r="37" spans="1:49" x14ac:dyDescent="0.2">
      <c r="A37" s="225" t="s">
        <v>22</v>
      </c>
      <c r="B37" s="158" t="s">
        <v>378</v>
      </c>
      <c r="C37" s="405">
        <f t="shared" si="0"/>
        <v>0.44031007751937989</v>
      </c>
      <c r="D37" s="406">
        <f t="shared" si="1"/>
        <v>0.12846894468567113</v>
      </c>
      <c r="E37" s="406">
        <f t="shared" si="1"/>
        <v>0.12044553520860865</v>
      </c>
      <c r="F37" s="406">
        <f t="shared" si="2"/>
        <v>0.71172361714177834</v>
      </c>
      <c r="G37" s="406">
        <f t="shared" si="2"/>
        <v>0.46875589956579194</v>
      </c>
      <c r="H37" s="407">
        <f t="shared" si="3"/>
        <v>4.9515373003892908E-2</v>
      </c>
      <c r="K37" s="225" t="s">
        <v>22</v>
      </c>
      <c r="L37" s="158" t="s">
        <v>378</v>
      </c>
      <c r="M37" s="383">
        <f>取引基本表!AX34</f>
        <v>13545</v>
      </c>
      <c r="N37" s="367">
        <f>ABS(取引基本表!BB34)</f>
        <v>7581</v>
      </c>
      <c r="O37" s="411">
        <f t="shared" si="4"/>
        <v>0.55968992248062011</v>
      </c>
      <c r="P37" s="407">
        <f t="shared" si="5"/>
        <v>0.44031007751937989</v>
      </c>
      <c r="R37" s="225" t="s">
        <v>22</v>
      </c>
      <c r="S37" s="158" t="s">
        <v>378</v>
      </c>
      <c r="T37" s="365">
        <f>取引基本表!BD34</f>
        <v>10594</v>
      </c>
      <c r="U37" s="446">
        <f>雇用表!U34</f>
        <v>1361</v>
      </c>
      <c r="V37" s="447">
        <f>雇用表!U80</f>
        <v>1276</v>
      </c>
      <c r="W37" s="413">
        <f t="shared" si="7"/>
        <v>0.12846894468567113</v>
      </c>
      <c r="X37" s="413">
        <f t="shared" si="8"/>
        <v>0.12044553520860865</v>
      </c>
      <c r="Z37" s="225" t="s">
        <v>22</v>
      </c>
      <c r="AA37" s="48" t="s">
        <v>378</v>
      </c>
      <c r="AB37" s="454">
        <v>4966</v>
      </c>
      <c r="AC37" s="387">
        <v>590</v>
      </c>
      <c r="AD37" s="387">
        <v>1111</v>
      </c>
      <c r="AE37" s="387">
        <v>897</v>
      </c>
      <c r="AF37" s="387">
        <v>-24</v>
      </c>
      <c r="AG37" s="369">
        <v>10594</v>
      </c>
      <c r="AH37" s="407">
        <f t="shared" si="9"/>
        <v>0.71172361714177834</v>
      </c>
      <c r="AI37" s="411">
        <f t="shared" si="10"/>
        <v>0.46875589956579194</v>
      </c>
      <c r="AK37" s="225" t="s">
        <v>22</v>
      </c>
      <c r="AL37" s="158" t="s">
        <v>378</v>
      </c>
      <c r="AM37" s="383">
        <f>取引基本表!AR34</f>
        <v>4986</v>
      </c>
      <c r="AN37" s="407">
        <f t="shared" si="6"/>
        <v>4.9515373003892908E-2</v>
      </c>
      <c r="AP37" s="225" t="s">
        <v>22</v>
      </c>
      <c r="AQ37" s="158" t="s">
        <v>378</v>
      </c>
      <c r="AR37" s="386">
        <f>取引基本表!AX34</f>
        <v>13545</v>
      </c>
      <c r="AS37" s="387">
        <f>取引基本表!AY34</f>
        <v>4630</v>
      </c>
      <c r="AT37" s="387">
        <f>ABS(取引基本表!BB34)</f>
        <v>7581</v>
      </c>
      <c r="AU37" s="388">
        <f t="shared" si="11"/>
        <v>-2951</v>
      </c>
      <c r="AV37" s="411">
        <v>0.42821641302313979</v>
      </c>
      <c r="AW37" s="407">
        <v>0.57178358697686016</v>
      </c>
    </row>
    <row r="38" spans="1:49" x14ac:dyDescent="0.2">
      <c r="A38" s="225" t="s">
        <v>23</v>
      </c>
      <c r="B38" s="158" t="s">
        <v>194</v>
      </c>
      <c r="C38" s="405">
        <f t="shared" si="0"/>
        <v>1.9523553644993696E-2</v>
      </c>
      <c r="D38" s="406">
        <f t="shared" si="1"/>
        <v>0.16279069767441862</v>
      </c>
      <c r="E38" s="406">
        <f t="shared" si="1"/>
        <v>0.12624584717607973</v>
      </c>
      <c r="F38" s="406">
        <f t="shared" si="2"/>
        <v>0.54485049833887045</v>
      </c>
      <c r="G38" s="406">
        <f t="shared" si="2"/>
        <v>0.33554817275747506</v>
      </c>
      <c r="H38" s="407">
        <f t="shared" si="3"/>
        <v>4.4649241280686425E-2</v>
      </c>
      <c r="K38" s="225" t="s">
        <v>23</v>
      </c>
      <c r="L38" s="158" t="s">
        <v>194</v>
      </c>
      <c r="M38" s="383">
        <f>取引基本表!AX35</f>
        <v>11166</v>
      </c>
      <c r="N38" s="367">
        <f>ABS(取引基本表!BB35)</f>
        <v>10948</v>
      </c>
      <c r="O38" s="411">
        <f t="shared" si="4"/>
        <v>0.9804764463550063</v>
      </c>
      <c r="P38" s="407">
        <f t="shared" si="5"/>
        <v>1.9523553644993696E-2</v>
      </c>
      <c r="R38" s="225" t="s">
        <v>23</v>
      </c>
      <c r="S38" s="158" t="s">
        <v>194</v>
      </c>
      <c r="T38" s="365">
        <f>取引基本表!BD35</f>
        <v>301</v>
      </c>
      <c r="U38" s="446">
        <f>雇用表!U35</f>
        <v>49</v>
      </c>
      <c r="V38" s="447">
        <f>雇用表!U81</f>
        <v>38</v>
      </c>
      <c r="W38" s="413">
        <f t="shared" si="7"/>
        <v>0.16279069767441862</v>
      </c>
      <c r="X38" s="413">
        <f t="shared" si="8"/>
        <v>0.12624584717607973</v>
      </c>
      <c r="Z38" s="225" t="s">
        <v>23</v>
      </c>
      <c r="AA38" s="48" t="s">
        <v>194</v>
      </c>
      <c r="AB38" s="454">
        <v>101</v>
      </c>
      <c r="AC38" s="387">
        <v>29</v>
      </c>
      <c r="AD38" s="387">
        <v>25</v>
      </c>
      <c r="AE38" s="387">
        <v>9</v>
      </c>
      <c r="AF38" s="387">
        <v>0</v>
      </c>
      <c r="AG38" s="369">
        <v>301</v>
      </c>
      <c r="AH38" s="407">
        <f t="shared" si="9"/>
        <v>0.54485049833887045</v>
      </c>
      <c r="AI38" s="411">
        <f t="shared" si="10"/>
        <v>0.33554817275747506</v>
      </c>
      <c r="AK38" s="225" t="s">
        <v>23</v>
      </c>
      <c r="AL38" s="158" t="s">
        <v>194</v>
      </c>
      <c r="AM38" s="383">
        <f>取引基本表!AR35</f>
        <v>4496</v>
      </c>
      <c r="AN38" s="407">
        <f t="shared" si="6"/>
        <v>4.4649241280686425E-2</v>
      </c>
      <c r="AP38" s="225" t="s">
        <v>23</v>
      </c>
      <c r="AQ38" s="158" t="s">
        <v>194</v>
      </c>
      <c r="AR38" s="386">
        <f>取引基本表!AX35</f>
        <v>11166</v>
      </c>
      <c r="AS38" s="387">
        <f>取引基本表!AY35</f>
        <v>83</v>
      </c>
      <c r="AT38" s="387">
        <f>ABS(取引基本表!BB35)</f>
        <v>10948</v>
      </c>
      <c r="AU38" s="388">
        <f t="shared" si="11"/>
        <v>-10865</v>
      </c>
      <c r="AV38" s="411">
        <v>0.57331716017527301</v>
      </c>
      <c r="AW38" s="407">
        <v>0.42668283982472699</v>
      </c>
    </row>
    <row r="39" spans="1:49" x14ac:dyDescent="0.2">
      <c r="A39" s="225" t="s">
        <v>24</v>
      </c>
      <c r="B39" s="158" t="s">
        <v>39</v>
      </c>
      <c r="C39" s="405">
        <f t="shared" si="0"/>
        <v>1</v>
      </c>
      <c r="D39" s="406">
        <f t="shared" si="1"/>
        <v>4.7038805642461164E-2</v>
      </c>
      <c r="E39" s="406">
        <f t="shared" si="1"/>
        <v>5.9608101432570393E-2</v>
      </c>
      <c r="F39" s="406">
        <f t="shared" si="2"/>
        <v>0.70020308469180526</v>
      </c>
      <c r="G39" s="406">
        <f t="shared" si="2"/>
        <v>0.34952522092321203</v>
      </c>
      <c r="H39" s="407">
        <f t="shared" si="3"/>
        <v>3.9524906649717967E-3</v>
      </c>
      <c r="K39" s="225" t="s">
        <v>24</v>
      </c>
      <c r="L39" s="158" t="s">
        <v>39</v>
      </c>
      <c r="M39" s="383">
        <f>取引基本表!AX36</f>
        <v>18219</v>
      </c>
      <c r="N39" s="367">
        <f>ABS(取引基本表!BB36)</f>
        <v>0</v>
      </c>
      <c r="O39" s="411">
        <f t="shared" si="4"/>
        <v>0</v>
      </c>
      <c r="P39" s="407">
        <f t="shared" si="5"/>
        <v>1</v>
      </c>
      <c r="R39" s="225" t="s">
        <v>24</v>
      </c>
      <c r="S39" s="158" t="s">
        <v>39</v>
      </c>
      <c r="T39" s="365">
        <f>取引基本表!BD36</f>
        <v>18219</v>
      </c>
      <c r="U39" s="446">
        <f>雇用表!U36</f>
        <v>857</v>
      </c>
      <c r="V39" s="447">
        <f>雇用表!U82</f>
        <v>1086</v>
      </c>
      <c r="W39" s="413">
        <f t="shared" si="7"/>
        <v>4.7038805642461164E-2</v>
      </c>
      <c r="X39" s="413">
        <f t="shared" si="8"/>
        <v>5.9608101432570393E-2</v>
      </c>
      <c r="Z39" s="225" t="s">
        <v>24</v>
      </c>
      <c r="AA39" s="48" t="s">
        <v>39</v>
      </c>
      <c r="AB39" s="454">
        <v>6368</v>
      </c>
      <c r="AC39" s="387">
        <v>0</v>
      </c>
      <c r="AD39" s="387">
        <v>6360</v>
      </c>
      <c r="AE39" s="387">
        <v>29</v>
      </c>
      <c r="AF39" s="387">
        <v>0</v>
      </c>
      <c r="AG39" s="369">
        <v>18219</v>
      </c>
      <c r="AH39" s="407">
        <f t="shared" si="9"/>
        <v>0.70020308469180526</v>
      </c>
      <c r="AI39" s="411">
        <f t="shared" si="10"/>
        <v>0.34952522092321203</v>
      </c>
      <c r="AK39" s="225" t="s">
        <v>24</v>
      </c>
      <c r="AL39" s="158" t="s">
        <v>39</v>
      </c>
      <c r="AM39" s="383">
        <f>取引基本表!AR36</f>
        <v>398</v>
      </c>
      <c r="AN39" s="407">
        <f t="shared" si="6"/>
        <v>3.9524906649717967E-3</v>
      </c>
      <c r="AP39" s="225" t="s">
        <v>24</v>
      </c>
      <c r="AQ39" s="158" t="s">
        <v>39</v>
      </c>
      <c r="AR39" s="386">
        <f>取引基本表!AX36</f>
        <v>18219</v>
      </c>
      <c r="AS39" s="387">
        <f>取引基本表!AY36</f>
        <v>0</v>
      </c>
      <c r="AT39" s="387">
        <f>ABS(取引基本表!BB36)</f>
        <v>0</v>
      </c>
      <c r="AU39" s="388">
        <f t="shared" si="11"/>
        <v>0</v>
      </c>
      <c r="AV39" s="411">
        <v>0</v>
      </c>
      <c r="AW39" s="407">
        <v>1</v>
      </c>
    </row>
    <row r="40" spans="1:49" x14ac:dyDescent="0.2">
      <c r="A40" s="225" t="s">
        <v>25</v>
      </c>
      <c r="B40" s="158" t="s">
        <v>40</v>
      </c>
      <c r="C40" s="405">
        <f t="shared" si="0"/>
        <v>0.85909267157813107</v>
      </c>
      <c r="D40" s="406">
        <f t="shared" si="1"/>
        <v>6.7699243746364171E-2</v>
      </c>
      <c r="E40" s="406">
        <f t="shared" si="1"/>
        <v>4.3048283885980219E-2</v>
      </c>
      <c r="F40" s="406">
        <f t="shared" si="2"/>
        <v>0.67379290285049442</v>
      </c>
      <c r="G40" s="406">
        <f t="shared" si="2"/>
        <v>0.47745782431646305</v>
      </c>
      <c r="H40" s="407">
        <f t="shared" si="3"/>
        <v>3.4410502899817272E-2</v>
      </c>
      <c r="K40" s="225" t="s">
        <v>25</v>
      </c>
      <c r="L40" s="158" t="s">
        <v>40</v>
      </c>
      <c r="M40" s="383">
        <f>取引基本表!AX37</f>
        <v>12895</v>
      </c>
      <c r="N40" s="367">
        <f>ABS(取引基本表!BB37)</f>
        <v>1817</v>
      </c>
      <c r="O40" s="411">
        <f t="shared" si="4"/>
        <v>0.14090732842186895</v>
      </c>
      <c r="P40" s="407">
        <f t="shared" si="5"/>
        <v>0.85909267157813107</v>
      </c>
      <c r="R40" s="225" t="s">
        <v>25</v>
      </c>
      <c r="S40" s="158" t="s">
        <v>40</v>
      </c>
      <c r="T40" s="365">
        <f>取引基本表!BD37</f>
        <v>13752</v>
      </c>
      <c r="U40" s="446">
        <f>雇用表!U37</f>
        <v>931</v>
      </c>
      <c r="V40" s="447">
        <f>雇用表!U83</f>
        <v>592</v>
      </c>
      <c r="W40" s="413">
        <f t="shared" si="7"/>
        <v>6.7699243746364171E-2</v>
      </c>
      <c r="X40" s="413">
        <f t="shared" si="8"/>
        <v>4.3048283885980219E-2</v>
      </c>
      <c r="Z40" s="225" t="s">
        <v>25</v>
      </c>
      <c r="AA40" s="48" t="s">
        <v>40</v>
      </c>
      <c r="AB40" s="454">
        <v>6566</v>
      </c>
      <c r="AC40" s="387">
        <v>373</v>
      </c>
      <c r="AD40" s="387">
        <v>2193</v>
      </c>
      <c r="AE40" s="387">
        <v>190</v>
      </c>
      <c r="AF40" s="387">
        <v>-56</v>
      </c>
      <c r="AG40" s="369">
        <v>13752</v>
      </c>
      <c r="AH40" s="407">
        <f t="shared" si="9"/>
        <v>0.67379290285049442</v>
      </c>
      <c r="AI40" s="411">
        <f t="shared" si="10"/>
        <v>0.47745782431646305</v>
      </c>
      <c r="AK40" s="225" t="s">
        <v>25</v>
      </c>
      <c r="AL40" s="158" t="s">
        <v>40</v>
      </c>
      <c r="AM40" s="383">
        <f>取引基本表!AR37</f>
        <v>3465</v>
      </c>
      <c r="AN40" s="407">
        <f t="shared" si="6"/>
        <v>3.4410502899817272E-2</v>
      </c>
      <c r="AP40" s="225" t="s">
        <v>25</v>
      </c>
      <c r="AQ40" s="158" t="s">
        <v>40</v>
      </c>
      <c r="AR40" s="386">
        <f>取引基本表!AX37</f>
        <v>12895</v>
      </c>
      <c r="AS40" s="387">
        <f>取引基本表!AY37</f>
        <v>2674</v>
      </c>
      <c r="AT40" s="387">
        <f>ABS(取引基本表!BB37)</f>
        <v>1817</v>
      </c>
      <c r="AU40" s="388">
        <f t="shared" si="11"/>
        <v>857</v>
      </c>
      <c r="AV40" s="411">
        <v>0.13187533136804414</v>
      </c>
      <c r="AW40" s="407">
        <v>0.86812466863195592</v>
      </c>
    </row>
    <row r="41" spans="1:49" x14ac:dyDescent="0.2">
      <c r="A41" s="225" t="s">
        <v>26</v>
      </c>
      <c r="B41" s="158" t="s">
        <v>277</v>
      </c>
      <c r="C41" s="405">
        <f t="shared" si="0"/>
        <v>0.79270887240526711</v>
      </c>
      <c r="D41" s="406">
        <f t="shared" si="1"/>
        <v>0.13115623579330202</v>
      </c>
      <c r="E41" s="406">
        <f t="shared" si="1"/>
        <v>0.12384452189725716</v>
      </c>
      <c r="F41" s="406">
        <f t="shared" si="2"/>
        <v>0.54542354902257917</v>
      </c>
      <c r="G41" s="406">
        <f t="shared" si="2"/>
        <v>0.44018033035308379</v>
      </c>
      <c r="H41" s="407">
        <f t="shared" si="3"/>
        <v>5.5652657503773732E-2</v>
      </c>
      <c r="K41" s="225" t="s">
        <v>26</v>
      </c>
      <c r="L41" s="158" t="s">
        <v>277</v>
      </c>
      <c r="M41" s="383">
        <f>取引基本表!AX38</f>
        <v>17391</v>
      </c>
      <c r="N41" s="367">
        <f>ABS(取引基本表!BB38)</f>
        <v>3605</v>
      </c>
      <c r="O41" s="411">
        <f t="shared" si="4"/>
        <v>0.20729112759473292</v>
      </c>
      <c r="P41" s="407">
        <f t="shared" si="5"/>
        <v>0.79270887240526711</v>
      </c>
      <c r="R41" s="225" t="s">
        <v>26</v>
      </c>
      <c r="S41" s="158" t="s">
        <v>277</v>
      </c>
      <c r="T41" s="365">
        <f>取引基本表!BD38</f>
        <v>26396</v>
      </c>
      <c r="U41" s="446">
        <f>雇用表!U38</f>
        <v>3462</v>
      </c>
      <c r="V41" s="447">
        <f>雇用表!U84</f>
        <v>3269</v>
      </c>
      <c r="W41" s="413">
        <f t="shared" si="7"/>
        <v>0.13115623579330202</v>
      </c>
      <c r="X41" s="413">
        <f t="shared" si="8"/>
        <v>0.12384452189725716</v>
      </c>
      <c r="Z41" s="225" t="s">
        <v>26</v>
      </c>
      <c r="AA41" s="48" t="s">
        <v>277</v>
      </c>
      <c r="AB41" s="454">
        <v>11619</v>
      </c>
      <c r="AC41" s="387">
        <v>1013</v>
      </c>
      <c r="AD41" s="387">
        <v>1735</v>
      </c>
      <c r="AE41" s="387">
        <v>397</v>
      </c>
      <c r="AF41" s="387">
        <v>-367</v>
      </c>
      <c r="AG41" s="369">
        <v>26396</v>
      </c>
      <c r="AH41" s="407">
        <f t="shared" si="9"/>
        <v>0.54542354902257917</v>
      </c>
      <c r="AI41" s="411">
        <f t="shared" si="10"/>
        <v>0.44018033035308379</v>
      </c>
      <c r="AK41" s="225" t="s">
        <v>26</v>
      </c>
      <c r="AL41" s="158" t="s">
        <v>277</v>
      </c>
      <c r="AM41" s="383">
        <f>取引基本表!AR38</f>
        <v>5604</v>
      </c>
      <c r="AN41" s="407">
        <f t="shared" si="6"/>
        <v>5.5652657503773732E-2</v>
      </c>
      <c r="AP41" s="225" t="s">
        <v>26</v>
      </c>
      <c r="AQ41" s="158" t="s">
        <v>277</v>
      </c>
      <c r="AR41" s="386">
        <f>取引基本表!AX38</f>
        <v>17391</v>
      </c>
      <c r="AS41" s="387">
        <f>取引基本表!AY38</f>
        <v>12610</v>
      </c>
      <c r="AT41" s="387">
        <f>ABS(取引基本表!BB38)</f>
        <v>3605</v>
      </c>
      <c r="AU41" s="388">
        <f t="shared" si="11"/>
        <v>9005</v>
      </c>
      <c r="AV41" s="411">
        <v>5.6596812691101581E-5</v>
      </c>
      <c r="AW41" s="407">
        <v>0.9999434031873089</v>
      </c>
    </row>
    <row r="42" spans="1:49" x14ac:dyDescent="0.2">
      <c r="A42" s="225" t="s">
        <v>51</v>
      </c>
      <c r="B42" s="158" t="s">
        <v>368</v>
      </c>
      <c r="C42" s="405">
        <f t="shared" ref="C42:C47" si="12">P42</f>
        <v>1</v>
      </c>
      <c r="D42" s="406">
        <f t="shared" ref="D42:E47" si="13">W42</f>
        <v>5.075039494470774E-2</v>
      </c>
      <c r="E42" s="406">
        <f t="shared" si="13"/>
        <v>4.4826224328593997E-2</v>
      </c>
      <c r="F42" s="406">
        <f t="shared" ref="F42:G46" si="14">AH42</f>
        <v>0.55766192733017372</v>
      </c>
      <c r="G42" s="406">
        <f t="shared" si="14"/>
        <v>0.4853870458135861</v>
      </c>
      <c r="H42" s="407">
        <f t="shared" ref="H42:H47" si="15">AN42</f>
        <v>1.2671804242472393E-2</v>
      </c>
      <c r="K42" s="225" t="s">
        <v>51</v>
      </c>
      <c r="L42" s="158" t="s">
        <v>368</v>
      </c>
      <c r="M42" s="383">
        <f>取引基本表!AX39</f>
        <v>1631</v>
      </c>
      <c r="N42" s="367">
        <f>ABS(取引基本表!BB39)</f>
        <v>0</v>
      </c>
      <c r="O42" s="411">
        <f t="shared" ref="O42:O47" si="16">N42/M42</f>
        <v>0</v>
      </c>
      <c r="P42" s="407">
        <f t="shared" si="5"/>
        <v>1</v>
      </c>
      <c r="R42" s="225" t="s">
        <v>51</v>
      </c>
      <c r="S42" s="158" t="s">
        <v>368</v>
      </c>
      <c r="T42" s="365">
        <f>取引基本表!BD39</f>
        <v>5064</v>
      </c>
      <c r="U42" s="446">
        <f>雇用表!U39</f>
        <v>257</v>
      </c>
      <c r="V42" s="447">
        <f>雇用表!U85</f>
        <v>227</v>
      </c>
      <c r="W42" s="413">
        <f t="shared" si="7"/>
        <v>5.075039494470774E-2</v>
      </c>
      <c r="X42" s="413">
        <f t="shared" si="8"/>
        <v>4.4826224328593997E-2</v>
      </c>
      <c r="Z42" s="225" t="s">
        <v>51</v>
      </c>
      <c r="AA42" s="48" t="s">
        <v>368</v>
      </c>
      <c r="AB42" s="454">
        <v>2458</v>
      </c>
      <c r="AC42" s="387">
        <v>-28</v>
      </c>
      <c r="AD42" s="387">
        <v>309</v>
      </c>
      <c r="AE42" s="387">
        <v>173</v>
      </c>
      <c r="AF42" s="387">
        <v>-88</v>
      </c>
      <c r="AG42" s="369">
        <v>5064</v>
      </c>
      <c r="AH42" s="407">
        <f t="shared" ref="AH42:AH47" si="17">SUM(AB42:AF42)/AG42</f>
        <v>0.55766192733017372</v>
      </c>
      <c r="AI42" s="411">
        <f t="shared" ref="AI42:AI47" si="18">AB42/AG42</f>
        <v>0.4853870458135861</v>
      </c>
      <c r="AK42" s="225" t="s">
        <v>51</v>
      </c>
      <c r="AL42" s="158" t="s">
        <v>368</v>
      </c>
      <c r="AM42" s="383">
        <f>取引基本表!AR39</f>
        <v>1276</v>
      </c>
      <c r="AN42" s="407">
        <f t="shared" si="6"/>
        <v>1.2671804242472393E-2</v>
      </c>
      <c r="AP42" s="225" t="s">
        <v>51</v>
      </c>
      <c r="AQ42" s="158" t="s">
        <v>368</v>
      </c>
      <c r="AR42" s="386">
        <f>取引基本表!AX39</f>
        <v>1631</v>
      </c>
      <c r="AS42" s="387">
        <f>取引基本表!AY39</f>
        <v>3433</v>
      </c>
      <c r="AT42" s="387">
        <f>ABS(取引基本表!BB39)</f>
        <v>0</v>
      </c>
      <c r="AU42" s="388">
        <f t="shared" si="11"/>
        <v>3433</v>
      </c>
      <c r="AV42" s="411">
        <v>6.3071491241979305E-2</v>
      </c>
      <c r="AW42" s="407">
        <v>0.93692850875802069</v>
      </c>
    </row>
    <row r="43" spans="1:49" x14ac:dyDescent="0.2">
      <c r="A43" s="225" t="s">
        <v>195</v>
      </c>
      <c r="B43" s="158" t="s">
        <v>41</v>
      </c>
      <c r="C43" s="405">
        <f t="shared" si="12"/>
        <v>0.28901851382196297</v>
      </c>
      <c r="D43" s="406">
        <f t="shared" si="13"/>
        <v>0.17436141519911152</v>
      </c>
      <c r="E43" s="406">
        <f t="shared" si="13"/>
        <v>0.14136125654450263</v>
      </c>
      <c r="F43" s="406">
        <f t="shared" si="14"/>
        <v>0.54989687450420432</v>
      </c>
      <c r="G43" s="406">
        <f t="shared" si="14"/>
        <v>0.30652070442646356</v>
      </c>
      <c r="H43" s="407">
        <f t="shared" si="15"/>
        <v>3.521490426630651E-2</v>
      </c>
      <c r="K43" s="225" t="s">
        <v>195</v>
      </c>
      <c r="L43" s="158" t="s">
        <v>41</v>
      </c>
      <c r="M43" s="383">
        <f>取引基本表!AX40</f>
        <v>19715</v>
      </c>
      <c r="N43" s="367">
        <f>ABS(取引基本表!BB40)</f>
        <v>14017</v>
      </c>
      <c r="O43" s="411">
        <f t="shared" si="16"/>
        <v>0.71098148617803703</v>
      </c>
      <c r="P43" s="407">
        <f t="shared" si="5"/>
        <v>0.28901851382196297</v>
      </c>
      <c r="R43" s="225" t="s">
        <v>195</v>
      </c>
      <c r="S43" s="158" t="s">
        <v>41</v>
      </c>
      <c r="T43" s="365">
        <f>取引基本表!BD40</f>
        <v>6303</v>
      </c>
      <c r="U43" s="446">
        <f>雇用表!U40</f>
        <v>1099</v>
      </c>
      <c r="V43" s="447">
        <f>雇用表!U86</f>
        <v>891</v>
      </c>
      <c r="W43" s="413">
        <f t="shared" si="7"/>
        <v>0.17436141519911152</v>
      </c>
      <c r="X43" s="413">
        <f t="shared" si="8"/>
        <v>0.14136125654450263</v>
      </c>
      <c r="Z43" s="225" t="s">
        <v>195</v>
      </c>
      <c r="AA43" s="48" t="s">
        <v>41</v>
      </c>
      <c r="AB43" s="454">
        <v>1932</v>
      </c>
      <c r="AC43" s="387">
        <v>508</v>
      </c>
      <c r="AD43" s="387">
        <v>771</v>
      </c>
      <c r="AE43" s="387">
        <v>255</v>
      </c>
      <c r="AF43" s="387">
        <v>0</v>
      </c>
      <c r="AG43" s="369">
        <v>6303</v>
      </c>
      <c r="AH43" s="407">
        <f t="shared" si="17"/>
        <v>0.54989687450420432</v>
      </c>
      <c r="AI43" s="411">
        <f t="shared" si="18"/>
        <v>0.30652070442646356</v>
      </c>
      <c r="AK43" s="225" t="s">
        <v>195</v>
      </c>
      <c r="AL43" s="158" t="s">
        <v>41</v>
      </c>
      <c r="AM43" s="383">
        <f>取引基本表!AR40</f>
        <v>3546</v>
      </c>
      <c r="AN43" s="407">
        <f t="shared" si="6"/>
        <v>3.521490426630651E-2</v>
      </c>
      <c r="AP43" s="225" t="s">
        <v>195</v>
      </c>
      <c r="AQ43" s="158" t="s">
        <v>41</v>
      </c>
      <c r="AR43" s="386">
        <f>取引基本表!AX40</f>
        <v>19715</v>
      </c>
      <c r="AS43" s="387">
        <f>取引基本表!AY40</f>
        <v>605</v>
      </c>
      <c r="AT43" s="387">
        <f>ABS(取引基本表!BB40)</f>
        <v>14017</v>
      </c>
      <c r="AU43" s="388">
        <f t="shared" si="11"/>
        <v>-13412</v>
      </c>
      <c r="AV43" s="411">
        <v>0.35331229564204947</v>
      </c>
      <c r="AW43" s="407">
        <v>0.64668770435795053</v>
      </c>
    </row>
    <row r="44" spans="1:49" x14ac:dyDescent="0.2">
      <c r="A44" s="225" t="s">
        <v>206</v>
      </c>
      <c r="B44" s="158" t="s">
        <v>346</v>
      </c>
      <c r="C44" s="405">
        <f t="shared" si="12"/>
        <v>0.45048931238732937</v>
      </c>
      <c r="D44" s="406">
        <f t="shared" si="13"/>
        <v>0.24172039212222909</v>
      </c>
      <c r="E44" s="406">
        <f t="shared" si="13"/>
        <v>0.1850216373752539</v>
      </c>
      <c r="F44" s="406">
        <f t="shared" si="14"/>
        <v>0.50295857988165682</v>
      </c>
      <c r="G44" s="406">
        <f t="shared" si="14"/>
        <v>0.26609555771438664</v>
      </c>
      <c r="H44" s="407">
        <f t="shared" si="15"/>
        <v>0.11519822038611266</v>
      </c>
      <c r="K44" s="225" t="s">
        <v>206</v>
      </c>
      <c r="L44" s="158" t="s">
        <v>278</v>
      </c>
      <c r="M44" s="383">
        <f>取引基本表!AX41</f>
        <v>15532</v>
      </c>
      <c r="N44" s="367">
        <f>ABS(取引基本表!BB41)</f>
        <v>8535</v>
      </c>
      <c r="O44" s="411">
        <f t="shared" si="16"/>
        <v>0.54951068761267063</v>
      </c>
      <c r="P44" s="407">
        <f>1-O44</f>
        <v>0.45048931238732937</v>
      </c>
      <c r="R44" s="225" t="s">
        <v>206</v>
      </c>
      <c r="S44" s="158" t="s">
        <v>361</v>
      </c>
      <c r="T44" s="365">
        <f>取引基本表!BD41</f>
        <v>11323</v>
      </c>
      <c r="U44" s="446">
        <f>雇用表!U41</f>
        <v>2737</v>
      </c>
      <c r="V44" s="447">
        <f>雇用表!U87</f>
        <v>2095</v>
      </c>
      <c r="W44" s="413">
        <f t="shared" si="7"/>
        <v>0.24172039212222909</v>
      </c>
      <c r="X44" s="413">
        <f t="shared" si="8"/>
        <v>0.1850216373752539</v>
      </c>
      <c r="Z44" s="225" t="s">
        <v>206</v>
      </c>
      <c r="AA44" s="48" t="s">
        <v>42</v>
      </c>
      <c r="AB44" s="454">
        <v>3013</v>
      </c>
      <c r="AC44" s="387">
        <v>1078</v>
      </c>
      <c r="AD44" s="387">
        <v>995</v>
      </c>
      <c r="AE44" s="387">
        <v>609</v>
      </c>
      <c r="AF44" s="387">
        <v>0</v>
      </c>
      <c r="AG44" s="369">
        <v>11323</v>
      </c>
      <c r="AH44" s="407">
        <f t="shared" si="17"/>
        <v>0.50295857988165682</v>
      </c>
      <c r="AI44" s="411">
        <f t="shared" si="18"/>
        <v>0.26609555771438664</v>
      </c>
      <c r="AK44" s="225" t="s">
        <v>206</v>
      </c>
      <c r="AL44" s="158" t="s">
        <v>42</v>
      </c>
      <c r="AM44" s="383">
        <f>取引基本表!AR41</f>
        <v>11600</v>
      </c>
      <c r="AN44" s="407">
        <f t="shared" si="6"/>
        <v>0.11519822038611266</v>
      </c>
      <c r="AP44" s="225" t="s">
        <v>201</v>
      </c>
      <c r="AQ44" s="158" t="s">
        <v>42</v>
      </c>
      <c r="AR44" s="386">
        <f>取引基本表!AX41</f>
        <v>15532</v>
      </c>
      <c r="AS44" s="387">
        <f>取引基本表!AY41</f>
        <v>4326</v>
      </c>
      <c r="AT44" s="387">
        <f>ABS(取引基本表!BB41)</f>
        <v>8535</v>
      </c>
      <c r="AU44" s="388">
        <f t="shared" si="11"/>
        <v>-4209</v>
      </c>
      <c r="AV44" s="411">
        <v>0.30843419542811235</v>
      </c>
      <c r="AW44" s="407">
        <v>0.69156580457188765</v>
      </c>
    </row>
    <row r="45" spans="1:49" x14ac:dyDescent="0.2">
      <c r="A45" s="225" t="s">
        <v>342</v>
      </c>
      <c r="B45" s="158" t="s">
        <v>279</v>
      </c>
      <c r="C45" s="405">
        <f t="shared" si="12"/>
        <v>1</v>
      </c>
      <c r="D45" s="406">
        <f t="shared" si="13"/>
        <v>0</v>
      </c>
      <c r="E45" s="406">
        <f t="shared" si="13"/>
        <v>0</v>
      </c>
      <c r="F45" s="406">
        <f t="shared" si="14"/>
        <v>0</v>
      </c>
      <c r="G45" s="406">
        <f t="shared" si="14"/>
        <v>0</v>
      </c>
      <c r="H45" s="407">
        <f t="shared" si="15"/>
        <v>0</v>
      </c>
      <c r="K45" s="225" t="s">
        <v>342</v>
      </c>
      <c r="L45" s="158" t="s">
        <v>279</v>
      </c>
      <c r="M45" s="383">
        <f>取引基本表!AX42</f>
        <v>938</v>
      </c>
      <c r="N45" s="367">
        <f>ABS(取引基本表!BB42)</f>
        <v>0</v>
      </c>
      <c r="O45" s="411">
        <f t="shared" si="16"/>
        <v>0</v>
      </c>
      <c r="P45" s="407">
        <f>1-O45</f>
        <v>1</v>
      </c>
      <c r="R45" s="225" t="s">
        <v>342</v>
      </c>
      <c r="S45" s="158" t="s">
        <v>279</v>
      </c>
      <c r="T45" s="365">
        <f>取引基本表!BD42</f>
        <v>938</v>
      </c>
      <c r="U45" s="446">
        <f>雇用表!U42</f>
        <v>0</v>
      </c>
      <c r="V45" s="447">
        <f>雇用表!U88</f>
        <v>0</v>
      </c>
      <c r="W45" s="413">
        <f t="shared" si="7"/>
        <v>0</v>
      </c>
      <c r="X45" s="413">
        <f t="shared" si="8"/>
        <v>0</v>
      </c>
      <c r="Z45" s="225" t="s">
        <v>342</v>
      </c>
      <c r="AA45" s="48" t="s">
        <v>279</v>
      </c>
      <c r="AB45" s="454">
        <v>0</v>
      </c>
      <c r="AC45" s="387">
        <v>0</v>
      </c>
      <c r="AD45" s="387">
        <v>0</v>
      </c>
      <c r="AE45" s="387">
        <v>0</v>
      </c>
      <c r="AF45" s="387">
        <v>0</v>
      </c>
      <c r="AG45" s="369">
        <v>938</v>
      </c>
      <c r="AH45" s="407">
        <v>0</v>
      </c>
      <c r="AI45" s="411">
        <v>0</v>
      </c>
      <c r="AK45" s="225" t="s">
        <v>342</v>
      </c>
      <c r="AL45" s="158" t="s">
        <v>279</v>
      </c>
      <c r="AM45" s="383">
        <f>取引基本表!AR42</f>
        <v>0</v>
      </c>
      <c r="AN45" s="407">
        <f t="shared" si="6"/>
        <v>0</v>
      </c>
      <c r="AP45" s="225" t="s">
        <v>202</v>
      </c>
      <c r="AQ45" s="158" t="s">
        <v>279</v>
      </c>
      <c r="AR45" s="386">
        <f>取引基本表!AX42</f>
        <v>938</v>
      </c>
      <c r="AS45" s="387">
        <f>取引基本表!AY42</f>
        <v>0</v>
      </c>
      <c r="AT45" s="387">
        <f>ABS(取引基本表!BB42)</f>
        <v>0</v>
      </c>
      <c r="AU45" s="388">
        <f t="shared" si="11"/>
        <v>0</v>
      </c>
      <c r="AV45" s="411">
        <v>0</v>
      </c>
      <c r="AW45" s="407">
        <v>1</v>
      </c>
    </row>
    <row r="46" spans="1:49" x14ac:dyDescent="0.2">
      <c r="A46" s="225" t="s">
        <v>343</v>
      </c>
      <c r="B46" s="158" t="s">
        <v>280</v>
      </c>
      <c r="C46" s="405">
        <f t="shared" si="12"/>
        <v>0.50943835935679327</v>
      </c>
      <c r="D46" s="406">
        <f t="shared" si="13"/>
        <v>1.3692377909630307E-3</v>
      </c>
      <c r="E46" s="406">
        <f t="shared" si="13"/>
        <v>4.5641259698767688E-3</v>
      </c>
      <c r="F46" s="406">
        <f t="shared" si="14"/>
        <v>0.31355545413053398</v>
      </c>
      <c r="G46" s="406">
        <f t="shared" si="14"/>
        <v>9.5846645367412137E-3</v>
      </c>
      <c r="H46" s="407">
        <f t="shared" si="15"/>
        <v>2.3069436720425836E-2</v>
      </c>
      <c r="K46" s="225" t="s">
        <v>343</v>
      </c>
      <c r="L46" s="158" t="s">
        <v>280</v>
      </c>
      <c r="M46" s="383">
        <f>取引基本表!AX43</f>
        <v>4291</v>
      </c>
      <c r="N46" s="367">
        <f>ABS(取引基本表!BB43)</f>
        <v>2105</v>
      </c>
      <c r="O46" s="411">
        <f t="shared" si="16"/>
        <v>0.49056164064320673</v>
      </c>
      <c r="P46" s="407">
        <f>1-O46</f>
        <v>0.50943835935679327</v>
      </c>
      <c r="R46" s="225" t="s">
        <v>343</v>
      </c>
      <c r="S46" s="158" t="s">
        <v>280</v>
      </c>
      <c r="T46" s="365">
        <f>取引基本表!BD43</f>
        <v>2191</v>
      </c>
      <c r="U46" s="446">
        <f>雇用表!U43</f>
        <v>3</v>
      </c>
      <c r="V46" s="447">
        <f>雇用表!U89</f>
        <v>10</v>
      </c>
      <c r="W46" s="413">
        <f t="shared" si="7"/>
        <v>1.3692377909630307E-3</v>
      </c>
      <c r="X46" s="413">
        <f t="shared" si="8"/>
        <v>4.5641259698767688E-3</v>
      </c>
      <c r="Z46" s="225" t="s">
        <v>343</v>
      </c>
      <c r="AA46" s="48" t="s">
        <v>280</v>
      </c>
      <c r="AB46" s="454">
        <v>21</v>
      </c>
      <c r="AC46" s="387">
        <v>568</v>
      </c>
      <c r="AD46" s="387">
        <v>78</v>
      </c>
      <c r="AE46" s="387">
        <v>28</v>
      </c>
      <c r="AF46" s="387">
        <v>-8</v>
      </c>
      <c r="AG46" s="369">
        <v>2191</v>
      </c>
      <c r="AH46" s="407">
        <f t="shared" si="17"/>
        <v>0.31355545413053398</v>
      </c>
      <c r="AI46" s="411">
        <f t="shared" si="18"/>
        <v>9.5846645367412137E-3</v>
      </c>
      <c r="AK46" s="225" t="s">
        <v>343</v>
      </c>
      <c r="AL46" s="158" t="s">
        <v>280</v>
      </c>
      <c r="AM46" s="383">
        <f>取引基本表!AR43</f>
        <v>2323</v>
      </c>
      <c r="AN46" s="407">
        <f t="shared" si="6"/>
        <v>2.3069436720425836E-2</v>
      </c>
      <c r="AP46" s="225" t="s">
        <v>203</v>
      </c>
      <c r="AQ46" s="158" t="s">
        <v>280</v>
      </c>
      <c r="AR46" s="386">
        <f>取引基本表!AX43</f>
        <v>4291</v>
      </c>
      <c r="AS46" s="387">
        <f>取引基本表!AY43</f>
        <v>5</v>
      </c>
      <c r="AT46" s="387">
        <f>ABS(取引基本表!BB43)</f>
        <v>2105</v>
      </c>
      <c r="AU46" s="388">
        <f t="shared" si="11"/>
        <v>-2100</v>
      </c>
      <c r="AV46" s="411">
        <v>6.99850635196259E-3</v>
      </c>
      <c r="AW46" s="407">
        <v>0.99300149364803736</v>
      </c>
    </row>
    <row r="47" spans="1:49" x14ac:dyDescent="0.2">
      <c r="A47" s="226" t="s">
        <v>348</v>
      </c>
      <c r="B47" s="227" t="s">
        <v>43</v>
      </c>
      <c r="C47" s="408">
        <f t="shared" si="12"/>
        <v>0.37485381830581077</v>
      </c>
      <c r="D47" s="409">
        <f t="shared" si="13"/>
        <v>7.0015974022573133E-2</v>
      </c>
      <c r="E47" s="409">
        <f t="shared" si="13"/>
        <v>5.9583104197763637E-2</v>
      </c>
      <c r="F47" s="409">
        <f>AH47</f>
        <v>0.42538298373792127</v>
      </c>
      <c r="G47" s="409">
        <f>AI47</f>
        <v>0.21549218320370808</v>
      </c>
      <c r="H47" s="410">
        <f t="shared" si="15"/>
        <v>1</v>
      </c>
      <c r="K47" s="226" t="s">
        <v>348</v>
      </c>
      <c r="L47" s="228" t="s">
        <v>43</v>
      </c>
      <c r="M47" s="384">
        <f>取引基本表!AX44</f>
        <v>375389</v>
      </c>
      <c r="N47" s="385">
        <f>ABS(取引基本表!BB44)</f>
        <v>234673</v>
      </c>
      <c r="O47" s="412">
        <f t="shared" si="16"/>
        <v>0.62514618169418923</v>
      </c>
      <c r="P47" s="410">
        <f>1-O47</f>
        <v>0.37485381830581077</v>
      </c>
      <c r="R47" s="226" t="s">
        <v>348</v>
      </c>
      <c r="S47" s="228" t="s">
        <v>43</v>
      </c>
      <c r="T47" s="366">
        <f>取引基本表!BD44</f>
        <v>381870</v>
      </c>
      <c r="U47" s="448">
        <f>雇用表!U44</f>
        <v>26737</v>
      </c>
      <c r="V47" s="449">
        <f>雇用表!U90</f>
        <v>22753</v>
      </c>
      <c r="W47" s="414">
        <f t="shared" si="7"/>
        <v>7.0015974022573133E-2</v>
      </c>
      <c r="X47" s="414">
        <f t="shared" si="8"/>
        <v>5.9583104197763637E-2</v>
      </c>
      <c r="Z47" s="226" t="s">
        <v>348</v>
      </c>
      <c r="AA47" s="229" t="s">
        <v>43</v>
      </c>
      <c r="AB47" s="455">
        <v>82290</v>
      </c>
      <c r="AC47" s="390">
        <v>30455</v>
      </c>
      <c r="AD47" s="390">
        <v>41292</v>
      </c>
      <c r="AE47" s="390">
        <v>9675</v>
      </c>
      <c r="AF47" s="390">
        <v>-1271</v>
      </c>
      <c r="AG47" s="370">
        <v>381870</v>
      </c>
      <c r="AH47" s="410">
        <f t="shared" si="17"/>
        <v>0.42538298373792127</v>
      </c>
      <c r="AI47" s="412">
        <f t="shared" si="18"/>
        <v>0.21549218320370808</v>
      </c>
      <c r="AK47" s="226" t="s">
        <v>348</v>
      </c>
      <c r="AL47" s="228" t="s">
        <v>43</v>
      </c>
      <c r="AM47" s="384">
        <f>取引基本表!AR44</f>
        <v>100696</v>
      </c>
      <c r="AN47" s="410">
        <f t="shared" si="6"/>
        <v>1</v>
      </c>
      <c r="AP47" s="226" t="s">
        <v>204</v>
      </c>
      <c r="AQ47" s="228" t="s">
        <v>43</v>
      </c>
      <c r="AR47" s="389">
        <f>取引基本表!AX44</f>
        <v>375389</v>
      </c>
      <c r="AS47" s="390">
        <f>取引基本表!AY44</f>
        <v>241154</v>
      </c>
      <c r="AT47" s="391">
        <f>ABS(取引基本表!BB44)</f>
        <v>234673</v>
      </c>
      <c r="AU47" s="392">
        <f t="shared" si="11"/>
        <v>6481</v>
      </c>
      <c r="AV47" s="412">
        <v>0.41467476400433478</v>
      </c>
      <c r="AW47" s="410">
        <v>0.58532523599566522</v>
      </c>
    </row>
    <row r="48" spans="1:49" ht="13" x14ac:dyDescent="0.2">
      <c r="A48" s="56" t="s">
        <v>486</v>
      </c>
      <c r="K48" s="56" t="s">
        <v>486</v>
      </c>
      <c r="R48" s="56" t="s">
        <v>486</v>
      </c>
      <c r="Z48" s="56" t="s">
        <v>486</v>
      </c>
      <c r="AK48" s="56" t="s">
        <v>486</v>
      </c>
      <c r="AP48" s="56" t="s">
        <v>486</v>
      </c>
      <c r="AR48" s="231"/>
      <c r="AS48" s="231"/>
      <c r="AT48" s="231"/>
      <c r="AU48" s="231"/>
      <c r="AV48" s="230"/>
      <c r="AW48" s="230"/>
    </row>
    <row r="49" spans="43:49" x14ac:dyDescent="0.2">
      <c r="AQ49" s="48" t="s">
        <v>394</v>
      </c>
      <c r="AR49" s="231">
        <f>SUM(AR12:AR29)+AR45</f>
        <v>158927</v>
      </c>
      <c r="AS49" s="231">
        <f>SUM(AS12:AS29)+AS45</f>
        <v>204094</v>
      </c>
      <c r="AT49" s="231">
        <f>SUM(AT12:AT29)+AT45</f>
        <v>121414</v>
      </c>
      <c r="AU49" s="231">
        <f>SUM(AU12:AU29)+AU45</f>
        <v>82680</v>
      </c>
      <c r="AV49" s="230">
        <f>AT49/AR49</f>
        <v>0.76396081219679479</v>
      </c>
      <c r="AW49" s="230">
        <f>1-AV49</f>
        <v>0.23603918780320521</v>
      </c>
    </row>
    <row r="50" spans="43:49" x14ac:dyDescent="0.2">
      <c r="AQ50" s="48" t="s">
        <v>395</v>
      </c>
      <c r="AR50" s="231">
        <f>SUM(AR8:AR11)+SUM(AR30:AR44)+AR46</f>
        <v>216462</v>
      </c>
      <c r="AS50" s="231">
        <f>SUM(AS8:AS11)+SUM(AS30:AS44)+AS46</f>
        <v>37060</v>
      </c>
      <c r="AT50" s="231">
        <f>SUM(AT8:AT11)+SUM(AT30:AT44)+AT46</f>
        <v>113259</v>
      </c>
      <c r="AU50" s="231">
        <f>SUM(AU8:AU11)+SUM(AU30:AU44)+AU46</f>
        <v>-76199</v>
      </c>
      <c r="AV50" s="230">
        <f>AT50/AR50</f>
        <v>0.52322809546248306</v>
      </c>
      <c r="AW50" s="230">
        <f>1-AV50</f>
        <v>0.47677190453751694</v>
      </c>
    </row>
    <row r="51" spans="43:49" x14ac:dyDescent="0.2">
      <c r="AR51" s="232"/>
      <c r="AS51" s="232"/>
      <c r="AT51" s="232"/>
      <c r="AU51" s="232"/>
    </row>
    <row r="52" spans="43:49" x14ac:dyDescent="0.2">
      <c r="AR52" s="232" t="s">
        <v>396</v>
      </c>
    </row>
  </sheetData>
  <mergeCells count="1">
    <mergeCell ref="W5:X5"/>
  </mergeCells>
  <phoneticPr fontId="5"/>
  <pageMargins left="0.78740157480314965" right="0.59055118110236227" top="0.98425196850393704" bottom="0.98425196850393704" header="0.51181102362204722" footer="0.51181102362204722"/>
  <pageSetup paperSize="9" orientation="landscape" verticalDpi="200"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3">
    <pageSetUpPr fitToPage="1"/>
  </sheetPr>
  <dimension ref="A1:BS53"/>
  <sheetViews>
    <sheetView zoomScaleNormal="100" workbookViewId="0">
      <pane xSplit="2" ySplit="4" topLeftCell="AK42"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90625" style="56" customWidth="1"/>
    <col min="2" max="2" width="21" style="56" customWidth="1"/>
    <col min="3" max="41" width="9.26953125" style="56" bestFit="1" customWidth="1"/>
    <col min="42" max="42" width="10" style="56" bestFit="1" customWidth="1"/>
    <col min="43" max="43" width="9.26953125" style="56" bestFit="1" customWidth="1"/>
    <col min="44" max="44" width="10" style="56" bestFit="1" customWidth="1"/>
    <col min="45" max="48" width="9.26953125" style="56" bestFit="1" customWidth="1"/>
    <col min="49" max="50" width="10" style="56" bestFit="1" customWidth="1"/>
    <col min="51" max="51" width="9.26953125" style="56" bestFit="1" customWidth="1"/>
    <col min="52" max="53" width="10" style="56" bestFit="1" customWidth="1"/>
    <col min="54" max="54" width="10.6328125" style="56" bestFit="1" customWidth="1"/>
    <col min="55" max="55" width="9.6328125" style="56" bestFit="1" customWidth="1"/>
    <col min="56" max="56" width="11.08984375" style="56" bestFit="1" customWidth="1"/>
    <col min="57" max="57" width="5.7265625" style="56" customWidth="1"/>
    <col min="58" max="58" width="7" style="56" customWidth="1"/>
    <col min="59" max="59" width="3.6328125" style="56" customWidth="1"/>
    <col min="60" max="60" width="19.453125" style="56" customWidth="1"/>
    <col min="61" max="62" width="9.90625" style="56" bestFit="1" customWidth="1"/>
    <col min="63" max="63" width="9.08984375" style="56" bestFit="1" customWidth="1"/>
    <col min="64" max="64" width="10" style="56" customWidth="1"/>
    <col min="65" max="65" width="3.90625" style="56" customWidth="1"/>
    <col min="66" max="66" width="3.7265625" style="56" customWidth="1"/>
    <col min="67" max="67" width="20.08984375" style="56" customWidth="1"/>
    <col min="68" max="68" width="9.36328125" style="56" bestFit="1" customWidth="1"/>
    <col min="69" max="69" width="9.90625" style="56" bestFit="1" customWidth="1"/>
    <col min="70" max="70" width="10.453125" style="56" bestFit="1" customWidth="1"/>
    <col min="71" max="71" width="3.90625" style="56" customWidth="1"/>
    <col min="72" max="256" width="9" style="56"/>
    <col min="257" max="257" width="3.90625" style="56" customWidth="1"/>
    <col min="258" max="258" width="21" style="56" customWidth="1"/>
    <col min="259" max="297" width="9.26953125" style="56" bestFit="1" customWidth="1"/>
    <col min="298" max="298" width="10" style="56" bestFit="1" customWidth="1"/>
    <col min="299" max="299" width="9.26953125" style="56" bestFit="1" customWidth="1"/>
    <col min="300" max="300" width="10" style="56" bestFit="1" customWidth="1"/>
    <col min="301" max="304" width="9.26953125" style="56" bestFit="1" customWidth="1"/>
    <col min="305" max="306" width="10" style="56" bestFit="1" customWidth="1"/>
    <col min="307" max="307" width="9.26953125" style="56" bestFit="1" customWidth="1"/>
    <col min="308" max="309" width="10" style="56" bestFit="1" customWidth="1"/>
    <col min="310" max="310" width="10.6328125" style="56" bestFit="1" customWidth="1"/>
    <col min="311" max="311" width="9.6328125" style="56" bestFit="1" customWidth="1"/>
    <col min="312" max="312" width="11.08984375" style="56" bestFit="1" customWidth="1"/>
    <col min="313" max="313" width="5.7265625" style="56" customWidth="1"/>
    <col min="314" max="314" width="7" style="56" customWidth="1"/>
    <col min="315" max="315" width="3.6328125" style="56" customWidth="1"/>
    <col min="316" max="316" width="19.453125" style="56" customWidth="1"/>
    <col min="317" max="318" width="9.90625" style="56" bestFit="1" customWidth="1"/>
    <col min="319" max="319" width="9.08984375" style="56" bestFit="1" customWidth="1"/>
    <col min="320" max="320" width="10" style="56" customWidth="1"/>
    <col min="321" max="321" width="3.90625" style="56" customWidth="1"/>
    <col min="322" max="322" width="3.7265625" style="56" customWidth="1"/>
    <col min="323" max="323" width="20.08984375" style="56" customWidth="1"/>
    <col min="324" max="324" width="9.36328125" style="56" bestFit="1" customWidth="1"/>
    <col min="325" max="325" width="9.90625" style="56" bestFit="1" customWidth="1"/>
    <col min="326" max="326" width="10.453125" style="56" bestFit="1" customWidth="1"/>
    <col min="327" max="327" width="3.90625" style="56" customWidth="1"/>
    <col min="328" max="512" width="9" style="56"/>
    <col min="513" max="513" width="3.90625" style="56" customWidth="1"/>
    <col min="514" max="514" width="21" style="56" customWidth="1"/>
    <col min="515" max="553" width="9.26953125" style="56" bestFit="1" customWidth="1"/>
    <col min="554" max="554" width="10" style="56" bestFit="1" customWidth="1"/>
    <col min="555" max="555" width="9.26953125" style="56" bestFit="1" customWidth="1"/>
    <col min="556" max="556" width="10" style="56" bestFit="1" customWidth="1"/>
    <col min="557" max="560" width="9.26953125" style="56" bestFit="1" customWidth="1"/>
    <col min="561" max="562" width="10" style="56" bestFit="1" customWidth="1"/>
    <col min="563" max="563" width="9.26953125" style="56" bestFit="1" customWidth="1"/>
    <col min="564" max="565" width="10" style="56" bestFit="1" customWidth="1"/>
    <col min="566" max="566" width="10.6328125" style="56" bestFit="1" customWidth="1"/>
    <col min="567" max="567" width="9.6328125" style="56" bestFit="1" customWidth="1"/>
    <col min="568" max="568" width="11.08984375" style="56" bestFit="1" customWidth="1"/>
    <col min="569" max="569" width="5.7265625" style="56" customWidth="1"/>
    <col min="570" max="570" width="7" style="56" customWidth="1"/>
    <col min="571" max="571" width="3.6328125" style="56" customWidth="1"/>
    <col min="572" max="572" width="19.453125" style="56" customWidth="1"/>
    <col min="573" max="574" width="9.90625" style="56" bestFit="1" customWidth="1"/>
    <col min="575" max="575" width="9.08984375" style="56" bestFit="1" customWidth="1"/>
    <col min="576" max="576" width="10" style="56" customWidth="1"/>
    <col min="577" max="577" width="3.90625" style="56" customWidth="1"/>
    <col min="578" max="578" width="3.7265625" style="56" customWidth="1"/>
    <col min="579" max="579" width="20.08984375" style="56" customWidth="1"/>
    <col min="580" max="580" width="9.36328125" style="56" bestFit="1" customWidth="1"/>
    <col min="581" max="581" width="9.90625" style="56" bestFit="1" customWidth="1"/>
    <col min="582" max="582" width="10.453125" style="56" bestFit="1" customWidth="1"/>
    <col min="583" max="583" width="3.90625" style="56" customWidth="1"/>
    <col min="584" max="768" width="9" style="56"/>
    <col min="769" max="769" width="3.90625" style="56" customWidth="1"/>
    <col min="770" max="770" width="21" style="56" customWidth="1"/>
    <col min="771" max="809" width="9.26953125" style="56" bestFit="1" customWidth="1"/>
    <col min="810" max="810" width="10" style="56" bestFit="1" customWidth="1"/>
    <col min="811" max="811" width="9.26953125" style="56" bestFit="1" customWidth="1"/>
    <col min="812" max="812" width="10" style="56" bestFit="1" customWidth="1"/>
    <col min="813" max="816" width="9.26953125" style="56" bestFit="1" customWidth="1"/>
    <col min="817" max="818" width="10" style="56" bestFit="1" customWidth="1"/>
    <col min="819" max="819" width="9.26953125" style="56" bestFit="1" customWidth="1"/>
    <col min="820" max="821" width="10" style="56" bestFit="1" customWidth="1"/>
    <col min="822" max="822" width="10.6328125" style="56" bestFit="1" customWidth="1"/>
    <col min="823" max="823" width="9.6328125" style="56" bestFit="1" customWidth="1"/>
    <col min="824" max="824" width="11.08984375" style="56" bestFit="1" customWidth="1"/>
    <col min="825" max="825" width="5.7265625" style="56" customWidth="1"/>
    <col min="826" max="826" width="7" style="56" customWidth="1"/>
    <col min="827" max="827" width="3.6328125" style="56" customWidth="1"/>
    <col min="828" max="828" width="19.453125" style="56" customWidth="1"/>
    <col min="829" max="830" width="9.90625" style="56" bestFit="1" customWidth="1"/>
    <col min="831" max="831" width="9.08984375" style="56" bestFit="1" customWidth="1"/>
    <col min="832" max="832" width="10" style="56" customWidth="1"/>
    <col min="833" max="833" width="3.90625" style="56" customWidth="1"/>
    <col min="834" max="834" width="3.7265625" style="56" customWidth="1"/>
    <col min="835" max="835" width="20.08984375" style="56" customWidth="1"/>
    <col min="836" max="836" width="9.36328125" style="56" bestFit="1" customWidth="1"/>
    <col min="837" max="837" width="9.90625" style="56" bestFit="1" customWidth="1"/>
    <col min="838" max="838" width="10.453125" style="56" bestFit="1" customWidth="1"/>
    <col min="839" max="839" width="3.90625" style="56" customWidth="1"/>
    <col min="840" max="1024" width="9" style="56"/>
    <col min="1025" max="1025" width="3.90625" style="56" customWidth="1"/>
    <col min="1026" max="1026" width="21" style="56" customWidth="1"/>
    <col min="1027" max="1065" width="9.26953125" style="56" bestFit="1" customWidth="1"/>
    <col min="1066" max="1066" width="10" style="56" bestFit="1" customWidth="1"/>
    <col min="1067" max="1067" width="9.26953125" style="56" bestFit="1" customWidth="1"/>
    <col min="1068" max="1068" width="10" style="56" bestFit="1" customWidth="1"/>
    <col min="1069" max="1072" width="9.26953125" style="56" bestFit="1" customWidth="1"/>
    <col min="1073" max="1074" width="10" style="56" bestFit="1" customWidth="1"/>
    <col min="1075" max="1075" width="9.26953125" style="56" bestFit="1" customWidth="1"/>
    <col min="1076" max="1077" width="10" style="56" bestFit="1" customWidth="1"/>
    <col min="1078" max="1078" width="10.6328125" style="56" bestFit="1" customWidth="1"/>
    <col min="1079" max="1079" width="9.6328125" style="56" bestFit="1" customWidth="1"/>
    <col min="1080" max="1080" width="11.08984375" style="56" bestFit="1" customWidth="1"/>
    <col min="1081" max="1081" width="5.7265625" style="56" customWidth="1"/>
    <col min="1082" max="1082" width="7" style="56" customWidth="1"/>
    <col min="1083" max="1083" width="3.6328125" style="56" customWidth="1"/>
    <col min="1084" max="1084" width="19.453125" style="56" customWidth="1"/>
    <col min="1085" max="1086" width="9.90625" style="56" bestFit="1" customWidth="1"/>
    <col min="1087" max="1087" width="9.08984375" style="56" bestFit="1" customWidth="1"/>
    <col min="1088" max="1088" width="10" style="56" customWidth="1"/>
    <col min="1089" max="1089" width="3.90625" style="56" customWidth="1"/>
    <col min="1090" max="1090" width="3.7265625" style="56" customWidth="1"/>
    <col min="1091" max="1091" width="20.08984375" style="56" customWidth="1"/>
    <col min="1092" max="1092" width="9.36328125" style="56" bestFit="1" customWidth="1"/>
    <col min="1093" max="1093" width="9.90625" style="56" bestFit="1" customWidth="1"/>
    <col min="1094" max="1094" width="10.453125" style="56" bestFit="1" customWidth="1"/>
    <col min="1095" max="1095" width="3.90625" style="56" customWidth="1"/>
    <col min="1096" max="1280" width="9" style="56"/>
    <col min="1281" max="1281" width="3.90625" style="56" customWidth="1"/>
    <col min="1282" max="1282" width="21" style="56" customWidth="1"/>
    <col min="1283" max="1321" width="9.26953125" style="56" bestFit="1" customWidth="1"/>
    <col min="1322" max="1322" width="10" style="56" bestFit="1" customWidth="1"/>
    <col min="1323" max="1323" width="9.26953125" style="56" bestFit="1" customWidth="1"/>
    <col min="1324" max="1324" width="10" style="56" bestFit="1" customWidth="1"/>
    <col min="1325" max="1328" width="9.26953125" style="56" bestFit="1" customWidth="1"/>
    <col min="1329" max="1330" width="10" style="56" bestFit="1" customWidth="1"/>
    <col min="1331" max="1331" width="9.26953125" style="56" bestFit="1" customWidth="1"/>
    <col min="1332" max="1333" width="10" style="56" bestFit="1" customWidth="1"/>
    <col min="1334" max="1334" width="10.6328125" style="56" bestFit="1" customWidth="1"/>
    <col min="1335" max="1335" width="9.6328125" style="56" bestFit="1" customWidth="1"/>
    <col min="1336" max="1336" width="11.08984375" style="56" bestFit="1" customWidth="1"/>
    <col min="1337" max="1337" width="5.7265625" style="56" customWidth="1"/>
    <col min="1338" max="1338" width="7" style="56" customWidth="1"/>
    <col min="1339" max="1339" width="3.6328125" style="56" customWidth="1"/>
    <col min="1340" max="1340" width="19.453125" style="56" customWidth="1"/>
    <col min="1341" max="1342" width="9.90625" style="56" bestFit="1" customWidth="1"/>
    <col min="1343" max="1343" width="9.08984375" style="56" bestFit="1" customWidth="1"/>
    <col min="1344" max="1344" width="10" style="56" customWidth="1"/>
    <col min="1345" max="1345" width="3.90625" style="56" customWidth="1"/>
    <col min="1346" max="1346" width="3.7265625" style="56" customWidth="1"/>
    <col min="1347" max="1347" width="20.08984375" style="56" customWidth="1"/>
    <col min="1348" max="1348" width="9.36328125" style="56" bestFit="1" customWidth="1"/>
    <col min="1349" max="1349" width="9.90625" style="56" bestFit="1" customWidth="1"/>
    <col min="1350" max="1350" width="10.453125" style="56" bestFit="1" customWidth="1"/>
    <col min="1351" max="1351" width="3.90625" style="56" customWidth="1"/>
    <col min="1352" max="1536" width="9" style="56"/>
    <col min="1537" max="1537" width="3.90625" style="56" customWidth="1"/>
    <col min="1538" max="1538" width="21" style="56" customWidth="1"/>
    <col min="1539" max="1577" width="9.26953125" style="56" bestFit="1" customWidth="1"/>
    <col min="1578" max="1578" width="10" style="56" bestFit="1" customWidth="1"/>
    <col min="1579" max="1579" width="9.26953125" style="56" bestFit="1" customWidth="1"/>
    <col min="1580" max="1580" width="10" style="56" bestFit="1" customWidth="1"/>
    <col min="1581" max="1584" width="9.26953125" style="56" bestFit="1" customWidth="1"/>
    <col min="1585" max="1586" width="10" style="56" bestFit="1" customWidth="1"/>
    <col min="1587" max="1587" width="9.26953125" style="56" bestFit="1" customWidth="1"/>
    <col min="1588" max="1589" width="10" style="56" bestFit="1" customWidth="1"/>
    <col min="1590" max="1590" width="10.6328125" style="56" bestFit="1" customWidth="1"/>
    <col min="1591" max="1591" width="9.6328125" style="56" bestFit="1" customWidth="1"/>
    <col min="1592" max="1592" width="11.08984375" style="56" bestFit="1" customWidth="1"/>
    <col min="1593" max="1593" width="5.7265625" style="56" customWidth="1"/>
    <col min="1594" max="1594" width="7" style="56" customWidth="1"/>
    <col min="1595" max="1595" width="3.6328125" style="56" customWidth="1"/>
    <col min="1596" max="1596" width="19.453125" style="56" customWidth="1"/>
    <col min="1597" max="1598" width="9.90625" style="56" bestFit="1" customWidth="1"/>
    <col min="1599" max="1599" width="9.08984375" style="56" bestFit="1" customWidth="1"/>
    <col min="1600" max="1600" width="10" style="56" customWidth="1"/>
    <col min="1601" max="1601" width="3.90625" style="56" customWidth="1"/>
    <col min="1602" max="1602" width="3.7265625" style="56" customWidth="1"/>
    <col min="1603" max="1603" width="20.08984375" style="56" customWidth="1"/>
    <col min="1604" max="1604" width="9.36328125" style="56" bestFit="1" customWidth="1"/>
    <col min="1605" max="1605" width="9.90625" style="56" bestFit="1" customWidth="1"/>
    <col min="1606" max="1606" width="10.453125" style="56" bestFit="1" customWidth="1"/>
    <col min="1607" max="1607" width="3.90625" style="56" customWidth="1"/>
    <col min="1608" max="1792" width="9" style="56"/>
    <col min="1793" max="1793" width="3.90625" style="56" customWidth="1"/>
    <col min="1794" max="1794" width="21" style="56" customWidth="1"/>
    <col min="1795" max="1833" width="9.26953125" style="56" bestFit="1" customWidth="1"/>
    <col min="1834" max="1834" width="10" style="56" bestFit="1" customWidth="1"/>
    <col min="1835" max="1835" width="9.26953125" style="56" bestFit="1" customWidth="1"/>
    <col min="1836" max="1836" width="10" style="56" bestFit="1" customWidth="1"/>
    <col min="1837" max="1840" width="9.26953125" style="56" bestFit="1" customWidth="1"/>
    <col min="1841" max="1842" width="10" style="56" bestFit="1" customWidth="1"/>
    <col min="1843" max="1843" width="9.26953125" style="56" bestFit="1" customWidth="1"/>
    <col min="1844" max="1845" width="10" style="56" bestFit="1" customWidth="1"/>
    <col min="1846" max="1846" width="10.6328125" style="56" bestFit="1" customWidth="1"/>
    <col min="1847" max="1847" width="9.6328125" style="56" bestFit="1" customWidth="1"/>
    <col min="1848" max="1848" width="11.08984375" style="56" bestFit="1" customWidth="1"/>
    <col min="1849" max="1849" width="5.7265625" style="56" customWidth="1"/>
    <col min="1850" max="1850" width="7" style="56" customWidth="1"/>
    <col min="1851" max="1851" width="3.6328125" style="56" customWidth="1"/>
    <col min="1852" max="1852" width="19.453125" style="56" customWidth="1"/>
    <col min="1853" max="1854" width="9.90625" style="56" bestFit="1" customWidth="1"/>
    <col min="1855" max="1855" width="9.08984375" style="56" bestFit="1" customWidth="1"/>
    <col min="1856" max="1856" width="10" style="56" customWidth="1"/>
    <col min="1857" max="1857" width="3.90625" style="56" customWidth="1"/>
    <col min="1858" max="1858" width="3.7265625" style="56" customWidth="1"/>
    <col min="1859" max="1859" width="20.08984375" style="56" customWidth="1"/>
    <col min="1860" max="1860" width="9.36328125" style="56" bestFit="1" customWidth="1"/>
    <col min="1861" max="1861" width="9.90625" style="56" bestFit="1" customWidth="1"/>
    <col min="1862" max="1862" width="10.453125" style="56" bestFit="1" customWidth="1"/>
    <col min="1863" max="1863" width="3.90625" style="56" customWidth="1"/>
    <col min="1864" max="2048" width="9" style="56"/>
    <col min="2049" max="2049" width="3.90625" style="56" customWidth="1"/>
    <col min="2050" max="2050" width="21" style="56" customWidth="1"/>
    <col min="2051" max="2089" width="9.26953125" style="56" bestFit="1" customWidth="1"/>
    <col min="2090" max="2090" width="10" style="56" bestFit="1" customWidth="1"/>
    <col min="2091" max="2091" width="9.26953125" style="56" bestFit="1" customWidth="1"/>
    <col min="2092" max="2092" width="10" style="56" bestFit="1" customWidth="1"/>
    <col min="2093" max="2096" width="9.26953125" style="56" bestFit="1" customWidth="1"/>
    <col min="2097" max="2098" width="10" style="56" bestFit="1" customWidth="1"/>
    <col min="2099" max="2099" width="9.26953125" style="56" bestFit="1" customWidth="1"/>
    <col min="2100" max="2101" width="10" style="56" bestFit="1" customWidth="1"/>
    <col min="2102" max="2102" width="10.6328125" style="56" bestFit="1" customWidth="1"/>
    <col min="2103" max="2103" width="9.6328125" style="56" bestFit="1" customWidth="1"/>
    <col min="2104" max="2104" width="11.08984375" style="56" bestFit="1" customWidth="1"/>
    <col min="2105" max="2105" width="5.7265625" style="56" customWidth="1"/>
    <col min="2106" max="2106" width="7" style="56" customWidth="1"/>
    <col min="2107" max="2107" width="3.6328125" style="56" customWidth="1"/>
    <col min="2108" max="2108" width="19.453125" style="56" customWidth="1"/>
    <col min="2109" max="2110" width="9.90625" style="56" bestFit="1" customWidth="1"/>
    <col min="2111" max="2111" width="9.08984375" style="56" bestFit="1" customWidth="1"/>
    <col min="2112" max="2112" width="10" style="56" customWidth="1"/>
    <col min="2113" max="2113" width="3.90625" style="56" customWidth="1"/>
    <col min="2114" max="2114" width="3.7265625" style="56" customWidth="1"/>
    <col min="2115" max="2115" width="20.08984375" style="56" customWidth="1"/>
    <col min="2116" max="2116" width="9.36328125" style="56" bestFit="1" customWidth="1"/>
    <col min="2117" max="2117" width="9.90625" style="56" bestFit="1" customWidth="1"/>
    <col min="2118" max="2118" width="10.453125" style="56" bestFit="1" customWidth="1"/>
    <col min="2119" max="2119" width="3.90625" style="56" customWidth="1"/>
    <col min="2120" max="2304" width="9" style="56"/>
    <col min="2305" max="2305" width="3.90625" style="56" customWidth="1"/>
    <col min="2306" max="2306" width="21" style="56" customWidth="1"/>
    <col min="2307" max="2345" width="9.26953125" style="56" bestFit="1" customWidth="1"/>
    <col min="2346" max="2346" width="10" style="56" bestFit="1" customWidth="1"/>
    <col min="2347" max="2347" width="9.26953125" style="56" bestFit="1" customWidth="1"/>
    <col min="2348" max="2348" width="10" style="56" bestFit="1" customWidth="1"/>
    <col min="2349" max="2352" width="9.26953125" style="56" bestFit="1" customWidth="1"/>
    <col min="2353" max="2354" width="10" style="56" bestFit="1" customWidth="1"/>
    <col min="2355" max="2355" width="9.26953125" style="56" bestFit="1" customWidth="1"/>
    <col min="2356" max="2357" width="10" style="56" bestFit="1" customWidth="1"/>
    <col min="2358" max="2358" width="10.6328125" style="56" bestFit="1" customWidth="1"/>
    <col min="2359" max="2359" width="9.6328125" style="56" bestFit="1" customWidth="1"/>
    <col min="2360" max="2360" width="11.08984375" style="56" bestFit="1" customWidth="1"/>
    <col min="2361" max="2361" width="5.7265625" style="56" customWidth="1"/>
    <col min="2362" max="2362" width="7" style="56" customWidth="1"/>
    <col min="2363" max="2363" width="3.6328125" style="56" customWidth="1"/>
    <col min="2364" max="2364" width="19.453125" style="56" customWidth="1"/>
    <col min="2365" max="2366" width="9.90625" style="56" bestFit="1" customWidth="1"/>
    <col min="2367" max="2367" width="9.08984375" style="56" bestFit="1" customWidth="1"/>
    <col min="2368" max="2368" width="10" style="56" customWidth="1"/>
    <col min="2369" max="2369" width="3.90625" style="56" customWidth="1"/>
    <col min="2370" max="2370" width="3.7265625" style="56" customWidth="1"/>
    <col min="2371" max="2371" width="20.08984375" style="56" customWidth="1"/>
    <col min="2372" max="2372" width="9.36328125" style="56" bestFit="1" customWidth="1"/>
    <col min="2373" max="2373" width="9.90625" style="56" bestFit="1" customWidth="1"/>
    <col min="2374" max="2374" width="10.453125" style="56" bestFit="1" customWidth="1"/>
    <col min="2375" max="2375" width="3.90625" style="56" customWidth="1"/>
    <col min="2376" max="2560" width="9" style="56"/>
    <col min="2561" max="2561" width="3.90625" style="56" customWidth="1"/>
    <col min="2562" max="2562" width="21" style="56" customWidth="1"/>
    <col min="2563" max="2601" width="9.26953125" style="56" bestFit="1" customWidth="1"/>
    <col min="2602" max="2602" width="10" style="56" bestFit="1" customWidth="1"/>
    <col min="2603" max="2603" width="9.26953125" style="56" bestFit="1" customWidth="1"/>
    <col min="2604" max="2604" width="10" style="56" bestFit="1" customWidth="1"/>
    <col min="2605" max="2608" width="9.26953125" style="56" bestFit="1" customWidth="1"/>
    <col min="2609" max="2610" width="10" style="56" bestFit="1" customWidth="1"/>
    <col min="2611" max="2611" width="9.26953125" style="56" bestFit="1" customWidth="1"/>
    <col min="2612" max="2613" width="10" style="56" bestFit="1" customWidth="1"/>
    <col min="2614" max="2614" width="10.6328125" style="56" bestFit="1" customWidth="1"/>
    <col min="2615" max="2615" width="9.6328125" style="56" bestFit="1" customWidth="1"/>
    <col min="2616" max="2616" width="11.08984375" style="56" bestFit="1" customWidth="1"/>
    <col min="2617" max="2617" width="5.7265625" style="56" customWidth="1"/>
    <col min="2618" max="2618" width="7" style="56" customWidth="1"/>
    <col min="2619" max="2619" width="3.6328125" style="56" customWidth="1"/>
    <col min="2620" max="2620" width="19.453125" style="56" customWidth="1"/>
    <col min="2621" max="2622" width="9.90625" style="56" bestFit="1" customWidth="1"/>
    <col min="2623" max="2623" width="9.08984375" style="56" bestFit="1" customWidth="1"/>
    <col min="2624" max="2624" width="10" style="56" customWidth="1"/>
    <col min="2625" max="2625" width="3.90625" style="56" customWidth="1"/>
    <col min="2626" max="2626" width="3.7265625" style="56" customWidth="1"/>
    <col min="2627" max="2627" width="20.08984375" style="56" customWidth="1"/>
    <col min="2628" max="2628" width="9.36328125" style="56" bestFit="1" customWidth="1"/>
    <col min="2629" max="2629" width="9.90625" style="56" bestFit="1" customWidth="1"/>
    <col min="2630" max="2630" width="10.453125" style="56" bestFit="1" customWidth="1"/>
    <col min="2631" max="2631" width="3.90625" style="56" customWidth="1"/>
    <col min="2632" max="2816" width="9" style="56"/>
    <col min="2817" max="2817" width="3.90625" style="56" customWidth="1"/>
    <col min="2818" max="2818" width="21" style="56" customWidth="1"/>
    <col min="2819" max="2857" width="9.26953125" style="56" bestFit="1" customWidth="1"/>
    <col min="2858" max="2858" width="10" style="56" bestFit="1" customWidth="1"/>
    <col min="2859" max="2859" width="9.26953125" style="56" bestFit="1" customWidth="1"/>
    <col min="2860" max="2860" width="10" style="56" bestFit="1" customWidth="1"/>
    <col min="2861" max="2864" width="9.26953125" style="56" bestFit="1" customWidth="1"/>
    <col min="2865" max="2866" width="10" style="56" bestFit="1" customWidth="1"/>
    <col min="2867" max="2867" width="9.26953125" style="56" bestFit="1" customWidth="1"/>
    <col min="2868" max="2869" width="10" style="56" bestFit="1" customWidth="1"/>
    <col min="2870" max="2870" width="10.6328125" style="56" bestFit="1" customWidth="1"/>
    <col min="2871" max="2871" width="9.6328125" style="56" bestFit="1" customWidth="1"/>
    <col min="2872" max="2872" width="11.08984375" style="56" bestFit="1" customWidth="1"/>
    <col min="2873" max="2873" width="5.7265625" style="56" customWidth="1"/>
    <col min="2874" max="2874" width="7" style="56" customWidth="1"/>
    <col min="2875" max="2875" width="3.6328125" style="56" customWidth="1"/>
    <col min="2876" max="2876" width="19.453125" style="56" customWidth="1"/>
    <col min="2877" max="2878" width="9.90625" style="56" bestFit="1" customWidth="1"/>
    <col min="2879" max="2879" width="9.08984375" style="56" bestFit="1" customWidth="1"/>
    <col min="2880" max="2880" width="10" style="56" customWidth="1"/>
    <col min="2881" max="2881" width="3.90625" style="56" customWidth="1"/>
    <col min="2882" max="2882" width="3.7265625" style="56" customWidth="1"/>
    <col min="2883" max="2883" width="20.08984375" style="56" customWidth="1"/>
    <col min="2884" max="2884" width="9.36328125" style="56" bestFit="1" customWidth="1"/>
    <col min="2885" max="2885" width="9.90625" style="56" bestFit="1" customWidth="1"/>
    <col min="2886" max="2886" width="10.453125" style="56" bestFit="1" customWidth="1"/>
    <col min="2887" max="2887" width="3.90625" style="56" customWidth="1"/>
    <col min="2888" max="3072" width="9" style="56"/>
    <col min="3073" max="3073" width="3.90625" style="56" customWidth="1"/>
    <col min="3074" max="3074" width="21" style="56" customWidth="1"/>
    <col min="3075" max="3113" width="9.26953125" style="56" bestFit="1" customWidth="1"/>
    <col min="3114" max="3114" width="10" style="56" bestFit="1" customWidth="1"/>
    <col min="3115" max="3115" width="9.26953125" style="56" bestFit="1" customWidth="1"/>
    <col min="3116" max="3116" width="10" style="56" bestFit="1" customWidth="1"/>
    <col min="3117" max="3120" width="9.26953125" style="56" bestFit="1" customWidth="1"/>
    <col min="3121" max="3122" width="10" style="56" bestFit="1" customWidth="1"/>
    <col min="3123" max="3123" width="9.26953125" style="56" bestFit="1" customWidth="1"/>
    <col min="3124" max="3125" width="10" style="56" bestFit="1" customWidth="1"/>
    <col min="3126" max="3126" width="10.6328125" style="56" bestFit="1" customWidth="1"/>
    <col min="3127" max="3127" width="9.6328125" style="56" bestFit="1" customWidth="1"/>
    <col min="3128" max="3128" width="11.08984375" style="56" bestFit="1" customWidth="1"/>
    <col min="3129" max="3129" width="5.7265625" style="56" customWidth="1"/>
    <col min="3130" max="3130" width="7" style="56" customWidth="1"/>
    <col min="3131" max="3131" width="3.6328125" style="56" customWidth="1"/>
    <col min="3132" max="3132" width="19.453125" style="56" customWidth="1"/>
    <col min="3133" max="3134" width="9.90625" style="56" bestFit="1" customWidth="1"/>
    <col min="3135" max="3135" width="9.08984375" style="56" bestFit="1" customWidth="1"/>
    <col min="3136" max="3136" width="10" style="56" customWidth="1"/>
    <col min="3137" max="3137" width="3.90625" style="56" customWidth="1"/>
    <col min="3138" max="3138" width="3.7265625" style="56" customWidth="1"/>
    <col min="3139" max="3139" width="20.08984375" style="56" customWidth="1"/>
    <col min="3140" max="3140" width="9.36328125" style="56" bestFit="1" customWidth="1"/>
    <col min="3141" max="3141" width="9.90625" style="56" bestFit="1" customWidth="1"/>
    <col min="3142" max="3142" width="10.453125" style="56" bestFit="1" customWidth="1"/>
    <col min="3143" max="3143" width="3.90625" style="56" customWidth="1"/>
    <col min="3144" max="3328" width="9" style="56"/>
    <col min="3329" max="3329" width="3.90625" style="56" customWidth="1"/>
    <col min="3330" max="3330" width="21" style="56" customWidth="1"/>
    <col min="3331" max="3369" width="9.26953125" style="56" bestFit="1" customWidth="1"/>
    <col min="3370" max="3370" width="10" style="56" bestFit="1" customWidth="1"/>
    <col min="3371" max="3371" width="9.26953125" style="56" bestFit="1" customWidth="1"/>
    <col min="3372" max="3372" width="10" style="56" bestFit="1" customWidth="1"/>
    <col min="3373" max="3376" width="9.26953125" style="56" bestFit="1" customWidth="1"/>
    <col min="3377" max="3378" width="10" style="56" bestFit="1" customWidth="1"/>
    <col min="3379" max="3379" width="9.26953125" style="56" bestFit="1" customWidth="1"/>
    <col min="3380" max="3381" width="10" style="56" bestFit="1" customWidth="1"/>
    <col min="3382" max="3382" width="10.6328125" style="56" bestFit="1" customWidth="1"/>
    <col min="3383" max="3383" width="9.6328125" style="56" bestFit="1" customWidth="1"/>
    <col min="3384" max="3384" width="11.08984375" style="56" bestFit="1" customWidth="1"/>
    <col min="3385" max="3385" width="5.7265625" style="56" customWidth="1"/>
    <col min="3386" max="3386" width="7" style="56" customWidth="1"/>
    <col min="3387" max="3387" width="3.6328125" style="56" customWidth="1"/>
    <col min="3388" max="3388" width="19.453125" style="56" customWidth="1"/>
    <col min="3389" max="3390" width="9.90625" style="56" bestFit="1" customWidth="1"/>
    <col min="3391" max="3391" width="9.08984375" style="56" bestFit="1" customWidth="1"/>
    <col min="3392" max="3392" width="10" style="56" customWidth="1"/>
    <col min="3393" max="3393" width="3.90625" style="56" customWidth="1"/>
    <col min="3394" max="3394" width="3.7265625" style="56" customWidth="1"/>
    <col min="3395" max="3395" width="20.08984375" style="56" customWidth="1"/>
    <col min="3396" max="3396" width="9.36328125" style="56" bestFit="1" customWidth="1"/>
    <col min="3397" max="3397" width="9.90625" style="56" bestFit="1" customWidth="1"/>
    <col min="3398" max="3398" width="10.453125" style="56" bestFit="1" customWidth="1"/>
    <col min="3399" max="3399" width="3.90625" style="56" customWidth="1"/>
    <col min="3400" max="3584" width="9" style="56"/>
    <col min="3585" max="3585" width="3.90625" style="56" customWidth="1"/>
    <col min="3586" max="3586" width="21" style="56" customWidth="1"/>
    <col min="3587" max="3625" width="9.26953125" style="56" bestFit="1" customWidth="1"/>
    <col min="3626" max="3626" width="10" style="56" bestFit="1" customWidth="1"/>
    <col min="3627" max="3627" width="9.26953125" style="56" bestFit="1" customWidth="1"/>
    <col min="3628" max="3628" width="10" style="56" bestFit="1" customWidth="1"/>
    <col min="3629" max="3632" width="9.26953125" style="56" bestFit="1" customWidth="1"/>
    <col min="3633" max="3634" width="10" style="56" bestFit="1" customWidth="1"/>
    <col min="3635" max="3635" width="9.26953125" style="56" bestFit="1" customWidth="1"/>
    <col min="3636" max="3637" width="10" style="56" bestFit="1" customWidth="1"/>
    <col min="3638" max="3638" width="10.6328125" style="56" bestFit="1" customWidth="1"/>
    <col min="3639" max="3639" width="9.6328125" style="56" bestFit="1" customWidth="1"/>
    <col min="3640" max="3640" width="11.08984375" style="56" bestFit="1" customWidth="1"/>
    <col min="3641" max="3641" width="5.7265625" style="56" customWidth="1"/>
    <col min="3642" max="3642" width="7" style="56" customWidth="1"/>
    <col min="3643" max="3643" width="3.6328125" style="56" customWidth="1"/>
    <col min="3644" max="3644" width="19.453125" style="56" customWidth="1"/>
    <col min="3645" max="3646" width="9.90625" style="56" bestFit="1" customWidth="1"/>
    <col min="3647" max="3647" width="9.08984375" style="56" bestFit="1" customWidth="1"/>
    <col min="3648" max="3648" width="10" style="56" customWidth="1"/>
    <col min="3649" max="3649" width="3.90625" style="56" customWidth="1"/>
    <col min="3650" max="3650" width="3.7265625" style="56" customWidth="1"/>
    <col min="3651" max="3651" width="20.08984375" style="56" customWidth="1"/>
    <col min="3652" max="3652" width="9.36328125" style="56" bestFit="1" customWidth="1"/>
    <col min="3653" max="3653" width="9.90625" style="56" bestFit="1" customWidth="1"/>
    <col min="3654" max="3654" width="10.453125" style="56" bestFit="1" customWidth="1"/>
    <col min="3655" max="3655" width="3.90625" style="56" customWidth="1"/>
    <col min="3656" max="3840" width="9" style="56"/>
    <col min="3841" max="3841" width="3.90625" style="56" customWidth="1"/>
    <col min="3842" max="3842" width="21" style="56" customWidth="1"/>
    <col min="3843" max="3881" width="9.26953125" style="56" bestFit="1" customWidth="1"/>
    <col min="3882" max="3882" width="10" style="56" bestFit="1" customWidth="1"/>
    <col min="3883" max="3883" width="9.26953125" style="56" bestFit="1" customWidth="1"/>
    <col min="3884" max="3884" width="10" style="56" bestFit="1" customWidth="1"/>
    <col min="3885" max="3888" width="9.26953125" style="56" bestFit="1" customWidth="1"/>
    <col min="3889" max="3890" width="10" style="56" bestFit="1" customWidth="1"/>
    <col min="3891" max="3891" width="9.26953125" style="56" bestFit="1" customWidth="1"/>
    <col min="3892" max="3893" width="10" style="56" bestFit="1" customWidth="1"/>
    <col min="3894" max="3894" width="10.6328125" style="56" bestFit="1" customWidth="1"/>
    <col min="3895" max="3895" width="9.6328125" style="56" bestFit="1" customWidth="1"/>
    <col min="3896" max="3896" width="11.08984375" style="56" bestFit="1" customWidth="1"/>
    <col min="3897" max="3897" width="5.7265625" style="56" customWidth="1"/>
    <col min="3898" max="3898" width="7" style="56" customWidth="1"/>
    <col min="3899" max="3899" width="3.6328125" style="56" customWidth="1"/>
    <col min="3900" max="3900" width="19.453125" style="56" customWidth="1"/>
    <col min="3901" max="3902" width="9.90625" style="56" bestFit="1" customWidth="1"/>
    <col min="3903" max="3903" width="9.08984375" style="56" bestFit="1" customWidth="1"/>
    <col min="3904" max="3904" width="10" style="56" customWidth="1"/>
    <col min="3905" max="3905" width="3.90625" style="56" customWidth="1"/>
    <col min="3906" max="3906" width="3.7265625" style="56" customWidth="1"/>
    <col min="3907" max="3907" width="20.08984375" style="56" customWidth="1"/>
    <col min="3908" max="3908" width="9.36328125" style="56" bestFit="1" customWidth="1"/>
    <col min="3909" max="3909" width="9.90625" style="56" bestFit="1" customWidth="1"/>
    <col min="3910" max="3910" width="10.453125" style="56" bestFit="1" customWidth="1"/>
    <col min="3911" max="3911" width="3.90625" style="56" customWidth="1"/>
    <col min="3912" max="4096" width="9" style="56"/>
    <col min="4097" max="4097" width="3.90625" style="56" customWidth="1"/>
    <col min="4098" max="4098" width="21" style="56" customWidth="1"/>
    <col min="4099" max="4137" width="9.26953125" style="56" bestFit="1" customWidth="1"/>
    <col min="4138" max="4138" width="10" style="56" bestFit="1" customWidth="1"/>
    <col min="4139" max="4139" width="9.26953125" style="56" bestFit="1" customWidth="1"/>
    <col min="4140" max="4140" width="10" style="56" bestFit="1" customWidth="1"/>
    <col min="4141" max="4144" width="9.26953125" style="56" bestFit="1" customWidth="1"/>
    <col min="4145" max="4146" width="10" style="56" bestFit="1" customWidth="1"/>
    <col min="4147" max="4147" width="9.26953125" style="56" bestFit="1" customWidth="1"/>
    <col min="4148" max="4149" width="10" style="56" bestFit="1" customWidth="1"/>
    <col min="4150" max="4150" width="10.6328125" style="56" bestFit="1" customWidth="1"/>
    <col min="4151" max="4151" width="9.6328125" style="56" bestFit="1" customWidth="1"/>
    <col min="4152" max="4152" width="11.08984375" style="56" bestFit="1" customWidth="1"/>
    <col min="4153" max="4153" width="5.7265625" style="56" customWidth="1"/>
    <col min="4154" max="4154" width="7" style="56" customWidth="1"/>
    <col min="4155" max="4155" width="3.6328125" style="56" customWidth="1"/>
    <col min="4156" max="4156" width="19.453125" style="56" customWidth="1"/>
    <col min="4157" max="4158" width="9.90625" style="56" bestFit="1" customWidth="1"/>
    <col min="4159" max="4159" width="9.08984375" style="56" bestFit="1" customWidth="1"/>
    <col min="4160" max="4160" width="10" style="56" customWidth="1"/>
    <col min="4161" max="4161" width="3.90625" style="56" customWidth="1"/>
    <col min="4162" max="4162" width="3.7265625" style="56" customWidth="1"/>
    <col min="4163" max="4163" width="20.08984375" style="56" customWidth="1"/>
    <col min="4164" max="4164" width="9.36328125" style="56" bestFit="1" customWidth="1"/>
    <col min="4165" max="4165" width="9.90625" style="56" bestFit="1" customWidth="1"/>
    <col min="4166" max="4166" width="10.453125" style="56" bestFit="1" customWidth="1"/>
    <col min="4167" max="4167" width="3.90625" style="56" customWidth="1"/>
    <col min="4168" max="4352" width="9" style="56"/>
    <col min="4353" max="4353" width="3.90625" style="56" customWidth="1"/>
    <col min="4354" max="4354" width="21" style="56" customWidth="1"/>
    <col min="4355" max="4393" width="9.26953125" style="56" bestFit="1" customWidth="1"/>
    <col min="4394" max="4394" width="10" style="56" bestFit="1" customWidth="1"/>
    <col min="4395" max="4395" width="9.26953125" style="56" bestFit="1" customWidth="1"/>
    <col min="4396" max="4396" width="10" style="56" bestFit="1" customWidth="1"/>
    <col min="4397" max="4400" width="9.26953125" style="56" bestFit="1" customWidth="1"/>
    <col min="4401" max="4402" width="10" style="56" bestFit="1" customWidth="1"/>
    <col min="4403" max="4403" width="9.26953125" style="56" bestFit="1" customWidth="1"/>
    <col min="4404" max="4405" width="10" style="56" bestFit="1" customWidth="1"/>
    <col min="4406" max="4406" width="10.6328125" style="56" bestFit="1" customWidth="1"/>
    <col min="4407" max="4407" width="9.6328125" style="56" bestFit="1" customWidth="1"/>
    <col min="4408" max="4408" width="11.08984375" style="56" bestFit="1" customWidth="1"/>
    <col min="4409" max="4409" width="5.7265625" style="56" customWidth="1"/>
    <col min="4410" max="4410" width="7" style="56" customWidth="1"/>
    <col min="4411" max="4411" width="3.6328125" style="56" customWidth="1"/>
    <col min="4412" max="4412" width="19.453125" style="56" customWidth="1"/>
    <col min="4413" max="4414" width="9.90625" style="56" bestFit="1" customWidth="1"/>
    <col min="4415" max="4415" width="9.08984375" style="56" bestFit="1" customWidth="1"/>
    <col min="4416" max="4416" width="10" style="56" customWidth="1"/>
    <col min="4417" max="4417" width="3.90625" style="56" customWidth="1"/>
    <col min="4418" max="4418" width="3.7265625" style="56" customWidth="1"/>
    <col min="4419" max="4419" width="20.08984375" style="56" customWidth="1"/>
    <col min="4420" max="4420" width="9.36328125" style="56" bestFit="1" customWidth="1"/>
    <col min="4421" max="4421" width="9.90625" style="56" bestFit="1" customWidth="1"/>
    <col min="4422" max="4422" width="10.453125" style="56" bestFit="1" customWidth="1"/>
    <col min="4423" max="4423" width="3.90625" style="56" customWidth="1"/>
    <col min="4424" max="4608" width="9" style="56"/>
    <col min="4609" max="4609" width="3.90625" style="56" customWidth="1"/>
    <col min="4610" max="4610" width="21" style="56" customWidth="1"/>
    <col min="4611" max="4649" width="9.26953125" style="56" bestFit="1" customWidth="1"/>
    <col min="4650" max="4650" width="10" style="56" bestFit="1" customWidth="1"/>
    <col min="4651" max="4651" width="9.26953125" style="56" bestFit="1" customWidth="1"/>
    <col min="4652" max="4652" width="10" style="56" bestFit="1" customWidth="1"/>
    <col min="4653" max="4656" width="9.26953125" style="56" bestFit="1" customWidth="1"/>
    <col min="4657" max="4658" width="10" style="56" bestFit="1" customWidth="1"/>
    <col min="4659" max="4659" width="9.26953125" style="56" bestFit="1" customWidth="1"/>
    <col min="4660" max="4661" width="10" style="56" bestFit="1" customWidth="1"/>
    <col min="4662" max="4662" width="10.6328125" style="56" bestFit="1" customWidth="1"/>
    <col min="4663" max="4663" width="9.6328125" style="56" bestFit="1" customWidth="1"/>
    <col min="4664" max="4664" width="11.08984375" style="56" bestFit="1" customWidth="1"/>
    <col min="4665" max="4665" width="5.7265625" style="56" customWidth="1"/>
    <col min="4666" max="4666" width="7" style="56" customWidth="1"/>
    <col min="4667" max="4667" width="3.6328125" style="56" customWidth="1"/>
    <col min="4668" max="4668" width="19.453125" style="56" customWidth="1"/>
    <col min="4669" max="4670" width="9.90625" style="56" bestFit="1" customWidth="1"/>
    <col min="4671" max="4671" width="9.08984375" style="56" bestFit="1" customWidth="1"/>
    <col min="4672" max="4672" width="10" style="56" customWidth="1"/>
    <col min="4673" max="4673" width="3.90625" style="56" customWidth="1"/>
    <col min="4674" max="4674" width="3.7265625" style="56" customWidth="1"/>
    <col min="4675" max="4675" width="20.08984375" style="56" customWidth="1"/>
    <col min="4676" max="4676" width="9.36328125" style="56" bestFit="1" customWidth="1"/>
    <col min="4677" max="4677" width="9.90625" style="56" bestFit="1" customWidth="1"/>
    <col min="4678" max="4678" width="10.453125" style="56" bestFit="1" customWidth="1"/>
    <col min="4679" max="4679" width="3.90625" style="56" customWidth="1"/>
    <col min="4680" max="4864" width="9" style="56"/>
    <col min="4865" max="4865" width="3.90625" style="56" customWidth="1"/>
    <col min="4866" max="4866" width="21" style="56" customWidth="1"/>
    <col min="4867" max="4905" width="9.26953125" style="56" bestFit="1" customWidth="1"/>
    <col min="4906" max="4906" width="10" style="56" bestFit="1" customWidth="1"/>
    <col min="4907" max="4907" width="9.26953125" style="56" bestFit="1" customWidth="1"/>
    <col min="4908" max="4908" width="10" style="56" bestFit="1" customWidth="1"/>
    <col min="4909" max="4912" width="9.26953125" style="56" bestFit="1" customWidth="1"/>
    <col min="4913" max="4914" width="10" style="56" bestFit="1" customWidth="1"/>
    <col min="4915" max="4915" width="9.26953125" style="56" bestFit="1" customWidth="1"/>
    <col min="4916" max="4917" width="10" style="56" bestFit="1" customWidth="1"/>
    <col min="4918" max="4918" width="10.6328125" style="56" bestFit="1" customWidth="1"/>
    <col min="4919" max="4919" width="9.6328125" style="56" bestFit="1" customWidth="1"/>
    <col min="4920" max="4920" width="11.08984375" style="56" bestFit="1" customWidth="1"/>
    <col min="4921" max="4921" width="5.7265625" style="56" customWidth="1"/>
    <col min="4922" max="4922" width="7" style="56" customWidth="1"/>
    <col min="4923" max="4923" width="3.6328125" style="56" customWidth="1"/>
    <col min="4924" max="4924" width="19.453125" style="56" customWidth="1"/>
    <col min="4925" max="4926" width="9.90625" style="56" bestFit="1" customWidth="1"/>
    <col min="4927" max="4927" width="9.08984375" style="56" bestFit="1" customWidth="1"/>
    <col min="4928" max="4928" width="10" style="56" customWidth="1"/>
    <col min="4929" max="4929" width="3.90625" style="56" customWidth="1"/>
    <col min="4930" max="4930" width="3.7265625" style="56" customWidth="1"/>
    <col min="4931" max="4931" width="20.08984375" style="56" customWidth="1"/>
    <col min="4932" max="4932" width="9.36328125" style="56" bestFit="1" customWidth="1"/>
    <col min="4933" max="4933" width="9.90625" style="56" bestFit="1" customWidth="1"/>
    <col min="4934" max="4934" width="10.453125" style="56" bestFit="1" customWidth="1"/>
    <col min="4935" max="4935" width="3.90625" style="56" customWidth="1"/>
    <col min="4936" max="5120" width="9" style="56"/>
    <col min="5121" max="5121" width="3.90625" style="56" customWidth="1"/>
    <col min="5122" max="5122" width="21" style="56" customWidth="1"/>
    <col min="5123" max="5161" width="9.26953125" style="56" bestFit="1" customWidth="1"/>
    <col min="5162" max="5162" width="10" style="56" bestFit="1" customWidth="1"/>
    <col min="5163" max="5163" width="9.26953125" style="56" bestFit="1" customWidth="1"/>
    <col min="5164" max="5164" width="10" style="56" bestFit="1" customWidth="1"/>
    <col min="5165" max="5168" width="9.26953125" style="56" bestFit="1" customWidth="1"/>
    <col min="5169" max="5170" width="10" style="56" bestFit="1" customWidth="1"/>
    <col min="5171" max="5171" width="9.26953125" style="56" bestFit="1" customWidth="1"/>
    <col min="5172" max="5173" width="10" style="56" bestFit="1" customWidth="1"/>
    <col min="5174" max="5174" width="10.6328125" style="56" bestFit="1" customWidth="1"/>
    <col min="5175" max="5175" width="9.6328125" style="56" bestFit="1" customWidth="1"/>
    <col min="5176" max="5176" width="11.08984375" style="56" bestFit="1" customWidth="1"/>
    <col min="5177" max="5177" width="5.7265625" style="56" customWidth="1"/>
    <col min="5178" max="5178" width="7" style="56" customWidth="1"/>
    <col min="5179" max="5179" width="3.6328125" style="56" customWidth="1"/>
    <col min="5180" max="5180" width="19.453125" style="56" customWidth="1"/>
    <col min="5181" max="5182" width="9.90625" style="56" bestFit="1" customWidth="1"/>
    <col min="5183" max="5183" width="9.08984375" style="56" bestFit="1" customWidth="1"/>
    <col min="5184" max="5184" width="10" style="56" customWidth="1"/>
    <col min="5185" max="5185" width="3.90625" style="56" customWidth="1"/>
    <col min="5186" max="5186" width="3.7265625" style="56" customWidth="1"/>
    <col min="5187" max="5187" width="20.08984375" style="56" customWidth="1"/>
    <col min="5188" max="5188" width="9.36328125" style="56" bestFit="1" customWidth="1"/>
    <col min="5189" max="5189" width="9.90625" style="56" bestFit="1" customWidth="1"/>
    <col min="5190" max="5190" width="10.453125" style="56" bestFit="1" customWidth="1"/>
    <col min="5191" max="5191" width="3.90625" style="56" customWidth="1"/>
    <col min="5192" max="5376" width="9" style="56"/>
    <col min="5377" max="5377" width="3.90625" style="56" customWidth="1"/>
    <col min="5378" max="5378" width="21" style="56" customWidth="1"/>
    <col min="5379" max="5417" width="9.26953125" style="56" bestFit="1" customWidth="1"/>
    <col min="5418" max="5418" width="10" style="56" bestFit="1" customWidth="1"/>
    <col min="5419" max="5419" width="9.26953125" style="56" bestFit="1" customWidth="1"/>
    <col min="5420" max="5420" width="10" style="56" bestFit="1" customWidth="1"/>
    <col min="5421" max="5424" width="9.26953125" style="56" bestFit="1" customWidth="1"/>
    <col min="5425" max="5426" width="10" style="56" bestFit="1" customWidth="1"/>
    <col min="5427" max="5427" width="9.26953125" style="56" bestFit="1" customWidth="1"/>
    <col min="5428" max="5429" width="10" style="56" bestFit="1" customWidth="1"/>
    <col min="5430" max="5430" width="10.6328125" style="56" bestFit="1" customWidth="1"/>
    <col min="5431" max="5431" width="9.6328125" style="56" bestFit="1" customWidth="1"/>
    <col min="5432" max="5432" width="11.08984375" style="56" bestFit="1" customWidth="1"/>
    <col min="5433" max="5433" width="5.7265625" style="56" customWidth="1"/>
    <col min="5434" max="5434" width="7" style="56" customWidth="1"/>
    <col min="5435" max="5435" width="3.6328125" style="56" customWidth="1"/>
    <col min="5436" max="5436" width="19.453125" style="56" customWidth="1"/>
    <col min="5437" max="5438" width="9.90625" style="56" bestFit="1" customWidth="1"/>
    <col min="5439" max="5439" width="9.08984375" style="56" bestFit="1" customWidth="1"/>
    <col min="5440" max="5440" width="10" style="56" customWidth="1"/>
    <col min="5441" max="5441" width="3.90625" style="56" customWidth="1"/>
    <col min="5442" max="5442" width="3.7265625" style="56" customWidth="1"/>
    <col min="5443" max="5443" width="20.08984375" style="56" customWidth="1"/>
    <col min="5444" max="5444" width="9.36328125" style="56" bestFit="1" customWidth="1"/>
    <col min="5445" max="5445" width="9.90625" style="56" bestFit="1" customWidth="1"/>
    <col min="5446" max="5446" width="10.453125" style="56" bestFit="1" customWidth="1"/>
    <col min="5447" max="5447" width="3.90625" style="56" customWidth="1"/>
    <col min="5448" max="5632" width="9" style="56"/>
    <col min="5633" max="5633" width="3.90625" style="56" customWidth="1"/>
    <col min="5634" max="5634" width="21" style="56" customWidth="1"/>
    <col min="5635" max="5673" width="9.26953125" style="56" bestFit="1" customWidth="1"/>
    <col min="5674" max="5674" width="10" style="56" bestFit="1" customWidth="1"/>
    <col min="5675" max="5675" width="9.26953125" style="56" bestFit="1" customWidth="1"/>
    <col min="5676" max="5676" width="10" style="56" bestFit="1" customWidth="1"/>
    <col min="5677" max="5680" width="9.26953125" style="56" bestFit="1" customWidth="1"/>
    <col min="5681" max="5682" width="10" style="56" bestFit="1" customWidth="1"/>
    <col min="5683" max="5683" width="9.26953125" style="56" bestFit="1" customWidth="1"/>
    <col min="5684" max="5685" width="10" style="56" bestFit="1" customWidth="1"/>
    <col min="5686" max="5686" width="10.6328125" style="56" bestFit="1" customWidth="1"/>
    <col min="5687" max="5687" width="9.6328125" style="56" bestFit="1" customWidth="1"/>
    <col min="5688" max="5688" width="11.08984375" style="56" bestFit="1" customWidth="1"/>
    <col min="5689" max="5689" width="5.7265625" style="56" customWidth="1"/>
    <col min="5690" max="5690" width="7" style="56" customWidth="1"/>
    <col min="5691" max="5691" width="3.6328125" style="56" customWidth="1"/>
    <col min="5692" max="5692" width="19.453125" style="56" customWidth="1"/>
    <col min="5693" max="5694" width="9.90625" style="56" bestFit="1" customWidth="1"/>
    <col min="5695" max="5695" width="9.08984375" style="56" bestFit="1" customWidth="1"/>
    <col min="5696" max="5696" width="10" style="56" customWidth="1"/>
    <col min="5697" max="5697" width="3.90625" style="56" customWidth="1"/>
    <col min="5698" max="5698" width="3.7265625" style="56" customWidth="1"/>
    <col min="5699" max="5699" width="20.08984375" style="56" customWidth="1"/>
    <col min="5700" max="5700" width="9.36328125" style="56" bestFit="1" customWidth="1"/>
    <col min="5701" max="5701" width="9.90625" style="56" bestFit="1" customWidth="1"/>
    <col min="5702" max="5702" width="10.453125" style="56" bestFit="1" customWidth="1"/>
    <col min="5703" max="5703" width="3.90625" style="56" customWidth="1"/>
    <col min="5704" max="5888" width="9" style="56"/>
    <col min="5889" max="5889" width="3.90625" style="56" customWidth="1"/>
    <col min="5890" max="5890" width="21" style="56" customWidth="1"/>
    <col min="5891" max="5929" width="9.26953125" style="56" bestFit="1" customWidth="1"/>
    <col min="5930" max="5930" width="10" style="56" bestFit="1" customWidth="1"/>
    <col min="5931" max="5931" width="9.26953125" style="56" bestFit="1" customWidth="1"/>
    <col min="5932" max="5932" width="10" style="56" bestFit="1" customWidth="1"/>
    <col min="5933" max="5936" width="9.26953125" style="56" bestFit="1" customWidth="1"/>
    <col min="5937" max="5938" width="10" style="56" bestFit="1" customWidth="1"/>
    <col min="5939" max="5939" width="9.26953125" style="56" bestFit="1" customWidth="1"/>
    <col min="5940" max="5941" width="10" style="56" bestFit="1" customWidth="1"/>
    <col min="5942" max="5942" width="10.6328125" style="56" bestFit="1" customWidth="1"/>
    <col min="5943" max="5943" width="9.6328125" style="56" bestFit="1" customWidth="1"/>
    <col min="5944" max="5944" width="11.08984375" style="56" bestFit="1" customWidth="1"/>
    <col min="5945" max="5945" width="5.7265625" style="56" customWidth="1"/>
    <col min="5946" max="5946" width="7" style="56" customWidth="1"/>
    <col min="5947" max="5947" width="3.6328125" style="56" customWidth="1"/>
    <col min="5948" max="5948" width="19.453125" style="56" customWidth="1"/>
    <col min="5949" max="5950" width="9.90625" style="56" bestFit="1" customWidth="1"/>
    <col min="5951" max="5951" width="9.08984375" style="56" bestFit="1" customWidth="1"/>
    <col min="5952" max="5952" width="10" style="56" customWidth="1"/>
    <col min="5953" max="5953" width="3.90625" style="56" customWidth="1"/>
    <col min="5954" max="5954" width="3.7265625" style="56" customWidth="1"/>
    <col min="5955" max="5955" width="20.08984375" style="56" customWidth="1"/>
    <col min="5956" max="5956" width="9.36328125" style="56" bestFit="1" customWidth="1"/>
    <col min="5957" max="5957" width="9.90625" style="56" bestFit="1" customWidth="1"/>
    <col min="5958" max="5958" width="10.453125" style="56" bestFit="1" customWidth="1"/>
    <col min="5959" max="5959" width="3.90625" style="56" customWidth="1"/>
    <col min="5960" max="6144" width="9" style="56"/>
    <col min="6145" max="6145" width="3.90625" style="56" customWidth="1"/>
    <col min="6146" max="6146" width="21" style="56" customWidth="1"/>
    <col min="6147" max="6185" width="9.26953125" style="56" bestFit="1" customWidth="1"/>
    <col min="6186" max="6186" width="10" style="56" bestFit="1" customWidth="1"/>
    <col min="6187" max="6187" width="9.26953125" style="56" bestFit="1" customWidth="1"/>
    <col min="6188" max="6188" width="10" style="56" bestFit="1" customWidth="1"/>
    <col min="6189" max="6192" width="9.26953125" style="56" bestFit="1" customWidth="1"/>
    <col min="6193" max="6194" width="10" style="56" bestFit="1" customWidth="1"/>
    <col min="6195" max="6195" width="9.26953125" style="56" bestFit="1" customWidth="1"/>
    <col min="6196" max="6197" width="10" style="56" bestFit="1" customWidth="1"/>
    <col min="6198" max="6198" width="10.6328125" style="56" bestFit="1" customWidth="1"/>
    <col min="6199" max="6199" width="9.6328125" style="56" bestFit="1" customWidth="1"/>
    <col min="6200" max="6200" width="11.08984375" style="56" bestFit="1" customWidth="1"/>
    <col min="6201" max="6201" width="5.7265625" style="56" customWidth="1"/>
    <col min="6202" max="6202" width="7" style="56" customWidth="1"/>
    <col min="6203" max="6203" width="3.6328125" style="56" customWidth="1"/>
    <col min="6204" max="6204" width="19.453125" style="56" customWidth="1"/>
    <col min="6205" max="6206" width="9.90625" style="56" bestFit="1" customWidth="1"/>
    <col min="6207" max="6207" width="9.08984375" style="56" bestFit="1" customWidth="1"/>
    <col min="6208" max="6208" width="10" style="56" customWidth="1"/>
    <col min="6209" max="6209" width="3.90625" style="56" customWidth="1"/>
    <col min="6210" max="6210" width="3.7265625" style="56" customWidth="1"/>
    <col min="6211" max="6211" width="20.08984375" style="56" customWidth="1"/>
    <col min="6212" max="6212" width="9.36328125" style="56" bestFit="1" customWidth="1"/>
    <col min="6213" max="6213" width="9.90625" style="56" bestFit="1" customWidth="1"/>
    <col min="6214" max="6214" width="10.453125" style="56" bestFit="1" customWidth="1"/>
    <col min="6215" max="6215" width="3.90625" style="56" customWidth="1"/>
    <col min="6216" max="6400" width="9" style="56"/>
    <col min="6401" max="6401" width="3.90625" style="56" customWidth="1"/>
    <col min="6402" max="6402" width="21" style="56" customWidth="1"/>
    <col min="6403" max="6441" width="9.26953125" style="56" bestFit="1" customWidth="1"/>
    <col min="6442" max="6442" width="10" style="56" bestFit="1" customWidth="1"/>
    <col min="6443" max="6443" width="9.26953125" style="56" bestFit="1" customWidth="1"/>
    <col min="6444" max="6444" width="10" style="56" bestFit="1" customWidth="1"/>
    <col min="6445" max="6448" width="9.26953125" style="56" bestFit="1" customWidth="1"/>
    <col min="6449" max="6450" width="10" style="56" bestFit="1" customWidth="1"/>
    <col min="6451" max="6451" width="9.26953125" style="56" bestFit="1" customWidth="1"/>
    <col min="6452" max="6453" width="10" style="56" bestFit="1" customWidth="1"/>
    <col min="6454" max="6454" width="10.6328125" style="56" bestFit="1" customWidth="1"/>
    <col min="6455" max="6455" width="9.6328125" style="56" bestFit="1" customWidth="1"/>
    <col min="6456" max="6456" width="11.08984375" style="56" bestFit="1" customWidth="1"/>
    <col min="6457" max="6457" width="5.7265625" style="56" customWidth="1"/>
    <col min="6458" max="6458" width="7" style="56" customWidth="1"/>
    <col min="6459" max="6459" width="3.6328125" style="56" customWidth="1"/>
    <col min="6460" max="6460" width="19.453125" style="56" customWidth="1"/>
    <col min="6461" max="6462" width="9.90625" style="56" bestFit="1" customWidth="1"/>
    <col min="6463" max="6463" width="9.08984375" style="56" bestFit="1" customWidth="1"/>
    <col min="6464" max="6464" width="10" style="56" customWidth="1"/>
    <col min="6465" max="6465" width="3.90625" style="56" customWidth="1"/>
    <col min="6466" max="6466" width="3.7265625" style="56" customWidth="1"/>
    <col min="6467" max="6467" width="20.08984375" style="56" customWidth="1"/>
    <col min="6468" max="6468" width="9.36328125" style="56" bestFit="1" customWidth="1"/>
    <col min="6469" max="6469" width="9.90625" style="56" bestFit="1" customWidth="1"/>
    <col min="6470" max="6470" width="10.453125" style="56" bestFit="1" customWidth="1"/>
    <col min="6471" max="6471" width="3.90625" style="56" customWidth="1"/>
    <col min="6472" max="6656" width="9" style="56"/>
    <col min="6657" max="6657" width="3.90625" style="56" customWidth="1"/>
    <col min="6658" max="6658" width="21" style="56" customWidth="1"/>
    <col min="6659" max="6697" width="9.26953125" style="56" bestFit="1" customWidth="1"/>
    <col min="6698" max="6698" width="10" style="56" bestFit="1" customWidth="1"/>
    <col min="6699" max="6699" width="9.26953125" style="56" bestFit="1" customWidth="1"/>
    <col min="6700" max="6700" width="10" style="56" bestFit="1" customWidth="1"/>
    <col min="6701" max="6704" width="9.26953125" style="56" bestFit="1" customWidth="1"/>
    <col min="6705" max="6706" width="10" style="56" bestFit="1" customWidth="1"/>
    <col min="6707" max="6707" width="9.26953125" style="56" bestFit="1" customWidth="1"/>
    <col min="6708" max="6709" width="10" style="56" bestFit="1" customWidth="1"/>
    <col min="6710" max="6710" width="10.6328125" style="56" bestFit="1" customWidth="1"/>
    <col min="6711" max="6711" width="9.6328125" style="56" bestFit="1" customWidth="1"/>
    <col min="6712" max="6712" width="11.08984375" style="56" bestFit="1" customWidth="1"/>
    <col min="6713" max="6713" width="5.7265625" style="56" customWidth="1"/>
    <col min="6714" max="6714" width="7" style="56" customWidth="1"/>
    <col min="6715" max="6715" width="3.6328125" style="56" customWidth="1"/>
    <col min="6716" max="6716" width="19.453125" style="56" customWidth="1"/>
    <col min="6717" max="6718" width="9.90625" style="56" bestFit="1" customWidth="1"/>
    <col min="6719" max="6719" width="9.08984375" style="56" bestFit="1" customWidth="1"/>
    <col min="6720" max="6720" width="10" style="56" customWidth="1"/>
    <col min="6721" max="6721" width="3.90625" style="56" customWidth="1"/>
    <col min="6722" max="6722" width="3.7265625" style="56" customWidth="1"/>
    <col min="6723" max="6723" width="20.08984375" style="56" customWidth="1"/>
    <col min="6724" max="6724" width="9.36328125" style="56" bestFit="1" customWidth="1"/>
    <col min="6725" max="6725" width="9.90625" style="56" bestFit="1" customWidth="1"/>
    <col min="6726" max="6726" width="10.453125" style="56" bestFit="1" customWidth="1"/>
    <col min="6727" max="6727" width="3.90625" style="56" customWidth="1"/>
    <col min="6728" max="6912" width="9" style="56"/>
    <col min="6913" max="6913" width="3.90625" style="56" customWidth="1"/>
    <col min="6914" max="6914" width="21" style="56" customWidth="1"/>
    <col min="6915" max="6953" width="9.26953125" style="56" bestFit="1" customWidth="1"/>
    <col min="6954" max="6954" width="10" style="56" bestFit="1" customWidth="1"/>
    <col min="6955" max="6955" width="9.26953125" style="56" bestFit="1" customWidth="1"/>
    <col min="6956" max="6956" width="10" style="56" bestFit="1" customWidth="1"/>
    <col min="6957" max="6960" width="9.26953125" style="56" bestFit="1" customWidth="1"/>
    <col min="6961" max="6962" width="10" style="56" bestFit="1" customWidth="1"/>
    <col min="6963" max="6963" width="9.26953125" style="56" bestFit="1" customWidth="1"/>
    <col min="6964" max="6965" width="10" style="56" bestFit="1" customWidth="1"/>
    <col min="6966" max="6966" width="10.6328125" style="56" bestFit="1" customWidth="1"/>
    <col min="6967" max="6967" width="9.6328125" style="56" bestFit="1" customWidth="1"/>
    <col min="6968" max="6968" width="11.08984375" style="56" bestFit="1" customWidth="1"/>
    <col min="6969" max="6969" width="5.7265625" style="56" customWidth="1"/>
    <col min="6970" max="6970" width="7" style="56" customWidth="1"/>
    <col min="6971" max="6971" width="3.6328125" style="56" customWidth="1"/>
    <col min="6972" max="6972" width="19.453125" style="56" customWidth="1"/>
    <col min="6973" max="6974" width="9.90625" style="56" bestFit="1" customWidth="1"/>
    <col min="6975" max="6975" width="9.08984375" style="56" bestFit="1" customWidth="1"/>
    <col min="6976" max="6976" width="10" style="56" customWidth="1"/>
    <col min="6977" max="6977" width="3.90625" style="56" customWidth="1"/>
    <col min="6978" max="6978" width="3.7265625" style="56" customWidth="1"/>
    <col min="6979" max="6979" width="20.08984375" style="56" customWidth="1"/>
    <col min="6980" max="6980" width="9.36328125" style="56" bestFit="1" customWidth="1"/>
    <col min="6981" max="6981" width="9.90625" style="56" bestFit="1" customWidth="1"/>
    <col min="6982" max="6982" width="10.453125" style="56" bestFit="1" customWidth="1"/>
    <col min="6983" max="6983" width="3.90625" style="56" customWidth="1"/>
    <col min="6984" max="7168" width="9" style="56"/>
    <col min="7169" max="7169" width="3.90625" style="56" customWidth="1"/>
    <col min="7170" max="7170" width="21" style="56" customWidth="1"/>
    <col min="7171" max="7209" width="9.26953125" style="56" bestFit="1" customWidth="1"/>
    <col min="7210" max="7210" width="10" style="56" bestFit="1" customWidth="1"/>
    <col min="7211" max="7211" width="9.26953125" style="56" bestFit="1" customWidth="1"/>
    <col min="7212" max="7212" width="10" style="56" bestFit="1" customWidth="1"/>
    <col min="7213" max="7216" width="9.26953125" style="56" bestFit="1" customWidth="1"/>
    <col min="7217" max="7218" width="10" style="56" bestFit="1" customWidth="1"/>
    <col min="7219" max="7219" width="9.26953125" style="56" bestFit="1" customWidth="1"/>
    <col min="7220" max="7221" width="10" style="56" bestFit="1" customWidth="1"/>
    <col min="7222" max="7222" width="10.6328125" style="56" bestFit="1" customWidth="1"/>
    <col min="7223" max="7223" width="9.6328125" style="56" bestFit="1" customWidth="1"/>
    <col min="7224" max="7224" width="11.08984375" style="56" bestFit="1" customWidth="1"/>
    <col min="7225" max="7225" width="5.7265625" style="56" customWidth="1"/>
    <col min="7226" max="7226" width="7" style="56" customWidth="1"/>
    <col min="7227" max="7227" width="3.6328125" style="56" customWidth="1"/>
    <col min="7228" max="7228" width="19.453125" style="56" customWidth="1"/>
    <col min="7229" max="7230" width="9.90625" style="56" bestFit="1" customWidth="1"/>
    <col min="7231" max="7231" width="9.08984375" style="56" bestFit="1" customWidth="1"/>
    <col min="7232" max="7232" width="10" style="56" customWidth="1"/>
    <col min="7233" max="7233" width="3.90625" style="56" customWidth="1"/>
    <col min="7234" max="7234" width="3.7265625" style="56" customWidth="1"/>
    <col min="7235" max="7235" width="20.08984375" style="56" customWidth="1"/>
    <col min="7236" max="7236" width="9.36328125" style="56" bestFit="1" customWidth="1"/>
    <col min="7237" max="7237" width="9.90625" style="56" bestFit="1" customWidth="1"/>
    <col min="7238" max="7238" width="10.453125" style="56" bestFit="1" customWidth="1"/>
    <col min="7239" max="7239" width="3.90625" style="56" customWidth="1"/>
    <col min="7240" max="7424" width="9" style="56"/>
    <col min="7425" max="7425" width="3.90625" style="56" customWidth="1"/>
    <col min="7426" max="7426" width="21" style="56" customWidth="1"/>
    <col min="7427" max="7465" width="9.26953125" style="56" bestFit="1" customWidth="1"/>
    <col min="7466" max="7466" width="10" style="56" bestFit="1" customWidth="1"/>
    <col min="7467" max="7467" width="9.26953125" style="56" bestFit="1" customWidth="1"/>
    <col min="7468" max="7468" width="10" style="56" bestFit="1" customWidth="1"/>
    <col min="7469" max="7472" width="9.26953125" style="56" bestFit="1" customWidth="1"/>
    <col min="7473" max="7474" width="10" style="56" bestFit="1" customWidth="1"/>
    <col min="7475" max="7475" width="9.26953125" style="56" bestFit="1" customWidth="1"/>
    <col min="7476" max="7477" width="10" style="56" bestFit="1" customWidth="1"/>
    <col min="7478" max="7478" width="10.6328125" style="56" bestFit="1" customWidth="1"/>
    <col min="7479" max="7479" width="9.6328125" style="56" bestFit="1" customWidth="1"/>
    <col min="7480" max="7480" width="11.08984375" style="56" bestFit="1" customWidth="1"/>
    <col min="7481" max="7481" width="5.7265625" style="56" customWidth="1"/>
    <col min="7482" max="7482" width="7" style="56" customWidth="1"/>
    <col min="7483" max="7483" width="3.6328125" style="56" customWidth="1"/>
    <col min="7484" max="7484" width="19.453125" style="56" customWidth="1"/>
    <col min="7485" max="7486" width="9.90625" style="56" bestFit="1" customWidth="1"/>
    <col min="7487" max="7487" width="9.08984375" style="56" bestFit="1" customWidth="1"/>
    <col min="7488" max="7488" width="10" style="56" customWidth="1"/>
    <col min="7489" max="7489" width="3.90625" style="56" customWidth="1"/>
    <col min="7490" max="7490" width="3.7265625" style="56" customWidth="1"/>
    <col min="7491" max="7491" width="20.08984375" style="56" customWidth="1"/>
    <col min="7492" max="7492" width="9.36328125" style="56" bestFit="1" customWidth="1"/>
    <col min="7493" max="7493" width="9.90625" style="56" bestFit="1" customWidth="1"/>
    <col min="7494" max="7494" width="10.453125" style="56" bestFit="1" customWidth="1"/>
    <col min="7495" max="7495" width="3.90625" style="56" customWidth="1"/>
    <col min="7496" max="7680" width="9" style="56"/>
    <col min="7681" max="7681" width="3.90625" style="56" customWidth="1"/>
    <col min="7682" max="7682" width="21" style="56" customWidth="1"/>
    <col min="7683" max="7721" width="9.26953125" style="56" bestFit="1" customWidth="1"/>
    <col min="7722" max="7722" width="10" style="56" bestFit="1" customWidth="1"/>
    <col min="7723" max="7723" width="9.26953125" style="56" bestFit="1" customWidth="1"/>
    <col min="7724" max="7724" width="10" style="56" bestFit="1" customWidth="1"/>
    <col min="7725" max="7728" width="9.26953125" style="56" bestFit="1" customWidth="1"/>
    <col min="7729" max="7730" width="10" style="56" bestFit="1" customWidth="1"/>
    <col min="7731" max="7731" width="9.26953125" style="56" bestFit="1" customWidth="1"/>
    <col min="7732" max="7733" width="10" style="56" bestFit="1" customWidth="1"/>
    <col min="7734" max="7734" width="10.6328125" style="56" bestFit="1" customWidth="1"/>
    <col min="7735" max="7735" width="9.6328125" style="56" bestFit="1" customWidth="1"/>
    <col min="7736" max="7736" width="11.08984375" style="56" bestFit="1" customWidth="1"/>
    <col min="7737" max="7737" width="5.7265625" style="56" customWidth="1"/>
    <col min="7738" max="7738" width="7" style="56" customWidth="1"/>
    <col min="7739" max="7739" width="3.6328125" style="56" customWidth="1"/>
    <col min="7740" max="7740" width="19.453125" style="56" customWidth="1"/>
    <col min="7741" max="7742" width="9.90625" style="56" bestFit="1" customWidth="1"/>
    <col min="7743" max="7743" width="9.08984375" style="56" bestFit="1" customWidth="1"/>
    <col min="7744" max="7744" width="10" style="56" customWidth="1"/>
    <col min="7745" max="7745" width="3.90625" style="56" customWidth="1"/>
    <col min="7746" max="7746" width="3.7265625" style="56" customWidth="1"/>
    <col min="7747" max="7747" width="20.08984375" style="56" customWidth="1"/>
    <col min="7748" max="7748" width="9.36328125" style="56" bestFit="1" customWidth="1"/>
    <col min="7749" max="7749" width="9.90625" style="56" bestFit="1" customWidth="1"/>
    <col min="7750" max="7750" width="10.453125" style="56" bestFit="1" customWidth="1"/>
    <col min="7751" max="7751" width="3.90625" style="56" customWidth="1"/>
    <col min="7752" max="7936" width="9" style="56"/>
    <col min="7937" max="7937" width="3.90625" style="56" customWidth="1"/>
    <col min="7938" max="7938" width="21" style="56" customWidth="1"/>
    <col min="7939" max="7977" width="9.26953125" style="56" bestFit="1" customWidth="1"/>
    <col min="7978" max="7978" width="10" style="56" bestFit="1" customWidth="1"/>
    <col min="7979" max="7979" width="9.26953125" style="56" bestFit="1" customWidth="1"/>
    <col min="7980" max="7980" width="10" style="56" bestFit="1" customWidth="1"/>
    <col min="7981" max="7984" width="9.26953125" style="56" bestFit="1" customWidth="1"/>
    <col min="7985" max="7986" width="10" style="56" bestFit="1" customWidth="1"/>
    <col min="7987" max="7987" width="9.26953125" style="56" bestFit="1" customWidth="1"/>
    <col min="7988" max="7989" width="10" style="56" bestFit="1" customWidth="1"/>
    <col min="7990" max="7990" width="10.6328125" style="56" bestFit="1" customWidth="1"/>
    <col min="7991" max="7991" width="9.6328125" style="56" bestFit="1" customWidth="1"/>
    <col min="7992" max="7992" width="11.08984375" style="56" bestFit="1" customWidth="1"/>
    <col min="7993" max="7993" width="5.7265625" style="56" customWidth="1"/>
    <col min="7994" max="7994" width="7" style="56" customWidth="1"/>
    <col min="7995" max="7995" width="3.6328125" style="56" customWidth="1"/>
    <col min="7996" max="7996" width="19.453125" style="56" customWidth="1"/>
    <col min="7997" max="7998" width="9.90625" style="56" bestFit="1" customWidth="1"/>
    <col min="7999" max="7999" width="9.08984375" style="56" bestFit="1" customWidth="1"/>
    <col min="8000" max="8000" width="10" style="56" customWidth="1"/>
    <col min="8001" max="8001" width="3.90625" style="56" customWidth="1"/>
    <col min="8002" max="8002" width="3.7265625" style="56" customWidth="1"/>
    <col min="8003" max="8003" width="20.08984375" style="56" customWidth="1"/>
    <col min="8004" max="8004" width="9.36328125" style="56" bestFit="1" customWidth="1"/>
    <col min="8005" max="8005" width="9.90625" style="56" bestFit="1" customWidth="1"/>
    <col min="8006" max="8006" width="10.453125" style="56" bestFit="1" customWidth="1"/>
    <col min="8007" max="8007" width="3.90625" style="56" customWidth="1"/>
    <col min="8008" max="8192" width="9" style="56"/>
    <col min="8193" max="8193" width="3.90625" style="56" customWidth="1"/>
    <col min="8194" max="8194" width="21" style="56" customWidth="1"/>
    <col min="8195" max="8233" width="9.26953125" style="56" bestFit="1" customWidth="1"/>
    <col min="8234" max="8234" width="10" style="56" bestFit="1" customWidth="1"/>
    <col min="8235" max="8235" width="9.26953125" style="56" bestFit="1" customWidth="1"/>
    <col min="8236" max="8236" width="10" style="56" bestFit="1" customWidth="1"/>
    <col min="8237" max="8240" width="9.26953125" style="56" bestFit="1" customWidth="1"/>
    <col min="8241" max="8242" width="10" style="56" bestFit="1" customWidth="1"/>
    <col min="8243" max="8243" width="9.26953125" style="56" bestFit="1" customWidth="1"/>
    <col min="8244" max="8245" width="10" style="56" bestFit="1" customWidth="1"/>
    <col min="8246" max="8246" width="10.6328125" style="56" bestFit="1" customWidth="1"/>
    <col min="8247" max="8247" width="9.6328125" style="56" bestFit="1" customWidth="1"/>
    <col min="8248" max="8248" width="11.08984375" style="56" bestFit="1" customWidth="1"/>
    <col min="8249" max="8249" width="5.7265625" style="56" customWidth="1"/>
    <col min="8250" max="8250" width="7" style="56" customWidth="1"/>
    <col min="8251" max="8251" width="3.6328125" style="56" customWidth="1"/>
    <col min="8252" max="8252" width="19.453125" style="56" customWidth="1"/>
    <col min="8253" max="8254" width="9.90625" style="56" bestFit="1" customWidth="1"/>
    <col min="8255" max="8255" width="9.08984375" style="56" bestFit="1" customWidth="1"/>
    <col min="8256" max="8256" width="10" style="56" customWidth="1"/>
    <col min="8257" max="8257" width="3.90625" style="56" customWidth="1"/>
    <col min="8258" max="8258" width="3.7265625" style="56" customWidth="1"/>
    <col min="8259" max="8259" width="20.08984375" style="56" customWidth="1"/>
    <col min="8260" max="8260" width="9.36328125" style="56" bestFit="1" customWidth="1"/>
    <col min="8261" max="8261" width="9.90625" style="56" bestFit="1" customWidth="1"/>
    <col min="8262" max="8262" width="10.453125" style="56" bestFit="1" customWidth="1"/>
    <col min="8263" max="8263" width="3.90625" style="56" customWidth="1"/>
    <col min="8264" max="8448" width="9" style="56"/>
    <col min="8449" max="8449" width="3.90625" style="56" customWidth="1"/>
    <col min="8450" max="8450" width="21" style="56" customWidth="1"/>
    <col min="8451" max="8489" width="9.26953125" style="56" bestFit="1" customWidth="1"/>
    <col min="8490" max="8490" width="10" style="56" bestFit="1" customWidth="1"/>
    <col min="8491" max="8491" width="9.26953125" style="56" bestFit="1" customWidth="1"/>
    <col min="8492" max="8492" width="10" style="56" bestFit="1" customWidth="1"/>
    <col min="8493" max="8496" width="9.26953125" style="56" bestFit="1" customWidth="1"/>
    <col min="8497" max="8498" width="10" style="56" bestFit="1" customWidth="1"/>
    <col min="8499" max="8499" width="9.26953125" style="56" bestFit="1" customWidth="1"/>
    <col min="8500" max="8501" width="10" style="56" bestFit="1" customWidth="1"/>
    <col min="8502" max="8502" width="10.6328125" style="56" bestFit="1" customWidth="1"/>
    <col min="8503" max="8503" width="9.6328125" style="56" bestFit="1" customWidth="1"/>
    <col min="8504" max="8504" width="11.08984375" style="56" bestFit="1" customWidth="1"/>
    <col min="8505" max="8505" width="5.7265625" style="56" customWidth="1"/>
    <col min="8506" max="8506" width="7" style="56" customWidth="1"/>
    <col min="8507" max="8507" width="3.6328125" style="56" customWidth="1"/>
    <col min="8508" max="8508" width="19.453125" style="56" customWidth="1"/>
    <col min="8509" max="8510" width="9.90625" style="56" bestFit="1" customWidth="1"/>
    <col min="8511" max="8511" width="9.08984375" style="56" bestFit="1" customWidth="1"/>
    <col min="8512" max="8512" width="10" style="56" customWidth="1"/>
    <col min="8513" max="8513" width="3.90625" style="56" customWidth="1"/>
    <col min="8514" max="8514" width="3.7265625" style="56" customWidth="1"/>
    <col min="8515" max="8515" width="20.08984375" style="56" customWidth="1"/>
    <col min="8516" max="8516" width="9.36328125" style="56" bestFit="1" customWidth="1"/>
    <col min="8517" max="8517" width="9.90625" style="56" bestFit="1" customWidth="1"/>
    <col min="8518" max="8518" width="10.453125" style="56" bestFit="1" customWidth="1"/>
    <col min="8519" max="8519" width="3.90625" style="56" customWidth="1"/>
    <col min="8520" max="8704" width="9" style="56"/>
    <col min="8705" max="8705" width="3.90625" style="56" customWidth="1"/>
    <col min="8706" max="8706" width="21" style="56" customWidth="1"/>
    <col min="8707" max="8745" width="9.26953125" style="56" bestFit="1" customWidth="1"/>
    <col min="8746" max="8746" width="10" style="56" bestFit="1" customWidth="1"/>
    <col min="8747" max="8747" width="9.26953125" style="56" bestFit="1" customWidth="1"/>
    <col min="8748" max="8748" width="10" style="56" bestFit="1" customWidth="1"/>
    <col min="8749" max="8752" width="9.26953125" style="56" bestFit="1" customWidth="1"/>
    <col min="8753" max="8754" width="10" style="56" bestFit="1" customWidth="1"/>
    <col min="8755" max="8755" width="9.26953125" style="56" bestFit="1" customWidth="1"/>
    <col min="8756" max="8757" width="10" style="56" bestFit="1" customWidth="1"/>
    <col min="8758" max="8758" width="10.6328125" style="56" bestFit="1" customWidth="1"/>
    <col min="8759" max="8759" width="9.6328125" style="56" bestFit="1" customWidth="1"/>
    <col min="8760" max="8760" width="11.08984375" style="56" bestFit="1" customWidth="1"/>
    <col min="8761" max="8761" width="5.7265625" style="56" customWidth="1"/>
    <col min="8762" max="8762" width="7" style="56" customWidth="1"/>
    <col min="8763" max="8763" width="3.6328125" style="56" customWidth="1"/>
    <col min="8764" max="8764" width="19.453125" style="56" customWidth="1"/>
    <col min="8765" max="8766" width="9.90625" style="56" bestFit="1" customWidth="1"/>
    <col min="8767" max="8767" width="9.08984375" style="56" bestFit="1" customWidth="1"/>
    <col min="8768" max="8768" width="10" style="56" customWidth="1"/>
    <col min="8769" max="8769" width="3.90625" style="56" customWidth="1"/>
    <col min="8770" max="8770" width="3.7265625" style="56" customWidth="1"/>
    <col min="8771" max="8771" width="20.08984375" style="56" customWidth="1"/>
    <col min="8772" max="8772" width="9.36328125" style="56" bestFit="1" customWidth="1"/>
    <col min="8773" max="8773" width="9.90625" style="56" bestFit="1" customWidth="1"/>
    <col min="8774" max="8774" width="10.453125" style="56" bestFit="1" customWidth="1"/>
    <col min="8775" max="8775" width="3.90625" style="56" customWidth="1"/>
    <col min="8776" max="8960" width="9" style="56"/>
    <col min="8961" max="8961" width="3.90625" style="56" customWidth="1"/>
    <col min="8962" max="8962" width="21" style="56" customWidth="1"/>
    <col min="8963" max="9001" width="9.26953125" style="56" bestFit="1" customWidth="1"/>
    <col min="9002" max="9002" width="10" style="56" bestFit="1" customWidth="1"/>
    <col min="9003" max="9003" width="9.26953125" style="56" bestFit="1" customWidth="1"/>
    <col min="9004" max="9004" width="10" style="56" bestFit="1" customWidth="1"/>
    <col min="9005" max="9008" width="9.26953125" style="56" bestFit="1" customWidth="1"/>
    <col min="9009" max="9010" width="10" style="56" bestFit="1" customWidth="1"/>
    <col min="9011" max="9011" width="9.26953125" style="56" bestFit="1" customWidth="1"/>
    <col min="9012" max="9013" width="10" style="56" bestFit="1" customWidth="1"/>
    <col min="9014" max="9014" width="10.6328125" style="56" bestFit="1" customWidth="1"/>
    <col min="9015" max="9015" width="9.6328125" style="56" bestFit="1" customWidth="1"/>
    <col min="9016" max="9016" width="11.08984375" style="56" bestFit="1" customWidth="1"/>
    <col min="9017" max="9017" width="5.7265625" style="56" customWidth="1"/>
    <col min="9018" max="9018" width="7" style="56" customWidth="1"/>
    <col min="9019" max="9019" width="3.6328125" style="56" customWidth="1"/>
    <col min="9020" max="9020" width="19.453125" style="56" customWidth="1"/>
    <col min="9021" max="9022" width="9.90625" style="56" bestFit="1" customWidth="1"/>
    <col min="9023" max="9023" width="9.08984375" style="56" bestFit="1" customWidth="1"/>
    <col min="9024" max="9024" width="10" style="56" customWidth="1"/>
    <col min="9025" max="9025" width="3.90625" style="56" customWidth="1"/>
    <col min="9026" max="9026" width="3.7265625" style="56" customWidth="1"/>
    <col min="9027" max="9027" width="20.08984375" style="56" customWidth="1"/>
    <col min="9028" max="9028" width="9.36328125" style="56" bestFit="1" customWidth="1"/>
    <col min="9029" max="9029" width="9.90625" style="56" bestFit="1" customWidth="1"/>
    <col min="9030" max="9030" width="10.453125" style="56" bestFit="1" customWidth="1"/>
    <col min="9031" max="9031" width="3.90625" style="56" customWidth="1"/>
    <col min="9032" max="9216" width="9" style="56"/>
    <col min="9217" max="9217" width="3.90625" style="56" customWidth="1"/>
    <col min="9218" max="9218" width="21" style="56" customWidth="1"/>
    <col min="9219" max="9257" width="9.26953125" style="56" bestFit="1" customWidth="1"/>
    <col min="9258" max="9258" width="10" style="56" bestFit="1" customWidth="1"/>
    <col min="9259" max="9259" width="9.26953125" style="56" bestFit="1" customWidth="1"/>
    <col min="9260" max="9260" width="10" style="56" bestFit="1" customWidth="1"/>
    <col min="9261" max="9264" width="9.26953125" style="56" bestFit="1" customWidth="1"/>
    <col min="9265" max="9266" width="10" style="56" bestFit="1" customWidth="1"/>
    <col min="9267" max="9267" width="9.26953125" style="56" bestFit="1" customWidth="1"/>
    <col min="9268" max="9269" width="10" style="56" bestFit="1" customWidth="1"/>
    <col min="9270" max="9270" width="10.6328125" style="56" bestFit="1" customWidth="1"/>
    <col min="9271" max="9271" width="9.6328125" style="56" bestFit="1" customWidth="1"/>
    <col min="9272" max="9272" width="11.08984375" style="56" bestFit="1" customWidth="1"/>
    <col min="9273" max="9273" width="5.7265625" style="56" customWidth="1"/>
    <col min="9274" max="9274" width="7" style="56" customWidth="1"/>
    <col min="9275" max="9275" width="3.6328125" style="56" customWidth="1"/>
    <col min="9276" max="9276" width="19.453125" style="56" customWidth="1"/>
    <col min="9277" max="9278" width="9.90625" style="56" bestFit="1" customWidth="1"/>
    <col min="9279" max="9279" width="9.08984375" style="56" bestFit="1" customWidth="1"/>
    <col min="9280" max="9280" width="10" style="56" customWidth="1"/>
    <col min="9281" max="9281" width="3.90625" style="56" customWidth="1"/>
    <col min="9282" max="9282" width="3.7265625" style="56" customWidth="1"/>
    <col min="9283" max="9283" width="20.08984375" style="56" customWidth="1"/>
    <col min="9284" max="9284" width="9.36328125" style="56" bestFit="1" customWidth="1"/>
    <col min="9285" max="9285" width="9.90625" style="56" bestFit="1" customWidth="1"/>
    <col min="9286" max="9286" width="10.453125" style="56" bestFit="1" customWidth="1"/>
    <col min="9287" max="9287" width="3.90625" style="56" customWidth="1"/>
    <col min="9288" max="9472" width="9" style="56"/>
    <col min="9473" max="9473" width="3.90625" style="56" customWidth="1"/>
    <col min="9474" max="9474" width="21" style="56" customWidth="1"/>
    <col min="9475" max="9513" width="9.26953125" style="56" bestFit="1" customWidth="1"/>
    <col min="9514" max="9514" width="10" style="56" bestFit="1" customWidth="1"/>
    <col min="9515" max="9515" width="9.26953125" style="56" bestFit="1" customWidth="1"/>
    <col min="9516" max="9516" width="10" style="56" bestFit="1" customWidth="1"/>
    <col min="9517" max="9520" width="9.26953125" style="56" bestFit="1" customWidth="1"/>
    <col min="9521" max="9522" width="10" style="56" bestFit="1" customWidth="1"/>
    <col min="9523" max="9523" width="9.26953125" style="56" bestFit="1" customWidth="1"/>
    <col min="9524" max="9525" width="10" style="56" bestFit="1" customWidth="1"/>
    <col min="9526" max="9526" width="10.6328125" style="56" bestFit="1" customWidth="1"/>
    <col min="9527" max="9527" width="9.6328125" style="56" bestFit="1" customWidth="1"/>
    <col min="9528" max="9528" width="11.08984375" style="56" bestFit="1" customWidth="1"/>
    <col min="9529" max="9529" width="5.7265625" style="56" customWidth="1"/>
    <col min="9530" max="9530" width="7" style="56" customWidth="1"/>
    <col min="9531" max="9531" width="3.6328125" style="56" customWidth="1"/>
    <col min="9532" max="9532" width="19.453125" style="56" customWidth="1"/>
    <col min="9533" max="9534" width="9.90625" style="56" bestFit="1" customWidth="1"/>
    <col min="9535" max="9535" width="9.08984375" style="56" bestFit="1" customWidth="1"/>
    <col min="9536" max="9536" width="10" style="56" customWidth="1"/>
    <col min="9537" max="9537" width="3.90625" style="56" customWidth="1"/>
    <col min="9538" max="9538" width="3.7265625" style="56" customWidth="1"/>
    <col min="9539" max="9539" width="20.08984375" style="56" customWidth="1"/>
    <col min="9540" max="9540" width="9.36328125" style="56" bestFit="1" customWidth="1"/>
    <col min="9541" max="9541" width="9.90625" style="56" bestFit="1" customWidth="1"/>
    <col min="9542" max="9542" width="10.453125" style="56" bestFit="1" customWidth="1"/>
    <col min="9543" max="9543" width="3.90625" style="56" customWidth="1"/>
    <col min="9544" max="9728" width="9" style="56"/>
    <col min="9729" max="9729" width="3.90625" style="56" customWidth="1"/>
    <col min="9730" max="9730" width="21" style="56" customWidth="1"/>
    <col min="9731" max="9769" width="9.26953125" style="56" bestFit="1" customWidth="1"/>
    <col min="9770" max="9770" width="10" style="56" bestFit="1" customWidth="1"/>
    <col min="9771" max="9771" width="9.26953125" style="56" bestFit="1" customWidth="1"/>
    <col min="9772" max="9772" width="10" style="56" bestFit="1" customWidth="1"/>
    <col min="9773" max="9776" width="9.26953125" style="56" bestFit="1" customWidth="1"/>
    <col min="9777" max="9778" width="10" style="56" bestFit="1" customWidth="1"/>
    <col min="9779" max="9779" width="9.26953125" style="56" bestFit="1" customWidth="1"/>
    <col min="9780" max="9781" width="10" style="56" bestFit="1" customWidth="1"/>
    <col min="9782" max="9782" width="10.6328125" style="56" bestFit="1" customWidth="1"/>
    <col min="9783" max="9783" width="9.6328125" style="56" bestFit="1" customWidth="1"/>
    <col min="9784" max="9784" width="11.08984375" style="56" bestFit="1" customWidth="1"/>
    <col min="9785" max="9785" width="5.7265625" style="56" customWidth="1"/>
    <col min="9786" max="9786" width="7" style="56" customWidth="1"/>
    <col min="9787" max="9787" width="3.6328125" style="56" customWidth="1"/>
    <col min="9788" max="9788" width="19.453125" style="56" customWidth="1"/>
    <col min="9789" max="9790" width="9.90625" style="56" bestFit="1" customWidth="1"/>
    <col min="9791" max="9791" width="9.08984375" style="56" bestFit="1" customWidth="1"/>
    <col min="9792" max="9792" width="10" style="56" customWidth="1"/>
    <col min="9793" max="9793" width="3.90625" style="56" customWidth="1"/>
    <col min="9794" max="9794" width="3.7265625" style="56" customWidth="1"/>
    <col min="9795" max="9795" width="20.08984375" style="56" customWidth="1"/>
    <col min="9796" max="9796" width="9.36328125" style="56" bestFit="1" customWidth="1"/>
    <col min="9797" max="9797" width="9.90625" style="56" bestFit="1" customWidth="1"/>
    <col min="9798" max="9798" width="10.453125" style="56" bestFit="1" customWidth="1"/>
    <col min="9799" max="9799" width="3.90625" style="56" customWidth="1"/>
    <col min="9800" max="9984" width="9" style="56"/>
    <col min="9985" max="9985" width="3.90625" style="56" customWidth="1"/>
    <col min="9986" max="9986" width="21" style="56" customWidth="1"/>
    <col min="9987" max="10025" width="9.26953125" style="56" bestFit="1" customWidth="1"/>
    <col min="10026" max="10026" width="10" style="56" bestFit="1" customWidth="1"/>
    <col min="10027" max="10027" width="9.26953125" style="56" bestFit="1" customWidth="1"/>
    <col min="10028" max="10028" width="10" style="56" bestFit="1" customWidth="1"/>
    <col min="10029" max="10032" width="9.26953125" style="56" bestFit="1" customWidth="1"/>
    <col min="10033" max="10034" width="10" style="56" bestFit="1" customWidth="1"/>
    <col min="10035" max="10035" width="9.26953125" style="56" bestFit="1" customWidth="1"/>
    <col min="10036" max="10037" width="10" style="56" bestFit="1" customWidth="1"/>
    <col min="10038" max="10038" width="10.6328125" style="56" bestFit="1" customWidth="1"/>
    <col min="10039" max="10039" width="9.6328125" style="56" bestFit="1" customWidth="1"/>
    <col min="10040" max="10040" width="11.08984375" style="56" bestFit="1" customWidth="1"/>
    <col min="10041" max="10041" width="5.7265625" style="56" customWidth="1"/>
    <col min="10042" max="10042" width="7" style="56" customWidth="1"/>
    <col min="10043" max="10043" width="3.6328125" style="56" customWidth="1"/>
    <col min="10044" max="10044" width="19.453125" style="56" customWidth="1"/>
    <col min="10045" max="10046" width="9.90625" style="56" bestFit="1" customWidth="1"/>
    <col min="10047" max="10047" width="9.08984375" style="56" bestFit="1" customWidth="1"/>
    <col min="10048" max="10048" width="10" style="56" customWidth="1"/>
    <col min="10049" max="10049" width="3.90625" style="56" customWidth="1"/>
    <col min="10050" max="10050" width="3.7265625" style="56" customWidth="1"/>
    <col min="10051" max="10051" width="20.08984375" style="56" customWidth="1"/>
    <col min="10052" max="10052" width="9.36328125" style="56" bestFit="1" customWidth="1"/>
    <col min="10053" max="10053" width="9.90625" style="56" bestFit="1" customWidth="1"/>
    <col min="10054" max="10054" width="10.453125" style="56" bestFit="1" customWidth="1"/>
    <col min="10055" max="10055" width="3.90625" style="56" customWidth="1"/>
    <col min="10056" max="10240" width="9" style="56"/>
    <col min="10241" max="10241" width="3.90625" style="56" customWidth="1"/>
    <col min="10242" max="10242" width="21" style="56" customWidth="1"/>
    <col min="10243" max="10281" width="9.26953125" style="56" bestFit="1" customWidth="1"/>
    <col min="10282" max="10282" width="10" style="56" bestFit="1" customWidth="1"/>
    <col min="10283" max="10283" width="9.26953125" style="56" bestFit="1" customWidth="1"/>
    <col min="10284" max="10284" width="10" style="56" bestFit="1" customWidth="1"/>
    <col min="10285" max="10288" width="9.26953125" style="56" bestFit="1" customWidth="1"/>
    <col min="10289" max="10290" width="10" style="56" bestFit="1" customWidth="1"/>
    <col min="10291" max="10291" width="9.26953125" style="56" bestFit="1" customWidth="1"/>
    <col min="10292" max="10293" width="10" style="56" bestFit="1" customWidth="1"/>
    <col min="10294" max="10294" width="10.6328125" style="56" bestFit="1" customWidth="1"/>
    <col min="10295" max="10295" width="9.6328125" style="56" bestFit="1" customWidth="1"/>
    <col min="10296" max="10296" width="11.08984375" style="56" bestFit="1" customWidth="1"/>
    <col min="10297" max="10297" width="5.7265625" style="56" customWidth="1"/>
    <col min="10298" max="10298" width="7" style="56" customWidth="1"/>
    <col min="10299" max="10299" width="3.6328125" style="56" customWidth="1"/>
    <col min="10300" max="10300" width="19.453125" style="56" customWidth="1"/>
    <col min="10301" max="10302" width="9.90625" style="56" bestFit="1" customWidth="1"/>
    <col min="10303" max="10303" width="9.08984375" style="56" bestFit="1" customWidth="1"/>
    <col min="10304" max="10304" width="10" style="56" customWidth="1"/>
    <col min="10305" max="10305" width="3.90625" style="56" customWidth="1"/>
    <col min="10306" max="10306" width="3.7265625" style="56" customWidth="1"/>
    <col min="10307" max="10307" width="20.08984375" style="56" customWidth="1"/>
    <col min="10308" max="10308" width="9.36328125" style="56" bestFit="1" customWidth="1"/>
    <col min="10309" max="10309" width="9.90625" style="56" bestFit="1" customWidth="1"/>
    <col min="10310" max="10310" width="10.453125" style="56" bestFit="1" customWidth="1"/>
    <col min="10311" max="10311" width="3.90625" style="56" customWidth="1"/>
    <col min="10312" max="10496" width="9" style="56"/>
    <col min="10497" max="10497" width="3.90625" style="56" customWidth="1"/>
    <col min="10498" max="10498" width="21" style="56" customWidth="1"/>
    <col min="10499" max="10537" width="9.26953125" style="56" bestFit="1" customWidth="1"/>
    <col min="10538" max="10538" width="10" style="56" bestFit="1" customWidth="1"/>
    <col min="10539" max="10539" width="9.26953125" style="56" bestFit="1" customWidth="1"/>
    <col min="10540" max="10540" width="10" style="56" bestFit="1" customWidth="1"/>
    <col min="10541" max="10544" width="9.26953125" style="56" bestFit="1" customWidth="1"/>
    <col min="10545" max="10546" width="10" style="56" bestFit="1" customWidth="1"/>
    <col min="10547" max="10547" width="9.26953125" style="56" bestFit="1" customWidth="1"/>
    <col min="10548" max="10549" width="10" style="56" bestFit="1" customWidth="1"/>
    <col min="10550" max="10550" width="10.6328125" style="56" bestFit="1" customWidth="1"/>
    <col min="10551" max="10551" width="9.6328125" style="56" bestFit="1" customWidth="1"/>
    <col min="10552" max="10552" width="11.08984375" style="56" bestFit="1" customWidth="1"/>
    <col min="10553" max="10553" width="5.7265625" style="56" customWidth="1"/>
    <col min="10554" max="10554" width="7" style="56" customWidth="1"/>
    <col min="10555" max="10555" width="3.6328125" style="56" customWidth="1"/>
    <col min="10556" max="10556" width="19.453125" style="56" customWidth="1"/>
    <col min="10557" max="10558" width="9.90625" style="56" bestFit="1" customWidth="1"/>
    <col min="10559" max="10559" width="9.08984375" style="56" bestFit="1" customWidth="1"/>
    <col min="10560" max="10560" width="10" style="56" customWidth="1"/>
    <col min="10561" max="10561" width="3.90625" style="56" customWidth="1"/>
    <col min="10562" max="10562" width="3.7265625" style="56" customWidth="1"/>
    <col min="10563" max="10563" width="20.08984375" style="56" customWidth="1"/>
    <col min="10564" max="10564" width="9.36328125" style="56" bestFit="1" customWidth="1"/>
    <col min="10565" max="10565" width="9.90625" style="56" bestFit="1" customWidth="1"/>
    <col min="10566" max="10566" width="10.453125" style="56" bestFit="1" customWidth="1"/>
    <col min="10567" max="10567" width="3.90625" style="56" customWidth="1"/>
    <col min="10568" max="10752" width="9" style="56"/>
    <col min="10753" max="10753" width="3.90625" style="56" customWidth="1"/>
    <col min="10754" max="10754" width="21" style="56" customWidth="1"/>
    <col min="10755" max="10793" width="9.26953125" style="56" bestFit="1" customWidth="1"/>
    <col min="10794" max="10794" width="10" style="56" bestFit="1" customWidth="1"/>
    <col min="10795" max="10795" width="9.26953125" style="56" bestFit="1" customWidth="1"/>
    <col min="10796" max="10796" width="10" style="56" bestFit="1" customWidth="1"/>
    <col min="10797" max="10800" width="9.26953125" style="56" bestFit="1" customWidth="1"/>
    <col min="10801" max="10802" width="10" style="56" bestFit="1" customWidth="1"/>
    <col min="10803" max="10803" width="9.26953125" style="56" bestFit="1" customWidth="1"/>
    <col min="10804" max="10805" width="10" style="56" bestFit="1" customWidth="1"/>
    <col min="10806" max="10806" width="10.6328125" style="56" bestFit="1" customWidth="1"/>
    <col min="10807" max="10807" width="9.6328125" style="56" bestFit="1" customWidth="1"/>
    <col min="10808" max="10808" width="11.08984375" style="56" bestFit="1" customWidth="1"/>
    <col min="10809" max="10809" width="5.7265625" style="56" customWidth="1"/>
    <col min="10810" max="10810" width="7" style="56" customWidth="1"/>
    <col min="10811" max="10811" width="3.6328125" style="56" customWidth="1"/>
    <col min="10812" max="10812" width="19.453125" style="56" customWidth="1"/>
    <col min="10813" max="10814" width="9.90625" style="56" bestFit="1" customWidth="1"/>
    <col min="10815" max="10815" width="9.08984375" style="56" bestFit="1" customWidth="1"/>
    <col min="10816" max="10816" width="10" style="56" customWidth="1"/>
    <col min="10817" max="10817" width="3.90625" style="56" customWidth="1"/>
    <col min="10818" max="10818" width="3.7265625" style="56" customWidth="1"/>
    <col min="10819" max="10819" width="20.08984375" style="56" customWidth="1"/>
    <col min="10820" max="10820" width="9.36328125" style="56" bestFit="1" customWidth="1"/>
    <col min="10821" max="10821" width="9.90625" style="56" bestFit="1" customWidth="1"/>
    <col min="10822" max="10822" width="10.453125" style="56" bestFit="1" customWidth="1"/>
    <col min="10823" max="10823" width="3.90625" style="56" customWidth="1"/>
    <col min="10824" max="11008" width="9" style="56"/>
    <col min="11009" max="11009" width="3.90625" style="56" customWidth="1"/>
    <col min="11010" max="11010" width="21" style="56" customWidth="1"/>
    <col min="11011" max="11049" width="9.26953125" style="56" bestFit="1" customWidth="1"/>
    <col min="11050" max="11050" width="10" style="56" bestFit="1" customWidth="1"/>
    <col min="11051" max="11051" width="9.26953125" style="56" bestFit="1" customWidth="1"/>
    <col min="11052" max="11052" width="10" style="56" bestFit="1" customWidth="1"/>
    <col min="11053" max="11056" width="9.26953125" style="56" bestFit="1" customWidth="1"/>
    <col min="11057" max="11058" width="10" style="56" bestFit="1" customWidth="1"/>
    <col min="11059" max="11059" width="9.26953125" style="56" bestFit="1" customWidth="1"/>
    <col min="11060" max="11061" width="10" style="56" bestFit="1" customWidth="1"/>
    <col min="11062" max="11062" width="10.6328125" style="56" bestFit="1" customWidth="1"/>
    <col min="11063" max="11063" width="9.6328125" style="56" bestFit="1" customWidth="1"/>
    <col min="11064" max="11064" width="11.08984375" style="56" bestFit="1" customWidth="1"/>
    <col min="11065" max="11065" width="5.7265625" style="56" customWidth="1"/>
    <col min="11066" max="11066" width="7" style="56" customWidth="1"/>
    <col min="11067" max="11067" width="3.6328125" style="56" customWidth="1"/>
    <col min="11068" max="11068" width="19.453125" style="56" customWidth="1"/>
    <col min="11069" max="11070" width="9.90625" style="56" bestFit="1" customWidth="1"/>
    <col min="11071" max="11071" width="9.08984375" style="56" bestFit="1" customWidth="1"/>
    <col min="11072" max="11072" width="10" style="56" customWidth="1"/>
    <col min="11073" max="11073" width="3.90625" style="56" customWidth="1"/>
    <col min="11074" max="11074" width="3.7265625" style="56" customWidth="1"/>
    <col min="11075" max="11075" width="20.08984375" style="56" customWidth="1"/>
    <col min="11076" max="11076" width="9.36328125" style="56" bestFit="1" customWidth="1"/>
    <col min="11077" max="11077" width="9.90625" style="56" bestFit="1" customWidth="1"/>
    <col min="11078" max="11078" width="10.453125" style="56" bestFit="1" customWidth="1"/>
    <col min="11079" max="11079" width="3.90625" style="56" customWidth="1"/>
    <col min="11080" max="11264" width="9" style="56"/>
    <col min="11265" max="11265" width="3.90625" style="56" customWidth="1"/>
    <col min="11266" max="11266" width="21" style="56" customWidth="1"/>
    <col min="11267" max="11305" width="9.26953125" style="56" bestFit="1" customWidth="1"/>
    <col min="11306" max="11306" width="10" style="56" bestFit="1" customWidth="1"/>
    <col min="11307" max="11307" width="9.26953125" style="56" bestFit="1" customWidth="1"/>
    <col min="11308" max="11308" width="10" style="56" bestFit="1" customWidth="1"/>
    <col min="11309" max="11312" width="9.26953125" style="56" bestFit="1" customWidth="1"/>
    <col min="11313" max="11314" width="10" style="56" bestFit="1" customWidth="1"/>
    <col min="11315" max="11315" width="9.26953125" style="56" bestFit="1" customWidth="1"/>
    <col min="11316" max="11317" width="10" style="56" bestFit="1" customWidth="1"/>
    <col min="11318" max="11318" width="10.6328125" style="56" bestFit="1" customWidth="1"/>
    <col min="11319" max="11319" width="9.6328125" style="56" bestFit="1" customWidth="1"/>
    <col min="11320" max="11320" width="11.08984375" style="56" bestFit="1" customWidth="1"/>
    <col min="11321" max="11321" width="5.7265625" style="56" customWidth="1"/>
    <col min="11322" max="11322" width="7" style="56" customWidth="1"/>
    <col min="11323" max="11323" width="3.6328125" style="56" customWidth="1"/>
    <col min="11324" max="11324" width="19.453125" style="56" customWidth="1"/>
    <col min="11325" max="11326" width="9.90625" style="56" bestFit="1" customWidth="1"/>
    <col min="11327" max="11327" width="9.08984375" style="56" bestFit="1" customWidth="1"/>
    <col min="11328" max="11328" width="10" style="56" customWidth="1"/>
    <col min="11329" max="11329" width="3.90625" style="56" customWidth="1"/>
    <col min="11330" max="11330" width="3.7265625" style="56" customWidth="1"/>
    <col min="11331" max="11331" width="20.08984375" style="56" customWidth="1"/>
    <col min="11332" max="11332" width="9.36328125" style="56" bestFit="1" customWidth="1"/>
    <col min="11333" max="11333" width="9.90625" style="56" bestFit="1" customWidth="1"/>
    <col min="11334" max="11334" width="10.453125" style="56" bestFit="1" customWidth="1"/>
    <col min="11335" max="11335" width="3.90625" style="56" customWidth="1"/>
    <col min="11336" max="11520" width="9" style="56"/>
    <col min="11521" max="11521" width="3.90625" style="56" customWidth="1"/>
    <col min="11522" max="11522" width="21" style="56" customWidth="1"/>
    <col min="11523" max="11561" width="9.26953125" style="56" bestFit="1" customWidth="1"/>
    <col min="11562" max="11562" width="10" style="56" bestFit="1" customWidth="1"/>
    <col min="11563" max="11563" width="9.26953125" style="56" bestFit="1" customWidth="1"/>
    <col min="11564" max="11564" width="10" style="56" bestFit="1" customWidth="1"/>
    <col min="11565" max="11568" width="9.26953125" style="56" bestFit="1" customWidth="1"/>
    <col min="11569" max="11570" width="10" style="56" bestFit="1" customWidth="1"/>
    <col min="11571" max="11571" width="9.26953125" style="56" bestFit="1" customWidth="1"/>
    <col min="11572" max="11573" width="10" style="56" bestFit="1" customWidth="1"/>
    <col min="11574" max="11574" width="10.6328125" style="56" bestFit="1" customWidth="1"/>
    <col min="11575" max="11575" width="9.6328125" style="56" bestFit="1" customWidth="1"/>
    <col min="11576" max="11576" width="11.08984375" style="56" bestFit="1" customWidth="1"/>
    <col min="11577" max="11577" width="5.7265625" style="56" customWidth="1"/>
    <col min="11578" max="11578" width="7" style="56" customWidth="1"/>
    <col min="11579" max="11579" width="3.6328125" style="56" customWidth="1"/>
    <col min="11580" max="11580" width="19.453125" style="56" customWidth="1"/>
    <col min="11581" max="11582" width="9.90625" style="56" bestFit="1" customWidth="1"/>
    <col min="11583" max="11583" width="9.08984375" style="56" bestFit="1" customWidth="1"/>
    <col min="11584" max="11584" width="10" style="56" customWidth="1"/>
    <col min="11585" max="11585" width="3.90625" style="56" customWidth="1"/>
    <col min="11586" max="11586" width="3.7265625" style="56" customWidth="1"/>
    <col min="11587" max="11587" width="20.08984375" style="56" customWidth="1"/>
    <col min="11588" max="11588" width="9.36328125" style="56" bestFit="1" customWidth="1"/>
    <col min="11589" max="11589" width="9.90625" style="56" bestFit="1" customWidth="1"/>
    <col min="11590" max="11590" width="10.453125" style="56" bestFit="1" customWidth="1"/>
    <col min="11591" max="11591" width="3.90625" style="56" customWidth="1"/>
    <col min="11592" max="11776" width="9" style="56"/>
    <col min="11777" max="11777" width="3.90625" style="56" customWidth="1"/>
    <col min="11778" max="11778" width="21" style="56" customWidth="1"/>
    <col min="11779" max="11817" width="9.26953125" style="56" bestFit="1" customWidth="1"/>
    <col min="11818" max="11818" width="10" style="56" bestFit="1" customWidth="1"/>
    <col min="11819" max="11819" width="9.26953125" style="56" bestFit="1" customWidth="1"/>
    <col min="11820" max="11820" width="10" style="56" bestFit="1" customWidth="1"/>
    <col min="11821" max="11824" width="9.26953125" style="56" bestFit="1" customWidth="1"/>
    <col min="11825" max="11826" width="10" style="56" bestFit="1" customWidth="1"/>
    <col min="11827" max="11827" width="9.26953125" style="56" bestFit="1" customWidth="1"/>
    <col min="11828" max="11829" width="10" style="56" bestFit="1" customWidth="1"/>
    <col min="11830" max="11830" width="10.6328125" style="56" bestFit="1" customWidth="1"/>
    <col min="11831" max="11831" width="9.6328125" style="56" bestFit="1" customWidth="1"/>
    <col min="11832" max="11832" width="11.08984375" style="56" bestFit="1" customWidth="1"/>
    <col min="11833" max="11833" width="5.7265625" style="56" customWidth="1"/>
    <col min="11834" max="11834" width="7" style="56" customWidth="1"/>
    <col min="11835" max="11835" width="3.6328125" style="56" customWidth="1"/>
    <col min="11836" max="11836" width="19.453125" style="56" customWidth="1"/>
    <col min="11837" max="11838" width="9.90625" style="56" bestFit="1" customWidth="1"/>
    <col min="11839" max="11839" width="9.08984375" style="56" bestFit="1" customWidth="1"/>
    <col min="11840" max="11840" width="10" style="56" customWidth="1"/>
    <col min="11841" max="11841" width="3.90625" style="56" customWidth="1"/>
    <col min="11842" max="11842" width="3.7265625" style="56" customWidth="1"/>
    <col min="11843" max="11843" width="20.08984375" style="56" customWidth="1"/>
    <col min="11844" max="11844" width="9.36328125" style="56" bestFit="1" customWidth="1"/>
    <col min="11845" max="11845" width="9.90625" style="56" bestFit="1" customWidth="1"/>
    <col min="11846" max="11846" width="10.453125" style="56" bestFit="1" customWidth="1"/>
    <col min="11847" max="11847" width="3.90625" style="56" customWidth="1"/>
    <col min="11848" max="12032" width="9" style="56"/>
    <col min="12033" max="12033" width="3.90625" style="56" customWidth="1"/>
    <col min="12034" max="12034" width="21" style="56" customWidth="1"/>
    <col min="12035" max="12073" width="9.26953125" style="56" bestFit="1" customWidth="1"/>
    <col min="12074" max="12074" width="10" style="56" bestFit="1" customWidth="1"/>
    <col min="12075" max="12075" width="9.26953125" style="56" bestFit="1" customWidth="1"/>
    <col min="12076" max="12076" width="10" style="56" bestFit="1" customWidth="1"/>
    <col min="12077" max="12080" width="9.26953125" style="56" bestFit="1" customWidth="1"/>
    <col min="12081" max="12082" width="10" style="56" bestFit="1" customWidth="1"/>
    <col min="12083" max="12083" width="9.26953125" style="56" bestFit="1" customWidth="1"/>
    <col min="12084" max="12085" width="10" style="56" bestFit="1" customWidth="1"/>
    <col min="12086" max="12086" width="10.6328125" style="56" bestFit="1" customWidth="1"/>
    <col min="12087" max="12087" width="9.6328125" style="56" bestFit="1" customWidth="1"/>
    <col min="12088" max="12088" width="11.08984375" style="56" bestFit="1" customWidth="1"/>
    <col min="12089" max="12089" width="5.7265625" style="56" customWidth="1"/>
    <col min="12090" max="12090" width="7" style="56" customWidth="1"/>
    <col min="12091" max="12091" width="3.6328125" style="56" customWidth="1"/>
    <col min="12092" max="12092" width="19.453125" style="56" customWidth="1"/>
    <col min="12093" max="12094" width="9.90625" style="56" bestFit="1" customWidth="1"/>
    <col min="12095" max="12095" width="9.08984375" style="56" bestFit="1" customWidth="1"/>
    <col min="12096" max="12096" width="10" style="56" customWidth="1"/>
    <col min="12097" max="12097" width="3.90625" style="56" customWidth="1"/>
    <col min="12098" max="12098" width="3.7265625" style="56" customWidth="1"/>
    <col min="12099" max="12099" width="20.08984375" style="56" customWidth="1"/>
    <col min="12100" max="12100" width="9.36328125" style="56" bestFit="1" customWidth="1"/>
    <col min="12101" max="12101" width="9.90625" style="56" bestFit="1" customWidth="1"/>
    <col min="12102" max="12102" width="10.453125" style="56" bestFit="1" customWidth="1"/>
    <col min="12103" max="12103" width="3.90625" style="56" customWidth="1"/>
    <col min="12104" max="12288" width="9" style="56"/>
    <col min="12289" max="12289" width="3.90625" style="56" customWidth="1"/>
    <col min="12290" max="12290" width="21" style="56" customWidth="1"/>
    <col min="12291" max="12329" width="9.26953125" style="56" bestFit="1" customWidth="1"/>
    <col min="12330" max="12330" width="10" style="56" bestFit="1" customWidth="1"/>
    <col min="12331" max="12331" width="9.26953125" style="56" bestFit="1" customWidth="1"/>
    <col min="12332" max="12332" width="10" style="56" bestFit="1" customWidth="1"/>
    <col min="12333" max="12336" width="9.26953125" style="56" bestFit="1" customWidth="1"/>
    <col min="12337" max="12338" width="10" style="56" bestFit="1" customWidth="1"/>
    <col min="12339" max="12339" width="9.26953125" style="56" bestFit="1" customWidth="1"/>
    <col min="12340" max="12341" width="10" style="56" bestFit="1" customWidth="1"/>
    <col min="12342" max="12342" width="10.6328125" style="56" bestFit="1" customWidth="1"/>
    <col min="12343" max="12343" width="9.6328125" style="56" bestFit="1" customWidth="1"/>
    <col min="12344" max="12344" width="11.08984375" style="56" bestFit="1" customWidth="1"/>
    <col min="12345" max="12345" width="5.7265625" style="56" customWidth="1"/>
    <col min="12346" max="12346" width="7" style="56" customWidth="1"/>
    <col min="12347" max="12347" width="3.6328125" style="56" customWidth="1"/>
    <col min="12348" max="12348" width="19.453125" style="56" customWidth="1"/>
    <col min="12349" max="12350" width="9.90625" style="56" bestFit="1" customWidth="1"/>
    <col min="12351" max="12351" width="9.08984375" style="56" bestFit="1" customWidth="1"/>
    <col min="12352" max="12352" width="10" style="56" customWidth="1"/>
    <col min="12353" max="12353" width="3.90625" style="56" customWidth="1"/>
    <col min="12354" max="12354" width="3.7265625" style="56" customWidth="1"/>
    <col min="12355" max="12355" width="20.08984375" style="56" customWidth="1"/>
    <col min="12356" max="12356" width="9.36328125" style="56" bestFit="1" customWidth="1"/>
    <col min="12357" max="12357" width="9.90625" style="56" bestFit="1" customWidth="1"/>
    <col min="12358" max="12358" width="10.453125" style="56" bestFit="1" customWidth="1"/>
    <col min="12359" max="12359" width="3.90625" style="56" customWidth="1"/>
    <col min="12360" max="12544" width="9" style="56"/>
    <col min="12545" max="12545" width="3.90625" style="56" customWidth="1"/>
    <col min="12546" max="12546" width="21" style="56" customWidth="1"/>
    <col min="12547" max="12585" width="9.26953125" style="56" bestFit="1" customWidth="1"/>
    <col min="12586" max="12586" width="10" style="56" bestFit="1" customWidth="1"/>
    <col min="12587" max="12587" width="9.26953125" style="56" bestFit="1" customWidth="1"/>
    <col min="12588" max="12588" width="10" style="56" bestFit="1" customWidth="1"/>
    <col min="12589" max="12592" width="9.26953125" style="56" bestFit="1" customWidth="1"/>
    <col min="12593" max="12594" width="10" style="56" bestFit="1" customWidth="1"/>
    <col min="12595" max="12595" width="9.26953125" style="56" bestFit="1" customWidth="1"/>
    <col min="12596" max="12597" width="10" style="56" bestFit="1" customWidth="1"/>
    <col min="12598" max="12598" width="10.6328125" style="56" bestFit="1" customWidth="1"/>
    <col min="12599" max="12599" width="9.6328125" style="56" bestFit="1" customWidth="1"/>
    <col min="12600" max="12600" width="11.08984375" style="56" bestFit="1" customWidth="1"/>
    <col min="12601" max="12601" width="5.7265625" style="56" customWidth="1"/>
    <col min="12602" max="12602" width="7" style="56" customWidth="1"/>
    <col min="12603" max="12603" width="3.6328125" style="56" customWidth="1"/>
    <col min="12604" max="12604" width="19.453125" style="56" customWidth="1"/>
    <col min="12605" max="12606" width="9.90625" style="56" bestFit="1" customWidth="1"/>
    <col min="12607" max="12607" width="9.08984375" style="56" bestFit="1" customWidth="1"/>
    <col min="12608" max="12608" width="10" style="56" customWidth="1"/>
    <col min="12609" max="12609" width="3.90625" style="56" customWidth="1"/>
    <col min="12610" max="12610" width="3.7265625" style="56" customWidth="1"/>
    <col min="12611" max="12611" width="20.08984375" style="56" customWidth="1"/>
    <col min="12612" max="12612" width="9.36328125" style="56" bestFit="1" customWidth="1"/>
    <col min="12613" max="12613" width="9.90625" style="56" bestFit="1" customWidth="1"/>
    <col min="12614" max="12614" width="10.453125" style="56" bestFit="1" customWidth="1"/>
    <col min="12615" max="12615" width="3.90625" style="56" customWidth="1"/>
    <col min="12616" max="12800" width="9" style="56"/>
    <col min="12801" max="12801" width="3.90625" style="56" customWidth="1"/>
    <col min="12802" max="12802" width="21" style="56" customWidth="1"/>
    <col min="12803" max="12841" width="9.26953125" style="56" bestFit="1" customWidth="1"/>
    <col min="12842" max="12842" width="10" style="56" bestFit="1" customWidth="1"/>
    <col min="12843" max="12843" width="9.26953125" style="56" bestFit="1" customWidth="1"/>
    <col min="12844" max="12844" width="10" style="56" bestFit="1" customWidth="1"/>
    <col min="12845" max="12848" width="9.26953125" style="56" bestFit="1" customWidth="1"/>
    <col min="12849" max="12850" width="10" style="56" bestFit="1" customWidth="1"/>
    <col min="12851" max="12851" width="9.26953125" style="56" bestFit="1" customWidth="1"/>
    <col min="12852" max="12853" width="10" style="56" bestFit="1" customWidth="1"/>
    <col min="12854" max="12854" width="10.6328125" style="56" bestFit="1" customWidth="1"/>
    <col min="12855" max="12855" width="9.6328125" style="56" bestFit="1" customWidth="1"/>
    <col min="12856" max="12856" width="11.08984375" style="56" bestFit="1" customWidth="1"/>
    <col min="12857" max="12857" width="5.7265625" style="56" customWidth="1"/>
    <col min="12858" max="12858" width="7" style="56" customWidth="1"/>
    <col min="12859" max="12859" width="3.6328125" style="56" customWidth="1"/>
    <col min="12860" max="12860" width="19.453125" style="56" customWidth="1"/>
    <col min="12861" max="12862" width="9.90625" style="56" bestFit="1" customWidth="1"/>
    <col min="12863" max="12863" width="9.08984375" style="56" bestFit="1" customWidth="1"/>
    <col min="12864" max="12864" width="10" style="56" customWidth="1"/>
    <col min="12865" max="12865" width="3.90625" style="56" customWidth="1"/>
    <col min="12866" max="12866" width="3.7265625" style="56" customWidth="1"/>
    <col min="12867" max="12867" width="20.08984375" style="56" customWidth="1"/>
    <col min="12868" max="12868" width="9.36328125" style="56" bestFit="1" customWidth="1"/>
    <col min="12869" max="12869" width="9.90625" style="56" bestFit="1" customWidth="1"/>
    <col min="12870" max="12870" width="10.453125" style="56" bestFit="1" customWidth="1"/>
    <col min="12871" max="12871" width="3.90625" style="56" customWidth="1"/>
    <col min="12872" max="13056" width="9" style="56"/>
    <col min="13057" max="13057" width="3.90625" style="56" customWidth="1"/>
    <col min="13058" max="13058" width="21" style="56" customWidth="1"/>
    <col min="13059" max="13097" width="9.26953125" style="56" bestFit="1" customWidth="1"/>
    <col min="13098" max="13098" width="10" style="56" bestFit="1" customWidth="1"/>
    <col min="13099" max="13099" width="9.26953125" style="56" bestFit="1" customWidth="1"/>
    <col min="13100" max="13100" width="10" style="56" bestFit="1" customWidth="1"/>
    <col min="13101" max="13104" width="9.26953125" style="56" bestFit="1" customWidth="1"/>
    <col min="13105" max="13106" width="10" style="56" bestFit="1" customWidth="1"/>
    <col min="13107" max="13107" width="9.26953125" style="56" bestFit="1" customWidth="1"/>
    <col min="13108" max="13109" width="10" style="56" bestFit="1" customWidth="1"/>
    <col min="13110" max="13110" width="10.6328125" style="56" bestFit="1" customWidth="1"/>
    <col min="13111" max="13111" width="9.6328125" style="56" bestFit="1" customWidth="1"/>
    <col min="13112" max="13112" width="11.08984375" style="56" bestFit="1" customWidth="1"/>
    <col min="13113" max="13113" width="5.7265625" style="56" customWidth="1"/>
    <col min="13114" max="13114" width="7" style="56" customWidth="1"/>
    <col min="13115" max="13115" width="3.6328125" style="56" customWidth="1"/>
    <col min="13116" max="13116" width="19.453125" style="56" customWidth="1"/>
    <col min="13117" max="13118" width="9.90625" style="56" bestFit="1" customWidth="1"/>
    <col min="13119" max="13119" width="9.08984375" style="56" bestFit="1" customWidth="1"/>
    <col min="13120" max="13120" width="10" style="56" customWidth="1"/>
    <col min="13121" max="13121" width="3.90625" style="56" customWidth="1"/>
    <col min="13122" max="13122" width="3.7265625" style="56" customWidth="1"/>
    <col min="13123" max="13123" width="20.08984375" style="56" customWidth="1"/>
    <col min="13124" max="13124" width="9.36328125" style="56" bestFit="1" customWidth="1"/>
    <col min="13125" max="13125" width="9.90625" style="56" bestFit="1" customWidth="1"/>
    <col min="13126" max="13126" width="10.453125" style="56" bestFit="1" customWidth="1"/>
    <col min="13127" max="13127" width="3.90625" style="56" customWidth="1"/>
    <col min="13128" max="13312" width="9" style="56"/>
    <col min="13313" max="13313" width="3.90625" style="56" customWidth="1"/>
    <col min="13314" max="13314" width="21" style="56" customWidth="1"/>
    <col min="13315" max="13353" width="9.26953125" style="56" bestFit="1" customWidth="1"/>
    <col min="13354" max="13354" width="10" style="56" bestFit="1" customWidth="1"/>
    <col min="13355" max="13355" width="9.26953125" style="56" bestFit="1" customWidth="1"/>
    <col min="13356" max="13356" width="10" style="56" bestFit="1" customWidth="1"/>
    <col min="13357" max="13360" width="9.26953125" style="56" bestFit="1" customWidth="1"/>
    <col min="13361" max="13362" width="10" style="56" bestFit="1" customWidth="1"/>
    <col min="13363" max="13363" width="9.26953125" style="56" bestFit="1" customWidth="1"/>
    <col min="13364" max="13365" width="10" style="56" bestFit="1" customWidth="1"/>
    <col min="13366" max="13366" width="10.6328125" style="56" bestFit="1" customWidth="1"/>
    <col min="13367" max="13367" width="9.6328125" style="56" bestFit="1" customWidth="1"/>
    <col min="13368" max="13368" width="11.08984375" style="56" bestFit="1" customWidth="1"/>
    <col min="13369" max="13369" width="5.7265625" style="56" customWidth="1"/>
    <col min="13370" max="13370" width="7" style="56" customWidth="1"/>
    <col min="13371" max="13371" width="3.6328125" style="56" customWidth="1"/>
    <col min="13372" max="13372" width="19.453125" style="56" customWidth="1"/>
    <col min="13373" max="13374" width="9.90625" style="56" bestFit="1" customWidth="1"/>
    <col min="13375" max="13375" width="9.08984375" style="56" bestFit="1" customWidth="1"/>
    <col min="13376" max="13376" width="10" style="56" customWidth="1"/>
    <col min="13377" max="13377" width="3.90625" style="56" customWidth="1"/>
    <col min="13378" max="13378" width="3.7265625" style="56" customWidth="1"/>
    <col min="13379" max="13379" width="20.08984375" style="56" customWidth="1"/>
    <col min="13380" max="13380" width="9.36328125" style="56" bestFit="1" customWidth="1"/>
    <col min="13381" max="13381" width="9.90625" style="56" bestFit="1" customWidth="1"/>
    <col min="13382" max="13382" width="10.453125" style="56" bestFit="1" customWidth="1"/>
    <col min="13383" max="13383" width="3.90625" style="56" customWidth="1"/>
    <col min="13384" max="13568" width="9" style="56"/>
    <col min="13569" max="13569" width="3.90625" style="56" customWidth="1"/>
    <col min="13570" max="13570" width="21" style="56" customWidth="1"/>
    <col min="13571" max="13609" width="9.26953125" style="56" bestFit="1" customWidth="1"/>
    <col min="13610" max="13610" width="10" style="56" bestFit="1" customWidth="1"/>
    <col min="13611" max="13611" width="9.26953125" style="56" bestFit="1" customWidth="1"/>
    <col min="13612" max="13612" width="10" style="56" bestFit="1" customWidth="1"/>
    <col min="13613" max="13616" width="9.26953125" style="56" bestFit="1" customWidth="1"/>
    <col min="13617" max="13618" width="10" style="56" bestFit="1" customWidth="1"/>
    <col min="13619" max="13619" width="9.26953125" style="56" bestFit="1" customWidth="1"/>
    <col min="13620" max="13621" width="10" style="56" bestFit="1" customWidth="1"/>
    <col min="13622" max="13622" width="10.6328125" style="56" bestFit="1" customWidth="1"/>
    <col min="13623" max="13623" width="9.6328125" style="56" bestFit="1" customWidth="1"/>
    <col min="13624" max="13624" width="11.08984375" style="56" bestFit="1" customWidth="1"/>
    <col min="13625" max="13625" width="5.7265625" style="56" customWidth="1"/>
    <col min="13626" max="13626" width="7" style="56" customWidth="1"/>
    <col min="13627" max="13627" width="3.6328125" style="56" customWidth="1"/>
    <col min="13628" max="13628" width="19.453125" style="56" customWidth="1"/>
    <col min="13629" max="13630" width="9.90625" style="56" bestFit="1" customWidth="1"/>
    <col min="13631" max="13631" width="9.08984375" style="56" bestFit="1" customWidth="1"/>
    <col min="13632" max="13632" width="10" style="56" customWidth="1"/>
    <col min="13633" max="13633" width="3.90625" style="56" customWidth="1"/>
    <col min="13634" max="13634" width="3.7265625" style="56" customWidth="1"/>
    <col min="13635" max="13635" width="20.08984375" style="56" customWidth="1"/>
    <col min="13636" max="13636" width="9.36328125" style="56" bestFit="1" customWidth="1"/>
    <col min="13637" max="13637" width="9.90625" style="56" bestFit="1" customWidth="1"/>
    <col min="13638" max="13638" width="10.453125" style="56" bestFit="1" customWidth="1"/>
    <col min="13639" max="13639" width="3.90625" style="56" customWidth="1"/>
    <col min="13640" max="13824" width="9" style="56"/>
    <col min="13825" max="13825" width="3.90625" style="56" customWidth="1"/>
    <col min="13826" max="13826" width="21" style="56" customWidth="1"/>
    <col min="13827" max="13865" width="9.26953125" style="56" bestFit="1" customWidth="1"/>
    <col min="13866" max="13866" width="10" style="56" bestFit="1" customWidth="1"/>
    <col min="13867" max="13867" width="9.26953125" style="56" bestFit="1" customWidth="1"/>
    <col min="13868" max="13868" width="10" style="56" bestFit="1" customWidth="1"/>
    <col min="13869" max="13872" width="9.26953125" style="56" bestFit="1" customWidth="1"/>
    <col min="13873" max="13874" width="10" style="56" bestFit="1" customWidth="1"/>
    <col min="13875" max="13875" width="9.26953125" style="56" bestFit="1" customWidth="1"/>
    <col min="13876" max="13877" width="10" style="56" bestFit="1" customWidth="1"/>
    <col min="13878" max="13878" width="10.6328125" style="56" bestFit="1" customWidth="1"/>
    <col min="13879" max="13879" width="9.6328125" style="56" bestFit="1" customWidth="1"/>
    <col min="13880" max="13880" width="11.08984375" style="56" bestFit="1" customWidth="1"/>
    <col min="13881" max="13881" width="5.7265625" style="56" customWidth="1"/>
    <col min="13882" max="13882" width="7" style="56" customWidth="1"/>
    <col min="13883" max="13883" width="3.6328125" style="56" customWidth="1"/>
    <col min="13884" max="13884" width="19.453125" style="56" customWidth="1"/>
    <col min="13885" max="13886" width="9.90625" style="56" bestFit="1" customWidth="1"/>
    <col min="13887" max="13887" width="9.08984375" style="56" bestFit="1" customWidth="1"/>
    <col min="13888" max="13888" width="10" style="56" customWidth="1"/>
    <col min="13889" max="13889" width="3.90625" style="56" customWidth="1"/>
    <col min="13890" max="13890" width="3.7265625" style="56" customWidth="1"/>
    <col min="13891" max="13891" width="20.08984375" style="56" customWidth="1"/>
    <col min="13892" max="13892" width="9.36328125" style="56" bestFit="1" customWidth="1"/>
    <col min="13893" max="13893" width="9.90625" style="56" bestFit="1" customWidth="1"/>
    <col min="13894" max="13894" width="10.453125" style="56" bestFit="1" customWidth="1"/>
    <col min="13895" max="13895" width="3.90625" style="56" customWidth="1"/>
    <col min="13896" max="14080" width="9" style="56"/>
    <col min="14081" max="14081" width="3.90625" style="56" customWidth="1"/>
    <col min="14082" max="14082" width="21" style="56" customWidth="1"/>
    <col min="14083" max="14121" width="9.26953125" style="56" bestFit="1" customWidth="1"/>
    <col min="14122" max="14122" width="10" style="56" bestFit="1" customWidth="1"/>
    <col min="14123" max="14123" width="9.26953125" style="56" bestFit="1" customWidth="1"/>
    <col min="14124" max="14124" width="10" style="56" bestFit="1" customWidth="1"/>
    <col min="14125" max="14128" width="9.26953125" style="56" bestFit="1" customWidth="1"/>
    <col min="14129" max="14130" width="10" style="56" bestFit="1" customWidth="1"/>
    <col min="14131" max="14131" width="9.26953125" style="56" bestFit="1" customWidth="1"/>
    <col min="14132" max="14133" width="10" style="56" bestFit="1" customWidth="1"/>
    <col min="14134" max="14134" width="10.6328125" style="56" bestFit="1" customWidth="1"/>
    <col min="14135" max="14135" width="9.6328125" style="56" bestFit="1" customWidth="1"/>
    <col min="14136" max="14136" width="11.08984375" style="56" bestFit="1" customWidth="1"/>
    <col min="14137" max="14137" width="5.7265625" style="56" customWidth="1"/>
    <col min="14138" max="14138" width="7" style="56" customWidth="1"/>
    <col min="14139" max="14139" width="3.6328125" style="56" customWidth="1"/>
    <col min="14140" max="14140" width="19.453125" style="56" customWidth="1"/>
    <col min="14141" max="14142" width="9.90625" style="56" bestFit="1" customWidth="1"/>
    <col min="14143" max="14143" width="9.08984375" style="56" bestFit="1" customWidth="1"/>
    <col min="14144" max="14144" width="10" style="56" customWidth="1"/>
    <col min="14145" max="14145" width="3.90625" style="56" customWidth="1"/>
    <col min="14146" max="14146" width="3.7265625" style="56" customWidth="1"/>
    <col min="14147" max="14147" width="20.08984375" style="56" customWidth="1"/>
    <col min="14148" max="14148" width="9.36328125" style="56" bestFit="1" customWidth="1"/>
    <col min="14149" max="14149" width="9.90625" style="56" bestFit="1" customWidth="1"/>
    <col min="14150" max="14150" width="10.453125" style="56" bestFit="1" customWidth="1"/>
    <col min="14151" max="14151" width="3.90625" style="56" customWidth="1"/>
    <col min="14152" max="14336" width="9" style="56"/>
    <col min="14337" max="14337" width="3.90625" style="56" customWidth="1"/>
    <col min="14338" max="14338" width="21" style="56" customWidth="1"/>
    <col min="14339" max="14377" width="9.26953125" style="56" bestFit="1" customWidth="1"/>
    <col min="14378" max="14378" width="10" style="56" bestFit="1" customWidth="1"/>
    <col min="14379" max="14379" width="9.26953125" style="56" bestFit="1" customWidth="1"/>
    <col min="14380" max="14380" width="10" style="56" bestFit="1" customWidth="1"/>
    <col min="14381" max="14384" width="9.26953125" style="56" bestFit="1" customWidth="1"/>
    <col min="14385" max="14386" width="10" style="56" bestFit="1" customWidth="1"/>
    <col min="14387" max="14387" width="9.26953125" style="56" bestFit="1" customWidth="1"/>
    <col min="14388" max="14389" width="10" style="56" bestFit="1" customWidth="1"/>
    <col min="14390" max="14390" width="10.6328125" style="56" bestFit="1" customWidth="1"/>
    <col min="14391" max="14391" width="9.6328125" style="56" bestFit="1" customWidth="1"/>
    <col min="14392" max="14392" width="11.08984375" style="56" bestFit="1" customWidth="1"/>
    <col min="14393" max="14393" width="5.7265625" style="56" customWidth="1"/>
    <col min="14394" max="14394" width="7" style="56" customWidth="1"/>
    <col min="14395" max="14395" width="3.6328125" style="56" customWidth="1"/>
    <col min="14396" max="14396" width="19.453125" style="56" customWidth="1"/>
    <col min="14397" max="14398" width="9.90625" style="56" bestFit="1" customWidth="1"/>
    <col min="14399" max="14399" width="9.08984375" style="56" bestFit="1" customWidth="1"/>
    <col min="14400" max="14400" width="10" style="56" customWidth="1"/>
    <col min="14401" max="14401" width="3.90625" style="56" customWidth="1"/>
    <col min="14402" max="14402" width="3.7265625" style="56" customWidth="1"/>
    <col min="14403" max="14403" width="20.08984375" style="56" customWidth="1"/>
    <col min="14404" max="14404" width="9.36328125" style="56" bestFit="1" customWidth="1"/>
    <col min="14405" max="14405" width="9.90625" style="56" bestFit="1" customWidth="1"/>
    <col min="14406" max="14406" width="10.453125" style="56" bestFit="1" customWidth="1"/>
    <col min="14407" max="14407" width="3.90625" style="56" customWidth="1"/>
    <col min="14408" max="14592" width="9" style="56"/>
    <col min="14593" max="14593" width="3.90625" style="56" customWidth="1"/>
    <col min="14594" max="14594" width="21" style="56" customWidth="1"/>
    <col min="14595" max="14633" width="9.26953125" style="56" bestFit="1" customWidth="1"/>
    <col min="14634" max="14634" width="10" style="56" bestFit="1" customWidth="1"/>
    <col min="14635" max="14635" width="9.26953125" style="56" bestFit="1" customWidth="1"/>
    <col min="14636" max="14636" width="10" style="56" bestFit="1" customWidth="1"/>
    <col min="14637" max="14640" width="9.26953125" style="56" bestFit="1" customWidth="1"/>
    <col min="14641" max="14642" width="10" style="56" bestFit="1" customWidth="1"/>
    <col min="14643" max="14643" width="9.26953125" style="56" bestFit="1" customWidth="1"/>
    <col min="14644" max="14645" width="10" style="56" bestFit="1" customWidth="1"/>
    <col min="14646" max="14646" width="10.6328125" style="56" bestFit="1" customWidth="1"/>
    <col min="14647" max="14647" width="9.6328125" style="56" bestFit="1" customWidth="1"/>
    <col min="14648" max="14648" width="11.08984375" style="56" bestFit="1" customWidth="1"/>
    <col min="14649" max="14649" width="5.7265625" style="56" customWidth="1"/>
    <col min="14650" max="14650" width="7" style="56" customWidth="1"/>
    <col min="14651" max="14651" width="3.6328125" style="56" customWidth="1"/>
    <col min="14652" max="14652" width="19.453125" style="56" customWidth="1"/>
    <col min="14653" max="14654" width="9.90625" style="56" bestFit="1" customWidth="1"/>
    <col min="14655" max="14655" width="9.08984375" style="56" bestFit="1" customWidth="1"/>
    <col min="14656" max="14656" width="10" style="56" customWidth="1"/>
    <col min="14657" max="14657" width="3.90625" style="56" customWidth="1"/>
    <col min="14658" max="14658" width="3.7265625" style="56" customWidth="1"/>
    <col min="14659" max="14659" width="20.08984375" style="56" customWidth="1"/>
    <col min="14660" max="14660" width="9.36328125" style="56" bestFit="1" customWidth="1"/>
    <col min="14661" max="14661" width="9.90625" style="56" bestFit="1" customWidth="1"/>
    <col min="14662" max="14662" width="10.453125" style="56" bestFit="1" customWidth="1"/>
    <col min="14663" max="14663" width="3.90625" style="56" customWidth="1"/>
    <col min="14664" max="14848" width="9" style="56"/>
    <col min="14849" max="14849" width="3.90625" style="56" customWidth="1"/>
    <col min="14850" max="14850" width="21" style="56" customWidth="1"/>
    <col min="14851" max="14889" width="9.26953125" style="56" bestFit="1" customWidth="1"/>
    <col min="14890" max="14890" width="10" style="56" bestFit="1" customWidth="1"/>
    <col min="14891" max="14891" width="9.26953125" style="56" bestFit="1" customWidth="1"/>
    <col min="14892" max="14892" width="10" style="56" bestFit="1" customWidth="1"/>
    <col min="14893" max="14896" width="9.26953125" style="56" bestFit="1" customWidth="1"/>
    <col min="14897" max="14898" width="10" style="56" bestFit="1" customWidth="1"/>
    <col min="14899" max="14899" width="9.26953125" style="56" bestFit="1" customWidth="1"/>
    <col min="14900" max="14901" width="10" style="56" bestFit="1" customWidth="1"/>
    <col min="14902" max="14902" width="10.6328125" style="56" bestFit="1" customWidth="1"/>
    <col min="14903" max="14903" width="9.6328125" style="56" bestFit="1" customWidth="1"/>
    <col min="14904" max="14904" width="11.08984375" style="56" bestFit="1" customWidth="1"/>
    <col min="14905" max="14905" width="5.7265625" style="56" customWidth="1"/>
    <col min="14906" max="14906" width="7" style="56" customWidth="1"/>
    <col min="14907" max="14907" width="3.6328125" style="56" customWidth="1"/>
    <col min="14908" max="14908" width="19.453125" style="56" customWidth="1"/>
    <col min="14909" max="14910" width="9.90625" style="56" bestFit="1" customWidth="1"/>
    <col min="14911" max="14911" width="9.08984375" style="56" bestFit="1" customWidth="1"/>
    <col min="14912" max="14912" width="10" style="56" customWidth="1"/>
    <col min="14913" max="14913" width="3.90625" style="56" customWidth="1"/>
    <col min="14914" max="14914" width="3.7265625" style="56" customWidth="1"/>
    <col min="14915" max="14915" width="20.08984375" style="56" customWidth="1"/>
    <col min="14916" max="14916" width="9.36328125" style="56" bestFit="1" customWidth="1"/>
    <col min="14917" max="14917" width="9.90625" style="56" bestFit="1" customWidth="1"/>
    <col min="14918" max="14918" width="10.453125" style="56" bestFit="1" customWidth="1"/>
    <col min="14919" max="14919" width="3.90625" style="56" customWidth="1"/>
    <col min="14920" max="15104" width="9" style="56"/>
    <col min="15105" max="15105" width="3.90625" style="56" customWidth="1"/>
    <col min="15106" max="15106" width="21" style="56" customWidth="1"/>
    <col min="15107" max="15145" width="9.26953125" style="56" bestFit="1" customWidth="1"/>
    <col min="15146" max="15146" width="10" style="56" bestFit="1" customWidth="1"/>
    <col min="15147" max="15147" width="9.26953125" style="56" bestFit="1" customWidth="1"/>
    <col min="15148" max="15148" width="10" style="56" bestFit="1" customWidth="1"/>
    <col min="15149" max="15152" width="9.26953125" style="56" bestFit="1" customWidth="1"/>
    <col min="15153" max="15154" width="10" style="56" bestFit="1" customWidth="1"/>
    <col min="15155" max="15155" width="9.26953125" style="56" bestFit="1" customWidth="1"/>
    <col min="15156" max="15157" width="10" style="56" bestFit="1" customWidth="1"/>
    <col min="15158" max="15158" width="10.6328125" style="56" bestFit="1" customWidth="1"/>
    <col min="15159" max="15159" width="9.6328125" style="56" bestFit="1" customWidth="1"/>
    <col min="15160" max="15160" width="11.08984375" style="56" bestFit="1" customWidth="1"/>
    <col min="15161" max="15161" width="5.7265625" style="56" customWidth="1"/>
    <col min="15162" max="15162" width="7" style="56" customWidth="1"/>
    <col min="15163" max="15163" width="3.6328125" style="56" customWidth="1"/>
    <col min="15164" max="15164" width="19.453125" style="56" customWidth="1"/>
    <col min="15165" max="15166" width="9.90625" style="56" bestFit="1" customWidth="1"/>
    <col min="15167" max="15167" width="9.08984375" style="56" bestFit="1" customWidth="1"/>
    <col min="15168" max="15168" width="10" style="56" customWidth="1"/>
    <col min="15169" max="15169" width="3.90625" style="56" customWidth="1"/>
    <col min="15170" max="15170" width="3.7265625" style="56" customWidth="1"/>
    <col min="15171" max="15171" width="20.08984375" style="56" customWidth="1"/>
    <col min="15172" max="15172" width="9.36328125" style="56" bestFit="1" customWidth="1"/>
    <col min="15173" max="15173" width="9.90625" style="56" bestFit="1" customWidth="1"/>
    <col min="15174" max="15174" width="10.453125" style="56" bestFit="1" customWidth="1"/>
    <col min="15175" max="15175" width="3.90625" style="56" customWidth="1"/>
    <col min="15176" max="15360" width="9" style="56"/>
    <col min="15361" max="15361" width="3.90625" style="56" customWidth="1"/>
    <col min="15362" max="15362" width="21" style="56" customWidth="1"/>
    <col min="15363" max="15401" width="9.26953125" style="56" bestFit="1" customWidth="1"/>
    <col min="15402" max="15402" width="10" style="56" bestFit="1" customWidth="1"/>
    <col min="15403" max="15403" width="9.26953125" style="56" bestFit="1" customWidth="1"/>
    <col min="15404" max="15404" width="10" style="56" bestFit="1" customWidth="1"/>
    <col min="15405" max="15408" width="9.26953125" style="56" bestFit="1" customWidth="1"/>
    <col min="15409" max="15410" width="10" style="56" bestFit="1" customWidth="1"/>
    <col min="15411" max="15411" width="9.26953125" style="56" bestFit="1" customWidth="1"/>
    <col min="15412" max="15413" width="10" style="56" bestFit="1" customWidth="1"/>
    <col min="15414" max="15414" width="10.6328125" style="56" bestFit="1" customWidth="1"/>
    <col min="15415" max="15415" width="9.6328125" style="56" bestFit="1" customWidth="1"/>
    <col min="15416" max="15416" width="11.08984375" style="56" bestFit="1" customWidth="1"/>
    <col min="15417" max="15417" width="5.7265625" style="56" customWidth="1"/>
    <col min="15418" max="15418" width="7" style="56" customWidth="1"/>
    <col min="15419" max="15419" width="3.6328125" style="56" customWidth="1"/>
    <col min="15420" max="15420" width="19.453125" style="56" customWidth="1"/>
    <col min="15421" max="15422" width="9.90625" style="56" bestFit="1" customWidth="1"/>
    <col min="15423" max="15423" width="9.08984375" style="56" bestFit="1" customWidth="1"/>
    <col min="15424" max="15424" width="10" style="56" customWidth="1"/>
    <col min="15425" max="15425" width="3.90625" style="56" customWidth="1"/>
    <col min="15426" max="15426" width="3.7265625" style="56" customWidth="1"/>
    <col min="15427" max="15427" width="20.08984375" style="56" customWidth="1"/>
    <col min="15428" max="15428" width="9.36328125" style="56" bestFit="1" customWidth="1"/>
    <col min="15429" max="15429" width="9.90625" style="56" bestFit="1" customWidth="1"/>
    <col min="15430" max="15430" width="10.453125" style="56" bestFit="1" customWidth="1"/>
    <col min="15431" max="15431" width="3.90625" style="56" customWidth="1"/>
    <col min="15432" max="15616" width="9" style="56"/>
    <col min="15617" max="15617" width="3.90625" style="56" customWidth="1"/>
    <col min="15618" max="15618" width="21" style="56" customWidth="1"/>
    <col min="15619" max="15657" width="9.26953125" style="56" bestFit="1" customWidth="1"/>
    <col min="15658" max="15658" width="10" style="56" bestFit="1" customWidth="1"/>
    <col min="15659" max="15659" width="9.26953125" style="56" bestFit="1" customWidth="1"/>
    <col min="15660" max="15660" width="10" style="56" bestFit="1" customWidth="1"/>
    <col min="15661" max="15664" width="9.26953125" style="56" bestFit="1" customWidth="1"/>
    <col min="15665" max="15666" width="10" style="56" bestFit="1" customWidth="1"/>
    <col min="15667" max="15667" width="9.26953125" style="56" bestFit="1" customWidth="1"/>
    <col min="15668" max="15669" width="10" style="56" bestFit="1" customWidth="1"/>
    <col min="15670" max="15670" width="10.6328125" style="56" bestFit="1" customWidth="1"/>
    <col min="15671" max="15671" width="9.6328125" style="56" bestFit="1" customWidth="1"/>
    <col min="15672" max="15672" width="11.08984375" style="56" bestFit="1" customWidth="1"/>
    <col min="15673" max="15673" width="5.7265625" style="56" customWidth="1"/>
    <col min="15674" max="15674" width="7" style="56" customWidth="1"/>
    <col min="15675" max="15675" width="3.6328125" style="56" customWidth="1"/>
    <col min="15676" max="15676" width="19.453125" style="56" customWidth="1"/>
    <col min="15677" max="15678" width="9.90625" style="56" bestFit="1" customWidth="1"/>
    <col min="15679" max="15679" width="9.08984375" style="56" bestFit="1" customWidth="1"/>
    <col min="15680" max="15680" width="10" style="56" customWidth="1"/>
    <col min="15681" max="15681" width="3.90625" style="56" customWidth="1"/>
    <col min="15682" max="15682" width="3.7265625" style="56" customWidth="1"/>
    <col min="15683" max="15683" width="20.08984375" style="56" customWidth="1"/>
    <col min="15684" max="15684" width="9.36328125" style="56" bestFit="1" customWidth="1"/>
    <col min="15685" max="15685" width="9.90625" style="56" bestFit="1" customWidth="1"/>
    <col min="15686" max="15686" width="10.453125" style="56" bestFit="1" customWidth="1"/>
    <col min="15687" max="15687" width="3.90625" style="56" customWidth="1"/>
    <col min="15688" max="15872" width="9" style="56"/>
    <col min="15873" max="15873" width="3.90625" style="56" customWidth="1"/>
    <col min="15874" max="15874" width="21" style="56" customWidth="1"/>
    <col min="15875" max="15913" width="9.26953125" style="56" bestFit="1" customWidth="1"/>
    <col min="15914" max="15914" width="10" style="56" bestFit="1" customWidth="1"/>
    <col min="15915" max="15915" width="9.26953125" style="56" bestFit="1" customWidth="1"/>
    <col min="15916" max="15916" width="10" style="56" bestFit="1" customWidth="1"/>
    <col min="15917" max="15920" width="9.26953125" style="56" bestFit="1" customWidth="1"/>
    <col min="15921" max="15922" width="10" style="56" bestFit="1" customWidth="1"/>
    <col min="15923" max="15923" width="9.26953125" style="56" bestFit="1" customWidth="1"/>
    <col min="15924" max="15925" width="10" style="56" bestFit="1" customWidth="1"/>
    <col min="15926" max="15926" width="10.6328125" style="56" bestFit="1" customWidth="1"/>
    <col min="15927" max="15927" width="9.6328125" style="56" bestFit="1" customWidth="1"/>
    <col min="15928" max="15928" width="11.08984375" style="56" bestFit="1" customWidth="1"/>
    <col min="15929" max="15929" width="5.7265625" style="56" customWidth="1"/>
    <col min="15930" max="15930" width="7" style="56" customWidth="1"/>
    <col min="15931" max="15931" width="3.6328125" style="56" customWidth="1"/>
    <col min="15932" max="15932" width="19.453125" style="56" customWidth="1"/>
    <col min="15933" max="15934" width="9.90625" style="56" bestFit="1" customWidth="1"/>
    <col min="15935" max="15935" width="9.08984375" style="56" bestFit="1" customWidth="1"/>
    <col min="15936" max="15936" width="10" style="56" customWidth="1"/>
    <col min="15937" max="15937" width="3.90625" style="56" customWidth="1"/>
    <col min="15938" max="15938" width="3.7265625" style="56" customWidth="1"/>
    <col min="15939" max="15939" width="20.08984375" style="56" customWidth="1"/>
    <col min="15940" max="15940" width="9.36328125" style="56" bestFit="1" customWidth="1"/>
    <col min="15941" max="15941" width="9.90625" style="56" bestFit="1" customWidth="1"/>
    <col min="15942" max="15942" width="10.453125" style="56" bestFit="1" customWidth="1"/>
    <col min="15943" max="15943" width="3.90625" style="56" customWidth="1"/>
    <col min="15944" max="16128" width="9" style="56"/>
    <col min="16129" max="16129" width="3.90625" style="56" customWidth="1"/>
    <col min="16130" max="16130" width="21" style="56" customWidth="1"/>
    <col min="16131" max="16169" width="9.26953125" style="56" bestFit="1" customWidth="1"/>
    <col min="16170" max="16170" width="10" style="56" bestFit="1" customWidth="1"/>
    <col min="16171" max="16171" width="9.26953125" style="56" bestFit="1" customWidth="1"/>
    <col min="16172" max="16172" width="10" style="56" bestFit="1" customWidth="1"/>
    <col min="16173" max="16176" width="9.26953125" style="56" bestFit="1" customWidth="1"/>
    <col min="16177" max="16178" width="10" style="56" bestFit="1" customWidth="1"/>
    <col min="16179" max="16179" width="9.26953125" style="56" bestFit="1" customWidth="1"/>
    <col min="16180" max="16181" width="10" style="56" bestFit="1" customWidth="1"/>
    <col min="16182" max="16182" width="10.6328125" style="56" bestFit="1" customWidth="1"/>
    <col min="16183" max="16183" width="9.6328125" style="56" bestFit="1" customWidth="1"/>
    <col min="16184" max="16184" width="11.08984375" style="56" bestFit="1" customWidth="1"/>
    <col min="16185" max="16185" width="5.7265625" style="56" customWidth="1"/>
    <col min="16186" max="16186" width="7" style="56" customWidth="1"/>
    <col min="16187" max="16187" width="3.6328125" style="56" customWidth="1"/>
    <col min="16188" max="16188" width="19.453125" style="56" customWidth="1"/>
    <col min="16189" max="16190" width="9.90625" style="56" bestFit="1" customWidth="1"/>
    <col min="16191" max="16191" width="9.08984375" style="56" bestFit="1" customWidth="1"/>
    <col min="16192" max="16192" width="10" style="56" customWidth="1"/>
    <col min="16193" max="16193" width="3.90625" style="56" customWidth="1"/>
    <col min="16194" max="16194" width="3.7265625" style="56" customWidth="1"/>
    <col min="16195" max="16195" width="20.08984375" style="56" customWidth="1"/>
    <col min="16196" max="16196" width="9.36328125" style="56" bestFit="1" customWidth="1"/>
    <col min="16197" max="16197" width="9.90625" style="56" bestFit="1" customWidth="1"/>
    <col min="16198" max="16198" width="10.453125" style="56" bestFit="1" customWidth="1"/>
    <col min="16199" max="16199" width="3.90625" style="56" customWidth="1"/>
    <col min="16200" max="16384" width="9" style="56"/>
  </cols>
  <sheetData>
    <row r="1" spans="1:71" x14ac:dyDescent="0.2">
      <c r="A1" s="236" t="s">
        <v>398</v>
      </c>
      <c r="E1" s="237" t="s">
        <v>612</v>
      </c>
      <c r="F1" s="238"/>
      <c r="G1" s="56" t="s">
        <v>178</v>
      </c>
      <c r="BG1" s="236" t="s">
        <v>399</v>
      </c>
      <c r="BJ1" s="56" t="s">
        <v>178</v>
      </c>
      <c r="BN1" s="236" t="s">
        <v>400</v>
      </c>
      <c r="BQ1" s="56" t="s">
        <v>178</v>
      </c>
    </row>
    <row r="2" spans="1:71" x14ac:dyDescent="0.2">
      <c r="A2" s="56" t="s">
        <v>401</v>
      </c>
      <c r="BC2" s="239" t="s">
        <v>0</v>
      </c>
      <c r="BG2" s="56" t="s">
        <v>402</v>
      </c>
      <c r="BN2" s="236" t="s">
        <v>403</v>
      </c>
    </row>
    <row r="3" spans="1:71" x14ac:dyDescent="0.2">
      <c r="A3" s="240" t="s">
        <v>1</v>
      </c>
      <c r="B3" s="241"/>
      <c r="C3" s="242" t="s">
        <v>404</v>
      </c>
      <c r="D3" s="242" t="s">
        <v>405</v>
      </c>
      <c r="E3" s="242" t="s">
        <v>406</v>
      </c>
      <c r="F3" s="242" t="s">
        <v>407</v>
      </c>
      <c r="G3" s="242" t="s">
        <v>408</v>
      </c>
      <c r="H3" s="243" t="s">
        <v>409</v>
      </c>
      <c r="I3" s="243" t="s">
        <v>410</v>
      </c>
      <c r="J3" s="243" t="s">
        <v>411</v>
      </c>
      <c r="K3" s="243" t="s">
        <v>412</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44">
        <v>40</v>
      </c>
      <c r="AQ3" s="245">
        <v>41</v>
      </c>
      <c r="AR3" s="245">
        <v>42</v>
      </c>
      <c r="AS3" s="245">
        <v>43</v>
      </c>
      <c r="AT3" s="245">
        <v>44</v>
      </c>
      <c r="AU3" s="245">
        <v>45</v>
      </c>
      <c r="AV3" s="245">
        <v>46</v>
      </c>
      <c r="AW3" s="244">
        <v>47</v>
      </c>
      <c r="AX3" s="245">
        <v>48</v>
      </c>
      <c r="AY3" s="246">
        <v>49</v>
      </c>
      <c r="AZ3" s="244">
        <v>50</v>
      </c>
      <c r="BA3" s="245">
        <v>51</v>
      </c>
      <c r="BB3" s="246">
        <v>52</v>
      </c>
      <c r="BC3" s="245">
        <v>53</v>
      </c>
      <c r="BD3" s="244">
        <v>54</v>
      </c>
      <c r="BE3" s="247"/>
      <c r="BG3" s="248" t="s">
        <v>1</v>
      </c>
      <c r="BH3" s="249"/>
      <c r="BI3" s="250" t="s">
        <v>413</v>
      </c>
      <c r="BJ3" s="251" t="s">
        <v>71</v>
      </c>
      <c r="BK3" s="252" t="s">
        <v>72</v>
      </c>
      <c r="BL3" s="250" t="s">
        <v>414</v>
      </c>
      <c r="BN3" s="248" t="s">
        <v>1</v>
      </c>
      <c r="BO3" s="249"/>
      <c r="BP3" s="248" t="s">
        <v>415</v>
      </c>
      <c r="BQ3" s="251" t="s">
        <v>416</v>
      </c>
      <c r="BR3" s="250" t="s">
        <v>403</v>
      </c>
    </row>
    <row r="4" spans="1:71" ht="50" x14ac:dyDescent="0.2">
      <c r="A4" s="253"/>
      <c r="B4" s="254" t="s">
        <v>417</v>
      </c>
      <c r="C4" s="255" t="s">
        <v>418</v>
      </c>
      <c r="D4" s="255" t="s">
        <v>419</v>
      </c>
      <c r="E4" s="255" t="s">
        <v>420</v>
      </c>
      <c r="F4" s="255" t="s">
        <v>27</v>
      </c>
      <c r="G4" s="255" t="s">
        <v>421</v>
      </c>
      <c r="H4" s="256" t="s">
        <v>28</v>
      </c>
      <c r="I4" s="256" t="s">
        <v>268</v>
      </c>
      <c r="J4" s="256" t="s">
        <v>29</v>
      </c>
      <c r="K4" s="256" t="s">
        <v>30</v>
      </c>
      <c r="L4" s="256" t="s">
        <v>422</v>
      </c>
      <c r="M4" s="256" t="s">
        <v>31</v>
      </c>
      <c r="N4" s="256" t="s">
        <v>32</v>
      </c>
      <c r="O4" s="256" t="s">
        <v>33</v>
      </c>
      <c r="P4" s="256" t="s">
        <v>34</v>
      </c>
      <c r="Q4" s="256" t="s">
        <v>269</v>
      </c>
      <c r="R4" s="256" t="s">
        <v>270</v>
      </c>
      <c r="S4" s="256" t="s">
        <v>271</v>
      </c>
      <c r="T4" s="256" t="s">
        <v>423</v>
      </c>
      <c r="U4" s="256" t="s">
        <v>35</v>
      </c>
      <c r="V4" s="256" t="s">
        <v>366</v>
      </c>
      <c r="W4" s="256" t="s">
        <v>424</v>
      </c>
      <c r="X4" s="256" t="s">
        <v>50</v>
      </c>
      <c r="Y4" s="256" t="s">
        <v>36</v>
      </c>
      <c r="Z4" s="256" t="s">
        <v>425</v>
      </c>
      <c r="AA4" s="256" t="s">
        <v>426</v>
      </c>
      <c r="AB4" s="256" t="s">
        <v>427</v>
      </c>
      <c r="AC4" s="256" t="s">
        <v>428</v>
      </c>
      <c r="AD4" s="256" t="s">
        <v>37</v>
      </c>
      <c r="AE4" s="256" t="s">
        <v>38</v>
      </c>
      <c r="AF4" s="256" t="s">
        <v>429</v>
      </c>
      <c r="AG4" s="256" t="s">
        <v>194</v>
      </c>
      <c r="AH4" s="256" t="s">
        <v>39</v>
      </c>
      <c r="AI4" s="256" t="s">
        <v>40</v>
      </c>
      <c r="AJ4" s="256" t="s">
        <v>430</v>
      </c>
      <c r="AK4" s="256" t="s">
        <v>431</v>
      </c>
      <c r="AL4" s="255" t="s">
        <v>41</v>
      </c>
      <c r="AM4" s="255" t="s">
        <v>42</v>
      </c>
      <c r="AN4" s="255" t="s">
        <v>432</v>
      </c>
      <c r="AO4" s="255" t="s">
        <v>433</v>
      </c>
      <c r="AP4" s="257" t="s">
        <v>43</v>
      </c>
      <c r="AQ4" s="258" t="s">
        <v>52</v>
      </c>
      <c r="AR4" s="258" t="s">
        <v>44</v>
      </c>
      <c r="AS4" s="258" t="s">
        <v>45</v>
      </c>
      <c r="AT4" s="258" t="s">
        <v>434</v>
      </c>
      <c r="AU4" s="258" t="s">
        <v>435</v>
      </c>
      <c r="AV4" s="258" t="s">
        <v>46</v>
      </c>
      <c r="AW4" s="257" t="s">
        <v>436</v>
      </c>
      <c r="AX4" s="258" t="s">
        <v>437</v>
      </c>
      <c r="AY4" s="259" t="s">
        <v>438</v>
      </c>
      <c r="AZ4" s="257" t="s">
        <v>47</v>
      </c>
      <c r="BA4" s="258" t="s">
        <v>48</v>
      </c>
      <c r="BB4" s="259" t="s">
        <v>439</v>
      </c>
      <c r="BC4" s="258" t="s">
        <v>49</v>
      </c>
      <c r="BD4" s="257" t="s">
        <v>440</v>
      </c>
      <c r="BE4" s="260"/>
      <c r="BG4" s="261"/>
      <c r="BH4" s="262" t="s">
        <v>417</v>
      </c>
      <c r="BI4" s="263" t="s">
        <v>76</v>
      </c>
      <c r="BJ4" s="264" t="s">
        <v>77</v>
      </c>
      <c r="BK4" s="265" t="s">
        <v>78</v>
      </c>
      <c r="BL4" s="263" t="s">
        <v>441</v>
      </c>
      <c r="BN4" s="261"/>
      <c r="BO4" s="262" t="s">
        <v>417</v>
      </c>
      <c r="BP4" s="266" t="s">
        <v>84</v>
      </c>
      <c r="BQ4" s="264" t="s">
        <v>85</v>
      </c>
      <c r="BR4" s="263" t="s">
        <v>442</v>
      </c>
    </row>
    <row r="5" spans="1:71" x14ac:dyDescent="0.2">
      <c r="A5" s="267" t="s">
        <v>443</v>
      </c>
      <c r="B5" s="268" t="s">
        <v>444</v>
      </c>
      <c r="C5" s="269">
        <v>645</v>
      </c>
      <c r="D5" s="269">
        <v>0</v>
      </c>
      <c r="E5" s="269">
        <v>0</v>
      </c>
      <c r="F5" s="269">
        <v>0</v>
      </c>
      <c r="G5" s="269">
        <v>7707</v>
      </c>
      <c r="H5" s="269">
        <v>40</v>
      </c>
      <c r="I5" s="269">
        <v>3</v>
      </c>
      <c r="J5" s="269">
        <v>35</v>
      </c>
      <c r="K5" s="269">
        <v>0</v>
      </c>
      <c r="L5" s="269">
        <v>16</v>
      </c>
      <c r="M5" s="269">
        <v>1</v>
      </c>
      <c r="N5" s="269">
        <v>0</v>
      </c>
      <c r="O5" s="269">
        <v>0</v>
      </c>
      <c r="P5" s="269">
        <v>0</v>
      </c>
      <c r="Q5" s="269">
        <v>0</v>
      </c>
      <c r="R5" s="269">
        <v>0</v>
      </c>
      <c r="S5" s="269">
        <v>0</v>
      </c>
      <c r="T5" s="269">
        <v>0</v>
      </c>
      <c r="U5" s="269">
        <v>0</v>
      </c>
      <c r="V5" s="269">
        <v>0</v>
      </c>
      <c r="W5" s="269">
        <v>0</v>
      </c>
      <c r="X5" s="269">
        <v>6</v>
      </c>
      <c r="Y5" s="269">
        <v>6</v>
      </c>
      <c r="Z5" s="269">
        <v>0</v>
      </c>
      <c r="AA5" s="269">
        <v>0</v>
      </c>
      <c r="AB5" s="269">
        <v>0</v>
      </c>
      <c r="AC5" s="269">
        <v>1</v>
      </c>
      <c r="AD5" s="269">
        <v>0</v>
      </c>
      <c r="AE5" s="269">
        <v>0</v>
      </c>
      <c r="AF5" s="269">
        <v>0</v>
      </c>
      <c r="AG5" s="269">
        <v>0</v>
      </c>
      <c r="AH5" s="269">
        <v>1</v>
      </c>
      <c r="AI5" s="269">
        <v>28</v>
      </c>
      <c r="AJ5" s="269">
        <v>43</v>
      </c>
      <c r="AK5" s="269">
        <v>11</v>
      </c>
      <c r="AL5" s="269">
        <v>0</v>
      </c>
      <c r="AM5" s="269">
        <v>216</v>
      </c>
      <c r="AN5" s="269">
        <v>0</v>
      </c>
      <c r="AO5" s="269">
        <v>0</v>
      </c>
      <c r="AP5" s="270">
        <v>8759</v>
      </c>
      <c r="AQ5" s="269">
        <v>17</v>
      </c>
      <c r="AR5" s="269">
        <v>1175</v>
      </c>
      <c r="AS5" s="269">
        <v>0</v>
      </c>
      <c r="AT5" s="269">
        <v>0</v>
      </c>
      <c r="AU5" s="269">
        <v>11</v>
      </c>
      <c r="AV5" s="269">
        <v>0</v>
      </c>
      <c r="AW5" s="270">
        <v>1203</v>
      </c>
      <c r="AX5" s="269">
        <v>9962</v>
      </c>
      <c r="AY5" s="270">
        <v>2372</v>
      </c>
      <c r="AZ5" s="270">
        <v>3575</v>
      </c>
      <c r="BA5" s="269">
        <v>12334</v>
      </c>
      <c r="BB5" s="270">
        <v>-7761</v>
      </c>
      <c r="BC5" s="269">
        <v>-4186</v>
      </c>
      <c r="BD5" s="270">
        <v>4573</v>
      </c>
      <c r="BE5" s="271"/>
      <c r="BG5" s="267" t="s">
        <v>443</v>
      </c>
      <c r="BH5" s="272" t="s">
        <v>444</v>
      </c>
      <c r="BI5" s="273">
        <f>AX5</f>
        <v>9962</v>
      </c>
      <c r="BJ5" s="274">
        <f>ABS(BB5)</f>
        <v>7761</v>
      </c>
      <c r="BK5" s="275">
        <f>BJ5/BI5</f>
        <v>0.77906042963260391</v>
      </c>
      <c r="BL5" s="276">
        <f>1-BK5</f>
        <v>0.22093957036739609</v>
      </c>
      <c r="BM5" s="277"/>
      <c r="BN5" s="267" t="s">
        <v>443</v>
      </c>
      <c r="BO5" s="272" t="s">
        <v>444</v>
      </c>
      <c r="BP5" s="278">
        <f>AY5</f>
        <v>2372</v>
      </c>
      <c r="BQ5" s="279">
        <f>ABS(BB5)</f>
        <v>7761</v>
      </c>
      <c r="BR5" s="280">
        <f>BP5-BQ5</f>
        <v>-5389</v>
      </c>
      <c r="BS5" s="277"/>
    </row>
    <row r="6" spans="1:71" x14ac:dyDescent="0.2">
      <c r="A6" s="267" t="s">
        <v>445</v>
      </c>
      <c r="B6" s="268" t="s">
        <v>446</v>
      </c>
      <c r="C6" s="269">
        <v>1</v>
      </c>
      <c r="D6" s="269">
        <v>8</v>
      </c>
      <c r="E6" s="269">
        <v>0</v>
      </c>
      <c r="F6" s="269">
        <v>0</v>
      </c>
      <c r="G6" s="269">
        <v>18</v>
      </c>
      <c r="H6" s="269">
        <v>0</v>
      </c>
      <c r="I6" s="269">
        <v>72</v>
      </c>
      <c r="J6" s="269">
        <v>6</v>
      </c>
      <c r="K6" s="269">
        <v>0</v>
      </c>
      <c r="L6" s="269">
        <v>0</v>
      </c>
      <c r="M6" s="269">
        <v>0</v>
      </c>
      <c r="N6" s="269">
        <v>0</v>
      </c>
      <c r="O6" s="269">
        <v>0</v>
      </c>
      <c r="P6" s="269">
        <v>0</v>
      </c>
      <c r="Q6" s="269">
        <v>0</v>
      </c>
      <c r="R6" s="269">
        <v>0</v>
      </c>
      <c r="S6" s="269">
        <v>0</v>
      </c>
      <c r="T6" s="269">
        <v>0</v>
      </c>
      <c r="U6" s="269">
        <v>0</v>
      </c>
      <c r="V6" s="269">
        <v>0</v>
      </c>
      <c r="W6" s="269">
        <v>0</v>
      </c>
      <c r="X6" s="269">
        <v>0</v>
      </c>
      <c r="Y6" s="269">
        <v>0</v>
      </c>
      <c r="Z6" s="269">
        <v>0</v>
      </c>
      <c r="AA6" s="269">
        <v>0</v>
      </c>
      <c r="AB6" s="269">
        <v>0</v>
      </c>
      <c r="AC6" s="269">
        <v>0</v>
      </c>
      <c r="AD6" s="269">
        <v>0</v>
      </c>
      <c r="AE6" s="269">
        <v>0</v>
      </c>
      <c r="AF6" s="269">
        <v>0</v>
      </c>
      <c r="AG6" s="269">
        <v>0</v>
      </c>
      <c r="AH6" s="269">
        <v>0</v>
      </c>
      <c r="AI6" s="269">
        <v>0</v>
      </c>
      <c r="AJ6" s="269">
        <v>0</v>
      </c>
      <c r="AK6" s="269">
        <v>0</v>
      </c>
      <c r="AL6" s="269">
        <v>0</v>
      </c>
      <c r="AM6" s="269">
        <v>13</v>
      </c>
      <c r="AN6" s="269">
        <v>0</v>
      </c>
      <c r="AO6" s="269">
        <v>0</v>
      </c>
      <c r="AP6" s="270">
        <v>118</v>
      </c>
      <c r="AQ6" s="269">
        <v>1</v>
      </c>
      <c r="AR6" s="269">
        <v>63</v>
      </c>
      <c r="AS6" s="269">
        <v>0</v>
      </c>
      <c r="AT6" s="269">
        <v>0</v>
      </c>
      <c r="AU6" s="269">
        <v>0</v>
      </c>
      <c r="AV6" s="269">
        <v>17</v>
      </c>
      <c r="AW6" s="270">
        <v>81</v>
      </c>
      <c r="AX6" s="269">
        <v>199</v>
      </c>
      <c r="AY6" s="270">
        <v>4</v>
      </c>
      <c r="AZ6" s="270">
        <v>85</v>
      </c>
      <c r="BA6" s="269">
        <v>203</v>
      </c>
      <c r="BB6" s="270">
        <v>-152</v>
      </c>
      <c r="BC6" s="269">
        <v>-67</v>
      </c>
      <c r="BD6" s="270">
        <v>51</v>
      </c>
      <c r="BE6" s="271"/>
      <c r="BG6" s="267" t="s">
        <v>445</v>
      </c>
      <c r="BH6" s="272" t="s">
        <v>446</v>
      </c>
      <c r="BI6" s="273">
        <f t="shared" ref="BI6:BI44" si="0">AX6</f>
        <v>199</v>
      </c>
      <c r="BJ6" s="274">
        <f t="shared" ref="BJ6:BJ44" si="1">ABS(BB6)</f>
        <v>152</v>
      </c>
      <c r="BK6" s="275">
        <f t="shared" ref="BK6:BK44" si="2">BJ6/BI6</f>
        <v>0.76381909547738691</v>
      </c>
      <c r="BL6" s="276">
        <f t="shared" ref="BL6:BL44" si="3">1-BK6</f>
        <v>0.23618090452261309</v>
      </c>
      <c r="BM6" s="277"/>
      <c r="BN6" s="267" t="s">
        <v>445</v>
      </c>
      <c r="BO6" s="272" t="s">
        <v>446</v>
      </c>
      <c r="BP6" s="278">
        <f t="shared" ref="BP6:BP44" si="4">AY6</f>
        <v>4</v>
      </c>
      <c r="BQ6" s="279">
        <f t="shared" ref="BQ6:BQ44" si="5">ABS(BB6)</f>
        <v>152</v>
      </c>
      <c r="BR6" s="280">
        <f t="shared" ref="BR6:BR44" si="6">BP6-BQ6</f>
        <v>-148</v>
      </c>
      <c r="BS6" s="277"/>
    </row>
    <row r="7" spans="1:71" x14ac:dyDescent="0.2">
      <c r="A7" s="267" t="s">
        <v>447</v>
      </c>
      <c r="B7" s="268" t="s">
        <v>250</v>
      </c>
      <c r="C7" s="269">
        <v>0</v>
      </c>
      <c r="D7" s="269">
        <v>0</v>
      </c>
      <c r="E7" s="269">
        <v>0</v>
      </c>
      <c r="F7" s="269">
        <v>0</v>
      </c>
      <c r="G7" s="269">
        <v>1474</v>
      </c>
      <c r="H7" s="269">
        <v>0</v>
      </c>
      <c r="I7" s="269">
        <v>0</v>
      </c>
      <c r="J7" s="269">
        <v>1</v>
      </c>
      <c r="K7" s="269">
        <v>0</v>
      </c>
      <c r="L7" s="269">
        <v>0</v>
      </c>
      <c r="M7" s="269">
        <v>0</v>
      </c>
      <c r="N7" s="269">
        <v>0</v>
      </c>
      <c r="O7" s="269">
        <v>0</v>
      </c>
      <c r="P7" s="269">
        <v>0</v>
      </c>
      <c r="Q7" s="269">
        <v>0</v>
      </c>
      <c r="R7" s="269">
        <v>0</v>
      </c>
      <c r="S7" s="269">
        <v>0</v>
      </c>
      <c r="T7" s="269">
        <v>0</v>
      </c>
      <c r="U7" s="269">
        <v>0</v>
      </c>
      <c r="V7" s="269">
        <v>0</v>
      </c>
      <c r="W7" s="269">
        <v>0</v>
      </c>
      <c r="X7" s="269">
        <v>14</v>
      </c>
      <c r="Y7" s="269">
        <v>0</v>
      </c>
      <c r="Z7" s="269">
        <v>0</v>
      </c>
      <c r="AA7" s="269">
        <v>0</v>
      </c>
      <c r="AB7" s="269">
        <v>0</v>
      </c>
      <c r="AC7" s="269">
        <v>0</v>
      </c>
      <c r="AD7" s="269">
        <v>0</v>
      </c>
      <c r="AE7" s="269">
        <v>0</v>
      </c>
      <c r="AF7" s="269">
        <v>0</v>
      </c>
      <c r="AG7" s="269">
        <v>0</v>
      </c>
      <c r="AH7" s="269">
        <v>0</v>
      </c>
      <c r="AI7" s="269">
        <v>0</v>
      </c>
      <c r="AJ7" s="269">
        <v>9</v>
      </c>
      <c r="AK7" s="269">
        <v>0</v>
      </c>
      <c r="AL7" s="269">
        <v>0</v>
      </c>
      <c r="AM7" s="269">
        <v>46</v>
      </c>
      <c r="AN7" s="269">
        <v>0</v>
      </c>
      <c r="AO7" s="269">
        <v>0</v>
      </c>
      <c r="AP7" s="270">
        <v>1544</v>
      </c>
      <c r="AQ7" s="269">
        <v>5</v>
      </c>
      <c r="AR7" s="269">
        <v>119</v>
      </c>
      <c r="AS7" s="269">
        <v>0</v>
      </c>
      <c r="AT7" s="269">
        <v>0</v>
      </c>
      <c r="AU7" s="269">
        <v>0</v>
      </c>
      <c r="AV7" s="269">
        <v>0</v>
      </c>
      <c r="AW7" s="270">
        <v>124</v>
      </c>
      <c r="AX7" s="269">
        <v>1668</v>
      </c>
      <c r="AY7" s="270">
        <v>0</v>
      </c>
      <c r="AZ7" s="270">
        <v>124</v>
      </c>
      <c r="BA7" s="269">
        <v>1668</v>
      </c>
      <c r="BB7" s="270">
        <v>-1668</v>
      </c>
      <c r="BC7" s="269">
        <v>-1544</v>
      </c>
      <c r="BD7" s="270">
        <v>0</v>
      </c>
      <c r="BE7" s="271"/>
      <c r="BG7" s="267" t="s">
        <v>447</v>
      </c>
      <c r="BH7" s="272" t="s">
        <v>250</v>
      </c>
      <c r="BI7" s="273">
        <f t="shared" si="0"/>
        <v>1668</v>
      </c>
      <c r="BJ7" s="274">
        <f t="shared" si="1"/>
        <v>1668</v>
      </c>
      <c r="BK7" s="275">
        <f t="shared" si="2"/>
        <v>1</v>
      </c>
      <c r="BL7" s="276">
        <f t="shared" si="3"/>
        <v>0</v>
      </c>
      <c r="BM7" s="277"/>
      <c r="BN7" s="267" t="s">
        <v>447</v>
      </c>
      <c r="BO7" s="272" t="s">
        <v>250</v>
      </c>
      <c r="BP7" s="278">
        <f t="shared" si="4"/>
        <v>0</v>
      </c>
      <c r="BQ7" s="279">
        <f t="shared" si="5"/>
        <v>1668</v>
      </c>
      <c r="BR7" s="280">
        <f t="shared" si="6"/>
        <v>-1668</v>
      </c>
      <c r="BS7" s="277"/>
    </row>
    <row r="8" spans="1:71" x14ac:dyDescent="0.2">
      <c r="A8" s="267" t="s">
        <v>448</v>
      </c>
      <c r="B8" s="268" t="s">
        <v>27</v>
      </c>
      <c r="C8" s="269">
        <v>0</v>
      </c>
      <c r="D8" s="269">
        <v>0</v>
      </c>
      <c r="E8" s="269">
        <v>0</v>
      </c>
      <c r="F8" s="269">
        <v>0</v>
      </c>
      <c r="G8" s="269">
        <v>12</v>
      </c>
      <c r="H8" s="269">
        <v>2</v>
      </c>
      <c r="I8" s="269">
        <v>48</v>
      </c>
      <c r="J8" s="269">
        <v>147</v>
      </c>
      <c r="K8" s="269">
        <v>1112</v>
      </c>
      <c r="L8" s="269">
        <v>0</v>
      </c>
      <c r="M8" s="269">
        <v>530</v>
      </c>
      <c r="N8" s="269">
        <v>3581</v>
      </c>
      <c r="O8" s="269">
        <v>119</v>
      </c>
      <c r="P8" s="269">
        <v>7</v>
      </c>
      <c r="Q8" s="269">
        <v>1</v>
      </c>
      <c r="R8" s="269">
        <v>0</v>
      </c>
      <c r="S8" s="269">
        <v>0</v>
      </c>
      <c r="T8" s="269">
        <v>0</v>
      </c>
      <c r="U8" s="269">
        <v>0</v>
      </c>
      <c r="V8" s="269">
        <v>0</v>
      </c>
      <c r="W8" s="269">
        <v>1</v>
      </c>
      <c r="X8" s="269">
        <v>1</v>
      </c>
      <c r="Y8" s="269">
        <v>41</v>
      </c>
      <c r="Z8" s="269">
        <v>342</v>
      </c>
      <c r="AA8" s="269">
        <v>0</v>
      </c>
      <c r="AB8" s="269">
        <v>0</v>
      </c>
      <c r="AC8" s="269">
        <v>0</v>
      </c>
      <c r="AD8" s="269">
        <v>0</v>
      </c>
      <c r="AE8" s="269">
        <v>0</v>
      </c>
      <c r="AF8" s="269">
        <v>0</v>
      </c>
      <c r="AG8" s="269">
        <v>0</v>
      </c>
      <c r="AH8" s="269">
        <v>0</v>
      </c>
      <c r="AI8" s="269">
        <v>1</v>
      </c>
      <c r="AJ8" s="269">
        <v>0</v>
      </c>
      <c r="AK8" s="269">
        <v>0</v>
      </c>
      <c r="AL8" s="269">
        <v>0</v>
      </c>
      <c r="AM8" s="269">
        <v>0</v>
      </c>
      <c r="AN8" s="269">
        <v>0</v>
      </c>
      <c r="AO8" s="269">
        <v>1</v>
      </c>
      <c r="AP8" s="270">
        <v>5946</v>
      </c>
      <c r="AQ8" s="269">
        <v>-2</v>
      </c>
      <c r="AR8" s="269">
        <v>-2</v>
      </c>
      <c r="AS8" s="269">
        <v>0</v>
      </c>
      <c r="AT8" s="269">
        <v>0</v>
      </c>
      <c r="AU8" s="269">
        <v>0</v>
      </c>
      <c r="AV8" s="269">
        <v>-8</v>
      </c>
      <c r="AW8" s="270">
        <v>-12</v>
      </c>
      <c r="AX8" s="269">
        <v>5934</v>
      </c>
      <c r="AY8" s="270">
        <v>72</v>
      </c>
      <c r="AZ8" s="270">
        <v>60</v>
      </c>
      <c r="BA8" s="269">
        <v>6006</v>
      </c>
      <c r="BB8" s="270">
        <v>-5779</v>
      </c>
      <c r="BC8" s="269">
        <v>-5719</v>
      </c>
      <c r="BD8" s="270">
        <v>227</v>
      </c>
      <c r="BE8" s="271"/>
      <c r="BG8" s="267" t="s">
        <v>448</v>
      </c>
      <c r="BH8" s="272" t="s">
        <v>27</v>
      </c>
      <c r="BI8" s="273">
        <f t="shared" si="0"/>
        <v>5934</v>
      </c>
      <c r="BJ8" s="274">
        <f t="shared" si="1"/>
        <v>5779</v>
      </c>
      <c r="BK8" s="275">
        <f t="shared" si="2"/>
        <v>0.97387933940006743</v>
      </c>
      <c r="BL8" s="276">
        <f t="shared" si="3"/>
        <v>2.6120660599932566E-2</v>
      </c>
      <c r="BM8" s="277"/>
      <c r="BN8" s="267" t="s">
        <v>448</v>
      </c>
      <c r="BO8" s="272" t="s">
        <v>27</v>
      </c>
      <c r="BP8" s="278">
        <f t="shared" si="4"/>
        <v>72</v>
      </c>
      <c r="BQ8" s="279">
        <f t="shared" si="5"/>
        <v>5779</v>
      </c>
      <c r="BR8" s="280">
        <f t="shared" si="6"/>
        <v>-5707</v>
      </c>
      <c r="BS8" s="277"/>
    </row>
    <row r="9" spans="1:71" x14ac:dyDescent="0.2">
      <c r="A9" s="267" t="s">
        <v>449</v>
      </c>
      <c r="B9" s="268" t="s">
        <v>191</v>
      </c>
      <c r="C9" s="269">
        <v>602</v>
      </c>
      <c r="D9" s="269">
        <v>2</v>
      </c>
      <c r="E9" s="269">
        <v>0</v>
      </c>
      <c r="F9" s="269">
        <v>0</v>
      </c>
      <c r="G9" s="269">
        <v>7826</v>
      </c>
      <c r="H9" s="269">
        <v>11</v>
      </c>
      <c r="I9" s="269">
        <v>16</v>
      </c>
      <c r="J9" s="269">
        <v>205</v>
      </c>
      <c r="K9" s="269">
        <v>0</v>
      </c>
      <c r="L9" s="269">
        <v>0</v>
      </c>
      <c r="M9" s="269">
        <v>4</v>
      </c>
      <c r="N9" s="269">
        <v>0</v>
      </c>
      <c r="O9" s="269">
        <v>0</v>
      </c>
      <c r="P9" s="269">
        <v>0</v>
      </c>
      <c r="Q9" s="269">
        <v>0</v>
      </c>
      <c r="R9" s="269">
        <v>0</v>
      </c>
      <c r="S9" s="269">
        <v>0</v>
      </c>
      <c r="T9" s="269">
        <v>0</v>
      </c>
      <c r="U9" s="269">
        <v>0</v>
      </c>
      <c r="V9" s="269">
        <v>0</v>
      </c>
      <c r="W9" s="269">
        <v>0</v>
      </c>
      <c r="X9" s="269">
        <v>8</v>
      </c>
      <c r="Y9" s="269">
        <v>0</v>
      </c>
      <c r="Z9" s="269">
        <v>0</v>
      </c>
      <c r="AA9" s="269">
        <v>0</v>
      </c>
      <c r="AB9" s="269">
        <v>0</v>
      </c>
      <c r="AC9" s="269">
        <v>2</v>
      </c>
      <c r="AD9" s="269">
        <v>0</v>
      </c>
      <c r="AE9" s="269">
        <v>0</v>
      </c>
      <c r="AF9" s="269">
        <v>1</v>
      </c>
      <c r="AG9" s="269">
        <v>0</v>
      </c>
      <c r="AH9" s="269">
        <v>7</v>
      </c>
      <c r="AI9" s="269">
        <v>74</v>
      </c>
      <c r="AJ9" s="269">
        <v>156</v>
      </c>
      <c r="AK9" s="269">
        <v>8</v>
      </c>
      <c r="AL9" s="269">
        <v>0</v>
      </c>
      <c r="AM9" s="269">
        <v>1668</v>
      </c>
      <c r="AN9" s="269">
        <v>0</v>
      </c>
      <c r="AO9" s="269">
        <v>5</v>
      </c>
      <c r="AP9" s="270">
        <v>10595</v>
      </c>
      <c r="AQ9" s="269">
        <v>294</v>
      </c>
      <c r="AR9" s="269">
        <v>9444</v>
      </c>
      <c r="AS9" s="269">
        <v>0</v>
      </c>
      <c r="AT9" s="269">
        <v>0</v>
      </c>
      <c r="AU9" s="269">
        <v>0</v>
      </c>
      <c r="AV9" s="269">
        <v>95</v>
      </c>
      <c r="AW9" s="270">
        <v>9833</v>
      </c>
      <c r="AX9" s="269">
        <v>20428</v>
      </c>
      <c r="AY9" s="270">
        <v>30856</v>
      </c>
      <c r="AZ9" s="270">
        <v>40689</v>
      </c>
      <c r="BA9" s="269">
        <v>51284</v>
      </c>
      <c r="BB9" s="270">
        <v>-14808</v>
      </c>
      <c r="BC9" s="269">
        <v>25881</v>
      </c>
      <c r="BD9" s="270">
        <v>36476</v>
      </c>
      <c r="BE9" s="271"/>
      <c r="BG9" s="267" t="s">
        <v>449</v>
      </c>
      <c r="BH9" s="272" t="s">
        <v>191</v>
      </c>
      <c r="BI9" s="273">
        <f t="shared" si="0"/>
        <v>20428</v>
      </c>
      <c r="BJ9" s="274">
        <f t="shared" si="1"/>
        <v>14808</v>
      </c>
      <c r="BK9" s="275">
        <f t="shared" si="2"/>
        <v>0.72488740943802621</v>
      </c>
      <c r="BL9" s="276">
        <f t="shared" si="3"/>
        <v>0.27511259056197379</v>
      </c>
      <c r="BM9" s="277"/>
      <c r="BN9" s="267" t="s">
        <v>449</v>
      </c>
      <c r="BO9" s="272" t="s">
        <v>191</v>
      </c>
      <c r="BP9" s="278">
        <f t="shared" si="4"/>
        <v>30856</v>
      </c>
      <c r="BQ9" s="279">
        <f t="shared" si="5"/>
        <v>14808</v>
      </c>
      <c r="BR9" s="280">
        <f t="shared" si="6"/>
        <v>16048</v>
      </c>
      <c r="BS9" s="277"/>
    </row>
    <row r="10" spans="1:71" x14ac:dyDescent="0.2">
      <c r="A10" s="281" t="s">
        <v>450</v>
      </c>
      <c r="B10" s="282" t="s">
        <v>28</v>
      </c>
      <c r="C10" s="269">
        <v>20</v>
      </c>
      <c r="D10" s="269">
        <v>0</v>
      </c>
      <c r="E10" s="269">
        <v>0</v>
      </c>
      <c r="F10" s="269">
        <v>1</v>
      </c>
      <c r="G10" s="269">
        <v>44</v>
      </c>
      <c r="H10" s="269">
        <v>1177</v>
      </c>
      <c r="I10" s="269">
        <v>64</v>
      </c>
      <c r="J10" s="269">
        <v>28</v>
      </c>
      <c r="K10" s="269">
        <v>0</v>
      </c>
      <c r="L10" s="269">
        <v>22</v>
      </c>
      <c r="M10" s="269">
        <v>26</v>
      </c>
      <c r="N10" s="269">
        <v>23</v>
      </c>
      <c r="O10" s="269">
        <v>1</v>
      </c>
      <c r="P10" s="269">
        <v>32</v>
      </c>
      <c r="Q10" s="269">
        <v>15</v>
      </c>
      <c r="R10" s="269">
        <v>4</v>
      </c>
      <c r="S10" s="269">
        <v>0</v>
      </c>
      <c r="T10" s="269">
        <v>6</v>
      </c>
      <c r="U10" s="269">
        <v>24</v>
      </c>
      <c r="V10" s="269">
        <v>2</v>
      </c>
      <c r="W10" s="269">
        <v>19</v>
      </c>
      <c r="X10" s="269">
        <v>14</v>
      </c>
      <c r="Y10" s="269">
        <v>20</v>
      </c>
      <c r="Z10" s="269">
        <v>0</v>
      </c>
      <c r="AA10" s="269">
        <v>3</v>
      </c>
      <c r="AB10" s="269">
        <v>2</v>
      </c>
      <c r="AC10" s="269">
        <v>54</v>
      </c>
      <c r="AD10" s="269">
        <v>6</v>
      </c>
      <c r="AE10" s="269">
        <v>0</v>
      </c>
      <c r="AF10" s="269">
        <v>12</v>
      </c>
      <c r="AG10" s="269">
        <v>0</v>
      </c>
      <c r="AH10" s="269">
        <v>61</v>
      </c>
      <c r="AI10" s="269">
        <v>10</v>
      </c>
      <c r="AJ10" s="269">
        <v>68</v>
      </c>
      <c r="AK10" s="269">
        <v>137</v>
      </c>
      <c r="AL10" s="269">
        <v>10</v>
      </c>
      <c r="AM10" s="269">
        <v>38</v>
      </c>
      <c r="AN10" s="269">
        <v>93</v>
      </c>
      <c r="AO10" s="269">
        <v>11</v>
      </c>
      <c r="AP10" s="270">
        <v>2047</v>
      </c>
      <c r="AQ10" s="269">
        <v>36</v>
      </c>
      <c r="AR10" s="269">
        <v>1483</v>
      </c>
      <c r="AS10" s="269">
        <v>0</v>
      </c>
      <c r="AT10" s="269">
        <v>2</v>
      </c>
      <c r="AU10" s="269">
        <v>12</v>
      </c>
      <c r="AV10" s="269">
        <v>589</v>
      </c>
      <c r="AW10" s="270">
        <v>2122</v>
      </c>
      <c r="AX10" s="269">
        <v>4169</v>
      </c>
      <c r="AY10" s="270">
        <v>4788</v>
      </c>
      <c r="AZ10" s="270">
        <v>6910</v>
      </c>
      <c r="BA10" s="269">
        <v>8957</v>
      </c>
      <c r="BB10" s="270">
        <v>-4169</v>
      </c>
      <c r="BC10" s="269">
        <v>2741</v>
      </c>
      <c r="BD10" s="270">
        <v>4788</v>
      </c>
      <c r="BE10" s="271"/>
      <c r="BG10" s="281" t="s">
        <v>450</v>
      </c>
      <c r="BH10" s="283" t="s">
        <v>28</v>
      </c>
      <c r="BI10" s="273">
        <f t="shared" si="0"/>
        <v>4169</v>
      </c>
      <c r="BJ10" s="274">
        <f t="shared" si="1"/>
        <v>4169</v>
      </c>
      <c r="BK10" s="275">
        <f t="shared" si="2"/>
        <v>1</v>
      </c>
      <c r="BL10" s="276">
        <f t="shared" si="3"/>
        <v>0</v>
      </c>
      <c r="BM10" s="277"/>
      <c r="BN10" s="281" t="s">
        <v>450</v>
      </c>
      <c r="BO10" s="283" t="s">
        <v>28</v>
      </c>
      <c r="BP10" s="278">
        <f t="shared" si="4"/>
        <v>4788</v>
      </c>
      <c r="BQ10" s="279">
        <f t="shared" si="5"/>
        <v>4169</v>
      </c>
      <c r="BR10" s="280">
        <f t="shared" si="6"/>
        <v>619</v>
      </c>
      <c r="BS10" s="277"/>
    </row>
    <row r="11" spans="1:71" x14ac:dyDescent="0.2">
      <c r="A11" s="281" t="s">
        <v>451</v>
      </c>
      <c r="B11" s="282" t="s">
        <v>285</v>
      </c>
      <c r="C11" s="269">
        <v>123</v>
      </c>
      <c r="D11" s="269">
        <v>0</v>
      </c>
      <c r="E11" s="269">
        <v>0</v>
      </c>
      <c r="F11" s="269">
        <v>0</v>
      </c>
      <c r="G11" s="269">
        <v>582</v>
      </c>
      <c r="H11" s="269">
        <v>30</v>
      </c>
      <c r="I11" s="269">
        <v>2704</v>
      </c>
      <c r="J11" s="269">
        <v>391</v>
      </c>
      <c r="K11" s="269">
        <v>0</v>
      </c>
      <c r="L11" s="269">
        <v>105</v>
      </c>
      <c r="M11" s="269">
        <v>160</v>
      </c>
      <c r="N11" s="269">
        <v>23</v>
      </c>
      <c r="O11" s="269">
        <v>2</v>
      </c>
      <c r="P11" s="269">
        <v>90</v>
      </c>
      <c r="Q11" s="269">
        <v>23</v>
      </c>
      <c r="R11" s="269">
        <v>4</v>
      </c>
      <c r="S11" s="269">
        <v>2</v>
      </c>
      <c r="T11" s="269">
        <v>10</v>
      </c>
      <c r="U11" s="269">
        <v>67</v>
      </c>
      <c r="V11" s="269">
        <v>6</v>
      </c>
      <c r="W11" s="269">
        <v>15</v>
      </c>
      <c r="X11" s="269">
        <v>603</v>
      </c>
      <c r="Y11" s="269">
        <v>305</v>
      </c>
      <c r="Z11" s="269">
        <v>4</v>
      </c>
      <c r="AA11" s="269">
        <v>9</v>
      </c>
      <c r="AB11" s="269">
        <v>4</v>
      </c>
      <c r="AC11" s="269">
        <v>102</v>
      </c>
      <c r="AD11" s="269">
        <v>17</v>
      </c>
      <c r="AE11" s="269">
        <v>4</v>
      </c>
      <c r="AF11" s="269">
        <v>33</v>
      </c>
      <c r="AG11" s="269">
        <v>4</v>
      </c>
      <c r="AH11" s="269">
        <v>24</v>
      </c>
      <c r="AI11" s="269">
        <v>112</v>
      </c>
      <c r="AJ11" s="269">
        <v>94</v>
      </c>
      <c r="AK11" s="269">
        <v>98</v>
      </c>
      <c r="AL11" s="269">
        <v>15</v>
      </c>
      <c r="AM11" s="269">
        <v>65</v>
      </c>
      <c r="AN11" s="269">
        <v>627</v>
      </c>
      <c r="AO11" s="269">
        <v>229</v>
      </c>
      <c r="AP11" s="270">
        <v>6686</v>
      </c>
      <c r="AQ11" s="269">
        <v>26</v>
      </c>
      <c r="AR11" s="269">
        <v>123</v>
      </c>
      <c r="AS11" s="269">
        <v>0</v>
      </c>
      <c r="AT11" s="269">
        <v>23</v>
      </c>
      <c r="AU11" s="269">
        <v>20</v>
      </c>
      <c r="AV11" s="269">
        <v>-222</v>
      </c>
      <c r="AW11" s="270">
        <v>-30</v>
      </c>
      <c r="AX11" s="269">
        <v>6656</v>
      </c>
      <c r="AY11" s="270">
        <v>6958</v>
      </c>
      <c r="AZ11" s="270">
        <v>6928</v>
      </c>
      <c r="BA11" s="269">
        <v>13614</v>
      </c>
      <c r="BB11" s="270">
        <v>-5243</v>
      </c>
      <c r="BC11" s="269">
        <v>1685</v>
      </c>
      <c r="BD11" s="270">
        <v>8371</v>
      </c>
      <c r="BE11" s="271"/>
      <c r="BG11" s="281" t="s">
        <v>451</v>
      </c>
      <c r="BH11" s="283" t="s">
        <v>285</v>
      </c>
      <c r="BI11" s="273">
        <f t="shared" si="0"/>
        <v>6656</v>
      </c>
      <c r="BJ11" s="274">
        <f t="shared" si="1"/>
        <v>5243</v>
      </c>
      <c r="BK11" s="275">
        <f t="shared" si="2"/>
        <v>0.78771033653846156</v>
      </c>
      <c r="BL11" s="276">
        <f t="shared" si="3"/>
        <v>0.21228966346153844</v>
      </c>
      <c r="BM11" s="277"/>
      <c r="BN11" s="281" t="s">
        <v>451</v>
      </c>
      <c r="BO11" s="283" t="s">
        <v>285</v>
      </c>
      <c r="BP11" s="278">
        <f t="shared" si="4"/>
        <v>6958</v>
      </c>
      <c r="BQ11" s="279">
        <f t="shared" si="5"/>
        <v>5243</v>
      </c>
      <c r="BR11" s="280">
        <f t="shared" si="6"/>
        <v>1715</v>
      </c>
      <c r="BS11" s="277"/>
    </row>
    <row r="12" spans="1:71" x14ac:dyDescent="0.2">
      <c r="A12" s="281" t="s">
        <v>452</v>
      </c>
      <c r="B12" s="282" t="s">
        <v>29</v>
      </c>
      <c r="C12" s="269">
        <v>310</v>
      </c>
      <c r="D12" s="269">
        <v>0</v>
      </c>
      <c r="E12" s="269">
        <v>0</v>
      </c>
      <c r="F12" s="269">
        <v>4</v>
      </c>
      <c r="G12" s="269">
        <v>378</v>
      </c>
      <c r="H12" s="269">
        <v>546</v>
      </c>
      <c r="I12" s="269">
        <v>305</v>
      </c>
      <c r="J12" s="269">
        <v>9898</v>
      </c>
      <c r="K12" s="269">
        <v>3</v>
      </c>
      <c r="L12" s="269">
        <v>3081</v>
      </c>
      <c r="M12" s="269">
        <v>270</v>
      </c>
      <c r="N12" s="269">
        <v>266</v>
      </c>
      <c r="O12" s="269">
        <v>7</v>
      </c>
      <c r="P12" s="269">
        <v>225</v>
      </c>
      <c r="Q12" s="269">
        <v>62</v>
      </c>
      <c r="R12" s="269">
        <v>12</v>
      </c>
      <c r="S12" s="269">
        <v>7</v>
      </c>
      <c r="T12" s="269">
        <v>28</v>
      </c>
      <c r="U12" s="269">
        <v>126</v>
      </c>
      <c r="V12" s="269">
        <v>11</v>
      </c>
      <c r="W12" s="269">
        <v>109</v>
      </c>
      <c r="X12" s="269">
        <v>182</v>
      </c>
      <c r="Y12" s="269">
        <v>36</v>
      </c>
      <c r="Z12" s="269">
        <v>0</v>
      </c>
      <c r="AA12" s="269">
        <v>27</v>
      </c>
      <c r="AB12" s="269">
        <v>14</v>
      </c>
      <c r="AC12" s="269">
        <v>0</v>
      </c>
      <c r="AD12" s="269">
        <v>0</v>
      </c>
      <c r="AE12" s="269">
        <v>1</v>
      </c>
      <c r="AF12" s="269">
        <v>6</v>
      </c>
      <c r="AG12" s="269">
        <v>0</v>
      </c>
      <c r="AH12" s="269">
        <v>17</v>
      </c>
      <c r="AI12" s="269">
        <v>166</v>
      </c>
      <c r="AJ12" s="269">
        <v>4928</v>
      </c>
      <c r="AK12" s="269">
        <v>13</v>
      </c>
      <c r="AL12" s="269">
        <v>31</v>
      </c>
      <c r="AM12" s="269">
        <v>71</v>
      </c>
      <c r="AN12" s="269">
        <v>13</v>
      </c>
      <c r="AO12" s="269">
        <v>17</v>
      </c>
      <c r="AP12" s="270">
        <v>21170</v>
      </c>
      <c r="AQ12" s="269">
        <v>55</v>
      </c>
      <c r="AR12" s="269">
        <v>868</v>
      </c>
      <c r="AS12" s="269">
        <v>0</v>
      </c>
      <c r="AT12" s="269">
        <v>0</v>
      </c>
      <c r="AU12" s="269">
        <v>0</v>
      </c>
      <c r="AV12" s="269">
        <v>1262</v>
      </c>
      <c r="AW12" s="270">
        <v>2185</v>
      </c>
      <c r="AX12" s="269">
        <v>23355</v>
      </c>
      <c r="AY12" s="270">
        <v>27443</v>
      </c>
      <c r="AZ12" s="270">
        <v>29628</v>
      </c>
      <c r="BA12" s="269">
        <v>50798</v>
      </c>
      <c r="BB12" s="270">
        <v>-23355</v>
      </c>
      <c r="BC12" s="269">
        <v>6273</v>
      </c>
      <c r="BD12" s="270">
        <v>27443</v>
      </c>
      <c r="BE12" s="271"/>
      <c r="BG12" s="281" t="s">
        <v>452</v>
      </c>
      <c r="BH12" s="283" t="s">
        <v>29</v>
      </c>
      <c r="BI12" s="273">
        <f t="shared" si="0"/>
        <v>23355</v>
      </c>
      <c r="BJ12" s="274">
        <f t="shared" si="1"/>
        <v>23355</v>
      </c>
      <c r="BK12" s="275">
        <f t="shared" si="2"/>
        <v>1</v>
      </c>
      <c r="BL12" s="276">
        <f t="shared" si="3"/>
        <v>0</v>
      </c>
      <c r="BM12" s="277"/>
      <c r="BN12" s="281" t="s">
        <v>452</v>
      </c>
      <c r="BO12" s="283" t="s">
        <v>29</v>
      </c>
      <c r="BP12" s="278">
        <f t="shared" si="4"/>
        <v>27443</v>
      </c>
      <c r="BQ12" s="279">
        <f t="shared" si="5"/>
        <v>23355</v>
      </c>
      <c r="BR12" s="280">
        <f t="shared" si="6"/>
        <v>4088</v>
      </c>
      <c r="BS12" s="277"/>
    </row>
    <row r="13" spans="1:71" x14ac:dyDescent="0.2">
      <c r="A13" s="281" t="s">
        <v>453</v>
      </c>
      <c r="B13" s="282" t="s">
        <v>30</v>
      </c>
      <c r="C13" s="269">
        <v>32</v>
      </c>
      <c r="D13" s="269">
        <v>0</v>
      </c>
      <c r="E13" s="269">
        <v>0</v>
      </c>
      <c r="F13" s="269">
        <v>7</v>
      </c>
      <c r="G13" s="269">
        <v>172</v>
      </c>
      <c r="H13" s="269">
        <v>29</v>
      </c>
      <c r="I13" s="269">
        <v>37</v>
      </c>
      <c r="J13" s="269">
        <v>2231</v>
      </c>
      <c r="K13" s="269">
        <v>117</v>
      </c>
      <c r="L13" s="269">
        <v>16</v>
      </c>
      <c r="M13" s="269">
        <v>174</v>
      </c>
      <c r="N13" s="269">
        <v>1595</v>
      </c>
      <c r="O13" s="269">
        <v>2</v>
      </c>
      <c r="P13" s="269">
        <v>75</v>
      </c>
      <c r="Q13" s="269">
        <v>17</v>
      </c>
      <c r="R13" s="269">
        <v>3</v>
      </c>
      <c r="S13" s="269">
        <v>0</v>
      </c>
      <c r="T13" s="269">
        <v>2</v>
      </c>
      <c r="U13" s="269">
        <v>10</v>
      </c>
      <c r="V13" s="269">
        <v>0</v>
      </c>
      <c r="W13" s="269">
        <v>21</v>
      </c>
      <c r="X13" s="269">
        <v>9</v>
      </c>
      <c r="Y13" s="269">
        <v>78</v>
      </c>
      <c r="Z13" s="269">
        <v>65</v>
      </c>
      <c r="AA13" s="269">
        <v>34</v>
      </c>
      <c r="AB13" s="269">
        <v>11</v>
      </c>
      <c r="AC13" s="269">
        <v>19</v>
      </c>
      <c r="AD13" s="269">
        <v>1</v>
      </c>
      <c r="AE13" s="269">
        <v>3</v>
      </c>
      <c r="AF13" s="269">
        <v>505</v>
      </c>
      <c r="AG13" s="269">
        <v>0</v>
      </c>
      <c r="AH13" s="269">
        <v>197</v>
      </c>
      <c r="AI13" s="269">
        <v>63</v>
      </c>
      <c r="AJ13" s="269">
        <v>61</v>
      </c>
      <c r="AK13" s="269">
        <v>18</v>
      </c>
      <c r="AL13" s="269">
        <v>19</v>
      </c>
      <c r="AM13" s="269">
        <v>60</v>
      </c>
      <c r="AN13" s="269">
        <v>0</v>
      </c>
      <c r="AO13" s="269">
        <v>32</v>
      </c>
      <c r="AP13" s="270">
        <v>5715</v>
      </c>
      <c r="AQ13" s="269">
        <v>5</v>
      </c>
      <c r="AR13" s="269">
        <v>1755</v>
      </c>
      <c r="AS13" s="269">
        <v>0</v>
      </c>
      <c r="AT13" s="269">
        <v>0</v>
      </c>
      <c r="AU13" s="269">
        <v>0</v>
      </c>
      <c r="AV13" s="269">
        <v>-2</v>
      </c>
      <c r="AW13" s="270">
        <v>1758</v>
      </c>
      <c r="AX13" s="269">
        <v>7473</v>
      </c>
      <c r="AY13" s="270">
        <v>1034</v>
      </c>
      <c r="AZ13" s="270">
        <v>2792</v>
      </c>
      <c r="BA13" s="269">
        <v>8507</v>
      </c>
      <c r="BB13" s="270">
        <v>-6617</v>
      </c>
      <c r="BC13" s="269">
        <v>-3825</v>
      </c>
      <c r="BD13" s="270">
        <v>1890</v>
      </c>
      <c r="BE13" s="271"/>
      <c r="BG13" s="281" t="s">
        <v>453</v>
      </c>
      <c r="BH13" s="283" t="s">
        <v>30</v>
      </c>
      <c r="BI13" s="273">
        <f t="shared" si="0"/>
        <v>7473</v>
      </c>
      <c r="BJ13" s="274">
        <f t="shared" si="1"/>
        <v>6617</v>
      </c>
      <c r="BK13" s="275">
        <f t="shared" si="2"/>
        <v>0.88545430215442256</v>
      </c>
      <c r="BL13" s="276">
        <f t="shared" si="3"/>
        <v>0.11454569784557744</v>
      </c>
      <c r="BM13" s="277"/>
      <c r="BN13" s="281" t="s">
        <v>453</v>
      </c>
      <c r="BO13" s="283" t="s">
        <v>30</v>
      </c>
      <c r="BP13" s="278">
        <f t="shared" si="4"/>
        <v>1034</v>
      </c>
      <c r="BQ13" s="279">
        <f t="shared" si="5"/>
        <v>6617</v>
      </c>
      <c r="BR13" s="280">
        <f t="shared" si="6"/>
        <v>-5583</v>
      </c>
      <c r="BS13" s="277"/>
    </row>
    <row r="14" spans="1:71" x14ac:dyDescent="0.2">
      <c r="A14" s="281" t="s">
        <v>454</v>
      </c>
      <c r="B14" s="282" t="s">
        <v>455</v>
      </c>
      <c r="C14" s="269">
        <v>37</v>
      </c>
      <c r="D14" s="269">
        <v>0</v>
      </c>
      <c r="E14" s="269">
        <v>0</v>
      </c>
      <c r="F14" s="269">
        <v>1</v>
      </c>
      <c r="G14" s="269">
        <v>637</v>
      </c>
      <c r="H14" s="269">
        <v>51</v>
      </c>
      <c r="I14" s="269">
        <v>202</v>
      </c>
      <c r="J14" s="269">
        <v>518</v>
      </c>
      <c r="K14" s="269">
        <v>0</v>
      </c>
      <c r="L14" s="269">
        <v>3793</v>
      </c>
      <c r="M14" s="269">
        <v>60</v>
      </c>
      <c r="N14" s="269">
        <v>50</v>
      </c>
      <c r="O14" s="269">
        <v>4</v>
      </c>
      <c r="P14" s="269">
        <v>124</v>
      </c>
      <c r="Q14" s="269">
        <v>185</v>
      </c>
      <c r="R14" s="269">
        <v>59</v>
      </c>
      <c r="S14" s="269">
        <v>15</v>
      </c>
      <c r="T14" s="269">
        <v>32</v>
      </c>
      <c r="U14" s="269">
        <v>369</v>
      </c>
      <c r="V14" s="269">
        <v>41</v>
      </c>
      <c r="W14" s="269">
        <v>409</v>
      </c>
      <c r="X14" s="269">
        <v>290</v>
      </c>
      <c r="Y14" s="269">
        <v>87</v>
      </c>
      <c r="Z14" s="269">
        <v>0</v>
      </c>
      <c r="AA14" s="269">
        <v>114</v>
      </c>
      <c r="AB14" s="269">
        <v>14</v>
      </c>
      <c r="AC14" s="269">
        <v>64</v>
      </c>
      <c r="AD14" s="269">
        <v>12</v>
      </c>
      <c r="AE14" s="269">
        <v>7</v>
      </c>
      <c r="AF14" s="269">
        <v>24</v>
      </c>
      <c r="AG14" s="269">
        <v>3</v>
      </c>
      <c r="AH14" s="269">
        <v>35</v>
      </c>
      <c r="AI14" s="269">
        <v>77</v>
      </c>
      <c r="AJ14" s="269">
        <v>64</v>
      </c>
      <c r="AK14" s="269">
        <v>42</v>
      </c>
      <c r="AL14" s="269">
        <v>135</v>
      </c>
      <c r="AM14" s="269">
        <v>36</v>
      </c>
      <c r="AN14" s="269">
        <v>72</v>
      </c>
      <c r="AO14" s="269">
        <v>31</v>
      </c>
      <c r="AP14" s="270">
        <v>7694</v>
      </c>
      <c r="AQ14" s="269">
        <v>9</v>
      </c>
      <c r="AR14" s="269">
        <v>312</v>
      </c>
      <c r="AS14" s="269">
        <v>1</v>
      </c>
      <c r="AT14" s="269">
        <v>0</v>
      </c>
      <c r="AU14" s="269">
        <v>0</v>
      </c>
      <c r="AV14" s="269">
        <v>51</v>
      </c>
      <c r="AW14" s="270">
        <v>373</v>
      </c>
      <c r="AX14" s="269">
        <v>8067</v>
      </c>
      <c r="AY14" s="270">
        <v>12140</v>
      </c>
      <c r="AZ14" s="270">
        <v>12513</v>
      </c>
      <c r="BA14" s="269">
        <v>20207</v>
      </c>
      <c r="BB14" s="270">
        <v>-5568</v>
      </c>
      <c r="BC14" s="269">
        <v>6945</v>
      </c>
      <c r="BD14" s="270">
        <v>14639</v>
      </c>
      <c r="BE14" s="271"/>
      <c r="BG14" s="281" t="s">
        <v>454</v>
      </c>
      <c r="BH14" s="283" t="s">
        <v>455</v>
      </c>
      <c r="BI14" s="273">
        <f t="shared" si="0"/>
        <v>8067</v>
      </c>
      <c r="BJ14" s="274">
        <f t="shared" si="1"/>
        <v>5568</v>
      </c>
      <c r="BK14" s="275">
        <f t="shared" si="2"/>
        <v>0.69021941242097429</v>
      </c>
      <c r="BL14" s="276">
        <f t="shared" si="3"/>
        <v>0.30978058757902571</v>
      </c>
      <c r="BM14" s="277"/>
      <c r="BN14" s="281" t="s">
        <v>454</v>
      </c>
      <c r="BO14" s="283" t="s">
        <v>455</v>
      </c>
      <c r="BP14" s="278">
        <f t="shared" si="4"/>
        <v>12140</v>
      </c>
      <c r="BQ14" s="279">
        <f t="shared" si="5"/>
        <v>5568</v>
      </c>
      <c r="BR14" s="280">
        <f t="shared" si="6"/>
        <v>6572</v>
      </c>
      <c r="BS14" s="277"/>
    </row>
    <row r="15" spans="1:71" x14ac:dyDescent="0.2">
      <c r="A15" s="281" t="s">
        <v>456</v>
      </c>
      <c r="B15" s="282" t="s">
        <v>31</v>
      </c>
      <c r="C15" s="269">
        <v>12</v>
      </c>
      <c r="D15" s="269">
        <v>0</v>
      </c>
      <c r="E15" s="269">
        <v>0</v>
      </c>
      <c r="F15" s="269">
        <v>0</v>
      </c>
      <c r="G15" s="269">
        <v>40</v>
      </c>
      <c r="H15" s="269">
        <v>3</v>
      </c>
      <c r="I15" s="269">
        <v>29</v>
      </c>
      <c r="J15" s="269">
        <v>188</v>
      </c>
      <c r="K15" s="269">
        <v>1</v>
      </c>
      <c r="L15" s="269">
        <v>55</v>
      </c>
      <c r="M15" s="269">
        <v>670</v>
      </c>
      <c r="N15" s="269">
        <v>350</v>
      </c>
      <c r="O15" s="269">
        <v>7</v>
      </c>
      <c r="P15" s="269">
        <v>91</v>
      </c>
      <c r="Q15" s="269">
        <v>90</v>
      </c>
      <c r="R15" s="269">
        <v>13</v>
      </c>
      <c r="S15" s="269">
        <v>7</v>
      </c>
      <c r="T15" s="269">
        <v>57</v>
      </c>
      <c r="U15" s="269">
        <v>85</v>
      </c>
      <c r="V15" s="269">
        <v>3</v>
      </c>
      <c r="W15" s="269">
        <v>63</v>
      </c>
      <c r="X15" s="269">
        <v>12</v>
      </c>
      <c r="Y15" s="269">
        <v>348</v>
      </c>
      <c r="Z15" s="269">
        <v>0</v>
      </c>
      <c r="AA15" s="269">
        <v>13</v>
      </c>
      <c r="AB15" s="269">
        <v>1</v>
      </c>
      <c r="AC15" s="269">
        <v>2</v>
      </c>
      <c r="AD15" s="269">
        <v>0</v>
      </c>
      <c r="AE15" s="269">
        <v>1</v>
      </c>
      <c r="AF15" s="269">
        <v>0</v>
      </c>
      <c r="AG15" s="269">
        <v>0</v>
      </c>
      <c r="AH15" s="269">
        <v>4</v>
      </c>
      <c r="AI15" s="269">
        <v>30</v>
      </c>
      <c r="AJ15" s="269">
        <v>18</v>
      </c>
      <c r="AK15" s="269">
        <v>3</v>
      </c>
      <c r="AL15" s="269">
        <v>11</v>
      </c>
      <c r="AM15" s="269">
        <v>15</v>
      </c>
      <c r="AN15" s="269">
        <v>9</v>
      </c>
      <c r="AO15" s="269">
        <v>10</v>
      </c>
      <c r="AP15" s="270">
        <v>2241</v>
      </c>
      <c r="AQ15" s="269">
        <v>4</v>
      </c>
      <c r="AR15" s="269">
        <v>46</v>
      </c>
      <c r="AS15" s="269">
        <v>0</v>
      </c>
      <c r="AT15" s="269">
        <v>0</v>
      </c>
      <c r="AU15" s="269">
        <v>0</v>
      </c>
      <c r="AV15" s="269">
        <v>-170</v>
      </c>
      <c r="AW15" s="270">
        <v>-120</v>
      </c>
      <c r="AX15" s="269">
        <v>2121</v>
      </c>
      <c r="AY15" s="270">
        <v>6440</v>
      </c>
      <c r="AZ15" s="270">
        <v>6320</v>
      </c>
      <c r="BA15" s="269">
        <v>8561</v>
      </c>
      <c r="BB15" s="270">
        <v>-855</v>
      </c>
      <c r="BC15" s="269">
        <v>5465</v>
      </c>
      <c r="BD15" s="270">
        <v>7706</v>
      </c>
      <c r="BE15" s="271"/>
      <c r="BG15" s="281" t="s">
        <v>456</v>
      </c>
      <c r="BH15" s="283" t="s">
        <v>31</v>
      </c>
      <c r="BI15" s="273">
        <f t="shared" si="0"/>
        <v>2121</v>
      </c>
      <c r="BJ15" s="274">
        <f t="shared" si="1"/>
        <v>855</v>
      </c>
      <c r="BK15" s="275">
        <f t="shared" si="2"/>
        <v>0.4031117397454031</v>
      </c>
      <c r="BL15" s="276">
        <f t="shared" si="3"/>
        <v>0.59688826025459685</v>
      </c>
      <c r="BM15" s="277"/>
      <c r="BN15" s="281" t="s">
        <v>456</v>
      </c>
      <c r="BO15" s="283" t="s">
        <v>31</v>
      </c>
      <c r="BP15" s="278">
        <f t="shared" si="4"/>
        <v>6440</v>
      </c>
      <c r="BQ15" s="279">
        <f t="shared" si="5"/>
        <v>855</v>
      </c>
      <c r="BR15" s="280">
        <f t="shared" si="6"/>
        <v>5585</v>
      </c>
      <c r="BS15" s="277"/>
    </row>
    <row r="16" spans="1:71" x14ac:dyDescent="0.2">
      <c r="A16" s="281" t="s">
        <v>457</v>
      </c>
      <c r="B16" s="282" t="s">
        <v>32</v>
      </c>
      <c r="C16" s="269">
        <v>0</v>
      </c>
      <c r="D16" s="269">
        <v>0</v>
      </c>
      <c r="E16" s="269">
        <v>0</v>
      </c>
      <c r="F16" s="269">
        <v>1</v>
      </c>
      <c r="G16" s="269">
        <v>0</v>
      </c>
      <c r="H16" s="269">
        <v>1</v>
      </c>
      <c r="I16" s="269">
        <v>87</v>
      </c>
      <c r="J16" s="269">
        <v>1</v>
      </c>
      <c r="K16" s="269">
        <v>0</v>
      </c>
      <c r="L16" s="269">
        <v>24</v>
      </c>
      <c r="M16" s="269">
        <v>65</v>
      </c>
      <c r="N16" s="269">
        <v>37345</v>
      </c>
      <c r="O16" s="269">
        <v>1</v>
      </c>
      <c r="P16" s="269">
        <v>5819</v>
      </c>
      <c r="Q16" s="269">
        <v>1620</v>
      </c>
      <c r="R16" s="269">
        <v>268</v>
      </c>
      <c r="S16" s="269">
        <v>9</v>
      </c>
      <c r="T16" s="269">
        <v>9</v>
      </c>
      <c r="U16" s="269">
        <v>421</v>
      </c>
      <c r="V16" s="269">
        <v>9</v>
      </c>
      <c r="W16" s="269">
        <v>591</v>
      </c>
      <c r="X16" s="269">
        <v>10</v>
      </c>
      <c r="Y16" s="269">
        <v>151</v>
      </c>
      <c r="Z16" s="269">
        <v>0</v>
      </c>
      <c r="AA16" s="269">
        <v>0</v>
      </c>
      <c r="AB16" s="269">
        <v>0</v>
      </c>
      <c r="AC16" s="269">
        <v>0</v>
      </c>
      <c r="AD16" s="269">
        <v>0</v>
      </c>
      <c r="AE16" s="269">
        <v>0</v>
      </c>
      <c r="AF16" s="269">
        <v>1</v>
      </c>
      <c r="AG16" s="269">
        <v>0</v>
      </c>
      <c r="AH16" s="269">
        <v>1</v>
      </c>
      <c r="AI16" s="269">
        <v>0</v>
      </c>
      <c r="AJ16" s="269">
        <v>0</v>
      </c>
      <c r="AK16" s="269">
        <v>0</v>
      </c>
      <c r="AL16" s="269">
        <v>2</v>
      </c>
      <c r="AM16" s="269">
        <v>0</v>
      </c>
      <c r="AN16" s="269">
        <v>0</v>
      </c>
      <c r="AO16" s="269">
        <v>8</v>
      </c>
      <c r="AP16" s="270">
        <v>46444</v>
      </c>
      <c r="AQ16" s="269">
        <v>0</v>
      </c>
      <c r="AR16" s="269">
        <v>-12</v>
      </c>
      <c r="AS16" s="269">
        <v>0</v>
      </c>
      <c r="AT16" s="269">
        <v>-51</v>
      </c>
      <c r="AU16" s="269">
        <v>-7</v>
      </c>
      <c r="AV16" s="269">
        <v>-474</v>
      </c>
      <c r="AW16" s="270">
        <v>-544</v>
      </c>
      <c r="AX16" s="269">
        <v>45900</v>
      </c>
      <c r="AY16" s="270">
        <v>53815</v>
      </c>
      <c r="AZ16" s="270">
        <v>53271</v>
      </c>
      <c r="BA16" s="269">
        <v>99715</v>
      </c>
      <c r="BB16" s="270">
        <v>-30202</v>
      </c>
      <c r="BC16" s="269">
        <v>23069</v>
      </c>
      <c r="BD16" s="270">
        <v>69513</v>
      </c>
      <c r="BE16" s="271"/>
      <c r="BG16" s="281" t="s">
        <v>457</v>
      </c>
      <c r="BH16" s="283" t="s">
        <v>32</v>
      </c>
      <c r="BI16" s="273">
        <f t="shared" si="0"/>
        <v>45900</v>
      </c>
      <c r="BJ16" s="274">
        <f t="shared" si="1"/>
        <v>30202</v>
      </c>
      <c r="BK16" s="275">
        <f t="shared" si="2"/>
        <v>0.65799564270152511</v>
      </c>
      <c r="BL16" s="276">
        <f t="shared" si="3"/>
        <v>0.34200435729847489</v>
      </c>
      <c r="BM16" s="277"/>
      <c r="BN16" s="281" t="s">
        <v>457</v>
      </c>
      <c r="BO16" s="283" t="s">
        <v>32</v>
      </c>
      <c r="BP16" s="278">
        <f t="shared" si="4"/>
        <v>53815</v>
      </c>
      <c r="BQ16" s="279">
        <f t="shared" si="5"/>
        <v>30202</v>
      </c>
      <c r="BR16" s="280">
        <f t="shared" si="6"/>
        <v>23613</v>
      </c>
      <c r="BS16" s="277"/>
    </row>
    <row r="17" spans="1:71" x14ac:dyDescent="0.2">
      <c r="A17" s="281" t="s">
        <v>458</v>
      </c>
      <c r="B17" s="282" t="s">
        <v>33</v>
      </c>
      <c r="C17" s="269">
        <v>0</v>
      </c>
      <c r="D17" s="269">
        <v>0</v>
      </c>
      <c r="E17" s="269">
        <v>0</v>
      </c>
      <c r="F17" s="269">
        <v>0</v>
      </c>
      <c r="G17" s="269">
        <v>57</v>
      </c>
      <c r="H17" s="269">
        <v>0</v>
      </c>
      <c r="I17" s="269">
        <v>23</v>
      </c>
      <c r="J17" s="269">
        <v>141</v>
      </c>
      <c r="K17" s="269">
        <v>0</v>
      </c>
      <c r="L17" s="269">
        <v>38</v>
      </c>
      <c r="M17" s="269">
        <v>79</v>
      </c>
      <c r="N17" s="269">
        <v>605</v>
      </c>
      <c r="O17" s="269">
        <v>333</v>
      </c>
      <c r="P17" s="269">
        <v>1685</v>
      </c>
      <c r="Q17" s="269">
        <v>531</v>
      </c>
      <c r="R17" s="269">
        <v>56</v>
      </c>
      <c r="S17" s="269">
        <v>14</v>
      </c>
      <c r="T17" s="269">
        <v>75</v>
      </c>
      <c r="U17" s="269">
        <v>611</v>
      </c>
      <c r="V17" s="269">
        <v>41</v>
      </c>
      <c r="W17" s="269">
        <v>266</v>
      </c>
      <c r="X17" s="269">
        <v>41</v>
      </c>
      <c r="Y17" s="269">
        <v>58</v>
      </c>
      <c r="Z17" s="269">
        <v>0</v>
      </c>
      <c r="AA17" s="269">
        <v>1</v>
      </c>
      <c r="AB17" s="269">
        <v>0</v>
      </c>
      <c r="AC17" s="269">
        <v>0</v>
      </c>
      <c r="AD17" s="269">
        <v>0</v>
      </c>
      <c r="AE17" s="269">
        <v>0</v>
      </c>
      <c r="AF17" s="269">
        <v>0</v>
      </c>
      <c r="AG17" s="269">
        <v>0</v>
      </c>
      <c r="AH17" s="269">
        <v>4</v>
      </c>
      <c r="AI17" s="269">
        <v>2</v>
      </c>
      <c r="AJ17" s="269">
        <v>46</v>
      </c>
      <c r="AK17" s="269">
        <v>1</v>
      </c>
      <c r="AL17" s="269">
        <v>6</v>
      </c>
      <c r="AM17" s="269">
        <v>3</v>
      </c>
      <c r="AN17" s="269">
        <v>0</v>
      </c>
      <c r="AO17" s="269">
        <v>7</v>
      </c>
      <c r="AP17" s="270">
        <v>4724</v>
      </c>
      <c r="AQ17" s="269">
        <v>0</v>
      </c>
      <c r="AR17" s="269">
        <v>58</v>
      </c>
      <c r="AS17" s="269">
        <v>0</v>
      </c>
      <c r="AT17" s="269">
        <v>0</v>
      </c>
      <c r="AU17" s="269">
        <v>-9</v>
      </c>
      <c r="AV17" s="269">
        <v>-22</v>
      </c>
      <c r="AW17" s="270">
        <v>27</v>
      </c>
      <c r="AX17" s="269">
        <v>4751</v>
      </c>
      <c r="AY17" s="270">
        <v>633</v>
      </c>
      <c r="AZ17" s="270">
        <v>660</v>
      </c>
      <c r="BA17" s="269">
        <v>5384</v>
      </c>
      <c r="BB17" s="270">
        <v>-4591</v>
      </c>
      <c r="BC17" s="269">
        <v>-3931</v>
      </c>
      <c r="BD17" s="270">
        <v>793</v>
      </c>
      <c r="BE17" s="271"/>
      <c r="BG17" s="281" t="s">
        <v>458</v>
      </c>
      <c r="BH17" s="283" t="s">
        <v>33</v>
      </c>
      <c r="BI17" s="273">
        <f t="shared" si="0"/>
        <v>4751</v>
      </c>
      <c r="BJ17" s="274">
        <f t="shared" si="1"/>
        <v>4591</v>
      </c>
      <c r="BK17" s="275">
        <f t="shared" si="2"/>
        <v>0.96632287939381178</v>
      </c>
      <c r="BL17" s="276">
        <f t="shared" si="3"/>
        <v>3.3677120606188216E-2</v>
      </c>
      <c r="BM17" s="277"/>
      <c r="BN17" s="281" t="s">
        <v>458</v>
      </c>
      <c r="BO17" s="283" t="s">
        <v>33</v>
      </c>
      <c r="BP17" s="278">
        <f t="shared" si="4"/>
        <v>633</v>
      </c>
      <c r="BQ17" s="279">
        <f t="shared" si="5"/>
        <v>4591</v>
      </c>
      <c r="BR17" s="280">
        <f t="shared" si="6"/>
        <v>-3958</v>
      </c>
      <c r="BS17" s="277"/>
    </row>
    <row r="18" spans="1:71" x14ac:dyDescent="0.2">
      <c r="A18" s="281" t="s">
        <v>459</v>
      </c>
      <c r="B18" s="282" t="s">
        <v>34</v>
      </c>
      <c r="C18" s="269">
        <v>6</v>
      </c>
      <c r="D18" s="269">
        <v>0</v>
      </c>
      <c r="E18" s="269">
        <v>0</v>
      </c>
      <c r="F18" s="269">
        <v>7</v>
      </c>
      <c r="G18" s="269">
        <v>165</v>
      </c>
      <c r="H18" s="269">
        <v>12</v>
      </c>
      <c r="I18" s="269">
        <v>100</v>
      </c>
      <c r="J18" s="269">
        <v>251</v>
      </c>
      <c r="K18" s="269">
        <v>1</v>
      </c>
      <c r="L18" s="269">
        <v>35</v>
      </c>
      <c r="M18" s="269">
        <v>85</v>
      </c>
      <c r="N18" s="269">
        <v>61</v>
      </c>
      <c r="O18" s="269">
        <v>1</v>
      </c>
      <c r="P18" s="269">
        <v>1811</v>
      </c>
      <c r="Q18" s="269">
        <v>506</v>
      </c>
      <c r="R18" s="269">
        <v>95</v>
      </c>
      <c r="S18" s="269">
        <v>15</v>
      </c>
      <c r="T18" s="269">
        <v>34</v>
      </c>
      <c r="U18" s="269">
        <v>258</v>
      </c>
      <c r="V18" s="269">
        <v>27</v>
      </c>
      <c r="W18" s="269">
        <v>111</v>
      </c>
      <c r="X18" s="269">
        <v>33</v>
      </c>
      <c r="Y18" s="269">
        <v>622</v>
      </c>
      <c r="Z18" s="269">
        <v>0</v>
      </c>
      <c r="AA18" s="269">
        <v>3</v>
      </c>
      <c r="AB18" s="269">
        <v>0</v>
      </c>
      <c r="AC18" s="269">
        <v>37</v>
      </c>
      <c r="AD18" s="269">
        <v>0</v>
      </c>
      <c r="AE18" s="269">
        <v>5</v>
      </c>
      <c r="AF18" s="269">
        <v>15</v>
      </c>
      <c r="AG18" s="269">
        <v>0</v>
      </c>
      <c r="AH18" s="269">
        <v>82</v>
      </c>
      <c r="AI18" s="269">
        <v>3</v>
      </c>
      <c r="AJ18" s="269">
        <v>8</v>
      </c>
      <c r="AK18" s="269">
        <v>13</v>
      </c>
      <c r="AL18" s="269">
        <v>15</v>
      </c>
      <c r="AM18" s="269">
        <v>27</v>
      </c>
      <c r="AN18" s="269">
        <v>1</v>
      </c>
      <c r="AO18" s="269">
        <v>10</v>
      </c>
      <c r="AP18" s="270">
        <v>4455</v>
      </c>
      <c r="AQ18" s="269">
        <v>10</v>
      </c>
      <c r="AR18" s="269">
        <v>97</v>
      </c>
      <c r="AS18" s="269">
        <v>0</v>
      </c>
      <c r="AT18" s="269">
        <v>30</v>
      </c>
      <c r="AU18" s="269">
        <v>22</v>
      </c>
      <c r="AV18" s="269">
        <v>-147</v>
      </c>
      <c r="AW18" s="270">
        <v>12</v>
      </c>
      <c r="AX18" s="269">
        <v>4467</v>
      </c>
      <c r="AY18" s="270">
        <v>21320</v>
      </c>
      <c r="AZ18" s="270">
        <v>21332</v>
      </c>
      <c r="BA18" s="269">
        <v>25787</v>
      </c>
      <c r="BB18" s="270">
        <v>-1126</v>
      </c>
      <c r="BC18" s="269">
        <v>20206</v>
      </c>
      <c r="BD18" s="270">
        <v>24661</v>
      </c>
      <c r="BE18" s="271"/>
      <c r="BG18" s="281" t="s">
        <v>459</v>
      </c>
      <c r="BH18" s="283" t="s">
        <v>34</v>
      </c>
      <c r="BI18" s="273">
        <f t="shared" si="0"/>
        <v>4467</v>
      </c>
      <c r="BJ18" s="274">
        <f t="shared" si="1"/>
        <v>1126</v>
      </c>
      <c r="BK18" s="275">
        <f t="shared" si="2"/>
        <v>0.2520707409894784</v>
      </c>
      <c r="BL18" s="276">
        <f t="shared" si="3"/>
        <v>0.74792925901052154</v>
      </c>
      <c r="BM18" s="277"/>
      <c r="BN18" s="281" t="s">
        <v>459</v>
      </c>
      <c r="BO18" s="283" t="s">
        <v>34</v>
      </c>
      <c r="BP18" s="278">
        <f t="shared" si="4"/>
        <v>21320</v>
      </c>
      <c r="BQ18" s="279">
        <f t="shared" si="5"/>
        <v>1126</v>
      </c>
      <c r="BR18" s="280">
        <f t="shared" si="6"/>
        <v>20194</v>
      </c>
      <c r="BS18" s="277"/>
    </row>
    <row r="19" spans="1:71" x14ac:dyDescent="0.2">
      <c r="A19" s="281" t="s">
        <v>460</v>
      </c>
      <c r="B19" s="284" t="s">
        <v>269</v>
      </c>
      <c r="C19" s="269">
        <v>0</v>
      </c>
      <c r="D19" s="269">
        <v>0</v>
      </c>
      <c r="E19" s="269">
        <v>0</v>
      </c>
      <c r="F19" s="269">
        <v>1</v>
      </c>
      <c r="G19" s="269">
        <v>0</v>
      </c>
      <c r="H19" s="269">
        <v>0</v>
      </c>
      <c r="I19" s="269">
        <v>10</v>
      </c>
      <c r="J19" s="269">
        <v>1</v>
      </c>
      <c r="K19" s="269">
        <v>0</v>
      </c>
      <c r="L19" s="269">
        <v>7</v>
      </c>
      <c r="M19" s="269">
        <v>17</v>
      </c>
      <c r="N19" s="269">
        <v>8</v>
      </c>
      <c r="O19" s="269">
        <v>0</v>
      </c>
      <c r="P19" s="269">
        <v>27</v>
      </c>
      <c r="Q19" s="269">
        <v>2222</v>
      </c>
      <c r="R19" s="269">
        <v>115</v>
      </c>
      <c r="S19" s="269">
        <v>6</v>
      </c>
      <c r="T19" s="269">
        <v>4</v>
      </c>
      <c r="U19" s="269">
        <v>125</v>
      </c>
      <c r="V19" s="269">
        <v>2</v>
      </c>
      <c r="W19" s="269">
        <v>87</v>
      </c>
      <c r="X19" s="269">
        <v>1</v>
      </c>
      <c r="Y19" s="269">
        <v>42</v>
      </c>
      <c r="Z19" s="269">
        <v>0</v>
      </c>
      <c r="AA19" s="269">
        <v>32</v>
      </c>
      <c r="AB19" s="269">
        <v>0</v>
      </c>
      <c r="AC19" s="269">
        <v>0</v>
      </c>
      <c r="AD19" s="269">
        <v>0</v>
      </c>
      <c r="AE19" s="269">
        <v>0</v>
      </c>
      <c r="AF19" s="269">
        <v>0</v>
      </c>
      <c r="AG19" s="269">
        <v>0</v>
      </c>
      <c r="AH19" s="269">
        <v>6</v>
      </c>
      <c r="AI19" s="269">
        <v>0</v>
      </c>
      <c r="AJ19" s="269">
        <v>0</v>
      </c>
      <c r="AK19" s="269">
        <v>0</v>
      </c>
      <c r="AL19" s="269">
        <v>115</v>
      </c>
      <c r="AM19" s="269">
        <v>0</v>
      </c>
      <c r="AN19" s="269">
        <v>0</v>
      </c>
      <c r="AO19" s="269">
        <v>0</v>
      </c>
      <c r="AP19" s="270">
        <v>2828</v>
      </c>
      <c r="AQ19" s="269">
        <v>0</v>
      </c>
      <c r="AR19" s="269">
        <v>5</v>
      </c>
      <c r="AS19" s="269">
        <v>0</v>
      </c>
      <c r="AT19" s="269">
        <v>274</v>
      </c>
      <c r="AU19" s="269">
        <v>245</v>
      </c>
      <c r="AV19" s="269">
        <v>254</v>
      </c>
      <c r="AW19" s="270">
        <v>778</v>
      </c>
      <c r="AX19" s="269">
        <v>3606</v>
      </c>
      <c r="AY19" s="270">
        <v>13043</v>
      </c>
      <c r="AZ19" s="270">
        <v>13821</v>
      </c>
      <c r="BA19" s="269">
        <v>16649</v>
      </c>
      <c r="BB19" s="270">
        <v>-3072</v>
      </c>
      <c r="BC19" s="269">
        <v>10749</v>
      </c>
      <c r="BD19" s="270">
        <v>13577</v>
      </c>
      <c r="BE19" s="271"/>
      <c r="BG19" s="281" t="s">
        <v>460</v>
      </c>
      <c r="BH19" s="285" t="s">
        <v>269</v>
      </c>
      <c r="BI19" s="273">
        <f t="shared" si="0"/>
        <v>3606</v>
      </c>
      <c r="BJ19" s="274">
        <f t="shared" si="1"/>
        <v>3072</v>
      </c>
      <c r="BK19" s="275">
        <f t="shared" si="2"/>
        <v>0.85191347753743762</v>
      </c>
      <c r="BL19" s="276">
        <f t="shared" si="3"/>
        <v>0.14808652246256238</v>
      </c>
      <c r="BM19" s="277"/>
      <c r="BN19" s="281" t="s">
        <v>460</v>
      </c>
      <c r="BO19" s="285" t="s">
        <v>269</v>
      </c>
      <c r="BP19" s="278">
        <f t="shared" si="4"/>
        <v>13043</v>
      </c>
      <c r="BQ19" s="279">
        <f t="shared" si="5"/>
        <v>3072</v>
      </c>
      <c r="BR19" s="280">
        <f t="shared" si="6"/>
        <v>9971</v>
      </c>
      <c r="BS19" s="277"/>
    </row>
    <row r="20" spans="1:71" x14ac:dyDescent="0.2">
      <c r="A20" s="281" t="s">
        <v>461</v>
      </c>
      <c r="B20" s="284" t="s">
        <v>270</v>
      </c>
      <c r="C20" s="269">
        <v>0</v>
      </c>
      <c r="D20" s="269">
        <v>0</v>
      </c>
      <c r="E20" s="269">
        <v>0</v>
      </c>
      <c r="F20" s="269">
        <v>0</v>
      </c>
      <c r="G20" s="269">
        <v>0</v>
      </c>
      <c r="H20" s="269">
        <v>0</v>
      </c>
      <c r="I20" s="269">
        <v>1</v>
      </c>
      <c r="J20" s="269">
        <v>0</v>
      </c>
      <c r="K20" s="269">
        <v>0</v>
      </c>
      <c r="L20" s="269">
        <v>49</v>
      </c>
      <c r="M20" s="269">
        <v>11</v>
      </c>
      <c r="N20" s="269">
        <v>10</v>
      </c>
      <c r="O20" s="269">
        <v>0</v>
      </c>
      <c r="P20" s="269">
        <v>12</v>
      </c>
      <c r="Q20" s="269">
        <v>69</v>
      </c>
      <c r="R20" s="269">
        <v>427</v>
      </c>
      <c r="S20" s="269">
        <v>1</v>
      </c>
      <c r="T20" s="269">
        <v>5</v>
      </c>
      <c r="U20" s="269">
        <v>22</v>
      </c>
      <c r="V20" s="269">
        <v>2</v>
      </c>
      <c r="W20" s="269">
        <v>10</v>
      </c>
      <c r="X20" s="269">
        <v>0</v>
      </c>
      <c r="Y20" s="269">
        <v>0</v>
      </c>
      <c r="Z20" s="269">
        <v>0</v>
      </c>
      <c r="AA20" s="269">
        <v>1</v>
      </c>
      <c r="AB20" s="269">
        <v>0</v>
      </c>
      <c r="AC20" s="269">
        <v>0</v>
      </c>
      <c r="AD20" s="269">
        <v>0</v>
      </c>
      <c r="AE20" s="269">
        <v>0</v>
      </c>
      <c r="AF20" s="269">
        <v>0</v>
      </c>
      <c r="AG20" s="269">
        <v>0</v>
      </c>
      <c r="AH20" s="269">
        <v>0</v>
      </c>
      <c r="AI20" s="269">
        <v>0</v>
      </c>
      <c r="AJ20" s="269">
        <v>0</v>
      </c>
      <c r="AK20" s="269">
        <v>0</v>
      </c>
      <c r="AL20" s="269">
        <v>172</v>
      </c>
      <c r="AM20" s="269">
        <v>0</v>
      </c>
      <c r="AN20" s="269">
        <v>0</v>
      </c>
      <c r="AO20" s="269">
        <v>0</v>
      </c>
      <c r="AP20" s="270">
        <v>792</v>
      </c>
      <c r="AQ20" s="269">
        <v>0</v>
      </c>
      <c r="AR20" s="269">
        <v>3</v>
      </c>
      <c r="AS20" s="269">
        <v>0</v>
      </c>
      <c r="AT20" s="269">
        <v>162</v>
      </c>
      <c r="AU20" s="269">
        <v>417</v>
      </c>
      <c r="AV20" s="269">
        <v>5</v>
      </c>
      <c r="AW20" s="270">
        <v>587</v>
      </c>
      <c r="AX20" s="269">
        <v>1379</v>
      </c>
      <c r="AY20" s="270">
        <v>2804</v>
      </c>
      <c r="AZ20" s="270">
        <v>3391</v>
      </c>
      <c r="BA20" s="269">
        <v>4183</v>
      </c>
      <c r="BB20" s="270">
        <v>-1379</v>
      </c>
      <c r="BC20" s="269">
        <v>2012</v>
      </c>
      <c r="BD20" s="270">
        <v>2804</v>
      </c>
      <c r="BE20" s="271"/>
      <c r="BG20" s="281" t="s">
        <v>461</v>
      </c>
      <c r="BH20" s="285" t="s">
        <v>270</v>
      </c>
      <c r="BI20" s="273">
        <f t="shared" si="0"/>
        <v>1379</v>
      </c>
      <c r="BJ20" s="274">
        <f t="shared" si="1"/>
        <v>1379</v>
      </c>
      <c r="BK20" s="275">
        <f t="shared" si="2"/>
        <v>1</v>
      </c>
      <c r="BL20" s="276">
        <f t="shared" si="3"/>
        <v>0</v>
      </c>
      <c r="BM20" s="277"/>
      <c r="BN20" s="281" t="s">
        <v>461</v>
      </c>
      <c r="BO20" s="285" t="s">
        <v>270</v>
      </c>
      <c r="BP20" s="278">
        <f t="shared" si="4"/>
        <v>2804</v>
      </c>
      <c r="BQ20" s="279">
        <f t="shared" si="5"/>
        <v>1379</v>
      </c>
      <c r="BR20" s="280">
        <f t="shared" si="6"/>
        <v>1425</v>
      </c>
      <c r="BS20" s="277"/>
    </row>
    <row r="21" spans="1:71" x14ac:dyDescent="0.2">
      <c r="A21" s="281" t="s">
        <v>462</v>
      </c>
      <c r="B21" s="284" t="s">
        <v>271</v>
      </c>
      <c r="C21" s="269">
        <v>2</v>
      </c>
      <c r="D21" s="269">
        <v>0</v>
      </c>
      <c r="E21" s="269">
        <v>0</v>
      </c>
      <c r="F21" s="269">
        <v>0</v>
      </c>
      <c r="G21" s="269">
        <v>0</v>
      </c>
      <c r="H21" s="269">
        <v>0</v>
      </c>
      <c r="I21" s="269">
        <v>0</v>
      </c>
      <c r="J21" s="269">
        <v>0</v>
      </c>
      <c r="K21" s="269">
        <v>0</v>
      </c>
      <c r="L21" s="269">
        <v>0</v>
      </c>
      <c r="M21" s="269">
        <v>0</v>
      </c>
      <c r="N21" s="269">
        <v>0</v>
      </c>
      <c r="O21" s="269">
        <v>0</v>
      </c>
      <c r="P21" s="269">
        <v>0</v>
      </c>
      <c r="Q21" s="269">
        <v>38</v>
      </c>
      <c r="R21" s="269">
        <v>16</v>
      </c>
      <c r="S21" s="269">
        <v>33</v>
      </c>
      <c r="T21" s="269">
        <v>0</v>
      </c>
      <c r="U21" s="269">
        <v>9</v>
      </c>
      <c r="V21" s="269">
        <v>2</v>
      </c>
      <c r="W21" s="269">
        <v>4</v>
      </c>
      <c r="X21" s="269">
        <v>0</v>
      </c>
      <c r="Y21" s="269">
        <v>1</v>
      </c>
      <c r="Z21" s="269">
        <v>0</v>
      </c>
      <c r="AA21" s="269">
        <v>0</v>
      </c>
      <c r="AB21" s="269">
        <v>0</v>
      </c>
      <c r="AC21" s="269">
        <v>14</v>
      </c>
      <c r="AD21" s="269">
        <v>0</v>
      </c>
      <c r="AE21" s="269">
        <v>0</v>
      </c>
      <c r="AF21" s="269">
        <v>0</v>
      </c>
      <c r="AG21" s="269">
        <v>0</v>
      </c>
      <c r="AH21" s="269">
        <v>59</v>
      </c>
      <c r="AI21" s="269">
        <v>0</v>
      </c>
      <c r="AJ21" s="269">
        <v>375</v>
      </c>
      <c r="AK21" s="269">
        <v>0</v>
      </c>
      <c r="AL21" s="269">
        <v>60</v>
      </c>
      <c r="AM21" s="269">
        <v>9</v>
      </c>
      <c r="AN21" s="269">
        <v>2</v>
      </c>
      <c r="AO21" s="269">
        <v>13</v>
      </c>
      <c r="AP21" s="270">
        <v>637</v>
      </c>
      <c r="AQ21" s="269">
        <v>7</v>
      </c>
      <c r="AR21" s="269">
        <v>35</v>
      </c>
      <c r="AS21" s="269">
        <v>0</v>
      </c>
      <c r="AT21" s="269">
        <v>799</v>
      </c>
      <c r="AU21" s="269">
        <v>267</v>
      </c>
      <c r="AV21" s="269">
        <v>16</v>
      </c>
      <c r="AW21" s="270">
        <v>1124</v>
      </c>
      <c r="AX21" s="269">
        <v>1761</v>
      </c>
      <c r="AY21" s="270">
        <v>148</v>
      </c>
      <c r="AZ21" s="270">
        <v>1272</v>
      </c>
      <c r="BA21" s="269">
        <v>1909</v>
      </c>
      <c r="BB21" s="270">
        <v>-1534</v>
      </c>
      <c r="BC21" s="269">
        <v>-262</v>
      </c>
      <c r="BD21" s="270">
        <v>375</v>
      </c>
      <c r="BE21" s="271"/>
      <c r="BG21" s="281" t="s">
        <v>462</v>
      </c>
      <c r="BH21" s="285" t="s">
        <v>271</v>
      </c>
      <c r="BI21" s="273">
        <f t="shared" si="0"/>
        <v>1761</v>
      </c>
      <c r="BJ21" s="274">
        <f t="shared" si="1"/>
        <v>1534</v>
      </c>
      <c r="BK21" s="275">
        <f t="shared" si="2"/>
        <v>0.87109596819988644</v>
      </c>
      <c r="BL21" s="276">
        <f t="shared" si="3"/>
        <v>0.12890403180011356</v>
      </c>
      <c r="BM21" s="277"/>
      <c r="BN21" s="281" t="s">
        <v>462</v>
      </c>
      <c r="BO21" s="285" t="s">
        <v>271</v>
      </c>
      <c r="BP21" s="278">
        <f t="shared" si="4"/>
        <v>148</v>
      </c>
      <c r="BQ21" s="279">
        <f t="shared" si="5"/>
        <v>1534</v>
      </c>
      <c r="BR21" s="280">
        <f t="shared" si="6"/>
        <v>-1386</v>
      </c>
      <c r="BS21" s="277"/>
    </row>
    <row r="22" spans="1:71" x14ac:dyDescent="0.2">
      <c r="A22" s="281" t="s">
        <v>463</v>
      </c>
      <c r="B22" s="284" t="s">
        <v>281</v>
      </c>
      <c r="C22" s="269">
        <v>0</v>
      </c>
      <c r="D22" s="269">
        <v>0</v>
      </c>
      <c r="E22" s="269">
        <v>0</v>
      </c>
      <c r="F22" s="269">
        <v>0</v>
      </c>
      <c r="G22" s="269">
        <v>0</v>
      </c>
      <c r="H22" s="269">
        <v>0</v>
      </c>
      <c r="I22" s="269">
        <v>0</v>
      </c>
      <c r="J22" s="269">
        <v>0</v>
      </c>
      <c r="K22" s="269">
        <v>0</v>
      </c>
      <c r="L22" s="269">
        <v>0</v>
      </c>
      <c r="M22" s="269">
        <v>0</v>
      </c>
      <c r="N22" s="269">
        <v>0</v>
      </c>
      <c r="O22" s="269">
        <v>0</v>
      </c>
      <c r="P22" s="269">
        <v>68</v>
      </c>
      <c r="Q22" s="269">
        <v>106</v>
      </c>
      <c r="R22" s="269">
        <v>28</v>
      </c>
      <c r="S22" s="269">
        <v>53</v>
      </c>
      <c r="T22" s="269">
        <v>457</v>
      </c>
      <c r="U22" s="269">
        <v>1375</v>
      </c>
      <c r="V22" s="269">
        <v>314</v>
      </c>
      <c r="W22" s="269">
        <v>120</v>
      </c>
      <c r="X22" s="269">
        <v>22</v>
      </c>
      <c r="Y22" s="269">
        <v>2</v>
      </c>
      <c r="Z22" s="269">
        <v>0</v>
      </c>
      <c r="AA22" s="269">
        <v>0</v>
      </c>
      <c r="AB22" s="269">
        <v>0</v>
      </c>
      <c r="AC22" s="269">
        <v>0</v>
      </c>
      <c r="AD22" s="269">
        <v>0</v>
      </c>
      <c r="AE22" s="269">
        <v>0</v>
      </c>
      <c r="AF22" s="269">
        <v>0</v>
      </c>
      <c r="AG22" s="269">
        <v>0</v>
      </c>
      <c r="AH22" s="269">
        <v>40</v>
      </c>
      <c r="AI22" s="269">
        <v>32</v>
      </c>
      <c r="AJ22" s="269">
        <v>0</v>
      </c>
      <c r="AK22" s="269">
        <v>0</v>
      </c>
      <c r="AL22" s="269">
        <v>173</v>
      </c>
      <c r="AM22" s="269">
        <v>0</v>
      </c>
      <c r="AN22" s="269">
        <v>11</v>
      </c>
      <c r="AO22" s="269">
        <v>19</v>
      </c>
      <c r="AP22" s="270">
        <v>2820</v>
      </c>
      <c r="AQ22" s="269">
        <v>0</v>
      </c>
      <c r="AR22" s="269">
        <v>53</v>
      </c>
      <c r="AS22" s="269">
        <v>0</v>
      </c>
      <c r="AT22" s="269">
        <v>0</v>
      </c>
      <c r="AU22" s="269">
        <v>0</v>
      </c>
      <c r="AV22" s="269">
        <v>-92</v>
      </c>
      <c r="AW22" s="270">
        <v>-39</v>
      </c>
      <c r="AX22" s="269">
        <v>2781</v>
      </c>
      <c r="AY22" s="270">
        <v>1454</v>
      </c>
      <c r="AZ22" s="270">
        <v>1415</v>
      </c>
      <c r="BA22" s="269">
        <v>4235</v>
      </c>
      <c r="BB22" s="270">
        <v>-2656</v>
      </c>
      <c r="BC22" s="269">
        <v>-1241</v>
      </c>
      <c r="BD22" s="270">
        <v>1579</v>
      </c>
      <c r="BE22" s="271"/>
      <c r="BG22" s="281" t="s">
        <v>463</v>
      </c>
      <c r="BH22" s="285" t="s">
        <v>281</v>
      </c>
      <c r="BI22" s="273">
        <f t="shared" si="0"/>
        <v>2781</v>
      </c>
      <c r="BJ22" s="274">
        <f t="shared" si="1"/>
        <v>2656</v>
      </c>
      <c r="BK22" s="275">
        <f t="shared" si="2"/>
        <v>0.95505213951815893</v>
      </c>
      <c r="BL22" s="276">
        <f t="shared" si="3"/>
        <v>4.4947860481841073E-2</v>
      </c>
      <c r="BM22" s="277"/>
      <c r="BN22" s="281" t="s">
        <v>463</v>
      </c>
      <c r="BO22" s="285" t="s">
        <v>281</v>
      </c>
      <c r="BP22" s="278">
        <f t="shared" si="4"/>
        <v>1454</v>
      </c>
      <c r="BQ22" s="279">
        <f t="shared" si="5"/>
        <v>2656</v>
      </c>
      <c r="BR22" s="280">
        <f t="shared" si="6"/>
        <v>-1202</v>
      </c>
      <c r="BS22" s="277"/>
    </row>
    <row r="23" spans="1:71" x14ac:dyDescent="0.2">
      <c r="A23" s="281" t="s">
        <v>464</v>
      </c>
      <c r="B23" s="282" t="s">
        <v>35</v>
      </c>
      <c r="C23" s="269">
        <v>0</v>
      </c>
      <c r="D23" s="269">
        <v>0</v>
      </c>
      <c r="E23" s="269">
        <v>0</v>
      </c>
      <c r="F23" s="269">
        <v>0</v>
      </c>
      <c r="G23" s="269">
        <v>0</v>
      </c>
      <c r="H23" s="269">
        <v>0</v>
      </c>
      <c r="I23" s="269">
        <v>1</v>
      </c>
      <c r="J23" s="269">
        <v>0</v>
      </c>
      <c r="K23" s="269">
        <v>0</v>
      </c>
      <c r="L23" s="269">
        <v>0</v>
      </c>
      <c r="M23" s="269">
        <v>0</v>
      </c>
      <c r="N23" s="269">
        <v>0</v>
      </c>
      <c r="O23" s="269">
        <v>0</v>
      </c>
      <c r="P23" s="269">
        <v>21</v>
      </c>
      <c r="Q23" s="269">
        <v>332</v>
      </c>
      <c r="R23" s="269">
        <v>66</v>
      </c>
      <c r="S23" s="269">
        <v>8</v>
      </c>
      <c r="T23" s="269">
        <v>34</v>
      </c>
      <c r="U23" s="269">
        <v>1090</v>
      </c>
      <c r="V23" s="269">
        <v>20</v>
      </c>
      <c r="W23" s="269">
        <v>353</v>
      </c>
      <c r="X23" s="269">
        <v>4</v>
      </c>
      <c r="Y23" s="269">
        <v>52</v>
      </c>
      <c r="Z23" s="269">
        <v>0</v>
      </c>
      <c r="AA23" s="269">
        <v>1</v>
      </c>
      <c r="AB23" s="269">
        <v>0</v>
      </c>
      <c r="AC23" s="269">
        <v>2</v>
      </c>
      <c r="AD23" s="269">
        <v>0</v>
      </c>
      <c r="AE23" s="269">
        <v>0</v>
      </c>
      <c r="AF23" s="269">
        <v>1</v>
      </c>
      <c r="AG23" s="269">
        <v>0</v>
      </c>
      <c r="AH23" s="269">
        <v>34</v>
      </c>
      <c r="AI23" s="269">
        <v>6</v>
      </c>
      <c r="AJ23" s="269">
        <v>2</v>
      </c>
      <c r="AK23" s="269">
        <v>0</v>
      </c>
      <c r="AL23" s="269">
        <v>98</v>
      </c>
      <c r="AM23" s="269">
        <v>1</v>
      </c>
      <c r="AN23" s="269">
        <v>0</v>
      </c>
      <c r="AO23" s="269">
        <v>2</v>
      </c>
      <c r="AP23" s="270">
        <v>2128</v>
      </c>
      <c r="AQ23" s="269">
        <v>25</v>
      </c>
      <c r="AR23" s="269">
        <v>1105</v>
      </c>
      <c r="AS23" s="269">
        <v>0</v>
      </c>
      <c r="AT23" s="269">
        <v>524</v>
      </c>
      <c r="AU23" s="269">
        <v>273</v>
      </c>
      <c r="AV23" s="269">
        <v>82</v>
      </c>
      <c r="AW23" s="270">
        <v>2009</v>
      </c>
      <c r="AX23" s="269">
        <v>4137</v>
      </c>
      <c r="AY23" s="270">
        <v>7524</v>
      </c>
      <c r="AZ23" s="270">
        <v>9533</v>
      </c>
      <c r="BA23" s="269">
        <v>11661</v>
      </c>
      <c r="BB23" s="270">
        <v>-2506</v>
      </c>
      <c r="BC23" s="269">
        <v>7027</v>
      </c>
      <c r="BD23" s="270">
        <v>9155</v>
      </c>
      <c r="BE23" s="271"/>
      <c r="BG23" s="281" t="s">
        <v>464</v>
      </c>
      <c r="BH23" s="283" t="s">
        <v>35</v>
      </c>
      <c r="BI23" s="273">
        <f t="shared" si="0"/>
        <v>4137</v>
      </c>
      <c r="BJ23" s="274">
        <f t="shared" si="1"/>
        <v>2506</v>
      </c>
      <c r="BK23" s="275">
        <f t="shared" si="2"/>
        <v>0.60575296108291032</v>
      </c>
      <c r="BL23" s="276">
        <f t="shared" si="3"/>
        <v>0.39424703891708968</v>
      </c>
      <c r="BM23" s="277"/>
      <c r="BN23" s="281" t="s">
        <v>464</v>
      </c>
      <c r="BO23" s="283" t="s">
        <v>35</v>
      </c>
      <c r="BP23" s="278">
        <f t="shared" si="4"/>
        <v>7524</v>
      </c>
      <c r="BQ23" s="279">
        <f t="shared" si="5"/>
        <v>2506</v>
      </c>
      <c r="BR23" s="280">
        <f t="shared" si="6"/>
        <v>5018</v>
      </c>
      <c r="BS23" s="277"/>
    </row>
    <row r="24" spans="1:71" x14ac:dyDescent="0.2">
      <c r="A24" s="281" t="s">
        <v>465</v>
      </c>
      <c r="B24" s="282" t="s">
        <v>466</v>
      </c>
      <c r="C24" s="269">
        <v>0</v>
      </c>
      <c r="D24" s="269">
        <v>0</v>
      </c>
      <c r="E24" s="269">
        <v>0</v>
      </c>
      <c r="F24" s="269">
        <v>0</v>
      </c>
      <c r="G24" s="269">
        <v>1</v>
      </c>
      <c r="H24" s="269">
        <v>0</v>
      </c>
      <c r="I24" s="269">
        <v>0</v>
      </c>
      <c r="J24" s="269">
        <v>1</v>
      </c>
      <c r="K24" s="269">
        <v>0</v>
      </c>
      <c r="L24" s="269">
        <v>0</v>
      </c>
      <c r="M24" s="269">
        <v>0</v>
      </c>
      <c r="N24" s="269">
        <v>0</v>
      </c>
      <c r="O24" s="269">
        <v>0</v>
      </c>
      <c r="P24" s="269">
        <v>1</v>
      </c>
      <c r="Q24" s="269">
        <v>11</v>
      </c>
      <c r="R24" s="269">
        <v>1</v>
      </c>
      <c r="S24" s="269">
        <v>0</v>
      </c>
      <c r="T24" s="269">
        <v>0</v>
      </c>
      <c r="U24" s="269">
        <v>0</v>
      </c>
      <c r="V24" s="269">
        <v>26</v>
      </c>
      <c r="W24" s="269">
        <v>69</v>
      </c>
      <c r="X24" s="269">
        <v>0</v>
      </c>
      <c r="Y24" s="269">
        <v>10</v>
      </c>
      <c r="Z24" s="269">
        <v>0</v>
      </c>
      <c r="AA24" s="269">
        <v>0</v>
      </c>
      <c r="AB24" s="269">
        <v>0</v>
      </c>
      <c r="AC24" s="269">
        <v>3</v>
      </c>
      <c r="AD24" s="269">
        <v>0</v>
      </c>
      <c r="AE24" s="269">
        <v>0</v>
      </c>
      <c r="AF24" s="269">
        <v>1</v>
      </c>
      <c r="AG24" s="269">
        <v>0</v>
      </c>
      <c r="AH24" s="269">
        <v>31</v>
      </c>
      <c r="AI24" s="269">
        <v>2</v>
      </c>
      <c r="AJ24" s="269">
        <v>0</v>
      </c>
      <c r="AK24" s="269">
        <v>0</v>
      </c>
      <c r="AL24" s="269">
        <v>12</v>
      </c>
      <c r="AM24" s="269">
        <v>2</v>
      </c>
      <c r="AN24" s="269">
        <v>0</v>
      </c>
      <c r="AO24" s="269">
        <v>0</v>
      </c>
      <c r="AP24" s="270">
        <v>171</v>
      </c>
      <c r="AQ24" s="269">
        <v>3</v>
      </c>
      <c r="AR24" s="269">
        <v>1145</v>
      </c>
      <c r="AS24" s="269">
        <v>0</v>
      </c>
      <c r="AT24" s="269">
        <v>1543</v>
      </c>
      <c r="AU24" s="269">
        <v>121</v>
      </c>
      <c r="AV24" s="269">
        <v>-7</v>
      </c>
      <c r="AW24" s="270">
        <v>2805</v>
      </c>
      <c r="AX24" s="269">
        <v>2976</v>
      </c>
      <c r="AY24" s="270">
        <v>605</v>
      </c>
      <c r="AZ24" s="270">
        <v>3410</v>
      </c>
      <c r="BA24" s="269">
        <v>3581</v>
      </c>
      <c r="BB24" s="270">
        <v>-2598</v>
      </c>
      <c r="BC24" s="269">
        <v>812</v>
      </c>
      <c r="BD24" s="270">
        <v>983</v>
      </c>
      <c r="BE24" s="271"/>
      <c r="BG24" s="281" t="s">
        <v>465</v>
      </c>
      <c r="BH24" s="283" t="s">
        <v>466</v>
      </c>
      <c r="BI24" s="273">
        <f t="shared" si="0"/>
        <v>2976</v>
      </c>
      <c r="BJ24" s="274">
        <f t="shared" si="1"/>
        <v>2598</v>
      </c>
      <c r="BK24" s="275">
        <f t="shared" si="2"/>
        <v>0.87298387096774188</v>
      </c>
      <c r="BL24" s="276">
        <f t="shared" si="3"/>
        <v>0.12701612903225812</v>
      </c>
      <c r="BM24" s="277"/>
      <c r="BN24" s="281" t="s">
        <v>465</v>
      </c>
      <c r="BO24" s="283" t="s">
        <v>466</v>
      </c>
      <c r="BP24" s="278">
        <f t="shared" si="4"/>
        <v>605</v>
      </c>
      <c r="BQ24" s="279">
        <f t="shared" si="5"/>
        <v>2598</v>
      </c>
      <c r="BR24" s="280">
        <f t="shared" si="6"/>
        <v>-1993</v>
      </c>
      <c r="BS24" s="277"/>
    </row>
    <row r="25" spans="1:71" x14ac:dyDescent="0.2">
      <c r="A25" s="281" t="s">
        <v>467</v>
      </c>
      <c r="B25" s="282" t="s">
        <v>192</v>
      </c>
      <c r="C25" s="269">
        <v>0</v>
      </c>
      <c r="D25" s="269">
        <v>0</v>
      </c>
      <c r="E25" s="269">
        <v>0</v>
      </c>
      <c r="F25" s="269">
        <v>0</v>
      </c>
      <c r="G25" s="269">
        <v>0</v>
      </c>
      <c r="H25" s="269">
        <v>0</v>
      </c>
      <c r="I25" s="269">
        <v>0</v>
      </c>
      <c r="J25" s="269">
        <v>0</v>
      </c>
      <c r="K25" s="269">
        <v>0</v>
      </c>
      <c r="L25" s="269">
        <v>0</v>
      </c>
      <c r="M25" s="269">
        <v>0</v>
      </c>
      <c r="N25" s="269">
        <v>0</v>
      </c>
      <c r="O25" s="269">
        <v>0</v>
      </c>
      <c r="P25" s="269">
        <v>0</v>
      </c>
      <c r="Q25" s="269">
        <v>0</v>
      </c>
      <c r="R25" s="269">
        <v>2</v>
      </c>
      <c r="S25" s="269">
        <v>0</v>
      </c>
      <c r="T25" s="269">
        <v>0</v>
      </c>
      <c r="U25" s="269">
        <v>0</v>
      </c>
      <c r="V25" s="269">
        <v>0</v>
      </c>
      <c r="W25" s="269">
        <v>5017</v>
      </c>
      <c r="X25" s="269">
        <v>0</v>
      </c>
      <c r="Y25" s="269">
        <v>0</v>
      </c>
      <c r="Z25" s="269">
        <v>0</v>
      </c>
      <c r="AA25" s="269">
        <v>0</v>
      </c>
      <c r="AB25" s="269">
        <v>0</v>
      </c>
      <c r="AC25" s="269">
        <v>0</v>
      </c>
      <c r="AD25" s="269">
        <v>0</v>
      </c>
      <c r="AE25" s="269">
        <v>0</v>
      </c>
      <c r="AF25" s="269">
        <v>14</v>
      </c>
      <c r="AG25" s="269">
        <v>0</v>
      </c>
      <c r="AH25" s="269">
        <v>100</v>
      </c>
      <c r="AI25" s="269">
        <v>1</v>
      </c>
      <c r="AJ25" s="269">
        <v>0</v>
      </c>
      <c r="AK25" s="269">
        <v>0</v>
      </c>
      <c r="AL25" s="269">
        <v>420</v>
      </c>
      <c r="AM25" s="269">
        <v>0</v>
      </c>
      <c r="AN25" s="269">
        <v>0</v>
      </c>
      <c r="AO25" s="269">
        <v>0</v>
      </c>
      <c r="AP25" s="270">
        <v>5554</v>
      </c>
      <c r="AQ25" s="269">
        <v>0</v>
      </c>
      <c r="AR25" s="269">
        <v>2224</v>
      </c>
      <c r="AS25" s="269">
        <v>0</v>
      </c>
      <c r="AT25" s="269">
        <v>1451</v>
      </c>
      <c r="AU25" s="269">
        <v>219</v>
      </c>
      <c r="AV25" s="269">
        <v>76</v>
      </c>
      <c r="AW25" s="270">
        <v>3970</v>
      </c>
      <c r="AX25" s="269">
        <v>9524</v>
      </c>
      <c r="AY25" s="270">
        <v>9184</v>
      </c>
      <c r="AZ25" s="270">
        <v>13154</v>
      </c>
      <c r="BA25" s="269">
        <v>18708</v>
      </c>
      <c r="BB25" s="270">
        <v>-7964</v>
      </c>
      <c r="BC25" s="269">
        <v>5190</v>
      </c>
      <c r="BD25" s="270">
        <v>10744</v>
      </c>
      <c r="BE25" s="271"/>
      <c r="BG25" s="281" t="s">
        <v>467</v>
      </c>
      <c r="BH25" s="283" t="s">
        <v>192</v>
      </c>
      <c r="BI25" s="273">
        <f t="shared" si="0"/>
        <v>9524</v>
      </c>
      <c r="BJ25" s="274">
        <f t="shared" si="1"/>
        <v>7964</v>
      </c>
      <c r="BK25" s="275">
        <f t="shared" si="2"/>
        <v>0.83620327593448129</v>
      </c>
      <c r="BL25" s="276">
        <f t="shared" si="3"/>
        <v>0.16379672406551871</v>
      </c>
      <c r="BM25" s="277"/>
      <c r="BN25" s="281" t="s">
        <v>467</v>
      </c>
      <c r="BO25" s="283" t="s">
        <v>192</v>
      </c>
      <c r="BP25" s="278">
        <f t="shared" si="4"/>
        <v>9184</v>
      </c>
      <c r="BQ25" s="279">
        <f t="shared" si="5"/>
        <v>7964</v>
      </c>
      <c r="BR25" s="280">
        <f t="shared" si="6"/>
        <v>1220</v>
      </c>
      <c r="BS25" s="277"/>
    </row>
    <row r="26" spans="1:71" x14ac:dyDescent="0.2">
      <c r="A26" s="281" t="s">
        <v>468</v>
      </c>
      <c r="B26" s="282" t="s">
        <v>50</v>
      </c>
      <c r="C26" s="269">
        <v>6</v>
      </c>
      <c r="D26" s="269">
        <v>0</v>
      </c>
      <c r="E26" s="269">
        <v>0</v>
      </c>
      <c r="F26" s="269">
        <v>0</v>
      </c>
      <c r="G26" s="269">
        <v>374</v>
      </c>
      <c r="H26" s="269">
        <v>80</v>
      </c>
      <c r="I26" s="269">
        <v>133</v>
      </c>
      <c r="J26" s="269">
        <v>101</v>
      </c>
      <c r="K26" s="269">
        <v>2</v>
      </c>
      <c r="L26" s="269">
        <v>34</v>
      </c>
      <c r="M26" s="269">
        <v>80</v>
      </c>
      <c r="N26" s="269">
        <v>567</v>
      </c>
      <c r="O26" s="269">
        <v>26</v>
      </c>
      <c r="P26" s="269">
        <v>74</v>
      </c>
      <c r="Q26" s="269">
        <v>18</v>
      </c>
      <c r="R26" s="269">
        <v>8</v>
      </c>
      <c r="S26" s="269">
        <v>4</v>
      </c>
      <c r="T26" s="269">
        <v>8</v>
      </c>
      <c r="U26" s="269">
        <v>38</v>
      </c>
      <c r="V26" s="269">
        <v>8</v>
      </c>
      <c r="W26" s="269">
        <v>16</v>
      </c>
      <c r="X26" s="269">
        <v>279</v>
      </c>
      <c r="Y26" s="269">
        <v>20</v>
      </c>
      <c r="Z26" s="269">
        <v>11</v>
      </c>
      <c r="AA26" s="269">
        <v>10</v>
      </c>
      <c r="AB26" s="269">
        <v>4</v>
      </c>
      <c r="AC26" s="269">
        <v>76</v>
      </c>
      <c r="AD26" s="269">
        <v>66</v>
      </c>
      <c r="AE26" s="269">
        <v>0</v>
      </c>
      <c r="AF26" s="269">
        <v>26</v>
      </c>
      <c r="AG26" s="269">
        <v>6</v>
      </c>
      <c r="AH26" s="269">
        <v>163</v>
      </c>
      <c r="AI26" s="269">
        <v>311</v>
      </c>
      <c r="AJ26" s="269">
        <v>80</v>
      </c>
      <c r="AK26" s="269">
        <v>255</v>
      </c>
      <c r="AL26" s="269">
        <v>39</v>
      </c>
      <c r="AM26" s="269">
        <v>69</v>
      </c>
      <c r="AN26" s="269">
        <v>11</v>
      </c>
      <c r="AO26" s="269">
        <v>80</v>
      </c>
      <c r="AP26" s="270">
        <v>3083</v>
      </c>
      <c r="AQ26" s="269">
        <v>99</v>
      </c>
      <c r="AR26" s="269">
        <v>1055</v>
      </c>
      <c r="AS26" s="269">
        <v>0</v>
      </c>
      <c r="AT26" s="269">
        <v>181</v>
      </c>
      <c r="AU26" s="269">
        <v>47</v>
      </c>
      <c r="AV26" s="269">
        <v>-27</v>
      </c>
      <c r="AW26" s="270">
        <v>1355</v>
      </c>
      <c r="AX26" s="269">
        <v>4438</v>
      </c>
      <c r="AY26" s="270">
        <v>3905</v>
      </c>
      <c r="AZ26" s="270">
        <v>5260</v>
      </c>
      <c r="BA26" s="269">
        <v>8343</v>
      </c>
      <c r="BB26" s="270">
        <v>-3171</v>
      </c>
      <c r="BC26" s="269">
        <v>2089</v>
      </c>
      <c r="BD26" s="270">
        <v>5172</v>
      </c>
      <c r="BE26" s="271"/>
      <c r="BG26" s="281" t="s">
        <v>468</v>
      </c>
      <c r="BH26" s="283" t="s">
        <v>50</v>
      </c>
      <c r="BI26" s="273">
        <f t="shared" si="0"/>
        <v>4438</v>
      </c>
      <c r="BJ26" s="274">
        <f t="shared" si="1"/>
        <v>3171</v>
      </c>
      <c r="BK26" s="275">
        <f t="shared" si="2"/>
        <v>0.71451104100946372</v>
      </c>
      <c r="BL26" s="276">
        <f t="shared" si="3"/>
        <v>0.28548895899053628</v>
      </c>
      <c r="BM26" s="277"/>
      <c r="BN26" s="281" t="s">
        <v>468</v>
      </c>
      <c r="BO26" s="283" t="s">
        <v>50</v>
      </c>
      <c r="BP26" s="278">
        <f t="shared" si="4"/>
        <v>3905</v>
      </c>
      <c r="BQ26" s="279">
        <f t="shared" si="5"/>
        <v>3171</v>
      </c>
      <c r="BR26" s="280">
        <f t="shared" si="6"/>
        <v>734</v>
      </c>
      <c r="BS26" s="277"/>
    </row>
    <row r="27" spans="1:71" x14ac:dyDescent="0.2">
      <c r="A27" s="281" t="s">
        <v>469</v>
      </c>
      <c r="B27" s="282" t="s">
        <v>36</v>
      </c>
      <c r="C27" s="269">
        <v>12</v>
      </c>
      <c r="D27" s="269">
        <v>0</v>
      </c>
      <c r="E27" s="269">
        <v>0</v>
      </c>
      <c r="F27" s="269">
        <v>1</v>
      </c>
      <c r="G27" s="269">
        <v>20</v>
      </c>
      <c r="H27" s="269">
        <v>11</v>
      </c>
      <c r="I27" s="269">
        <v>36</v>
      </c>
      <c r="J27" s="269">
        <v>89</v>
      </c>
      <c r="K27" s="269">
        <v>1</v>
      </c>
      <c r="L27" s="269">
        <v>51</v>
      </c>
      <c r="M27" s="269">
        <v>44</v>
      </c>
      <c r="N27" s="269">
        <v>278</v>
      </c>
      <c r="O27" s="269">
        <v>2</v>
      </c>
      <c r="P27" s="269">
        <v>95</v>
      </c>
      <c r="Q27" s="269">
        <v>24</v>
      </c>
      <c r="R27" s="269">
        <v>5</v>
      </c>
      <c r="S27" s="269">
        <v>0</v>
      </c>
      <c r="T27" s="269">
        <v>5</v>
      </c>
      <c r="U27" s="269">
        <v>16</v>
      </c>
      <c r="V27" s="269">
        <v>2</v>
      </c>
      <c r="W27" s="269">
        <v>7</v>
      </c>
      <c r="X27" s="269">
        <v>7</v>
      </c>
      <c r="Y27" s="269">
        <v>4</v>
      </c>
      <c r="Z27" s="269">
        <v>15</v>
      </c>
      <c r="AA27" s="269">
        <v>88</v>
      </c>
      <c r="AB27" s="269">
        <v>3</v>
      </c>
      <c r="AC27" s="269">
        <v>37</v>
      </c>
      <c r="AD27" s="269">
        <v>10</v>
      </c>
      <c r="AE27" s="269">
        <v>130</v>
      </c>
      <c r="AF27" s="269">
        <v>33</v>
      </c>
      <c r="AG27" s="269">
        <v>0</v>
      </c>
      <c r="AH27" s="269">
        <v>149</v>
      </c>
      <c r="AI27" s="269">
        <v>72</v>
      </c>
      <c r="AJ27" s="269">
        <v>58</v>
      </c>
      <c r="AK27" s="269">
        <v>9</v>
      </c>
      <c r="AL27" s="269">
        <v>7</v>
      </c>
      <c r="AM27" s="269">
        <v>25</v>
      </c>
      <c r="AN27" s="269">
        <v>0</v>
      </c>
      <c r="AO27" s="269">
        <v>0</v>
      </c>
      <c r="AP27" s="270">
        <v>1346</v>
      </c>
      <c r="AQ27" s="269">
        <v>0</v>
      </c>
      <c r="AR27" s="269">
        <v>0</v>
      </c>
      <c r="AS27" s="269">
        <v>0</v>
      </c>
      <c r="AT27" s="269">
        <v>4540</v>
      </c>
      <c r="AU27" s="269">
        <v>212</v>
      </c>
      <c r="AV27" s="269">
        <v>0</v>
      </c>
      <c r="AW27" s="270">
        <v>4752</v>
      </c>
      <c r="AX27" s="269">
        <v>6098</v>
      </c>
      <c r="AY27" s="270">
        <v>0</v>
      </c>
      <c r="AZ27" s="270">
        <v>4752</v>
      </c>
      <c r="BA27" s="269">
        <v>6098</v>
      </c>
      <c r="BB27" s="270">
        <v>0</v>
      </c>
      <c r="BC27" s="269">
        <v>4752</v>
      </c>
      <c r="BD27" s="270">
        <v>6098</v>
      </c>
      <c r="BE27" s="271"/>
      <c r="BG27" s="281" t="s">
        <v>469</v>
      </c>
      <c r="BH27" s="283" t="s">
        <v>36</v>
      </c>
      <c r="BI27" s="273">
        <f t="shared" si="0"/>
        <v>6098</v>
      </c>
      <c r="BJ27" s="274">
        <f t="shared" si="1"/>
        <v>0</v>
      </c>
      <c r="BK27" s="275">
        <f t="shared" si="2"/>
        <v>0</v>
      </c>
      <c r="BL27" s="276">
        <f t="shared" si="3"/>
        <v>1</v>
      </c>
      <c r="BM27" s="277"/>
      <c r="BN27" s="281" t="s">
        <v>469</v>
      </c>
      <c r="BO27" s="283" t="s">
        <v>36</v>
      </c>
      <c r="BP27" s="278">
        <f t="shared" si="4"/>
        <v>0</v>
      </c>
      <c r="BQ27" s="279">
        <f t="shared" si="5"/>
        <v>0</v>
      </c>
      <c r="BR27" s="280">
        <f t="shared" si="6"/>
        <v>0</v>
      </c>
      <c r="BS27" s="277"/>
    </row>
    <row r="28" spans="1:71" x14ac:dyDescent="0.2">
      <c r="A28" s="281" t="s">
        <v>470</v>
      </c>
      <c r="B28" s="282" t="s">
        <v>193</v>
      </c>
      <c r="C28" s="269">
        <v>46</v>
      </c>
      <c r="D28" s="269">
        <v>0</v>
      </c>
      <c r="E28" s="269">
        <v>0</v>
      </c>
      <c r="F28" s="269">
        <v>12</v>
      </c>
      <c r="G28" s="269">
        <v>542</v>
      </c>
      <c r="H28" s="269">
        <v>147</v>
      </c>
      <c r="I28" s="269">
        <v>419</v>
      </c>
      <c r="J28" s="269">
        <v>825</v>
      </c>
      <c r="K28" s="269">
        <v>14</v>
      </c>
      <c r="L28" s="269">
        <v>503</v>
      </c>
      <c r="M28" s="269">
        <v>446</v>
      </c>
      <c r="N28" s="269">
        <v>3069</v>
      </c>
      <c r="O28" s="269">
        <v>30</v>
      </c>
      <c r="P28" s="269">
        <v>593</v>
      </c>
      <c r="Q28" s="269">
        <v>190</v>
      </c>
      <c r="R28" s="269">
        <v>31</v>
      </c>
      <c r="S28" s="269">
        <v>4</v>
      </c>
      <c r="T28" s="269">
        <v>46</v>
      </c>
      <c r="U28" s="269">
        <v>86</v>
      </c>
      <c r="V28" s="269">
        <v>5</v>
      </c>
      <c r="W28" s="269">
        <v>135</v>
      </c>
      <c r="X28" s="269">
        <v>112</v>
      </c>
      <c r="Y28" s="269">
        <v>19</v>
      </c>
      <c r="Z28" s="269">
        <v>118</v>
      </c>
      <c r="AA28" s="269">
        <v>127</v>
      </c>
      <c r="AB28" s="269">
        <v>71</v>
      </c>
      <c r="AC28" s="269">
        <v>284</v>
      </c>
      <c r="AD28" s="269">
        <v>21</v>
      </c>
      <c r="AE28" s="269">
        <v>33</v>
      </c>
      <c r="AF28" s="269">
        <v>110</v>
      </c>
      <c r="AG28" s="269">
        <v>0</v>
      </c>
      <c r="AH28" s="269">
        <v>221</v>
      </c>
      <c r="AI28" s="269">
        <v>233</v>
      </c>
      <c r="AJ28" s="269">
        <v>276</v>
      </c>
      <c r="AK28" s="269">
        <v>23</v>
      </c>
      <c r="AL28" s="269">
        <v>32</v>
      </c>
      <c r="AM28" s="269">
        <v>423</v>
      </c>
      <c r="AN28" s="269">
        <v>0</v>
      </c>
      <c r="AO28" s="269">
        <v>8</v>
      </c>
      <c r="AP28" s="270">
        <v>9254</v>
      </c>
      <c r="AQ28" s="269">
        <v>2</v>
      </c>
      <c r="AR28" s="269">
        <v>2315</v>
      </c>
      <c r="AS28" s="269">
        <v>0</v>
      </c>
      <c r="AT28" s="269">
        <v>0</v>
      </c>
      <c r="AU28" s="269">
        <v>0</v>
      </c>
      <c r="AV28" s="269">
        <v>0</v>
      </c>
      <c r="AW28" s="270">
        <v>2317</v>
      </c>
      <c r="AX28" s="269">
        <v>11571</v>
      </c>
      <c r="AY28" s="270">
        <v>5</v>
      </c>
      <c r="AZ28" s="270">
        <v>2322</v>
      </c>
      <c r="BA28" s="269">
        <v>11576</v>
      </c>
      <c r="BB28" s="270">
        <v>-10431</v>
      </c>
      <c r="BC28" s="269">
        <v>-8109</v>
      </c>
      <c r="BD28" s="270">
        <v>1145</v>
      </c>
      <c r="BE28" s="271"/>
      <c r="BG28" s="281" t="s">
        <v>470</v>
      </c>
      <c r="BH28" s="283" t="s">
        <v>193</v>
      </c>
      <c r="BI28" s="273">
        <f t="shared" si="0"/>
        <v>11571</v>
      </c>
      <c r="BJ28" s="274">
        <f t="shared" si="1"/>
        <v>10431</v>
      </c>
      <c r="BK28" s="275">
        <f t="shared" si="2"/>
        <v>0.90147783251231528</v>
      </c>
      <c r="BL28" s="276">
        <f t="shared" si="3"/>
        <v>9.852216748768472E-2</v>
      </c>
      <c r="BM28" s="277"/>
      <c r="BN28" s="281" t="s">
        <v>470</v>
      </c>
      <c r="BO28" s="283" t="s">
        <v>193</v>
      </c>
      <c r="BP28" s="278">
        <f t="shared" si="4"/>
        <v>5</v>
      </c>
      <c r="BQ28" s="279">
        <f t="shared" si="5"/>
        <v>10431</v>
      </c>
      <c r="BR28" s="280">
        <f t="shared" si="6"/>
        <v>-10426</v>
      </c>
      <c r="BS28" s="277"/>
    </row>
    <row r="29" spans="1:71" x14ac:dyDescent="0.2">
      <c r="A29" s="281" t="s">
        <v>471</v>
      </c>
      <c r="B29" s="282" t="s">
        <v>286</v>
      </c>
      <c r="C29" s="269">
        <v>3</v>
      </c>
      <c r="D29" s="269">
        <v>0</v>
      </c>
      <c r="E29" s="269">
        <v>0</v>
      </c>
      <c r="F29" s="269">
        <v>1</v>
      </c>
      <c r="G29" s="269">
        <v>72</v>
      </c>
      <c r="H29" s="269">
        <v>8</v>
      </c>
      <c r="I29" s="269">
        <v>20</v>
      </c>
      <c r="J29" s="269">
        <v>68</v>
      </c>
      <c r="K29" s="269">
        <v>1</v>
      </c>
      <c r="L29" s="269">
        <v>15</v>
      </c>
      <c r="M29" s="269">
        <v>10</v>
      </c>
      <c r="N29" s="269">
        <v>67</v>
      </c>
      <c r="O29" s="269">
        <v>1</v>
      </c>
      <c r="P29" s="269">
        <v>16</v>
      </c>
      <c r="Q29" s="269">
        <v>9</v>
      </c>
      <c r="R29" s="269">
        <v>2</v>
      </c>
      <c r="S29" s="269">
        <v>0</v>
      </c>
      <c r="T29" s="269">
        <v>3</v>
      </c>
      <c r="U29" s="269">
        <v>5</v>
      </c>
      <c r="V29" s="269">
        <v>0</v>
      </c>
      <c r="W29" s="269">
        <v>4</v>
      </c>
      <c r="X29" s="269">
        <v>3</v>
      </c>
      <c r="Y29" s="269">
        <v>5</v>
      </c>
      <c r="Z29" s="269">
        <v>1</v>
      </c>
      <c r="AA29" s="269">
        <v>271</v>
      </c>
      <c r="AB29" s="269">
        <v>9</v>
      </c>
      <c r="AC29" s="269">
        <v>28</v>
      </c>
      <c r="AD29" s="269">
        <v>4</v>
      </c>
      <c r="AE29" s="269">
        <v>3</v>
      </c>
      <c r="AF29" s="269">
        <v>13</v>
      </c>
      <c r="AG29" s="269">
        <v>0</v>
      </c>
      <c r="AH29" s="269">
        <v>73</v>
      </c>
      <c r="AI29" s="269">
        <v>130</v>
      </c>
      <c r="AJ29" s="269">
        <v>118</v>
      </c>
      <c r="AK29" s="269">
        <v>12</v>
      </c>
      <c r="AL29" s="269">
        <v>4</v>
      </c>
      <c r="AM29" s="269">
        <v>102</v>
      </c>
      <c r="AN29" s="269">
        <v>0</v>
      </c>
      <c r="AO29" s="269">
        <v>2</v>
      </c>
      <c r="AP29" s="270">
        <v>1083</v>
      </c>
      <c r="AQ29" s="269">
        <v>1</v>
      </c>
      <c r="AR29" s="269">
        <v>672</v>
      </c>
      <c r="AS29" s="269">
        <v>-8</v>
      </c>
      <c r="AT29" s="269">
        <v>0</v>
      </c>
      <c r="AU29" s="269">
        <v>0</v>
      </c>
      <c r="AV29" s="269">
        <v>0</v>
      </c>
      <c r="AW29" s="270">
        <v>665</v>
      </c>
      <c r="AX29" s="269">
        <v>1748</v>
      </c>
      <c r="AY29" s="270">
        <v>1191</v>
      </c>
      <c r="AZ29" s="270">
        <v>1856</v>
      </c>
      <c r="BA29" s="269">
        <v>2939</v>
      </c>
      <c r="BB29" s="270">
        <v>0</v>
      </c>
      <c r="BC29" s="269">
        <v>1856</v>
      </c>
      <c r="BD29" s="270">
        <v>2939</v>
      </c>
      <c r="BE29" s="271"/>
      <c r="BG29" s="281" t="s">
        <v>471</v>
      </c>
      <c r="BH29" s="283" t="s">
        <v>286</v>
      </c>
      <c r="BI29" s="273">
        <f t="shared" si="0"/>
        <v>1748</v>
      </c>
      <c r="BJ29" s="274">
        <f t="shared" si="1"/>
        <v>0</v>
      </c>
      <c r="BK29" s="275">
        <f t="shared" si="2"/>
        <v>0</v>
      </c>
      <c r="BL29" s="276">
        <f t="shared" si="3"/>
        <v>1</v>
      </c>
      <c r="BM29" s="277"/>
      <c r="BN29" s="281" t="s">
        <v>471</v>
      </c>
      <c r="BO29" s="283" t="s">
        <v>286</v>
      </c>
      <c r="BP29" s="278">
        <f t="shared" si="4"/>
        <v>1191</v>
      </c>
      <c r="BQ29" s="279">
        <f t="shared" si="5"/>
        <v>0</v>
      </c>
      <c r="BR29" s="280">
        <f t="shared" si="6"/>
        <v>1191</v>
      </c>
      <c r="BS29" s="277"/>
    </row>
    <row r="30" spans="1:71" x14ac:dyDescent="0.2">
      <c r="A30" s="281" t="s">
        <v>472</v>
      </c>
      <c r="B30" s="282" t="s">
        <v>282</v>
      </c>
      <c r="C30" s="269">
        <v>2</v>
      </c>
      <c r="D30" s="269">
        <v>0</v>
      </c>
      <c r="E30" s="269">
        <v>0</v>
      </c>
      <c r="F30" s="269">
        <v>1</v>
      </c>
      <c r="G30" s="269">
        <v>35</v>
      </c>
      <c r="H30" s="269">
        <v>1</v>
      </c>
      <c r="I30" s="269">
        <v>7</v>
      </c>
      <c r="J30" s="269">
        <v>65</v>
      </c>
      <c r="K30" s="269">
        <v>0</v>
      </c>
      <c r="L30" s="269">
        <v>1</v>
      </c>
      <c r="M30" s="269">
        <v>15</v>
      </c>
      <c r="N30" s="269">
        <v>9</v>
      </c>
      <c r="O30" s="269">
        <v>0</v>
      </c>
      <c r="P30" s="269">
        <v>2</v>
      </c>
      <c r="Q30" s="269">
        <v>4</v>
      </c>
      <c r="R30" s="269">
        <v>0</v>
      </c>
      <c r="S30" s="269">
        <v>0</v>
      </c>
      <c r="T30" s="269">
        <v>1</v>
      </c>
      <c r="U30" s="269">
        <v>2</v>
      </c>
      <c r="V30" s="269">
        <v>0</v>
      </c>
      <c r="W30" s="269">
        <v>4</v>
      </c>
      <c r="X30" s="269">
        <v>2</v>
      </c>
      <c r="Y30" s="269">
        <v>12</v>
      </c>
      <c r="Z30" s="269">
        <v>14</v>
      </c>
      <c r="AA30" s="269">
        <v>6</v>
      </c>
      <c r="AB30" s="269">
        <v>0</v>
      </c>
      <c r="AC30" s="269">
        <v>17</v>
      </c>
      <c r="AD30" s="269">
        <v>13</v>
      </c>
      <c r="AE30" s="269">
        <v>0</v>
      </c>
      <c r="AF30" s="269">
        <v>31</v>
      </c>
      <c r="AG30" s="269">
        <v>0</v>
      </c>
      <c r="AH30" s="269">
        <v>501</v>
      </c>
      <c r="AI30" s="269">
        <v>61</v>
      </c>
      <c r="AJ30" s="269">
        <v>97</v>
      </c>
      <c r="AK30" s="269">
        <v>0</v>
      </c>
      <c r="AL30" s="269">
        <v>2</v>
      </c>
      <c r="AM30" s="269">
        <v>191</v>
      </c>
      <c r="AN30" s="269">
        <v>0</v>
      </c>
      <c r="AO30" s="269">
        <v>24</v>
      </c>
      <c r="AP30" s="270">
        <v>1120</v>
      </c>
      <c r="AQ30" s="269">
        <v>0</v>
      </c>
      <c r="AR30" s="269">
        <v>100</v>
      </c>
      <c r="AS30" s="269">
        <v>171</v>
      </c>
      <c r="AT30" s="269">
        <v>0</v>
      </c>
      <c r="AU30" s="269">
        <v>0</v>
      </c>
      <c r="AV30" s="269">
        <v>0</v>
      </c>
      <c r="AW30" s="270">
        <v>271</v>
      </c>
      <c r="AX30" s="269">
        <v>1391</v>
      </c>
      <c r="AY30" s="270">
        <v>2</v>
      </c>
      <c r="AZ30" s="270">
        <v>273</v>
      </c>
      <c r="BA30" s="269">
        <v>1393</v>
      </c>
      <c r="BB30" s="270">
        <v>-460</v>
      </c>
      <c r="BC30" s="269">
        <v>-187</v>
      </c>
      <c r="BD30" s="270">
        <v>933</v>
      </c>
      <c r="BE30" s="271"/>
      <c r="BG30" s="281" t="s">
        <v>472</v>
      </c>
      <c r="BH30" s="283" t="s">
        <v>282</v>
      </c>
      <c r="BI30" s="273">
        <f t="shared" si="0"/>
        <v>1391</v>
      </c>
      <c r="BJ30" s="274">
        <f t="shared" si="1"/>
        <v>460</v>
      </c>
      <c r="BK30" s="275">
        <f t="shared" si="2"/>
        <v>0.33069734004313445</v>
      </c>
      <c r="BL30" s="276">
        <f t="shared" si="3"/>
        <v>0.66930265995686555</v>
      </c>
      <c r="BM30" s="277"/>
      <c r="BN30" s="281" t="s">
        <v>472</v>
      </c>
      <c r="BO30" s="283" t="s">
        <v>282</v>
      </c>
      <c r="BP30" s="278">
        <f t="shared" si="4"/>
        <v>2</v>
      </c>
      <c r="BQ30" s="279">
        <f t="shared" si="5"/>
        <v>460</v>
      </c>
      <c r="BR30" s="280">
        <f t="shared" si="6"/>
        <v>-458</v>
      </c>
      <c r="BS30" s="277"/>
    </row>
    <row r="31" spans="1:71" x14ac:dyDescent="0.2">
      <c r="A31" s="281" t="s">
        <v>473</v>
      </c>
      <c r="B31" s="282" t="s">
        <v>385</v>
      </c>
      <c r="C31" s="269">
        <v>331</v>
      </c>
      <c r="D31" s="269">
        <v>2</v>
      </c>
      <c r="E31" s="269">
        <v>0</v>
      </c>
      <c r="F31" s="269">
        <v>7</v>
      </c>
      <c r="G31" s="269">
        <v>3047</v>
      </c>
      <c r="H31" s="269">
        <v>366</v>
      </c>
      <c r="I31" s="269">
        <v>711</v>
      </c>
      <c r="J31" s="269">
        <v>1104</v>
      </c>
      <c r="K31" s="269">
        <v>20</v>
      </c>
      <c r="L31" s="269">
        <v>883</v>
      </c>
      <c r="M31" s="269">
        <v>296</v>
      </c>
      <c r="N31" s="269">
        <v>1612</v>
      </c>
      <c r="O31" s="269">
        <v>31</v>
      </c>
      <c r="P31" s="269">
        <v>1142</v>
      </c>
      <c r="Q31" s="269">
        <v>614</v>
      </c>
      <c r="R31" s="269">
        <v>116</v>
      </c>
      <c r="S31" s="269">
        <v>18</v>
      </c>
      <c r="T31" s="269">
        <v>68</v>
      </c>
      <c r="U31" s="269">
        <v>476</v>
      </c>
      <c r="V31" s="269">
        <v>42</v>
      </c>
      <c r="W31" s="269">
        <v>432</v>
      </c>
      <c r="X31" s="269">
        <v>386</v>
      </c>
      <c r="Y31" s="269">
        <v>360</v>
      </c>
      <c r="Z31" s="269">
        <v>20</v>
      </c>
      <c r="AA31" s="269">
        <v>54</v>
      </c>
      <c r="AB31" s="269">
        <v>15</v>
      </c>
      <c r="AC31" s="269">
        <v>138</v>
      </c>
      <c r="AD31" s="269">
        <v>24</v>
      </c>
      <c r="AE31" s="269">
        <v>12</v>
      </c>
      <c r="AF31" s="269">
        <v>124</v>
      </c>
      <c r="AG31" s="269">
        <v>4</v>
      </c>
      <c r="AH31" s="269">
        <v>181</v>
      </c>
      <c r="AI31" s="269">
        <v>340</v>
      </c>
      <c r="AJ31" s="269">
        <v>1683</v>
      </c>
      <c r="AK31" s="269">
        <v>207</v>
      </c>
      <c r="AL31" s="269">
        <v>215</v>
      </c>
      <c r="AM31" s="269">
        <v>958</v>
      </c>
      <c r="AN31" s="269">
        <v>49</v>
      </c>
      <c r="AO31" s="269">
        <v>136</v>
      </c>
      <c r="AP31" s="270">
        <v>16224</v>
      </c>
      <c r="AQ31" s="269">
        <v>476</v>
      </c>
      <c r="AR31" s="269">
        <v>16663</v>
      </c>
      <c r="AS31" s="269">
        <v>2</v>
      </c>
      <c r="AT31" s="269">
        <v>972</v>
      </c>
      <c r="AU31" s="269">
        <v>487</v>
      </c>
      <c r="AV31" s="269">
        <v>12</v>
      </c>
      <c r="AW31" s="270">
        <v>18612</v>
      </c>
      <c r="AX31" s="269">
        <v>34836</v>
      </c>
      <c r="AY31" s="270">
        <v>4722</v>
      </c>
      <c r="AZ31" s="270">
        <v>23334</v>
      </c>
      <c r="BA31" s="269">
        <v>39558</v>
      </c>
      <c r="BB31" s="270">
        <v>-27494</v>
      </c>
      <c r="BC31" s="269">
        <v>-4160</v>
      </c>
      <c r="BD31" s="270">
        <v>12064</v>
      </c>
      <c r="BE31" s="271"/>
      <c r="BG31" s="281" t="s">
        <v>473</v>
      </c>
      <c r="BH31" s="283" t="s">
        <v>385</v>
      </c>
      <c r="BI31" s="273">
        <f t="shared" si="0"/>
        <v>34836</v>
      </c>
      <c r="BJ31" s="274">
        <f t="shared" si="1"/>
        <v>27494</v>
      </c>
      <c r="BK31" s="275">
        <f t="shared" si="2"/>
        <v>0.78924101504191069</v>
      </c>
      <c r="BL31" s="276">
        <f t="shared" si="3"/>
        <v>0.21075898495808931</v>
      </c>
      <c r="BM31" s="277"/>
      <c r="BN31" s="281" t="s">
        <v>473</v>
      </c>
      <c r="BO31" s="283" t="s">
        <v>385</v>
      </c>
      <c r="BP31" s="278">
        <f t="shared" si="4"/>
        <v>4722</v>
      </c>
      <c r="BQ31" s="279">
        <f t="shared" si="5"/>
        <v>27494</v>
      </c>
      <c r="BR31" s="280">
        <f t="shared" si="6"/>
        <v>-22772</v>
      </c>
      <c r="BS31" s="277"/>
    </row>
    <row r="32" spans="1:71" x14ac:dyDescent="0.2">
      <c r="A32" s="281" t="s">
        <v>474</v>
      </c>
      <c r="B32" s="282" t="s">
        <v>37</v>
      </c>
      <c r="C32" s="269">
        <v>23</v>
      </c>
      <c r="D32" s="269">
        <v>0</v>
      </c>
      <c r="E32" s="269">
        <v>0</v>
      </c>
      <c r="F32" s="269">
        <v>12</v>
      </c>
      <c r="G32" s="269">
        <v>152</v>
      </c>
      <c r="H32" s="269">
        <v>87</v>
      </c>
      <c r="I32" s="269">
        <v>73</v>
      </c>
      <c r="J32" s="269">
        <v>164</v>
      </c>
      <c r="K32" s="269">
        <v>6</v>
      </c>
      <c r="L32" s="269">
        <v>41</v>
      </c>
      <c r="M32" s="269">
        <v>83</v>
      </c>
      <c r="N32" s="269">
        <v>266</v>
      </c>
      <c r="O32" s="269">
        <v>6</v>
      </c>
      <c r="P32" s="269">
        <v>279</v>
      </c>
      <c r="Q32" s="269">
        <v>83</v>
      </c>
      <c r="R32" s="269">
        <v>18</v>
      </c>
      <c r="S32" s="269">
        <v>4</v>
      </c>
      <c r="T32" s="269">
        <v>9</v>
      </c>
      <c r="U32" s="269">
        <v>53</v>
      </c>
      <c r="V32" s="269">
        <v>6</v>
      </c>
      <c r="W32" s="269">
        <v>41</v>
      </c>
      <c r="X32" s="269">
        <v>64</v>
      </c>
      <c r="Y32" s="269">
        <v>76</v>
      </c>
      <c r="Z32" s="269">
        <v>22</v>
      </c>
      <c r="AA32" s="269">
        <v>70</v>
      </c>
      <c r="AB32" s="269">
        <v>25</v>
      </c>
      <c r="AC32" s="269">
        <v>213</v>
      </c>
      <c r="AD32" s="269">
        <v>194</v>
      </c>
      <c r="AE32" s="269">
        <v>1086</v>
      </c>
      <c r="AF32" s="269">
        <v>119</v>
      </c>
      <c r="AG32" s="269">
        <v>1</v>
      </c>
      <c r="AH32" s="269">
        <v>387</v>
      </c>
      <c r="AI32" s="269">
        <v>76</v>
      </c>
      <c r="AJ32" s="269">
        <v>176</v>
      </c>
      <c r="AK32" s="269">
        <v>137</v>
      </c>
      <c r="AL32" s="269">
        <v>65</v>
      </c>
      <c r="AM32" s="269">
        <v>71</v>
      </c>
      <c r="AN32" s="269">
        <v>0</v>
      </c>
      <c r="AO32" s="269">
        <v>5</v>
      </c>
      <c r="AP32" s="270">
        <v>4193</v>
      </c>
      <c r="AQ32" s="269">
        <v>0</v>
      </c>
      <c r="AR32" s="269">
        <v>6325</v>
      </c>
      <c r="AS32" s="269">
        <v>0</v>
      </c>
      <c r="AT32" s="269">
        <v>0</v>
      </c>
      <c r="AU32" s="269">
        <v>0</v>
      </c>
      <c r="AV32" s="269">
        <v>0</v>
      </c>
      <c r="AW32" s="270">
        <v>6325</v>
      </c>
      <c r="AX32" s="269">
        <v>10518</v>
      </c>
      <c r="AY32" s="270">
        <v>252</v>
      </c>
      <c r="AZ32" s="270">
        <v>6577</v>
      </c>
      <c r="BA32" s="269">
        <v>10770</v>
      </c>
      <c r="BB32" s="270">
        <v>-6755</v>
      </c>
      <c r="BC32" s="269">
        <v>-178</v>
      </c>
      <c r="BD32" s="270">
        <v>4015</v>
      </c>
      <c r="BE32" s="271"/>
      <c r="BG32" s="281" t="s">
        <v>474</v>
      </c>
      <c r="BH32" s="283" t="s">
        <v>37</v>
      </c>
      <c r="BI32" s="273">
        <f t="shared" si="0"/>
        <v>10518</v>
      </c>
      <c r="BJ32" s="274">
        <f t="shared" si="1"/>
        <v>6755</v>
      </c>
      <c r="BK32" s="275">
        <f t="shared" si="2"/>
        <v>0.64223236356721813</v>
      </c>
      <c r="BL32" s="276">
        <f t="shared" si="3"/>
        <v>0.35776763643278187</v>
      </c>
      <c r="BM32" s="277"/>
      <c r="BN32" s="281" t="s">
        <v>474</v>
      </c>
      <c r="BO32" s="283" t="s">
        <v>37</v>
      </c>
      <c r="BP32" s="278">
        <f t="shared" si="4"/>
        <v>252</v>
      </c>
      <c r="BQ32" s="279">
        <f t="shared" si="5"/>
        <v>6755</v>
      </c>
      <c r="BR32" s="280">
        <f t="shared" si="6"/>
        <v>-6503</v>
      </c>
      <c r="BS32" s="277"/>
    </row>
    <row r="33" spans="1:71" x14ac:dyDescent="0.2">
      <c r="A33" s="281" t="s">
        <v>475</v>
      </c>
      <c r="B33" s="282" t="s">
        <v>38</v>
      </c>
      <c r="C33" s="269">
        <v>9</v>
      </c>
      <c r="D33" s="269">
        <v>0</v>
      </c>
      <c r="E33" s="269">
        <v>0</v>
      </c>
      <c r="F33" s="269">
        <v>1</v>
      </c>
      <c r="G33" s="269">
        <v>59</v>
      </c>
      <c r="H33" s="269">
        <v>13</v>
      </c>
      <c r="I33" s="269">
        <v>12</v>
      </c>
      <c r="J33" s="269">
        <v>48</v>
      </c>
      <c r="K33" s="269">
        <v>1</v>
      </c>
      <c r="L33" s="269">
        <v>7</v>
      </c>
      <c r="M33" s="269">
        <v>18</v>
      </c>
      <c r="N33" s="269">
        <v>68</v>
      </c>
      <c r="O33" s="269">
        <v>1</v>
      </c>
      <c r="P33" s="269">
        <v>80</v>
      </c>
      <c r="Q33" s="269">
        <v>26</v>
      </c>
      <c r="R33" s="269">
        <v>5</v>
      </c>
      <c r="S33" s="269">
        <v>1</v>
      </c>
      <c r="T33" s="269">
        <v>1</v>
      </c>
      <c r="U33" s="269">
        <v>17</v>
      </c>
      <c r="V33" s="269">
        <v>2</v>
      </c>
      <c r="W33" s="269">
        <v>4</v>
      </c>
      <c r="X33" s="269">
        <v>10</v>
      </c>
      <c r="Y33" s="269">
        <v>21</v>
      </c>
      <c r="Z33" s="269">
        <v>3</v>
      </c>
      <c r="AA33" s="269">
        <v>1</v>
      </c>
      <c r="AB33" s="269">
        <v>1</v>
      </c>
      <c r="AC33" s="269">
        <v>330</v>
      </c>
      <c r="AD33" s="269">
        <v>57</v>
      </c>
      <c r="AE33" s="269">
        <v>218</v>
      </c>
      <c r="AF33" s="269">
        <v>219</v>
      </c>
      <c r="AG33" s="269">
        <v>11</v>
      </c>
      <c r="AH33" s="269">
        <v>29</v>
      </c>
      <c r="AI33" s="269">
        <v>126</v>
      </c>
      <c r="AJ33" s="269">
        <v>524</v>
      </c>
      <c r="AK33" s="269">
        <v>79</v>
      </c>
      <c r="AL33" s="269">
        <v>30</v>
      </c>
      <c r="AM33" s="269">
        <v>110</v>
      </c>
      <c r="AN33" s="269">
        <v>0</v>
      </c>
      <c r="AO33" s="269">
        <v>53</v>
      </c>
      <c r="AP33" s="270">
        <v>2195</v>
      </c>
      <c r="AQ33" s="269">
        <v>0</v>
      </c>
      <c r="AR33" s="269">
        <v>15773</v>
      </c>
      <c r="AS33" s="269">
        <v>4</v>
      </c>
      <c r="AT33" s="269">
        <v>0</v>
      </c>
      <c r="AU33" s="269">
        <v>180</v>
      </c>
      <c r="AV33" s="269">
        <v>0</v>
      </c>
      <c r="AW33" s="270">
        <v>15957</v>
      </c>
      <c r="AX33" s="269">
        <v>18152</v>
      </c>
      <c r="AY33" s="270">
        <v>74</v>
      </c>
      <c r="AZ33" s="270">
        <v>16031</v>
      </c>
      <c r="BA33" s="269">
        <v>18226</v>
      </c>
      <c r="BB33" s="270">
        <v>-4151</v>
      </c>
      <c r="BC33" s="269">
        <v>11880</v>
      </c>
      <c r="BD33" s="270">
        <v>14075</v>
      </c>
      <c r="BE33" s="271"/>
      <c r="BG33" s="281" t="s">
        <v>475</v>
      </c>
      <c r="BH33" s="283" t="s">
        <v>38</v>
      </c>
      <c r="BI33" s="273">
        <f t="shared" si="0"/>
        <v>18152</v>
      </c>
      <c r="BJ33" s="274">
        <f t="shared" si="1"/>
        <v>4151</v>
      </c>
      <c r="BK33" s="275">
        <f t="shared" si="2"/>
        <v>0.22868003525782282</v>
      </c>
      <c r="BL33" s="276">
        <f t="shared" si="3"/>
        <v>0.77131996474217712</v>
      </c>
      <c r="BM33" s="277"/>
      <c r="BN33" s="281" t="s">
        <v>475</v>
      </c>
      <c r="BO33" s="283" t="s">
        <v>38</v>
      </c>
      <c r="BP33" s="278">
        <f t="shared" si="4"/>
        <v>74</v>
      </c>
      <c r="BQ33" s="279">
        <f t="shared" si="5"/>
        <v>4151</v>
      </c>
      <c r="BR33" s="280">
        <f t="shared" si="6"/>
        <v>-4077</v>
      </c>
      <c r="BS33" s="277"/>
    </row>
    <row r="34" spans="1:71" x14ac:dyDescent="0.2">
      <c r="A34" s="281" t="s">
        <v>476</v>
      </c>
      <c r="B34" s="282" t="s">
        <v>477</v>
      </c>
      <c r="C34" s="269">
        <v>138</v>
      </c>
      <c r="D34" s="269">
        <v>2</v>
      </c>
      <c r="E34" s="269">
        <v>0</v>
      </c>
      <c r="F34" s="269">
        <v>5</v>
      </c>
      <c r="G34" s="269">
        <v>1018</v>
      </c>
      <c r="H34" s="269">
        <v>86</v>
      </c>
      <c r="I34" s="269">
        <v>282</v>
      </c>
      <c r="J34" s="269">
        <v>594</v>
      </c>
      <c r="K34" s="269">
        <v>38</v>
      </c>
      <c r="L34" s="269">
        <v>252</v>
      </c>
      <c r="M34" s="269">
        <v>351</v>
      </c>
      <c r="N34" s="269">
        <v>1181</v>
      </c>
      <c r="O34" s="269">
        <v>21</v>
      </c>
      <c r="P34" s="269">
        <v>504</v>
      </c>
      <c r="Q34" s="269">
        <v>217</v>
      </c>
      <c r="R34" s="269">
        <v>39</v>
      </c>
      <c r="S34" s="269">
        <v>5</v>
      </c>
      <c r="T34" s="269">
        <v>27</v>
      </c>
      <c r="U34" s="269">
        <v>169</v>
      </c>
      <c r="V34" s="269">
        <v>21</v>
      </c>
      <c r="W34" s="269">
        <v>157</v>
      </c>
      <c r="X34" s="269">
        <v>269</v>
      </c>
      <c r="Y34" s="269">
        <v>161</v>
      </c>
      <c r="Z34" s="269">
        <v>37</v>
      </c>
      <c r="AA34" s="269">
        <v>37</v>
      </c>
      <c r="AB34" s="269">
        <v>41</v>
      </c>
      <c r="AC34" s="269">
        <v>252</v>
      </c>
      <c r="AD34" s="269">
        <v>114</v>
      </c>
      <c r="AE34" s="269">
        <v>2</v>
      </c>
      <c r="AF34" s="269">
        <v>519</v>
      </c>
      <c r="AG34" s="269">
        <v>2</v>
      </c>
      <c r="AH34" s="269">
        <v>426</v>
      </c>
      <c r="AI34" s="269">
        <v>302</v>
      </c>
      <c r="AJ34" s="269">
        <v>325</v>
      </c>
      <c r="AK34" s="269">
        <v>136</v>
      </c>
      <c r="AL34" s="269">
        <v>61</v>
      </c>
      <c r="AM34" s="269">
        <v>260</v>
      </c>
      <c r="AN34" s="269">
        <v>50</v>
      </c>
      <c r="AO34" s="269">
        <v>167</v>
      </c>
      <c r="AP34" s="270">
        <v>8268</v>
      </c>
      <c r="AQ34" s="269">
        <v>134</v>
      </c>
      <c r="AR34" s="269">
        <v>4986</v>
      </c>
      <c r="AS34" s="269">
        <v>19</v>
      </c>
      <c r="AT34" s="269">
        <v>96</v>
      </c>
      <c r="AU34" s="269">
        <v>30</v>
      </c>
      <c r="AV34" s="269">
        <v>12</v>
      </c>
      <c r="AW34" s="270">
        <v>5277</v>
      </c>
      <c r="AX34" s="269">
        <v>13545</v>
      </c>
      <c r="AY34" s="270">
        <v>4630</v>
      </c>
      <c r="AZ34" s="270">
        <v>9907</v>
      </c>
      <c r="BA34" s="269">
        <v>18175</v>
      </c>
      <c r="BB34" s="270">
        <v>-7581</v>
      </c>
      <c r="BC34" s="269">
        <v>2326</v>
      </c>
      <c r="BD34" s="270">
        <v>10594</v>
      </c>
      <c r="BE34" s="271"/>
      <c r="BG34" s="281" t="s">
        <v>476</v>
      </c>
      <c r="BH34" s="283" t="s">
        <v>477</v>
      </c>
      <c r="BI34" s="273">
        <f t="shared" si="0"/>
        <v>13545</v>
      </c>
      <c r="BJ34" s="274">
        <f t="shared" si="1"/>
        <v>7581</v>
      </c>
      <c r="BK34" s="275">
        <f t="shared" si="2"/>
        <v>0.55968992248062011</v>
      </c>
      <c r="BL34" s="276">
        <f t="shared" si="3"/>
        <v>0.44031007751937989</v>
      </c>
      <c r="BM34" s="277"/>
      <c r="BN34" s="281" t="s">
        <v>476</v>
      </c>
      <c r="BO34" s="283" t="s">
        <v>477</v>
      </c>
      <c r="BP34" s="278">
        <f t="shared" si="4"/>
        <v>4630</v>
      </c>
      <c r="BQ34" s="279">
        <f t="shared" si="5"/>
        <v>7581</v>
      </c>
      <c r="BR34" s="280">
        <f t="shared" si="6"/>
        <v>-2951</v>
      </c>
      <c r="BS34" s="277"/>
    </row>
    <row r="35" spans="1:71" x14ac:dyDescent="0.2">
      <c r="A35" s="281" t="s">
        <v>478</v>
      </c>
      <c r="B35" s="282" t="s">
        <v>194</v>
      </c>
      <c r="C35" s="269">
        <v>14</v>
      </c>
      <c r="D35" s="269">
        <v>0</v>
      </c>
      <c r="E35" s="269">
        <v>0</v>
      </c>
      <c r="F35" s="269">
        <v>1</v>
      </c>
      <c r="G35" s="269">
        <v>134</v>
      </c>
      <c r="H35" s="269">
        <v>22</v>
      </c>
      <c r="I35" s="269">
        <v>42</v>
      </c>
      <c r="J35" s="269">
        <v>309</v>
      </c>
      <c r="K35" s="269">
        <v>1</v>
      </c>
      <c r="L35" s="269">
        <v>52</v>
      </c>
      <c r="M35" s="269">
        <v>40</v>
      </c>
      <c r="N35" s="269">
        <v>121</v>
      </c>
      <c r="O35" s="269">
        <v>1</v>
      </c>
      <c r="P35" s="269">
        <v>146</v>
      </c>
      <c r="Q35" s="269">
        <v>92</v>
      </c>
      <c r="R35" s="269">
        <v>28</v>
      </c>
      <c r="S35" s="269">
        <v>2</v>
      </c>
      <c r="T35" s="269">
        <v>10</v>
      </c>
      <c r="U35" s="269">
        <v>112</v>
      </c>
      <c r="V35" s="269">
        <v>18</v>
      </c>
      <c r="W35" s="269">
        <v>22</v>
      </c>
      <c r="X35" s="269">
        <v>28</v>
      </c>
      <c r="Y35" s="269">
        <v>52</v>
      </c>
      <c r="Z35" s="269">
        <v>6</v>
      </c>
      <c r="AA35" s="269">
        <v>118</v>
      </c>
      <c r="AB35" s="269">
        <v>9</v>
      </c>
      <c r="AC35" s="269">
        <v>466</v>
      </c>
      <c r="AD35" s="269">
        <v>234</v>
      </c>
      <c r="AE35" s="269">
        <v>20</v>
      </c>
      <c r="AF35" s="269">
        <v>117</v>
      </c>
      <c r="AG35" s="269">
        <v>28</v>
      </c>
      <c r="AH35" s="269">
        <v>557</v>
      </c>
      <c r="AI35" s="269">
        <v>545</v>
      </c>
      <c r="AJ35" s="269">
        <v>294</v>
      </c>
      <c r="AK35" s="269">
        <v>362</v>
      </c>
      <c r="AL35" s="269">
        <v>192</v>
      </c>
      <c r="AM35" s="269">
        <v>239</v>
      </c>
      <c r="AN35" s="269">
        <v>0</v>
      </c>
      <c r="AO35" s="269">
        <v>127</v>
      </c>
      <c r="AP35" s="270">
        <v>4561</v>
      </c>
      <c r="AQ35" s="269">
        <v>57</v>
      </c>
      <c r="AR35" s="269">
        <v>4496</v>
      </c>
      <c r="AS35" s="269">
        <v>2</v>
      </c>
      <c r="AT35" s="269">
        <v>1714</v>
      </c>
      <c r="AU35" s="269">
        <v>336</v>
      </c>
      <c r="AV35" s="269">
        <v>0</v>
      </c>
      <c r="AW35" s="270">
        <v>6605</v>
      </c>
      <c r="AX35" s="269">
        <v>11166</v>
      </c>
      <c r="AY35" s="270">
        <v>83</v>
      </c>
      <c r="AZ35" s="270">
        <v>6688</v>
      </c>
      <c r="BA35" s="269">
        <v>11249</v>
      </c>
      <c r="BB35" s="270">
        <v>-10948</v>
      </c>
      <c r="BC35" s="269">
        <v>-4260</v>
      </c>
      <c r="BD35" s="270">
        <v>301</v>
      </c>
      <c r="BE35" s="271"/>
      <c r="BG35" s="281" t="s">
        <v>478</v>
      </c>
      <c r="BH35" s="283" t="s">
        <v>194</v>
      </c>
      <c r="BI35" s="273">
        <f t="shared" si="0"/>
        <v>11166</v>
      </c>
      <c r="BJ35" s="274">
        <f t="shared" si="1"/>
        <v>10948</v>
      </c>
      <c r="BK35" s="275">
        <f t="shared" si="2"/>
        <v>0.9804764463550063</v>
      </c>
      <c r="BL35" s="276">
        <f t="shared" si="3"/>
        <v>1.9523553644993696E-2</v>
      </c>
      <c r="BM35" s="277"/>
      <c r="BN35" s="281" t="s">
        <v>478</v>
      </c>
      <c r="BO35" s="283" t="s">
        <v>194</v>
      </c>
      <c r="BP35" s="278">
        <f t="shared" si="4"/>
        <v>83</v>
      </c>
      <c r="BQ35" s="279">
        <f t="shared" si="5"/>
        <v>10948</v>
      </c>
      <c r="BR35" s="280">
        <f t="shared" si="6"/>
        <v>-10865</v>
      </c>
      <c r="BS35" s="277"/>
    </row>
    <row r="36" spans="1:71" x14ac:dyDescent="0.2">
      <c r="A36" s="281" t="s">
        <v>479</v>
      </c>
      <c r="B36" s="282" t="s">
        <v>39</v>
      </c>
      <c r="C36" s="269">
        <v>0</v>
      </c>
      <c r="D36" s="269">
        <v>0</v>
      </c>
      <c r="E36" s="269">
        <v>0</v>
      </c>
      <c r="F36" s="269">
        <v>0</v>
      </c>
      <c r="G36" s="269">
        <v>0</v>
      </c>
      <c r="H36" s="269">
        <v>0</v>
      </c>
      <c r="I36" s="269">
        <v>0</v>
      </c>
      <c r="J36" s="269">
        <v>0</v>
      </c>
      <c r="K36" s="269">
        <v>0</v>
      </c>
      <c r="L36" s="269">
        <v>0</v>
      </c>
      <c r="M36" s="269">
        <v>0</v>
      </c>
      <c r="N36" s="269">
        <v>0</v>
      </c>
      <c r="O36" s="269">
        <v>0</v>
      </c>
      <c r="P36" s="269">
        <v>0</v>
      </c>
      <c r="Q36" s="269">
        <v>0</v>
      </c>
      <c r="R36" s="269">
        <v>0</v>
      </c>
      <c r="S36" s="269">
        <v>0</v>
      </c>
      <c r="T36" s="269">
        <v>0</v>
      </c>
      <c r="U36" s="269">
        <v>0</v>
      </c>
      <c r="V36" s="269">
        <v>0</v>
      </c>
      <c r="W36" s="269">
        <v>0</v>
      </c>
      <c r="X36" s="269">
        <v>0</v>
      </c>
      <c r="Y36" s="269">
        <v>0</v>
      </c>
      <c r="Z36" s="269">
        <v>0</v>
      </c>
      <c r="AA36" s="269">
        <v>0</v>
      </c>
      <c r="AB36" s="269">
        <v>0</v>
      </c>
      <c r="AC36" s="269">
        <v>0</v>
      </c>
      <c r="AD36" s="269">
        <v>0</v>
      </c>
      <c r="AE36" s="269">
        <v>0</v>
      </c>
      <c r="AF36" s="269">
        <v>0</v>
      </c>
      <c r="AG36" s="269">
        <v>0</v>
      </c>
      <c r="AH36" s="269">
        <v>0</v>
      </c>
      <c r="AI36" s="269">
        <v>0</v>
      </c>
      <c r="AJ36" s="269">
        <v>0</v>
      </c>
      <c r="AK36" s="269">
        <v>0</v>
      </c>
      <c r="AL36" s="269">
        <v>0</v>
      </c>
      <c r="AM36" s="269">
        <v>0</v>
      </c>
      <c r="AN36" s="269">
        <v>0</v>
      </c>
      <c r="AO36" s="269">
        <v>416</v>
      </c>
      <c r="AP36" s="270">
        <v>416</v>
      </c>
      <c r="AQ36" s="269">
        <v>0</v>
      </c>
      <c r="AR36" s="269">
        <v>398</v>
      </c>
      <c r="AS36" s="269">
        <v>17405</v>
      </c>
      <c r="AT36" s="269">
        <v>0</v>
      </c>
      <c r="AU36" s="269">
        <v>0</v>
      </c>
      <c r="AV36" s="269">
        <v>0</v>
      </c>
      <c r="AW36" s="270">
        <v>17803</v>
      </c>
      <c r="AX36" s="269">
        <v>18219</v>
      </c>
      <c r="AY36" s="270">
        <v>0</v>
      </c>
      <c r="AZ36" s="270">
        <v>17803</v>
      </c>
      <c r="BA36" s="269">
        <v>18219</v>
      </c>
      <c r="BB36" s="270">
        <v>0</v>
      </c>
      <c r="BC36" s="269">
        <v>17803</v>
      </c>
      <c r="BD36" s="270">
        <v>18219</v>
      </c>
      <c r="BE36" s="271"/>
      <c r="BG36" s="281" t="s">
        <v>479</v>
      </c>
      <c r="BH36" s="283" t="s">
        <v>39</v>
      </c>
      <c r="BI36" s="273">
        <f t="shared" si="0"/>
        <v>18219</v>
      </c>
      <c r="BJ36" s="274">
        <f t="shared" si="1"/>
        <v>0</v>
      </c>
      <c r="BK36" s="275">
        <f t="shared" si="2"/>
        <v>0</v>
      </c>
      <c r="BL36" s="276">
        <f t="shared" si="3"/>
        <v>1</v>
      </c>
      <c r="BM36" s="277"/>
      <c r="BN36" s="281" t="s">
        <v>479</v>
      </c>
      <c r="BO36" s="283" t="s">
        <v>39</v>
      </c>
      <c r="BP36" s="278">
        <f t="shared" si="4"/>
        <v>0</v>
      </c>
      <c r="BQ36" s="279">
        <f t="shared" si="5"/>
        <v>0</v>
      </c>
      <c r="BR36" s="280">
        <f t="shared" si="6"/>
        <v>0</v>
      </c>
      <c r="BS36" s="277"/>
    </row>
    <row r="37" spans="1:71" x14ac:dyDescent="0.2">
      <c r="A37" s="281" t="s">
        <v>480</v>
      </c>
      <c r="B37" s="282" t="s">
        <v>40</v>
      </c>
      <c r="C37" s="269">
        <v>0</v>
      </c>
      <c r="D37" s="269">
        <v>0</v>
      </c>
      <c r="E37" s="269">
        <v>0</v>
      </c>
      <c r="F37" s="269">
        <v>0</v>
      </c>
      <c r="G37" s="269">
        <v>3</v>
      </c>
      <c r="H37" s="269">
        <v>0</v>
      </c>
      <c r="I37" s="269">
        <v>0</v>
      </c>
      <c r="J37" s="269">
        <v>5</v>
      </c>
      <c r="K37" s="269">
        <v>0</v>
      </c>
      <c r="L37" s="269">
        <v>2</v>
      </c>
      <c r="M37" s="269">
        <v>3</v>
      </c>
      <c r="N37" s="269">
        <v>4</v>
      </c>
      <c r="O37" s="269">
        <v>0</v>
      </c>
      <c r="P37" s="269">
        <v>7</v>
      </c>
      <c r="Q37" s="269">
        <v>1</v>
      </c>
      <c r="R37" s="269">
        <v>0</v>
      </c>
      <c r="S37" s="269">
        <v>0</v>
      </c>
      <c r="T37" s="269">
        <v>2</v>
      </c>
      <c r="U37" s="269">
        <v>8</v>
      </c>
      <c r="V37" s="269">
        <v>2</v>
      </c>
      <c r="W37" s="269">
        <v>1</v>
      </c>
      <c r="X37" s="269">
        <v>0</v>
      </c>
      <c r="Y37" s="269">
        <v>1</v>
      </c>
      <c r="Z37" s="269">
        <v>0</v>
      </c>
      <c r="AA37" s="269">
        <v>0</v>
      </c>
      <c r="AB37" s="269">
        <v>0</v>
      </c>
      <c r="AC37" s="269">
        <v>0</v>
      </c>
      <c r="AD37" s="269">
        <v>1</v>
      </c>
      <c r="AE37" s="269">
        <v>0</v>
      </c>
      <c r="AF37" s="269">
        <v>2</v>
      </c>
      <c r="AG37" s="269">
        <v>1</v>
      </c>
      <c r="AH37" s="269">
        <v>3</v>
      </c>
      <c r="AI37" s="269">
        <v>0</v>
      </c>
      <c r="AJ37" s="269">
        <v>3</v>
      </c>
      <c r="AK37" s="269">
        <v>0</v>
      </c>
      <c r="AL37" s="269">
        <v>1</v>
      </c>
      <c r="AM37" s="269">
        <v>1</v>
      </c>
      <c r="AN37" s="269">
        <v>0</v>
      </c>
      <c r="AO37" s="269">
        <v>0</v>
      </c>
      <c r="AP37" s="270">
        <v>51</v>
      </c>
      <c r="AQ37" s="269">
        <v>0</v>
      </c>
      <c r="AR37" s="269">
        <v>3465</v>
      </c>
      <c r="AS37" s="269">
        <v>3702</v>
      </c>
      <c r="AT37" s="269">
        <v>4689</v>
      </c>
      <c r="AU37" s="269">
        <v>988</v>
      </c>
      <c r="AV37" s="269">
        <v>0</v>
      </c>
      <c r="AW37" s="270">
        <v>12844</v>
      </c>
      <c r="AX37" s="269">
        <v>12895</v>
      </c>
      <c r="AY37" s="270">
        <v>2674</v>
      </c>
      <c r="AZ37" s="270">
        <v>15518</v>
      </c>
      <c r="BA37" s="269">
        <v>15569</v>
      </c>
      <c r="BB37" s="270">
        <v>-1817</v>
      </c>
      <c r="BC37" s="269">
        <v>13701</v>
      </c>
      <c r="BD37" s="270">
        <v>13752</v>
      </c>
      <c r="BE37" s="271"/>
      <c r="BG37" s="281" t="s">
        <v>480</v>
      </c>
      <c r="BH37" s="283" t="s">
        <v>40</v>
      </c>
      <c r="BI37" s="273">
        <f t="shared" si="0"/>
        <v>12895</v>
      </c>
      <c r="BJ37" s="274">
        <f t="shared" si="1"/>
        <v>1817</v>
      </c>
      <c r="BK37" s="275">
        <f t="shared" si="2"/>
        <v>0.14090732842186895</v>
      </c>
      <c r="BL37" s="276">
        <f t="shared" si="3"/>
        <v>0.85909267157813107</v>
      </c>
      <c r="BM37" s="277"/>
      <c r="BN37" s="281" t="s">
        <v>480</v>
      </c>
      <c r="BO37" s="283" t="s">
        <v>40</v>
      </c>
      <c r="BP37" s="278">
        <f t="shared" si="4"/>
        <v>2674</v>
      </c>
      <c r="BQ37" s="279">
        <f t="shared" si="5"/>
        <v>1817</v>
      </c>
      <c r="BR37" s="280">
        <f t="shared" si="6"/>
        <v>857</v>
      </c>
      <c r="BS37" s="277"/>
    </row>
    <row r="38" spans="1:71" x14ac:dyDescent="0.2">
      <c r="A38" s="281" t="s">
        <v>481</v>
      </c>
      <c r="B38" s="282" t="s">
        <v>482</v>
      </c>
      <c r="C38" s="269">
        <v>2</v>
      </c>
      <c r="D38" s="269">
        <v>0</v>
      </c>
      <c r="E38" s="269">
        <v>0</v>
      </c>
      <c r="F38" s="269">
        <v>0</v>
      </c>
      <c r="G38" s="269">
        <v>0</v>
      </c>
      <c r="H38" s="269">
        <v>0</v>
      </c>
      <c r="I38" s="269">
        <v>0</v>
      </c>
      <c r="J38" s="269">
        <v>0</v>
      </c>
      <c r="K38" s="269">
        <v>0</v>
      </c>
      <c r="L38" s="269">
        <v>0</v>
      </c>
      <c r="M38" s="269">
        <v>0</v>
      </c>
      <c r="N38" s="269">
        <v>0</v>
      </c>
      <c r="O38" s="269">
        <v>0</v>
      </c>
      <c r="P38" s="269">
        <v>0</v>
      </c>
      <c r="Q38" s="269">
        <v>0</v>
      </c>
      <c r="R38" s="269">
        <v>0</v>
      </c>
      <c r="S38" s="269">
        <v>0</v>
      </c>
      <c r="T38" s="269">
        <v>0</v>
      </c>
      <c r="U38" s="269">
        <v>0</v>
      </c>
      <c r="V38" s="269">
        <v>0</v>
      </c>
      <c r="W38" s="269">
        <v>0</v>
      </c>
      <c r="X38" s="269">
        <v>0</v>
      </c>
      <c r="Y38" s="269">
        <v>0</v>
      </c>
      <c r="Z38" s="269">
        <v>0</v>
      </c>
      <c r="AA38" s="269">
        <v>1</v>
      </c>
      <c r="AB38" s="269">
        <v>0</v>
      </c>
      <c r="AC38" s="269">
        <v>0</v>
      </c>
      <c r="AD38" s="269">
        <v>0</v>
      </c>
      <c r="AE38" s="269">
        <v>0</v>
      </c>
      <c r="AF38" s="269">
        <v>28</v>
      </c>
      <c r="AG38" s="269">
        <v>0</v>
      </c>
      <c r="AH38" s="269">
        <v>1</v>
      </c>
      <c r="AI38" s="269">
        <v>0</v>
      </c>
      <c r="AJ38" s="269">
        <v>551</v>
      </c>
      <c r="AK38" s="269">
        <v>0</v>
      </c>
      <c r="AL38" s="269">
        <v>0</v>
      </c>
      <c r="AM38" s="269">
        <v>0</v>
      </c>
      <c r="AN38" s="269">
        <v>0</v>
      </c>
      <c r="AO38" s="269">
        <v>4</v>
      </c>
      <c r="AP38" s="270">
        <v>587</v>
      </c>
      <c r="AQ38" s="269">
        <v>175</v>
      </c>
      <c r="AR38" s="269">
        <v>5604</v>
      </c>
      <c r="AS38" s="269">
        <v>11025</v>
      </c>
      <c r="AT38" s="269">
        <v>0</v>
      </c>
      <c r="AU38" s="269">
        <v>0</v>
      </c>
      <c r="AV38" s="269">
        <v>0</v>
      </c>
      <c r="AW38" s="270">
        <v>16804</v>
      </c>
      <c r="AX38" s="269">
        <v>17391</v>
      </c>
      <c r="AY38" s="270">
        <v>12610</v>
      </c>
      <c r="AZ38" s="270">
        <v>29414</v>
      </c>
      <c r="BA38" s="269">
        <v>30001</v>
      </c>
      <c r="BB38" s="270">
        <v>-3605</v>
      </c>
      <c r="BC38" s="269">
        <v>25809</v>
      </c>
      <c r="BD38" s="270">
        <v>26396</v>
      </c>
      <c r="BE38" s="271"/>
      <c r="BG38" s="281" t="s">
        <v>481</v>
      </c>
      <c r="BH38" s="283" t="s">
        <v>482</v>
      </c>
      <c r="BI38" s="273">
        <f t="shared" si="0"/>
        <v>17391</v>
      </c>
      <c r="BJ38" s="274">
        <f t="shared" si="1"/>
        <v>3605</v>
      </c>
      <c r="BK38" s="275">
        <f t="shared" si="2"/>
        <v>0.20729112759473292</v>
      </c>
      <c r="BL38" s="276">
        <f t="shared" si="3"/>
        <v>0.79270887240526711</v>
      </c>
      <c r="BM38" s="277"/>
      <c r="BN38" s="281" t="s">
        <v>481</v>
      </c>
      <c r="BO38" s="283" t="s">
        <v>482</v>
      </c>
      <c r="BP38" s="278">
        <f t="shared" si="4"/>
        <v>12610</v>
      </c>
      <c r="BQ38" s="279">
        <f t="shared" si="5"/>
        <v>3605</v>
      </c>
      <c r="BR38" s="280">
        <f t="shared" si="6"/>
        <v>9005</v>
      </c>
      <c r="BS38" s="277"/>
    </row>
    <row r="39" spans="1:71" x14ac:dyDescent="0.2">
      <c r="A39" s="281" t="s">
        <v>483</v>
      </c>
      <c r="B39" s="282" t="s">
        <v>484</v>
      </c>
      <c r="C39" s="269">
        <v>1</v>
      </c>
      <c r="D39" s="269">
        <v>0</v>
      </c>
      <c r="E39" s="269">
        <v>0</v>
      </c>
      <c r="F39" s="269">
        <v>0</v>
      </c>
      <c r="G39" s="269">
        <v>13</v>
      </c>
      <c r="H39" s="269">
        <v>2</v>
      </c>
      <c r="I39" s="269">
        <v>5</v>
      </c>
      <c r="J39" s="269">
        <v>39</v>
      </c>
      <c r="K39" s="269">
        <v>0</v>
      </c>
      <c r="L39" s="269">
        <v>5</v>
      </c>
      <c r="M39" s="269">
        <v>2</v>
      </c>
      <c r="N39" s="269">
        <v>36</v>
      </c>
      <c r="O39" s="269">
        <v>0</v>
      </c>
      <c r="P39" s="269">
        <v>18</v>
      </c>
      <c r="Q39" s="269">
        <v>30</v>
      </c>
      <c r="R39" s="269">
        <v>5</v>
      </c>
      <c r="S39" s="269">
        <v>1</v>
      </c>
      <c r="T39" s="269">
        <v>1</v>
      </c>
      <c r="U39" s="269">
        <v>4</v>
      </c>
      <c r="V39" s="269">
        <v>0</v>
      </c>
      <c r="W39" s="269">
        <v>2</v>
      </c>
      <c r="X39" s="269">
        <v>3</v>
      </c>
      <c r="Y39" s="269">
        <v>4</v>
      </c>
      <c r="Z39" s="269">
        <v>0</v>
      </c>
      <c r="AA39" s="269">
        <v>28</v>
      </c>
      <c r="AB39" s="269">
        <v>2</v>
      </c>
      <c r="AC39" s="269">
        <v>3</v>
      </c>
      <c r="AD39" s="269">
        <v>10</v>
      </c>
      <c r="AE39" s="269">
        <v>1</v>
      </c>
      <c r="AF39" s="269">
        <v>19</v>
      </c>
      <c r="AG39" s="269">
        <v>0</v>
      </c>
      <c r="AH39" s="269">
        <v>0</v>
      </c>
      <c r="AI39" s="269">
        <v>38</v>
      </c>
      <c r="AJ39" s="269">
        <v>28</v>
      </c>
      <c r="AK39" s="269">
        <v>0</v>
      </c>
      <c r="AL39" s="269">
        <v>11</v>
      </c>
      <c r="AM39" s="269">
        <v>36</v>
      </c>
      <c r="AN39" s="269">
        <v>0</v>
      </c>
      <c r="AO39" s="269">
        <v>8</v>
      </c>
      <c r="AP39" s="270">
        <v>355</v>
      </c>
      <c r="AQ39" s="269">
        <v>0</v>
      </c>
      <c r="AR39" s="269">
        <v>1276</v>
      </c>
      <c r="AS39" s="269">
        <v>0</v>
      </c>
      <c r="AT39" s="269">
        <v>0</v>
      </c>
      <c r="AU39" s="269">
        <v>0</v>
      </c>
      <c r="AV39" s="269">
        <v>0</v>
      </c>
      <c r="AW39" s="270">
        <v>1276</v>
      </c>
      <c r="AX39" s="269">
        <v>1631</v>
      </c>
      <c r="AY39" s="270">
        <v>3433</v>
      </c>
      <c r="AZ39" s="270">
        <v>4709</v>
      </c>
      <c r="BA39" s="269">
        <v>5064</v>
      </c>
      <c r="BB39" s="270">
        <v>0</v>
      </c>
      <c r="BC39" s="269">
        <v>4709</v>
      </c>
      <c r="BD39" s="270">
        <v>5064</v>
      </c>
      <c r="BE39" s="271"/>
      <c r="BG39" s="281" t="s">
        <v>483</v>
      </c>
      <c r="BH39" s="283" t="s">
        <v>484</v>
      </c>
      <c r="BI39" s="273">
        <f t="shared" si="0"/>
        <v>1631</v>
      </c>
      <c r="BJ39" s="274">
        <f t="shared" si="1"/>
        <v>0</v>
      </c>
      <c r="BK39" s="275">
        <f t="shared" si="2"/>
        <v>0</v>
      </c>
      <c r="BL39" s="276">
        <f t="shared" si="3"/>
        <v>1</v>
      </c>
      <c r="BM39" s="277"/>
      <c r="BN39" s="281" t="s">
        <v>483</v>
      </c>
      <c r="BO39" s="283" t="s">
        <v>484</v>
      </c>
      <c r="BP39" s="278">
        <f t="shared" si="4"/>
        <v>3433</v>
      </c>
      <c r="BQ39" s="279">
        <f t="shared" si="5"/>
        <v>0</v>
      </c>
      <c r="BR39" s="280">
        <f t="shared" si="6"/>
        <v>3433</v>
      </c>
      <c r="BS39" s="277"/>
    </row>
    <row r="40" spans="1:71" x14ac:dyDescent="0.2">
      <c r="A40" s="281" t="s">
        <v>485</v>
      </c>
      <c r="B40" s="282" t="s">
        <v>41</v>
      </c>
      <c r="C40" s="269">
        <v>91</v>
      </c>
      <c r="D40" s="269">
        <v>2</v>
      </c>
      <c r="E40" s="269">
        <v>0</v>
      </c>
      <c r="F40" s="269">
        <v>14</v>
      </c>
      <c r="G40" s="269">
        <v>908</v>
      </c>
      <c r="H40" s="269">
        <v>146</v>
      </c>
      <c r="I40" s="269">
        <v>154</v>
      </c>
      <c r="J40" s="269">
        <v>1230</v>
      </c>
      <c r="K40" s="269">
        <v>8</v>
      </c>
      <c r="L40" s="269">
        <v>531</v>
      </c>
      <c r="M40" s="269">
        <v>410</v>
      </c>
      <c r="N40" s="269">
        <v>681</v>
      </c>
      <c r="O40" s="269">
        <v>10</v>
      </c>
      <c r="P40" s="269">
        <v>634</v>
      </c>
      <c r="Q40" s="269">
        <v>499</v>
      </c>
      <c r="R40" s="269">
        <v>86</v>
      </c>
      <c r="S40" s="269">
        <v>11</v>
      </c>
      <c r="T40" s="269">
        <v>68</v>
      </c>
      <c r="U40" s="269">
        <v>335</v>
      </c>
      <c r="V40" s="269">
        <v>34</v>
      </c>
      <c r="W40" s="269">
        <v>251</v>
      </c>
      <c r="X40" s="269">
        <v>194</v>
      </c>
      <c r="Y40" s="269">
        <v>583</v>
      </c>
      <c r="Z40" s="269">
        <v>78</v>
      </c>
      <c r="AA40" s="269">
        <v>398</v>
      </c>
      <c r="AB40" s="269">
        <v>58</v>
      </c>
      <c r="AC40" s="269">
        <v>1040</v>
      </c>
      <c r="AD40" s="269">
        <v>466</v>
      </c>
      <c r="AE40" s="269">
        <v>208</v>
      </c>
      <c r="AF40" s="269">
        <v>725</v>
      </c>
      <c r="AG40" s="269">
        <v>71</v>
      </c>
      <c r="AH40" s="269">
        <v>1680</v>
      </c>
      <c r="AI40" s="269">
        <v>1177</v>
      </c>
      <c r="AJ40" s="269">
        <v>1213</v>
      </c>
      <c r="AK40" s="269">
        <v>400</v>
      </c>
      <c r="AL40" s="269">
        <v>756</v>
      </c>
      <c r="AM40" s="269">
        <v>385</v>
      </c>
      <c r="AN40" s="269">
        <v>0</v>
      </c>
      <c r="AO40" s="269">
        <v>67</v>
      </c>
      <c r="AP40" s="270">
        <v>15602</v>
      </c>
      <c r="AQ40" s="269">
        <v>187</v>
      </c>
      <c r="AR40" s="269">
        <v>3546</v>
      </c>
      <c r="AS40" s="269">
        <v>0</v>
      </c>
      <c r="AT40" s="269">
        <v>286</v>
      </c>
      <c r="AU40" s="269">
        <v>94</v>
      </c>
      <c r="AV40" s="269">
        <v>0</v>
      </c>
      <c r="AW40" s="270">
        <v>4113</v>
      </c>
      <c r="AX40" s="269">
        <v>19715</v>
      </c>
      <c r="AY40" s="270">
        <v>605</v>
      </c>
      <c r="AZ40" s="270">
        <v>4718</v>
      </c>
      <c r="BA40" s="269">
        <v>20320</v>
      </c>
      <c r="BB40" s="270">
        <v>-14017</v>
      </c>
      <c r="BC40" s="269">
        <v>-9299</v>
      </c>
      <c r="BD40" s="270">
        <v>6303</v>
      </c>
      <c r="BE40" s="271"/>
      <c r="BG40" s="281" t="s">
        <v>485</v>
      </c>
      <c r="BH40" s="283" t="s">
        <v>41</v>
      </c>
      <c r="BI40" s="273">
        <f t="shared" si="0"/>
        <v>19715</v>
      </c>
      <c r="BJ40" s="274">
        <f t="shared" si="1"/>
        <v>14017</v>
      </c>
      <c r="BK40" s="275">
        <f t="shared" si="2"/>
        <v>0.71098148617803703</v>
      </c>
      <c r="BL40" s="276">
        <f t="shared" si="3"/>
        <v>0.28901851382196297</v>
      </c>
      <c r="BM40" s="277"/>
      <c r="BN40" s="281" t="s">
        <v>485</v>
      </c>
      <c r="BO40" s="283" t="s">
        <v>41</v>
      </c>
      <c r="BP40" s="278">
        <f t="shared" si="4"/>
        <v>605</v>
      </c>
      <c r="BQ40" s="279">
        <f t="shared" si="5"/>
        <v>14017</v>
      </c>
      <c r="BR40" s="280">
        <f t="shared" si="6"/>
        <v>-13412</v>
      </c>
      <c r="BS40" s="277"/>
    </row>
    <row r="41" spans="1:71" x14ac:dyDescent="0.2">
      <c r="A41" s="286">
        <v>37</v>
      </c>
      <c r="B41" s="282" t="s">
        <v>42</v>
      </c>
      <c r="C41" s="269">
        <v>0</v>
      </c>
      <c r="D41" s="269">
        <v>0</v>
      </c>
      <c r="E41" s="269">
        <v>0</v>
      </c>
      <c r="F41" s="269">
        <v>0</v>
      </c>
      <c r="G41" s="269">
        <v>7</v>
      </c>
      <c r="H41" s="269">
        <v>1</v>
      </c>
      <c r="I41" s="269">
        <v>0</v>
      </c>
      <c r="J41" s="269">
        <v>3</v>
      </c>
      <c r="K41" s="269">
        <v>0</v>
      </c>
      <c r="L41" s="269">
        <v>2</v>
      </c>
      <c r="M41" s="269">
        <v>0</v>
      </c>
      <c r="N41" s="269">
        <v>4</v>
      </c>
      <c r="O41" s="269">
        <v>0</v>
      </c>
      <c r="P41" s="269">
        <v>2</v>
      </c>
      <c r="Q41" s="269">
        <v>2</v>
      </c>
      <c r="R41" s="269">
        <v>0</v>
      </c>
      <c r="S41" s="269">
        <v>0</v>
      </c>
      <c r="T41" s="269">
        <v>0</v>
      </c>
      <c r="U41" s="269">
        <v>1</v>
      </c>
      <c r="V41" s="269">
        <v>0</v>
      </c>
      <c r="W41" s="269">
        <v>1</v>
      </c>
      <c r="X41" s="269">
        <v>1</v>
      </c>
      <c r="Y41" s="269">
        <v>1</v>
      </c>
      <c r="Z41" s="269">
        <v>0</v>
      </c>
      <c r="AA41" s="269">
        <v>1</v>
      </c>
      <c r="AB41" s="269">
        <v>0</v>
      </c>
      <c r="AC41" s="269">
        <v>11</v>
      </c>
      <c r="AD41" s="269">
        <v>0</v>
      </c>
      <c r="AE41" s="269">
        <v>7</v>
      </c>
      <c r="AF41" s="269">
        <v>5</v>
      </c>
      <c r="AG41" s="269">
        <v>0</v>
      </c>
      <c r="AH41" s="269">
        <v>9</v>
      </c>
      <c r="AI41" s="269">
        <v>41</v>
      </c>
      <c r="AJ41" s="269">
        <v>338</v>
      </c>
      <c r="AK41" s="269">
        <v>14</v>
      </c>
      <c r="AL41" s="269">
        <v>5</v>
      </c>
      <c r="AM41" s="269">
        <v>185</v>
      </c>
      <c r="AN41" s="269">
        <v>0</v>
      </c>
      <c r="AO41" s="269">
        <v>3</v>
      </c>
      <c r="AP41" s="270">
        <v>644</v>
      </c>
      <c r="AQ41" s="269">
        <v>3288</v>
      </c>
      <c r="AR41" s="269">
        <v>11600</v>
      </c>
      <c r="AS41" s="269">
        <v>0</v>
      </c>
      <c r="AT41" s="269">
        <v>0</v>
      </c>
      <c r="AU41" s="269">
        <v>0</v>
      </c>
      <c r="AV41" s="269">
        <v>0</v>
      </c>
      <c r="AW41" s="270">
        <v>14888</v>
      </c>
      <c r="AX41" s="269">
        <v>15532</v>
      </c>
      <c r="AY41" s="270">
        <v>4326</v>
      </c>
      <c r="AZ41" s="270">
        <v>19214</v>
      </c>
      <c r="BA41" s="269">
        <v>19858</v>
      </c>
      <c r="BB41" s="270">
        <v>-8535</v>
      </c>
      <c r="BC41" s="269">
        <v>10679</v>
      </c>
      <c r="BD41" s="270">
        <v>11323</v>
      </c>
      <c r="BE41" s="271"/>
      <c r="BG41" s="286">
        <v>37</v>
      </c>
      <c r="BH41" s="283" t="s">
        <v>42</v>
      </c>
      <c r="BI41" s="273">
        <f t="shared" si="0"/>
        <v>15532</v>
      </c>
      <c r="BJ41" s="274">
        <f t="shared" si="1"/>
        <v>8535</v>
      </c>
      <c r="BK41" s="275">
        <f t="shared" si="2"/>
        <v>0.54951068761267063</v>
      </c>
      <c r="BL41" s="276">
        <f t="shared" si="3"/>
        <v>0.45048931238732937</v>
      </c>
      <c r="BM41" s="277"/>
      <c r="BN41" s="286">
        <v>37</v>
      </c>
      <c r="BO41" s="283" t="s">
        <v>42</v>
      </c>
      <c r="BP41" s="278">
        <f t="shared" si="4"/>
        <v>4326</v>
      </c>
      <c r="BQ41" s="279">
        <f t="shared" si="5"/>
        <v>8535</v>
      </c>
      <c r="BR41" s="280">
        <f t="shared" si="6"/>
        <v>-4209</v>
      </c>
      <c r="BS41" s="277"/>
    </row>
    <row r="42" spans="1:71" x14ac:dyDescent="0.2">
      <c r="A42" s="287">
        <v>38</v>
      </c>
      <c r="B42" s="268" t="s">
        <v>283</v>
      </c>
      <c r="C42" s="269">
        <v>9</v>
      </c>
      <c r="D42" s="269">
        <v>0</v>
      </c>
      <c r="E42" s="269">
        <v>0</v>
      </c>
      <c r="F42" s="269">
        <v>0</v>
      </c>
      <c r="G42" s="269">
        <v>67</v>
      </c>
      <c r="H42" s="269">
        <v>11</v>
      </c>
      <c r="I42" s="269">
        <v>13</v>
      </c>
      <c r="J42" s="269">
        <v>37</v>
      </c>
      <c r="K42" s="269">
        <v>0</v>
      </c>
      <c r="L42" s="269">
        <v>4</v>
      </c>
      <c r="M42" s="269">
        <v>22</v>
      </c>
      <c r="N42" s="269">
        <v>26</v>
      </c>
      <c r="O42" s="269">
        <v>0</v>
      </c>
      <c r="P42" s="269">
        <v>24</v>
      </c>
      <c r="Q42" s="269">
        <v>19</v>
      </c>
      <c r="R42" s="269">
        <v>6</v>
      </c>
      <c r="S42" s="269">
        <v>2</v>
      </c>
      <c r="T42" s="269">
        <v>4</v>
      </c>
      <c r="U42" s="269">
        <v>19</v>
      </c>
      <c r="V42" s="269">
        <v>4</v>
      </c>
      <c r="W42" s="269">
        <v>17</v>
      </c>
      <c r="X42" s="269">
        <v>11</v>
      </c>
      <c r="Y42" s="269">
        <v>11</v>
      </c>
      <c r="Z42" s="269">
        <v>0</v>
      </c>
      <c r="AA42" s="269">
        <v>6</v>
      </c>
      <c r="AB42" s="269">
        <v>6</v>
      </c>
      <c r="AC42" s="269">
        <v>58</v>
      </c>
      <c r="AD42" s="269">
        <v>32</v>
      </c>
      <c r="AE42" s="269">
        <v>6</v>
      </c>
      <c r="AF42" s="269">
        <v>42</v>
      </c>
      <c r="AG42" s="269">
        <v>0</v>
      </c>
      <c r="AH42" s="269">
        <v>116</v>
      </c>
      <c r="AI42" s="269">
        <v>151</v>
      </c>
      <c r="AJ42" s="269">
        <v>95</v>
      </c>
      <c r="AK42" s="269">
        <v>56</v>
      </c>
      <c r="AL42" s="269">
        <v>17</v>
      </c>
      <c r="AM42" s="269">
        <v>41</v>
      </c>
      <c r="AN42" s="269">
        <v>0</v>
      </c>
      <c r="AO42" s="269">
        <v>6</v>
      </c>
      <c r="AP42" s="270">
        <v>938</v>
      </c>
      <c r="AQ42" s="269">
        <v>0</v>
      </c>
      <c r="AR42" s="269">
        <v>0</v>
      </c>
      <c r="AS42" s="269">
        <v>0</v>
      </c>
      <c r="AT42" s="269">
        <v>0</v>
      </c>
      <c r="AU42" s="269">
        <v>0</v>
      </c>
      <c r="AV42" s="269">
        <v>0</v>
      </c>
      <c r="AW42" s="270">
        <v>0</v>
      </c>
      <c r="AX42" s="269">
        <v>938</v>
      </c>
      <c r="AY42" s="270">
        <v>0</v>
      </c>
      <c r="AZ42" s="270">
        <v>0</v>
      </c>
      <c r="BA42" s="269">
        <v>938</v>
      </c>
      <c r="BB42" s="270">
        <v>0</v>
      </c>
      <c r="BC42" s="269">
        <v>0</v>
      </c>
      <c r="BD42" s="270">
        <v>938</v>
      </c>
      <c r="BE42" s="271"/>
      <c r="BG42" s="287">
        <v>38</v>
      </c>
      <c r="BH42" s="272" t="s">
        <v>283</v>
      </c>
      <c r="BI42" s="273">
        <f t="shared" si="0"/>
        <v>938</v>
      </c>
      <c r="BJ42" s="274">
        <f t="shared" si="1"/>
        <v>0</v>
      </c>
      <c r="BK42" s="275">
        <f t="shared" si="2"/>
        <v>0</v>
      </c>
      <c r="BL42" s="276">
        <f t="shared" si="3"/>
        <v>1</v>
      </c>
      <c r="BM42" s="277"/>
      <c r="BN42" s="287">
        <v>38</v>
      </c>
      <c r="BO42" s="272" t="s">
        <v>283</v>
      </c>
      <c r="BP42" s="278">
        <f t="shared" si="4"/>
        <v>0</v>
      </c>
      <c r="BQ42" s="279">
        <f t="shared" si="5"/>
        <v>0</v>
      </c>
      <c r="BR42" s="280">
        <f t="shared" si="6"/>
        <v>0</v>
      </c>
      <c r="BS42" s="277"/>
    </row>
    <row r="43" spans="1:71" x14ac:dyDescent="0.2">
      <c r="A43" s="287">
        <v>39</v>
      </c>
      <c r="B43" s="268" t="s">
        <v>284</v>
      </c>
      <c r="C43" s="269">
        <v>19</v>
      </c>
      <c r="D43" s="269">
        <v>0</v>
      </c>
      <c r="E43" s="269">
        <v>0</v>
      </c>
      <c r="F43" s="269">
        <v>4</v>
      </c>
      <c r="G43" s="269">
        <v>224</v>
      </c>
      <c r="H43" s="269">
        <v>18</v>
      </c>
      <c r="I43" s="269">
        <v>26</v>
      </c>
      <c r="J43" s="269">
        <v>51</v>
      </c>
      <c r="K43" s="269">
        <v>1</v>
      </c>
      <c r="L43" s="269">
        <v>25</v>
      </c>
      <c r="M43" s="269">
        <v>72</v>
      </c>
      <c r="N43" s="269">
        <v>256</v>
      </c>
      <c r="O43" s="269">
        <v>4</v>
      </c>
      <c r="P43" s="269">
        <v>103</v>
      </c>
      <c r="Q43" s="269">
        <v>114</v>
      </c>
      <c r="R43" s="269">
        <v>19</v>
      </c>
      <c r="S43" s="269">
        <v>1</v>
      </c>
      <c r="T43" s="269">
        <v>3</v>
      </c>
      <c r="U43" s="269">
        <v>30</v>
      </c>
      <c r="V43" s="269">
        <v>2</v>
      </c>
      <c r="W43" s="269">
        <v>22</v>
      </c>
      <c r="X43" s="269">
        <v>16</v>
      </c>
      <c r="Y43" s="269">
        <v>95</v>
      </c>
      <c r="Z43" s="269">
        <v>3</v>
      </c>
      <c r="AA43" s="269">
        <v>30</v>
      </c>
      <c r="AB43" s="269">
        <v>24</v>
      </c>
      <c r="AC43" s="269">
        <v>112</v>
      </c>
      <c r="AD43" s="269">
        <v>35</v>
      </c>
      <c r="AE43" s="269">
        <v>19</v>
      </c>
      <c r="AF43" s="269">
        <v>134</v>
      </c>
      <c r="AG43" s="269">
        <v>0</v>
      </c>
      <c r="AH43" s="269">
        <v>70</v>
      </c>
      <c r="AI43" s="269">
        <v>201</v>
      </c>
      <c r="AJ43" s="269">
        <v>109</v>
      </c>
      <c r="AK43" s="269">
        <v>50</v>
      </c>
      <c r="AL43" s="269">
        <v>29</v>
      </c>
      <c r="AM43" s="269">
        <v>46</v>
      </c>
      <c r="AN43" s="269">
        <v>0</v>
      </c>
      <c r="AO43" s="269">
        <v>1</v>
      </c>
      <c r="AP43" s="270">
        <v>1968</v>
      </c>
      <c r="AQ43" s="269">
        <v>0</v>
      </c>
      <c r="AR43" s="269">
        <v>2323</v>
      </c>
      <c r="AS43" s="269">
        <v>0</v>
      </c>
      <c r="AT43" s="269">
        <v>0</v>
      </c>
      <c r="AU43" s="269">
        <v>0</v>
      </c>
      <c r="AV43" s="269">
        <v>0</v>
      </c>
      <c r="AW43" s="270">
        <v>2323</v>
      </c>
      <c r="AX43" s="269">
        <v>4291</v>
      </c>
      <c r="AY43" s="270">
        <v>5</v>
      </c>
      <c r="AZ43" s="270">
        <v>2328</v>
      </c>
      <c r="BA43" s="269">
        <v>4296</v>
      </c>
      <c r="BB43" s="270">
        <v>-2105</v>
      </c>
      <c r="BC43" s="269">
        <v>223</v>
      </c>
      <c r="BD43" s="270">
        <v>2191</v>
      </c>
      <c r="BE43" s="271"/>
      <c r="BG43" s="287">
        <v>39</v>
      </c>
      <c r="BH43" s="272" t="s">
        <v>284</v>
      </c>
      <c r="BI43" s="273">
        <f t="shared" si="0"/>
        <v>4291</v>
      </c>
      <c r="BJ43" s="274">
        <f t="shared" si="1"/>
        <v>2105</v>
      </c>
      <c r="BK43" s="275">
        <f t="shared" si="2"/>
        <v>0.49056164064320673</v>
      </c>
      <c r="BL43" s="276">
        <f t="shared" si="3"/>
        <v>0.50943835935679327</v>
      </c>
      <c r="BM43" s="277"/>
      <c r="BN43" s="287">
        <v>39</v>
      </c>
      <c r="BO43" s="272" t="s">
        <v>284</v>
      </c>
      <c r="BP43" s="278">
        <f t="shared" si="4"/>
        <v>5</v>
      </c>
      <c r="BQ43" s="279">
        <f t="shared" si="5"/>
        <v>2105</v>
      </c>
      <c r="BR43" s="280">
        <f t="shared" si="6"/>
        <v>-2100</v>
      </c>
      <c r="BS43" s="277"/>
    </row>
    <row r="44" spans="1:71" x14ac:dyDescent="0.2">
      <c r="A44" s="288">
        <v>40</v>
      </c>
      <c r="B44" s="289" t="s">
        <v>43</v>
      </c>
      <c r="C44" s="290">
        <v>2496</v>
      </c>
      <c r="D44" s="290">
        <v>16</v>
      </c>
      <c r="E44" s="290">
        <v>0</v>
      </c>
      <c r="F44" s="290">
        <v>81</v>
      </c>
      <c r="G44" s="290">
        <v>25788</v>
      </c>
      <c r="H44" s="290">
        <v>2901</v>
      </c>
      <c r="I44" s="290">
        <v>5635</v>
      </c>
      <c r="J44" s="290">
        <v>18775</v>
      </c>
      <c r="K44" s="290">
        <v>1327</v>
      </c>
      <c r="L44" s="290">
        <v>9649</v>
      </c>
      <c r="M44" s="290">
        <v>4044</v>
      </c>
      <c r="N44" s="290">
        <v>52162</v>
      </c>
      <c r="O44" s="290">
        <v>610</v>
      </c>
      <c r="P44" s="290">
        <v>13807</v>
      </c>
      <c r="Q44" s="290">
        <v>7770</v>
      </c>
      <c r="R44" s="290">
        <v>1537</v>
      </c>
      <c r="S44" s="290">
        <v>223</v>
      </c>
      <c r="T44" s="290">
        <v>1009</v>
      </c>
      <c r="U44" s="290">
        <v>5963</v>
      </c>
      <c r="V44" s="290">
        <v>652</v>
      </c>
      <c r="W44" s="290">
        <v>8381</v>
      </c>
      <c r="X44" s="290">
        <v>2635</v>
      </c>
      <c r="Y44" s="290">
        <v>3284</v>
      </c>
      <c r="Z44" s="290">
        <v>739</v>
      </c>
      <c r="AA44" s="290">
        <v>1484</v>
      </c>
      <c r="AB44" s="290">
        <v>314</v>
      </c>
      <c r="AC44" s="290">
        <v>3365</v>
      </c>
      <c r="AD44" s="290">
        <v>1317</v>
      </c>
      <c r="AE44" s="290">
        <v>1766</v>
      </c>
      <c r="AF44" s="290">
        <v>2879</v>
      </c>
      <c r="AG44" s="290">
        <v>131</v>
      </c>
      <c r="AH44" s="290">
        <v>5269</v>
      </c>
      <c r="AI44" s="290">
        <v>4411</v>
      </c>
      <c r="AJ44" s="290">
        <v>11840</v>
      </c>
      <c r="AK44" s="290">
        <v>2084</v>
      </c>
      <c r="AL44" s="290">
        <v>2760</v>
      </c>
      <c r="AM44" s="290">
        <v>5412</v>
      </c>
      <c r="AN44" s="290">
        <v>938</v>
      </c>
      <c r="AO44" s="290">
        <v>1502</v>
      </c>
      <c r="AP44" s="291">
        <v>214956</v>
      </c>
      <c r="AQ44" s="290">
        <v>4914</v>
      </c>
      <c r="AR44" s="290">
        <v>100696</v>
      </c>
      <c r="AS44" s="290">
        <v>32323</v>
      </c>
      <c r="AT44" s="290">
        <v>17235</v>
      </c>
      <c r="AU44" s="290">
        <v>3965</v>
      </c>
      <c r="AV44" s="290">
        <v>1300</v>
      </c>
      <c r="AW44" s="291">
        <v>160433</v>
      </c>
      <c r="AX44" s="290">
        <v>375389</v>
      </c>
      <c r="AY44" s="291">
        <v>241154</v>
      </c>
      <c r="AZ44" s="291">
        <v>401587</v>
      </c>
      <c r="BA44" s="290">
        <v>616543</v>
      </c>
      <c r="BB44" s="291">
        <v>-234673</v>
      </c>
      <c r="BC44" s="290">
        <v>166914</v>
      </c>
      <c r="BD44" s="291">
        <v>381870</v>
      </c>
      <c r="BE44" s="271"/>
      <c r="BG44" s="288">
        <v>40</v>
      </c>
      <c r="BH44" s="292" t="s">
        <v>43</v>
      </c>
      <c r="BI44" s="293">
        <f t="shared" si="0"/>
        <v>375389</v>
      </c>
      <c r="BJ44" s="294">
        <f t="shared" si="1"/>
        <v>234673</v>
      </c>
      <c r="BK44" s="295">
        <f t="shared" si="2"/>
        <v>0.62514618169418923</v>
      </c>
      <c r="BL44" s="296">
        <f t="shared" si="3"/>
        <v>0.37485381830581077</v>
      </c>
      <c r="BM44" s="277"/>
      <c r="BN44" s="288">
        <v>40</v>
      </c>
      <c r="BO44" s="292" t="s">
        <v>43</v>
      </c>
      <c r="BP44" s="297">
        <f t="shared" si="4"/>
        <v>241154</v>
      </c>
      <c r="BQ44" s="298">
        <f t="shared" si="5"/>
        <v>234673</v>
      </c>
      <c r="BR44" s="299">
        <f t="shared" si="6"/>
        <v>6481</v>
      </c>
    </row>
    <row r="45" spans="1:71" x14ac:dyDescent="0.2">
      <c r="A45" s="300">
        <v>41</v>
      </c>
      <c r="B45" s="301" t="s">
        <v>52</v>
      </c>
      <c r="C45" s="302">
        <v>17</v>
      </c>
      <c r="D45" s="302">
        <v>0</v>
      </c>
      <c r="E45" s="302">
        <v>0</v>
      </c>
      <c r="F45" s="302">
        <v>17</v>
      </c>
      <c r="G45" s="302">
        <v>323</v>
      </c>
      <c r="H45" s="302">
        <v>57</v>
      </c>
      <c r="I45" s="302">
        <v>170</v>
      </c>
      <c r="J45" s="302">
        <v>351</v>
      </c>
      <c r="K45" s="302">
        <v>18</v>
      </c>
      <c r="L45" s="302">
        <v>258</v>
      </c>
      <c r="M45" s="302">
        <v>132</v>
      </c>
      <c r="N45" s="302">
        <v>677</v>
      </c>
      <c r="O45" s="302">
        <v>5</v>
      </c>
      <c r="P45" s="302">
        <v>366</v>
      </c>
      <c r="Q45" s="302">
        <v>211</v>
      </c>
      <c r="R45" s="302">
        <v>34</v>
      </c>
      <c r="S45" s="302">
        <v>6</v>
      </c>
      <c r="T45" s="302">
        <v>18</v>
      </c>
      <c r="U45" s="302">
        <v>137</v>
      </c>
      <c r="V45" s="302">
        <v>18</v>
      </c>
      <c r="W45" s="302">
        <v>77</v>
      </c>
      <c r="X45" s="302">
        <v>103</v>
      </c>
      <c r="Y45" s="302">
        <v>130</v>
      </c>
      <c r="Z45" s="302">
        <v>10</v>
      </c>
      <c r="AA45" s="302">
        <v>41</v>
      </c>
      <c r="AB45" s="302">
        <v>25</v>
      </c>
      <c r="AC45" s="302">
        <v>284</v>
      </c>
      <c r="AD45" s="302">
        <v>124</v>
      </c>
      <c r="AE45" s="302">
        <v>26</v>
      </c>
      <c r="AF45" s="302">
        <v>197</v>
      </c>
      <c r="AG45" s="302">
        <v>6</v>
      </c>
      <c r="AH45" s="302">
        <v>193</v>
      </c>
      <c r="AI45" s="302">
        <v>156</v>
      </c>
      <c r="AJ45" s="302">
        <v>210</v>
      </c>
      <c r="AK45" s="302">
        <v>186</v>
      </c>
      <c r="AL45" s="302">
        <v>86</v>
      </c>
      <c r="AM45" s="302">
        <v>238</v>
      </c>
      <c r="AN45" s="302">
        <v>0</v>
      </c>
      <c r="AO45" s="302">
        <v>7</v>
      </c>
      <c r="AP45" s="303">
        <v>4914</v>
      </c>
      <c r="AQ45" s="269"/>
      <c r="AR45" s="269"/>
      <c r="AS45" s="269"/>
      <c r="AT45" s="269"/>
      <c r="AU45" s="269"/>
      <c r="AV45" s="269"/>
      <c r="AW45" s="269"/>
      <c r="AX45" s="269"/>
      <c r="AY45" s="269"/>
      <c r="AZ45" s="269"/>
      <c r="BA45" s="269"/>
      <c r="BB45" s="269"/>
      <c r="BC45" s="269"/>
      <c r="BD45" s="269"/>
      <c r="BE45" s="271"/>
      <c r="BG45" s="56" t="s">
        <v>486</v>
      </c>
      <c r="BI45" s="274"/>
      <c r="BJ45" s="274"/>
      <c r="BN45" s="56" t="s">
        <v>486</v>
      </c>
    </row>
    <row r="46" spans="1:71" x14ac:dyDescent="0.2">
      <c r="A46" s="286">
        <v>42</v>
      </c>
      <c r="B46" s="282" t="s">
        <v>53</v>
      </c>
      <c r="C46" s="269">
        <v>547</v>
      </c>
      <c r="D46" s="269">
        <v>12</v>
      </c>
      <c r="E46" s="269">
        <v>0</v>
      </c>
      <c r="F46" s="269">
        <v>78</v>
      </c>
      <c r="G46" s="269">
        <v>5277</v>
      </c>
      <c r="H46" s="269">
        <v>1173</v>
      </c>
      <c r="I46" s="269">
        <v>1441</v>
      </c>
      <c r="J46" s="269">
        <v>2624</v>
      </c>
      <c r="K46" s="269">
        <v>63</v>
      </c>
      <c r="L46" s="269">
        <v>3110</v>
      </c>
      <c r="M46" s="269">
        <v>1663</v>
      </c>
      <c r="N46" s="269">
        <v>4008</v>
      </c>
      <c r="O46" s="269">
        <v>80</v>
      </c>
      <c r="P46" s="269">
        <v>7031</v>
      </c>
      <c r="Q46" s="269">
        <v>2642</v>
      </c>
      <c r="R46" s="269">
        <v>604</v>
      </c>
      <c r="S46" s="269">
        <v>77</v>
      </c>
      <c r="T46" s="269">
        <v>311</v>
      </c>
      <c r="U46" s="269">
        <v>1797</v>
      </c>
      <c r="V46" s="269">
        <v>167</v>
      </c>
      <c r="W46" s="269">
        <v>1341</v>
      </c>
      <c r="X46" s="269">
        <v>1353</v>
      </c>
      <c r="Y46" s="269">
        <v>2103</v>
      </c>
      <c r="Z46" s="269">
        <v>81</v>
      </c>
      <c r="AA46" s="269">
        <v>411</v>
      </c>
      <c r="AB46" s="269">
        <v>469</v>
      </c>
      <c r="AC46" s="269">
        <v>5128</v>
      </c>
      <c r="AD46" s="269">
        <v>1263</v>
      </c>
      <c r="AE46" s="269">
        <v>392</v>
      </c>
      <c r="AF46" s="269">
        <v>4966</v>
      </c>
      <c r="AG46" s="269">
        <v>101</v>
      </c>
      <c r="AH46" s="269">
        <v>6368</v>
      </c>
      <c r="AI46" s="269">
        <v>6566</v>
      </c>
      <c r="AJ46" s="269">
        <v>11619</v>
      </c>
      <c r="AK46" s="269">
        <v>2458</v>
      </c>
      <c r="AL46" s="269">
        <v>1932</v>
      </c>
      <c r="AM46" s="269">
        <v>3013</v>
      </c>
      <c r="AN46" s="269">
        <v>0</v>
      </c>
      <c r="AO46" s="269">
        <v>21</v>
      </c>
      <c r="AP46" s="270">
        <v>82290</v>
      </c>
      <c r="AQ46" s="269"/>
      <c r="AR46" s="269"/>
      <c r="AS46" s="269"/>
      <c r="AT46" s="269"/>
      <c r="AU46" s="269"/>
      <c r="AV46" s="269"/>
      <c r="AW46" s="269"/>
      <c r="AX46" s="269"/>
      <c r="AY46" s="269"/>
      <c r="AZ46" s="269"/>
      <c r="BA46" s="269"/>
      <c r="BB46" s="269"/>
      <c r="BC46" s="269"/>
      <c r="BD46" s="269"/>
      <c r="BE46" s="271"/>
      <c r="BI46" s="274"/>
      <c r="BJ46" s="274"/>
    </row>
    <row r="47" spans="1:71" x14ac:dyDescent="0.2">
      <c r="A47" s="286">
        <v>43</v>
      </c>
      <c r="B47" s="282" t="s">
        <v>54</v>
      </c>
      <c r="C47" s="269">
        <v>923</v>
      </c>
      <c r="D47" s="269">
        <v>20</v>
      </c>
      <c r="E47" s="269">
        <v>0</v>
      </c>
      <c r="F47" s="269">
        <v>10</v>
      </c>
      <c r="G47" s="269">
        <v>2634</v>
      </c>
      <c r="H47" s="269">
        <v>-92</v>
      </c>
      <c r="I47" s="269">
        <v>508</v>
      </c>
      <c r="J47" s="269">
        <v>1663</v>
      </c>
      <c r="K47" s="269">
        <v>52</v>
      </c>
      <c r="L47" s="269">
        <v>-90</v>
      </c>
      <c r="M47" s="269">
        <v>746</v>
      </c>
      <c r="N47" s="269">
        <v>7633</v>
      </c>
      <c r="O47" s="269">
        <v>68</v>
      </c>
      <c r="P47" s="269">
        <v>736</v>
      </c>
      <c r="Q47" s="269">
        <v>1447</v>
      </c>
      <c r="R47" s="269">
        <v>315</v>
      </c>
      <c r="S47" s="269">
        <v>10</v>
      </c>
      <c r="T47" s="269">
        <v>-67</v>
      </c>
      <c r="U47" s="269">
        <v>-197</v>
      </c>
      <c r="V47" s="269">
        <v>-47</v>
      </c>
      <c r="W47" s="269">
        <v>135</v>
      </c>
      <c r="X47" s="269">
        <v>364</v>
      </c>
      <c r="Y47" s="269">
        <v>163</v>
      </c>
      <c r="Z47" s="269">
        <v>59</v>
      </c>
      <c r="AA47" s="269">
        <v>382</v>
      </c>
      <c r="AB47" s="269">
        <v>35</v>
      </c>
      <c r="AC47" s="269">
        <v>1652</v>
      </c>
      <c r="AD47" s="269">
        <v>1009</v>
      </c>
      <c r="AE47" s="269">
        <v>6253</v>
      </c>
      <c r="AF47" s="269">
        <v>590</v>
      </c>
      <c r="AG47" s="269">
        <v>29</v>
      </c>
      <c r="AH47" s="269">
        <v>0</v>
      </c>
      <c r="AI47" s="269">
        <v>373</v>
      </c>
      <c r="AJ47" s="269">
        <v>1013</v>
      </c>
      <c r="AK47" s="269">
        <v>-28</v>
      </c>
      <c r="AL47" s="269">
        <v>508</v>
      </c>
      <c r="AM47" s="269">
        <v>1078</v>
      </c>
      <c r="AN47" s="269">
        <v>0</v>
      </c>
      <c r="AO47" s="269">
        <v>568</v>
      </c>
      <c r="AP47" s="270">
        <v>30455</v>
      </c>
      <c r="AQ47" s="269"/>
      <c r="AR47" s="269"/>
      <c r="AS47" s="269"/>
      <c r="AT47" s="269"/>
      <c r="AU47" s="269"/>
      <c r="AV47" s="269"/>
      <c r="AW47" s="269"/>
      <c r="AX47" s="269"/>
      <c r="AY47" s="269"/>
      <c r="AZ47" s="269"/>
      <c r="BA47" s="269"/>
      <c r="BB47" s="269"/>
      <c r="BC47" s="269"/>
      <c r="BD47" s="269"/>
      <c r="BE47" s="271"/>
      <c r="BI47" s="274"/>
      <c r="BJ47" s="274"/>
    </row>
    <row r="48" spans="1:71" x14ac:dyDescent="0.2">
      <c r="A48" s="286">
        <v>44</v>
      </c>
      <c r="B48" s="282" t="s">
        <v>55</v>
      </c>
      <c r="C48" s="269">
        <v>731</v>
      </c>
      <c r="D48" s="269">
        <v>3</v>
      </c>
      <c r="E48" s="269">
        <v>0</v>
      </c>
      <c r="F48" s="269">
        <v>25</v>
      </c>
      <c r="G48" s="269">
        <v>1792</v>
      </c>
      <c r="H48" s="269">
        <v>543</v>
      </c>
      <c r="I48" s="269">
        <v>422</v>
      </c>
      <c r="J48" s="269">
        <v>3513</v>
      </c>
      <c r="K48" s="269">
        <v>177</v>
      </c>
      <c r="L48" s="269">
        <v>1180</v>
      </c>
      <c r="M48" s="269">
        <v>895</v>
      </c>
      <c r="N48" s="269">
        <v>3827</v>
      </c>
      <c r="O48" s="269">
        <v>24</v>
      </c>
      <c r="P48" s="269">
        <v>2053</v>
      </c>
      <c r="Q48" s="269">
        <v>1429</v>
      </c>
      <c r="R48" s="269">
        <v>289</v>
      </c>
      <c r="S48" s="269">
        <v>54</v>
      </c>
      <c r="T48" s="269">
        <v>297</v>
      </c>
      <c r="U48" s="269">
        <v>1429</v>
      </c>
      <c r="V48" s="269">
        <v>183</v>
      </c>
      <c r="W48" s="269">
        <v>733</v>
      </c>
      <c r="X48" s="269">
        <v>553</v>
      </c>
      <c r="Y48" s="269">
        <v>224</v>
      </c>
      <c r="Z48" s="269">
        <v>221</v>
      </c>
      <c r="AA48" s="269">
        <v>632</v>
      </c>
      <c r="AB48" s="269">
        <v>75</v>
      </c>
      <c r="AC48" s="269">
        <v>1147</v>
      </c>
      <c r="AD48" s="269">
        <v>297</v>
      </c>
      <c r="AE48" s="269">
        <v>4967</v>
      </c>
      <c r="AF48" s="269">
        <v>1111</v>
      </c>
      <c r="AG48" s="269">
        <v>25</v>
      </c>
      <c r="AH48" s="269">
        <v>6360</v>
      </c>
      <c r="AI48" s="269">
        <v>2193</v>
      </c>
      <c r="AJ48" s="269">
        <v>1735</v>
      </c>
      <c r="AK48" s="269">
        <v>309</v>
      </c>
      <c r="AL48" s="269">
        <v>771</v>
      </c>
      <c r="AM48" s="269">
        <v>995</v>
      </c>
      <c r="AN48" s="269">
        <v>0</v>
      </c>
      <c r="AO48" s="269">
        <v>78</v>
      </c>
      <c r="AP48" s="270">
        <v>41292</v>
      </c>
      <c r="AQ48" s="269"/>
      <c r="AR48" s="269"/>
      <c r="AS48" s="269"/>
      <c r="AT48" s="269"/>
      <c r="AU48" s="269"/>
      <c r="AV48" s="269"/>
      <c r="AW48" s="269"/>
      <c r="AX48" s="269"/>
      <c r="AY48" s="269"/>
      <c r="AZ48" s="269"/>
      <c r="BA48" s="269"/>
      <c r="BB48" s="269"/>
      <c r="BC48" s="269"/>
      <c r="BD48" s="269"/>
      <c r="BE48" s="271"/>
      <c r="BI48" s="274"/>
      <c r="BJ48" s="274"/>
    </row>
    <row r="49" spans="1:57" x14ac:dyDescent="0.2">
      <c r="A49" s="286">
        <v>45</v>
      </c>
      <c r="B49" s="282" t="s">
        <v>56</v>
      </c>
      <c r="C49" s="269">
        <v>182</v>
      </c>
      <c r="D49" s="269">
        <v>2</v>
      </c>
      <c r="E49" s="269">
        <v>0</v>
      </c>
      <c r="F49" s="269">
        <v>16</v>
      </c>
      <c r="G49" s="269">
        <v>868</v>
      </c>
      <c r="H49" s="269">
        <v>212</v>
      </c>
      <c r="I49" s="269">
        <v>202</v>
      </c>
      <c r="J49" s="269">
        <v>537</v>
      </c>
      <c r="K49" s="269">
        <v>257</v>
      </c>
      <c r="L49" s="269">
        <v>534</v>
      </c>
      <c r="M49" s="269">
        <v>238</v>
      </c>
      <c r="N49" s="269">
        <v>1220</v>
      </c>
      <c r="O49" s="269">
        <v>6</v>
      </c>
      <c r="P49" s="269">
        <v>681</v>
      </c>
      <c r="Q49" s="269">
        <v>88</v>
      </c>
      <c r="R49" s="269">
        <v>28</v>
      </c>
      <c r="S49" s="269">
        <v>6</v>
      </c>
      <c r="T49" s="269">
        <v>13</v>
      </c>
      <c r="U49" s="269">
        <v>36</v>
      </c>
      <c r="V49" s="269">
        <v>12</v>
      </c>
      <c r="W49" s="269">
        <v>86</v>
      </c>
      <c r="X49" s="269">
        <v>170</v>
      </c>
      <c r="Y49" s="269">
        <v>225</v>
      </c>
      <c r="Z49" s="269">
        <v>35</v>
      </c>
      <c r="AA49" s="269">
        <v>134</v>
      </c>
      <c r="AB49" s="269">
        <v>18</v>
      </c>
      <c r="AC49" s="269">
        <v>525</v>
      </c>
      <c r="AD49" s="269">
        <v>82</v>
      </c>
      <c r="AE49" s="269">
        <v>675</v>
      </c>
      <c r="AF49" s="269">
        <v>897</v>
      </c>
      <c r="AG49" s="269">
        <v>9</v>
      </c>
      <c r="AH49" s="269">
        <v>29</v>
      </c>
      <c r="AI49" s="269">
        <v>190</v>
      </c>
      <c r="AJ49" s="269">
        <v>397</v>
      </c>
      <c r="AK49" s="269">
        <v>173</v>
      </c>
      <c r="AL49" s="269">
        <v>255</v>
      </c>
      <c r="AM49" s="269">
        <v>609</v>
      </c>
      <c r="AN49" s="269">
        <v>0</v>
      </c>
      <c r="AO49" s="269">
        <v>28</v>
      </c>
      <c r="AP49" s="270">
        <v>9675</v>
      </c>
      <c r="AQ49" s="269"/>
      <c r="AR49" s="269"/>
      <c r="AS49" s="269"/>
      <c r="AT49" s="269"/>
      <c r="AU49" s="269"/>
      <c r="AV49" s="269"/>
      <c r="AW49" s="269"/>
      <c r="AX49" s="269"/>
      <c r="AY49" s="269"/>
      <c r="AZ49" s="269"/>
      <c r="BA49" s="269"/>
      <c r="BB49" s="269"/>
      <c r="BC49" s="269"/>
      <c r="BD49" s="269"/>
      <c r="BE49" s="271"/>
    </row>
    <row r="50" spans="1:57" x14ac:dyDescent="0.2">
      <c r="A50" s="286">
        <v>46</v>
      </c>
      <c r="B50" s="282" t="s">
        <v>205</v>
      </c>
      <c r="C50" s="269">
        <v>-318</v>
      </c>
      <c r="D50" s="269">
        <v>-2</v>
      </c>
      <c r="E50" s="269">
        <v>0</v>
      </c>
      <c r="F50" s="269">
        <v>0</v>
      </c>
      <c r="G50" s="269">
        <v>-170</v>
      </c>
      <c r="H50" s="269">
        <v>0</v>
      </c>
      <c r="I50" s="269">
        <v>0</v>
      </c>
      <c r="J50" s="269">
        <v>0</v>
      </c>
      <c r="K50" s="269">
        <v>-4</v>
      </c>
      <c r="L50" s="269">
        <v>0</v>
      </c>
      <c r="M50" s="269">
        <v>0</v>
      </c>
      <c r="N50" s="269">
        <v>0</v>
      </c>
      <c r="O50" s="269">
        <v>0</v>
      </c>
      <c r="P50" s="269">
        <v>0</v>
      </c>
      <c r="Q50" s="269">
        <v>0</v>
      </c>
      <c r="R50" s="269">
        <v>0</v>
      </c>
      <c r="S50" s="269">
        <v>0</v>
      </c>
      <c r="T50" s="269">
        <v>0</v>
      </c>
      <c r="U50" s="269">
        <v>0</v>
      </c>
      <c r="V50" s="269">
        <v>0</v>
      </c>
      <c r="W50" s="269">
        <v>0</v>
      </c>
      <c r="X50" s="269">
        <v>0</v>
      </c>
      <c r="Y50" s="269">
        <v>-25</v>
      </c>
      <c r="Z50" s="269">
        <v>0</v>
      </c>
      <c r="AA50" s="269">
        <v>-142</v>
      </c>
      <c r="AB50" s="269">
        <v>0</v>
      </c>
      <c r="AC50" s="269">
        <v>-6</v>
      </c>
      <c r="AD50" s="269">
        <v>-60</v>
      </c>
      <c r="AE50" s="269">
        <v>-1</v>
      </c>
      <c r="AF50" s="269">
        <v>-24</v>
      </c>
      <c r="AG50" s="269">
        <v>0</v>
      </c>
      <c r="AH50" s="269">
        <v>0</v>
      </c>
      <c r="AI50" s="269">
        <v>-56</v>
      </c>
      <c r="AJ50" s="269">
        <v>-367</v>
      </c>
      <c r="AK50" s="269">
        <v>-88</v>
      </c>
      <c r="AL50" s="269">
        <v>0</v>
      </c>
      <c r="AM50" s="269">
        <v>0</v>
      </c>
      <c r="AN50" s="269">
        <v>0</v>
      </c>
      <c r="AO50" s="269">
        <v>-8</v>
      </c>
      <c r="AP50" s="270">
        <v>-1271</v>
      </c>
      <c r="AQ50" s="269"/>
      <c r="AR50" s="269"/>
      <c r="AS50" s="269"/>
      <c r="AT50" s="269"/>
      <c r="AU50" s="269"/>
      <c r="AV50" s="269"/>
      <c r="AW50" s="269"/>
      <c r="AX50" s="269"/>
      <c r="AY50" s="269"/>
      <c r="AZ50" s="269"/>
      <c r="BA50" s="269"/>
      <c r="BB50" s="269"/>
      <c r="BC50" s="269"/>
      <c r="BD50" s="269"/>
      <c r="BE50" s="271"/>
    </row>
    <row r="51" spans="1:57" x14ac:dyDescent="0.2">
      <c r="A51" s="288">
        <v>47</v>
      </c>
      <c r="B51" s="289" t="s">
        <v>58</v>
      </c>
      <c r="C51" s="290">
        <v>2082</v>
      </c>
      <c r="D51" s="290">
        <v>35</v>
      </c>
      <c r="E51" s="290">
        <v>0</v>
      </c>
      <c r="F51" s="290">
        <v>146</v>
      </c>
      <c r="G51" s="290">
        <v>10724</v>
      </c>
      <c r="H51" s="290">
        <v>1893</v>
      </c>
      <c r="I51" s="290">
        <v>2743</v>
      </c>
      <c r="J51" s="290">
        <v>8688</v>
      </c>
      <c r="K51" s="290">
        <v>563</v>
      </c>
      <c r="L51" s="290">
        <v>4992</v>
      </c>
      <c r="M51" s="290">
        <v>3674</v>
      </c>
      <c r="N51" s="290">
        <v>17365</v>
      </c>
      <c r="O51" s="290">
        <v>183</v>
      </c>
      <c r="P51" s="290">
        <v>10867</v>
      </c>
      <c r="Q51" s="290">
        <v>5817</v>
      </c>
      <c r="R51" s="290">
        <v>1270</v>
      </c>
      <c r="S51" s="290">
        <v>153</v>
      </c>
      <c r="T51" s="290">
        <v>572</v>
      </c>
      <c r="U51" s="290">
        <v>3202</v>
      </c>
      <c r="V51" s="290">
        <v>333</v>
      </c>
      <c r="W51" s="290">
        <v>2372</v>
      </c>
      <c r="X51" s="290">
        <v>2543</v>
      </c>
      <c r="Y51" s="290">
        <v>2820</v>
      </c>
      <c r="Z51" s="290">
        <v>406</v>
      </c>
      <c r="AA51" s="290">
        <v>1458</v>
      </c>
      <c r="AB51" s="290">
        <v>622</v>
      </c>
      <c r="AC51" s="290">
        <v>8730</v>
      </c>
      <c r="AD51" s="290">
        <v>2715</v>
      </c>
      <c r="AE51" s="290">
        <v>12312</v>
      </c>
      <c r="AF51" s="290">
        <v>7737</v>
      </c>
      <c r="AG51" s="290">
        <v>170</v>
      </c>
      <c r="AH51" s="290">
        <v>12950</v>
      </c>
      <c r="AI51" s="290">
        <v>9422</v>
      </c>
      <c r="AJ51" s="290">
        <v>14607</v>
      </c>
      <c r="AK51" s="290">
        <v>3010</v>
      </c>
      <c r="AL51" s="290">
        <v>3552</v>
      </c>
      <c r="AM51" s="290">
        <v>5933</v>
      </c>
      <c r="AN51" s="290">
        <v>0</v>
      </c>
      <c r="AO51" s="290">
        <v>694</v>
      </c>
      <c r="AP51" s="291">
        <v>167355</v>
      </c>
      <c r="AQ51" s="269"/>
      <c r="AR51" s="269"/>
      <c r="AS51" s="269"/>
      <c r="AT51" s="269"/>
      <c r="AU51" s="269"/>
      <c r="AV51" s="269"/>
      <c r="AW51" s="269"/>
      <c r="AX51" s="269"/>
      <c r="AY51" s="269"/>
      <c r="AZ51" s="269"/>
      <c r="BA51" s="269"/>
      <c r="BB51" s="269"/>
      <c r="BC51" s="269"/>
      <c r="BD51" s="269"/>
      <c r="BE51" s="271"/>
    </row>
    <row r="52" spans="1:57" x14ac:dyDescent="0.2">
      <c r="A52" s="304">
        <v>48</v>
      </c>
      <c r="B52" s="305" t="s">
        <v>440</v>
      </c>
      <c r="C52" s="306">
        <v>4573</v>
      </c>
      <c r="D52" s="306">
        <v>51</v>
      </c>
      <c r="E52" s="306">
        <v>0</v>
      </c>
      <c r="F52" s="306">
        <v>227</v>
      </c>
      <c r="G52" s="306">
        <v>36476</v>
      </c>
      <c r="H52" s="306">
        <v>4788</v>
      </c>
      <c r="I52" s="306">
        <v>8371</v>
      </c>
      <c r="J52" s="306">
        <v>27443</v>
      </c>
      <c r="K52" s="306">
        <v>1890</v>
      </c>
      <c r="L52" s="306">
        <v>14639</v>
      </c>
      <c r="M52" s="306">
        <v>7706</v>
      </c>
      <c r="N52" s="306">
        <v>69513</v>
      </c>
      <c r="O52" s="306">
        <v>793</v>
      </c>
      <c r="P52" s="306">
        <v>24661</v>
      </c>
      <c r="Q52" s="306">
        <v>13577</v>
      </c>
      <c r="R52" s="306">
        <v>2804</v>
      </c>
      <c r="S52" s="306">
        <v>375</v>
      </c>
      <c r="T52" s="306">
        <v>1579</v>
      </c>
      <c r="U52" s="306">
        <v>9155</v>
      </c>
      <c r="V52" s="306">
        <v>983</v>
      </c>
      <c r="W52" s="306">
        <v>10744</v>
      </c>
      <c r="X52" s="306">
        <v>5172</v>
      </c>
      <c r="Y52" s="306">
        <v>6098</v>
      </c>
      <c r="Z52" s="306">
        <v>1145</v>
      </c>
      <c r="AA52" s="306">
        <v>2939</v>
      </c>
      <c r="AB52" s="306">
        <v>933</v>
      </c>
      <c r="AC52" s="306">
        <v>12064</v>
      </c>
      <c r="AD52" s="306">
        <v>4015</v>
      </c>
      <c r="AE52" s="306">
        <v>14075</v>
      </c>
      <c r="AF52" s="306">
        <v>10594</v>
      </c>
      <c r="AG52" s="306">
        <v>301</v>
      </c>
      <c r="AH52" s="306">
        <v>18219</v>
      </c>
      <c r="AI52" s="306">
        <v>13752</v>
      </c>
      <c r="AJ52" s="306">
        <v>26396</v>
      </c>
      <c r="AK52" s="306">
        <v>5064</v>
      </c>
      <c r="AL52" s="306">
        <v>6303</v>
      </c>
      <c r="AM52" s="306">
        <v>11323</v>
      </c>
      <c r="AN52" s="306">
        <v>938</v>
      </c>
      <c r="AO52" s="306">
        <v>2191</v>
      </c>
      <c r="AP52" s="307">
        <v>381870</v>
      </c>
      <c r="AQ52" s="269"/>
      <c r="AR52" s="269"/>
      <c r="AS52" s="269"/>
      <c r="AT52" s="269"/>
      <c r="AU52" s="269"/>
      <c r="AV52" s="269"/>
      <c r="AW52" s="269"/>
      <c r="AX52" s="269"/>
      <c r="AY52" s="269"/>
      <c r="AZ52" s="269"/>
      <c r="BA52" s="269"/>
      <c r="BB52" s="269"/>
      <c r="BC52" s="269"/>
      <c r="BD52" s="269"/>
      <c r="BE52" s="271"/>
    </row>
    <row r="53" spans="1:57" x14ac:dyDescent="0.2">
      <c r="A53" s="56" t="s">
        <v>486</v>
      </c>
    </row>
  </sheetData>
  <phoneticPr fontId="5"/>
  <pageMargins left="0.78740157480314965" right="0.78740157480314965" top="0.78740157480314965" bottom="0.78740157480314965" header="0.51181102362204722" footer="0.51181102362204722"/>
  <pageSetup paperSize="9" scale="92" fitToWidth="9" orientation="landscape" verticalDpi="200"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
    <pageSetUpPr fitToPage="1"/>
  </sheetPr>
  <dimension ref="A1:BD98"/>
  <sheetViews>
    <sheetView workbookViewId="0">
      <pane xSplit="2" ySplit="4" topLeftCell="C45"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 style="310" customWidth="1"/>
    <col min="2" max="2" width="21" style="310" customWidth="1"/>
    <col min="3" max="53" width="9" style="310"/>
    <col min="54" max="54" width="10.36328125" style="310" customWidth="1"/>
    <col min="55" max="256" width="9" style="310"/>
    <col min="257" max="257" width="3" style="310" customWidth="1"/>
    <col min="258" max="258" width="21" style="310" customWidth="1"/>
    <col min="259" max="309" width="9" style="310"/>
    <col min="310" max="310" width="10.36328125" style="310" customWidth="1"/>
    <col min="311" max="512" width="9" style="310"/>
    <col min="513" max="513" width="3" style="310" customWidth="1"/>
    <col min="514" max="514" width="21" style="310" customWidth="1"/>
    <col min="515" max="565" width="9" style="310"/>
    <col min="566" max="566" width="10.36328125" style="310" customWidth="1"/>
    <col min="567" max="768" width="9" style="310"/>
    <col min="769" max="769" width="3" style="310" customWidth="1"/>
    <col min="770" max="770" width="21" style="310" customWidth="1"/>
    <col min="771" max="821" width="9" style="310"/>
    <col min="822" max="822" width="10.36328125" style="310" customWidth="1"/>
    <col min="823" max="1024" width="9" style="310"/>
    <col min="1025" max="1025" width="3" style="310" customWidth="1"/>
    <col min="1026" max="1026" width="21" style="310" customWidth="1"/>
    <col min="1027" max="1077" width="9" style="310"/>
    <col min="1078" max="1078" width="10.36328125" style="310" customWidth="1"/>
    <col min="1079" max="1280" width="9" style="310"/>
    <col min="1281" max="1281" width="3" style="310" customWidth="1"/>
    <col min="1282" max="1282" width="21" style="310" customWidth="1"/>
    <col min="1283" max="1333" width="9" style="310"/>
    <col min="1334" max="1334" width="10.36328125" style="310" customWidth="1"/>
    <col min="1335" max="1536" width="9" style="310"/>
    <col min="1537" max="1537" width="3" style="310" customWidth="1"/>
    <col min="1538" max="1538" width="21" style="310" customWidth="1"/>
    <col min="1539" max="1589" width="9" style="310"/>
    <col min="1590" max="1590" width="10.36328125" style="310" customWidth="1"/>
    <col min="1591" max="1792" width="9" style="310"/>
    <col min="1793" max="1793" width="3" style="310" customWidth="1"/>
    <col min="1794" max="1794" width="21" style="310" customWidth="1"/>
    <col min="1795" max="1845" width="9" style="310"/>
    <col min="1846" max="1846" width="10.36328125" style="310" customWidth="1"/>
    <col min="1847" max="2048" width="9" style="310"/>
    <col min="2049" max="2049" width="3" style="310" customWidth="1"/>
    <col min="2050" max="2050" width="21" style="310" customWidth="1"/>
    <col min="2051" max="2101" width="9" style="310"/>
    <col min="2102" max="2102" width="10.36328125" style="310" customWidth="1"/>
    <col min="2103" max="2304" width="9" style="310"/>
    <col min="2305" max="2305" width="3" style="310" customWidth="1"/>
    <col min="2306" max="2306" width="21" style="310" customWidth="1"/>
    <col min="2307" max="2357" width="9" style="310"/>
    <col min="2358" max="2358" width="10.36328125" style="310" customWidth="1"/>
    <col min="2359" max="2560" width="9" style="310"/>
    <col min="2561" max="2561" width="3" style="310" customWidth="1"/>
    <col min="2562" max="2562" width="21" style="310" customWidth="1"/>
    <col min="2563" max="2613" width="9" style="310"/>
    <col min="2614" max="2614" width="10.36328125" style="310" customWidth="1"/>
    <col min="2615" max="2816" width="9" style="310"/>
    <col min="2817" max="2817" width="3" style="310" customWidth="1"/>
    <col min="2818" max="2818" width="21" style="310" customWidth="1"/>
    <col min="2819" max="2869" width="9" style="310"/>
    <col min="2870" max="2870" width="10.36328125" style="310" customWidth="1"/>
    <col min="2871" max="3072" width="9" style="310"/>
    <col min="3073" max="3073" width="3" style="310" customWidth="1"/>
    <col min="3074" max="3074" width="21" style="310" customWidth="1"/>
    <col min="3075" max="3125" width="9" style="310"/>
    <col min="3126" max="3126" width="10.36328125" style="310" customWidth="1"/>
    <col min="3127" max="3328" width="9" style="310"/>
    <col min="3329" max="3329" width="3" style="310" customWidth="1"/>
    <col min="3330" max="3330" width="21" style="310" customWidth="1"/>
    <col min="3331" max="3381" width="9" style="310"/>
    <col min="3382" max="3382" width="10.36328125" style="310" customWidth="1"/>
    <col min="3383" max="3584" width="9" style="310"/>
    <col min="3585" max="3585" width="3" style="310" customWidth="1"/>
    <col min="3586" max="3586" width="21" style="310" customWidth="1"/>
    <col min="3587" max="3637" width="9" style="310"/>
    <col min="3638" max="3638" width="10.36328125" style="310" customWidth="1"/>
    <col min="3639" max="3840" width="9" style="310"/>
    <col min="3841" max="3841" width="3" style="310" customWidth="1"/>
    <col min="3842" max="3842" width="21" style="310" customWidth="1"/>
    <col min="3843" max="3893" width="9" style="310"/>
    <col min="3894" max="3894" width="10.36328125" style="310" customWidth="1"/>
    <col min="3895" max="4096" width="9" style="310"/>
    <col min="4097" max="4097" width="3" style="310" customWidth="1"/>
    <col min="4098" max="4098" width="21" style="310" customWidth="1"/>
    <col min="4099" max="4149" width="9" style="310"/>
    <col min="4150" max="4150" width="10.36328125" style="310" customWidth="1"/>
    <col min="4151" max="4352" width="9" style="310"/>
    <col min="4353" max="4353" width="3" style="310" customWidth="1"/>
    <col min="4354" max="4354" width="21" style="310" customWidth="1"/>
    <col min="4355" max="4405" width="9" style="310"/>
    <col min="4406" max="4406" width="10.36328125" style="310" customWidth="1"/>
    <col min="4407" max="4608" width="9" style="310"/>
    <col min="4609" max="4609" width="3" style="310" customWidth="1"/>
    <col min="4610" max="4610" width="21" style="310" customWidth="1"/>
    <col min="4611" max="4661" width="9" style="310"/>
    <col min="4662" max="4662" width="10.36328125" style="310" customWidth="1"/>
    <col min="4663" max="4864" width="9" style="310"/>
    <col min="4865" max="4865" width="3" style="310" customWidth="1"/>
    <col min="4866" max="4866" width="21" style="310" customWidth="1"/>
    <col min="4867" max="4917" width="9" style="310"/>
    <col min="4918" max="4918" width="10.36328125" style="310" customWidth="1"/>
    <col min="4919" max="5120" width="9" style="310"/>
    <col min="5121" max="5121" width="3" style="310" customWidth="1"/>
    <col min="5122" max="5122" width="21" style="310" customWidth="1"/>
    <col min="5123" max="5173" width="9" style="310"/>
    <col min="5174" max="5174" width="10.36328125" style="310" customWidth="1"/>
    <col min="5175" max="5376" width="9" style="310"/>
    <col min="5377" max="5377" width="3" style="310" customWidth="1"/>
    <col min="5378" max="5378" width="21" style="310" customWidth="1"/>
    <col min="5379" max="5429" width="9" style="310"/>
    <col min="5430" max="5430" width="10.36328125" style="310" customWidth="1"/>
    <col min="5431" max="5632" width="9" style="310"/>
    <col min="5633" max="5633" width="3" style="310" customWidth="1"/>
    <col min="5634" max="5634" width="21" style="310" customWidth="1"/>
    <col min="5635" max="5685" width="9" style="310"/>
    <col min="5686" max="5686" width="10.36328125" style="310" customWidth="1"/>
    <col min="5687" max="5888" width="9" style="310"/>
    <col min="5889" max="5889" width="3" style="310" customWidth="1"/>
    <col min="5890" max="5890" width="21" style="310" customWidth="1"/>
    <col min="5891" max="5941" width="9" style="310"/>
    <col min="5942" max="5942" width="10.36328125" style="310" customWidth="1"/>
    <col min="5943" max="6144" width="9" style="310"/>
    <col min="6145" max="6145" width="3" style="310" customWidth="1"/>
    <col min="6146" max="6146" width="21" style="310" customWidth="1"/>
    <col min="6147" max="6197" width="9" style="310"/>
    <col min="6198" max="6198" width="10.36328125" style="310" customWidth="1"/>
    <col min="6199" max="6400" width="9" style="310"/>
    <col min="6401" max="6401" width="3" style="310" customWidth="1"/>
    <col min="6402" max="6402" width="21" style="310" customWidth="1"/>
    <col min="6403" max="6453" width="9" style="310"/>
    <col min="6454" max="6454" width="10.36328125" style="310" customWidth="1"/>
    <col min="6455" max="6656" width="9" style="310"/>
    <col min="6657" max="6657" width="3" style="310" customWidth="1"/>
    <col min="6658" max="6658" width="21" style="310" customWidth="1"/>
    <col min="6659" max="6709" width="9" style="310"/>
    <col min="6710" max="6710" width="10.36328125" style="310" customWidth="1"/>
    <col min="6711" max="6912" width="9" style="310"/>
    <col min="6913" max="6913" width="3" style="310" customWidth="1"/>
    <col min="6914" max="6914" width="21" style="310" customWidth="1"/>
    <col min="6915" max="6965" width="9" style="310"/>
    <col min="6966" max="6966" width="10.36328125" style="310" customWidth="1"/>
    <col min="6967" max="7168" width="9" style="310"/>
    <col min="7169" max="7169" width="3" style="310" customWidth="1"/>
    <col min="7170" max="7170" width="21" style="310" customWidth="1"/>
    <col min="7171" max="7221" width="9" style="310"/>
    <col min="7222" max="7222" width="10.36328125" style="310" customWidth="1"/>
    <col min="7223" max="7424" width="9" style="310"/>
    <col min="7425" max="7425" width="3" style="310" customWidth="1"/>
    <col min="7426" max="7426" width="21" style="310" customWidth="1"/>
    <col min="7427" max="7477" width="9" style="310"/>
    <col min="7478" max="7478" width="10.36328125" style="310" customWidth="1"/>
    <col min="7479" max="7680" width="9" style="310"/>
    <col min="7681" max="7681" width="3" style="310" customWidth="1"/>
    <col min="7682" max="7682" width="21" style="310" customWidth="1"/>
    <col min="7683" max="7733" width="9" style="310"/>
    <col min="7734" max="7734" width="10.36328125" style="310" customWidth="1"/>
    <col min="7735" max="7936" width="9" style="310"/>
    <col min="7937" max="7937" width="3" style="310" customWidth="1"/>
    <col min="7938" max="7938" width="21" style="310" customWidth="1"/>
    <col min="7939" max="7989" width="9" style="310"/>
    <col min="7990" max="7990" width="10.36328125" style="310" customWidth="1"/>
    <col min="7991" max="8192" width="9" style="310"/>
    <col min="8193" max="8193" width="3" style="310" customWidth="1"/>
    <col min="8194" max="8194" width="21" style="310" customWidth="1"/>
    <col min="8195" max="8245" width="9" style="310"/>
    <col min="8246" max="8246" width="10.36328125" style="310" customWidth="1"/>
    <col min="8247" max="8448" width="9" style="310"/>
    <col min="8449" max="8449" width="3" style="310" customWidth="1"/>
    <col min="8450" max="8450" width="21" style="310" customWidth="1"/>
    <col min="8451" max="8501" width="9" style="310"/>
    <col min="8502" max="8502" width="10.36328125" style="310" customWidth="1"/>
    <col min="8503" max="8704" width="9" style="310"/>
    <col min="8705" max="8705" width="3" style="310" customWidth="1"/>
    <col min="8706" max="8706" width="21" style="310" customWidth="1"/>
    <col min="8707" max="8757" width="9" style="310"/>
    <col min="8758" max="8758" width="10.36328125" style="310" customWidth="1"/>
    <col min="8759" max="8960" width="9" style="310"/>
    <col min="8961" max="8961" width="3" style="310" customWidth="1"/>
    <col min="8962" max="8962" width="21" style="310" customWidth="1"/>
    <col min="8963" max="9013" width="9" style="310"/>
    <col min="9014" max="9014" width="10.36328125" style="310" customWidth="1"/>
    <col min="9015" max="9216" width="9" style="310"/>
    <col min="9217" max="9217" width="3" style="310" customWidth="1"/>
    <col min="9218" max="9218" width="21" style="310" customWidth="1"/>
    <col min="9219" max="9269" width="9" style="310"/>
    <col min="9270" max="9270" width="10.36328125" style="310" customWidth="1"/>
    <col min="9271" max="9472" width="9" style="310"/>
    <col min="9473" max="9473" width="3" style="310" customWidth="1"/>
    <col min="9474" max="9474" width="21" style="310" customWidth="1"/>
    <col min="9475" max="9525" width="9" style="310"/>
    <col min="9526" max="9526" width="10.36328125" style="310" customWidth="1"/>
    <col min="9527" max="9728" width="9" style="310"/>
    <col min="9729" max="9729" width="3" style="310" customWidth="1"/>
    <col min="9730" max="9730" width="21" style="310" customWidth="1"/>
    <col min="9731" max="9781" width="9" style="310"/>
    <col min="9782" max="9782" width="10.36328125" style="310" customWidth="1"/>
    <col min="9783" max="9984" width="9" style="310"/>
    <col min="9985" max="9985" width="3" style="310" customWidth="1"/>
    <col min="9986" max="9986" width="21" style="310" customWidth="1"/>
    <col min="9987" max="10037" width="9" style="310"/>
    <col min="10038" max="10038" width="10.36328125" style="310" customWidth="1"/>
    <col min="10039" max="10240" width="9" style="310"/>
    <col min="10241" max="10241" width="3" style="310" customWidth="1"/>
    <col min="10242" max="10242" width="21" style="310" customWidth="1"/>
    <col min="10243" max="10293" width="9" style="310"/>
    <col min="10294" max="10294" width="10.36328125" style="310" customWidth="1"/>
    <col min="10295" max="10496" width="9" style="310"/>
    <col min="10497" max="10497" width="3" style="310" customWidth="1"/>
    <col min="10498" max="10498" width="21" style="310" customWidth="1"/>
    <col min="10499" max="10549" width="9" style="310"/>
    <col min="10550" max="10550" width="10.36328125" style="310" customWidth="1"/>
    <col min="10551" max="10752" width="9" style="310"/>
    <col min="10753" max="10753" width="3" style="310" customWidth="1"/>
    <col min="10754" max="10754" width="21" style="310" customWidth="1"/>
    <col min="10755" max="10805" width="9" style="310"/>
    <col min="10806" max="10806" width="10.36328125" style="310" customWidth="1"/>
    <col min="10807" max="11008" width="9" style="310"/>
    <col min="11009" max="11009" width="3" style="310" customWidth="1"/>
    <col min="11010" max="11010" width="21" style="310" customWidth="1"/>
    <col min="11011" max="11061" width="9" style="310"/>
    <col min="11062" max="11062" width="10.36328125" style="310" customWidth="1"/>
    <col min="11063" max="11264" width="9" style="310"/>
    <col min="11265" max="11265" width="3" style="310" customWidth="1"/>
    <col min="11266" max="11266" width="21" style="310" customWidth="1"/>
    <col min="11267" max="11317" width="9" style="310"/>
    <col min="11318" max="11318" width="10.36328125" style="310" customWidth="1"/>
    <col min="11319" max="11520" width="9" style="310"/>
    <col min="11521" max="11521" width="3" style="310" customWidth="1"/>
    <col min="11522" max="11522" width="21" style="310" customWidth="1"/>
    <col min="11523" max="11573" width="9" style="310"/>
    <col min="11574" max="11574" width="10.36328125" style="310" customWidth="1"/>
    <col min="11575" max="11776" width="9" style="310"/>
    <col min="11777" max="11777" width="3" style="310" customWidth="1"/>
    <col min="11778" max="11778" width="21" style="310" customWidth="1"/>
    <col min="11779" max="11829" width="9" style="310"/>
    <col min="11830" max="11830" width="10.36328125" style="310" customWidth="1"/>
    <col min="11831" max="12032" width="9" style="310"/>
    <col min="12033" max="12033" width="3" style="310" customWidth="1"/>
    <col min="12034" max="12034" width="21" style="310" customWidth="1"/>
    <col min="12035" max="12085" width="9" style="310"/>
    <col min="12086" max="12086" width="10.36328125" style="310" customWidth="1"/>
    <col min="12087" max="12288" width="9" style="310"/>
    <col min="12289" max="12289" width="3" style="310" customWidth="1"/>
    <col min="12290" max="12290" width="21" style="310" customWidth="1"/>
    <col min="12291" max="12341" width="9" style="310"/>
    <col min="12342" max="12342" width="10.36328125" style="310" customWidth="1"/>
    <col min="12343" max="12544" width="9" style="310"/>
    <col min="12545" max="12545" width="3" style="310" customWidth="1"/>
    <col min="12546" max="12546" width="21" style="310" customWidth="1"/>
    <col min="12547" max="12597" width="9" style="310"/>
    <col min="12598" max="12598" width="10.36328125" style="310" customWidth="1"/>
    <col min="12599" max="12800" width="9" style="310"/>
    <col min="12801" max="12801" width="3" style="310" customWidth="1"/>
    <col min="12802" max="12802" width="21" style="310" customWidth="1"/>
    <col min="12803" max="12853" width="9" style="310"/>
    <col min="12854" max="12854" width="10.36328125" style="310" customWidth="1"/>
    <col min="12855" max="13056" width="9" style="310"/>
    <col min="13057" max="13057" width="3" style="310" customWidth="1"/>
    <col min="13058" max="13058" width="21" style="310" customWidth="1"/>
    <col min="13059" max="13109" width="9" style="310"/>
    <col min="13110" max="13110" width="10.36328125" style="310" customWidth="1"/>
    <col min="13111" max="13312" width="9" style="310"/>
    <col min="13313" max="13313" width="3" style="310" customWidth="1"/>
    <col min="13314" max="13314" width="21" style="310" customWidth="1"/>
    <col min="13315" max="13365" width="9" style="310"/>
    <col min="13366" max="13366" width="10.36328125" style="310" customWidth="1"/>
    <col min="13367" max="13568" width="9" style="310"/>
    <col min="13569" max="13569" width="3" style="310" customWidth="1"/>
    <col min="13570" max="13570" width="21" style="310" customWidth="1"/>
    <col min="13571" max="13621" width="9" style="310"/>
    <col min="13622" max="13622" width="10.36328125" style="310" customWidth="1"/>
    <col min="13623" max="13824" width="9" style="310"/>
    <col min="13825" max="13825" width="3" style="310" customWidth="1"/>
    <col min="13826" max="13826" width="21" style="310" customWidth="1"/>
    <col min="13827" max="13877" width="9" style="310"/>
    <col min="13878" max="13878" width="10.36328125" style="310" customWidth="1"/>
    <col min="13879" max="14080" width="9" style="310"/>
    <col min="14081" max="14081" width="3" style="310" customWidth="1"/>
    <col min="14082" max="14082" width="21" style="310" customWidth="1"/>
    <col min="14083" max="14133" width="9" style="310"/>
    <col min="14134" max="14134" width="10.36328125" style="310" customWidth="1"/>
    <col min="14135" max="14336" width="9" style="310"/>
    <col min="14337" max="14337" width="3" style="310" customWidth="1"/>
    <col min="14338" max="14338" width="21" style="310" customWidth="1"/>
    <col min="14339" max="14389" width="9" style="310"/>
    <col min="14390" max="14390" width="10.36328125" style="310" customWidth="1"/>
    <col min="14391" max="14592" width="9" style="310"/>
    <col min="14593" max="14593" width="3" style="310" customWidth="1"/>
    <col min="14594" max="14594" width="21" style="310" customWidth="1"/>
    <col min="14595" max="14645" width="9" style="310"/>
    <col min="14646" max="14646" width="10.36328125" style="310" customWidth="1"/>
    <col min="14647" max="14848" width="9" style="310"/>
    <col min="14849" max="14849" width="3" style="310" customWidth="1"/>
    <col min="14850" max="14850" width="21" style="310" customWidth="1"/>
    <col min="14851" max="14901" width="9" style="310"/>
    <col min="14902" max="14902" width="10.36328125" style="310" customWidth="1"/>
    <col min="14903" max="15104" width="9" style="310"/>
    <col min="15105" max="15105" width="3" style="310" customWidth="1"/>
    <col min="15106" max="15106" width="21" style="310" customWidth="1"/>
    <col min="15107" max="15157" width="9" style="310"/>
    <col min="15158" max="15158" width="10.36328125" style="310" customWidth="1"/>
    <col min="15159" max="15360" width="9" style="310"/>
    <col min="15361" max="15361" width="3" style="310" customWidth="1"/>
    <col min="15362" max="15362" width="21" style="310" customWidth="1"/>
    <col min="15363" max="15413" width="9" style="310"/>
    <col min="15414" max="15414" width="10.36328125" style="310" customWidth="1"/>
    <col min="15415" max="15616" width="9" style="310"/>
    <col min="15617" max="15617" width="3" style="310" customWidth="1"/>
    <col min="15618" max="15618" width="21" style="310" customWidth="1"/>
    <col min="15619" max="15669" width="9" style="310"/>
    <col min="15670" max="15670" width="10.36328125" style="310" customWidth="1"/>
    <col min="15671" max="15872" width="9" style="310"/>
    <col min="15873" max="15873" width="3" style="310" customWidth="1"/>
    <col min="15874" max="15874" width="21" style="310" customWidth="1"/>
    <col min="15875" max="15925" width="9" style="310"/>
    <col min="15926" max="15926" width="10.36328125" style="310" customWidth="1"/>
    <col min="15927" max="16128" width="9" style="310"/>
    <col min="16129" max="16129" width="3" style="310" customWidth="1"/>
    <col min="16130" max="16130" width="21" style="310" customWidth="1"/>
    <col min="16131" max="16181" width="9" style="310"/>
    <col min="16182" max="16182" width="10.36328125" style="310" customWidth="1"/>
    <col min="16183" max="16384" width="9" style="310"/>
  </cols>
  <sheetData>
    <row r="1" spans="1:56" x14ac:dyDescent="0.2">
      <c r="A1" s="236" t="s">
        <v>398</v>
      </c>
      <c r="B1" s="308"/>
      <c r="C1" s="308"/>
      <c r="D1" s="308"/>
      <c r="E1" s="308" t="s">
        <v>612</v>
      </c>
      <c r="F1" s="308"/>
      <c r="G1" s="309" t="s">
        <v>178</v>
      </c>
      <c r="H1" s="308"/>
      <c r="I1" s="308"/>
      <c r="J1" s="308"/>
      <c r="K1" s="308"/>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row>
    <row r="2" spans="1:56" x14ac:dyDescent="0.2">
      <c r="A2" s="311" t="s">
        <v>349</v>
      </c>
      <c r="B2" s="308"/>
      <c r="C2" s="308"/>
      <c r="D2" s="308"/>
      <c r="E2" s="308"/>
      <c r="F2" s="308"/>
      <c r="G2" s="308"/>
      <c r="H2" s="308"/>
      <c r="I2" s="308"/>
      <c r="J2" s="308"/>
      <c r="K2" s="308"/>
      <c r="L2" s="308"/>
      <c r="M2" s="308"/>
      <c r="N2" s="308"/>
      <c r="O2" s="308"/>
      <c r="P2" s="308"/>
      <c r="Q2" s="308"/>
      <c r="R2" s="308"/>
      <c r="S2" s="308"/>
      <c r="T2" s="308"/>
      <c r="U2" s="308"/>
      <c r="V2" s="308"/>
      <c r="W2" s="308"/>
      <c r="X2" s="308"/>
      <c r="Y2" s="308"/>
      <c r="Z2" s="308"/>
      <c r="AA2" s="308"/>
      <c r="AB2" s="308"/>
      <c r="AC2" s="308"/>
      <c r="AD2" s="308"/>
      <c r="AE2" s="308"/>
      <c r="AF2" s="308"/>
      <c r="AG2" s="308"/>
      <c r="AH2" s="308"/>
      <c r="AI2" s="308"/>
      <c r="AJ2" s="308"/>
      <c r="AK2" s="308"/>
      <c r="AL2" s="308"/>
      <c r="AM2" s="308"/>
      <c r="AN2" s="308"/>
      <c r="AO2" s="308"/>
      <c r="AP2" s="308"/>
      <c r="AQ2" s="308"/>
      <c r="AR2" s="308"/>
      <c r="AS2" s="308"/>
      <c r="AT2" s="308"/>
      <c r="AU2" s="308"/>
      <c r="AV2" s="308"/>
      <c r="AW2" s="308"/>
      <c r="AX2" s="308"/>
      <c r="AY2" s="308"/>
      <c r="AZ2" s="308"/>
      <c r="BA2" s="308"/>
      <c r="BB2" s="308"/>
      <c r="BC2" s="308"/>
      <c r="BD2" s="308"/>
    </row>
    <row r="3" spans="1:56" x14ac:dyDescent="0.2">
      <c r="A3" s="211" t="s">
        <v>1</v>
      </c>
      <c r="B3" s="233"/>
      <c r="C3" s="242" t="s">
        <v>404</v>
      </c>
      <c r="D3" s="242" t="s">
        <v>405</v>
      </c>
      <c r="E3" s="242" t="s">
        <v>406</v>
      </c>
      <c r="F3" s="242" t="s">
        <v>407</v>
      </c>
      <c r="G3" s="242" t="s">
        <v>408</v>
      </c>
      <c r="H3" s="243" t="s">
        <v>409</v>
      </c>
      <c r="I3" s="243" t="s">
        <v>410</v>
      </c>
      <c r="J3" s="243" t="s">
        <v>411</v>
      </c>
      <c r="K3" s="243" t="s">
        <v>412</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12">
        <v>40</v>
      </c>
      <c r="AQ3" s="245">
        <v>41</v>
      </c>
      <c r="AR3" s="245">
        <v>42</v>
      </c>
      <c r="AS3" s="245">
        <v>43</v>
      </c>
      <c r="AT3" s="245">
        <v>44</v>
      </c>
      <c r="AU3" s="245">
        <v>45</v>
      </c>
      <c r="AV3" s="245">
        <v>46</v>
      </c>
      <c r="AW3" s="244">
        <v>47</v>
      </c>
      <c r="AX3" s="245">
        <v>48</v>
      </c>
      <c r="AY3" s="246">
        <v>49</v>
      </c>
      <c r="AZ3" s="244">
        <v>50</v>
      </c>
      <c r="BA3" s="245">
        <v>51</v>
      </c>
      <c r="BB3" s="246">
        <v>52</v>
      </c>
      <c r="BC3" s="245">
        <v>53</v>
      </c>
      <c r="BD3" s="244">
        <v>54</v>
      </c>
    </row>
    <row r="4" spans="1:56" ht="50" x14ac:dyDescent="0.2">
      <c r="A4" s="234"/>
      <c r="B4" s="235" t="s">
        <v>417</v>
      </c>
      <c r="C4" s="255" t="s">
        <v>418</v>
      </c>
      <c r="D4" s="255" t="s">
        <v>419</v>
      </c>
      <c r="E4" s="255" t="s">
        <v>420</v>
      </c>
      <c r="F4" s="255" t="s">
        <v>27</v>
      </c>
      <c r="G4" s="255" t="s">
        <v>421</v>
      </c>
      <c r="H4" s="256" t="s">
        <v>28</v>
      </c>
      <c r="I4" s="256" t="s">
        <v>268</v>
      </c>
      <c r="J4" s="256" t="s">
        <v>29</v>
      </c>
      <c r="K4" s="256" t="s">
        <v>30</v>
      </c>
      <c r="L4" s="256" t="s">
        <v>422</v>
      </c>
      <c r="M4" s="256" t="s">
        <v>31</v>
      </c>
      <c r="N4" s="256" t="s">
        <v>32</v>
      </c>
      <c r="O4" s="256" t="s">
        <v>33</v>
      </c>
      <c r="P4" s="256" t="s">
        <v>34</v>
      </c>
      <c r="Q4" s="256" t="s">
        <v>269</v>
      </c>
      <c r="R4" s="256" t="s">
        <v>270</v>
      </c>
      <c r="S4" s="256" t="s">
        <v>271</v>
      </c>
      <c r="T4" s="256" t="s">
        <v>423</v>
      </c>
      <c r="U4" s="256" t="s">
        <v>35</v>
      </c>
      <c r="V4" s="256" t="s">
        <v>366</v>
      </c>
      <c r="W4" s="256" t="s">
        <v>424</v>
      </c>
      <c r="X4" s="256" t="s">
        <v>50</v>
      </c>
      <c r="Y4" s="256" t="s">
        <v>36</v>
      </c>
      <c r="Z4" s="256" t="s">
        <v>425</v>
      </c>
      <c r="AA4" s="256" t="s">
        <v>426</v>
      </c>
      <c r="AB4" s="256" t="s">
        <v>427</v>
      </c>
      <c r="AC4" s="256" t="s">
        <v>428</v>
      </c>
      <c r="AD4" s="256" t="s">
        <v>37</v>
      </c>
      <c r="AE4" s="256" t="s">
        <v>38</v>
      </c>
      <c r="AF4" s="256" t="s">
        <v>429</v>
      </c>
      <c r="AG4" s="256" t="s">
        <v>194</v>
      </c>
      <c r="AH4" s="256" t="s">
        <v>39</v>
      </c>
      <c r="AI4" s="256" t="s">
        <v>40</v>
      </c>
      <c r="AJ4" s="256" t="s">
        <v>430</v>
      </c>
      <c r="AK4" s="256" t="s">
        <v>431</v>
      </c>
      <c r="AL4" s="255" t="s">
        <v>41</v>
      </c>
      <c r="AM4" s="255" t="s">
        <v>42</v>
      </c>
      <c r="AN4" s="255" t="s">
        <v>432</v>
      </c>
      <c r="AO4" s="255" t="s">
        <v>433</v>
      </c>
      <c r="AP4" s="312" t="s">
        <v>43</v>
      </c>
      <c r="AQ4" s="258" t="s">
        <v>52</v>
      </c>
      <c r="AR4" s="258" t="s">
        <v>44</v>
      </c>
      <c r="AS4" s="258" t="s">
        <v>45</v>
      </c>
      <c r="AT4" s="258" t="s">
        <v>434</v>
      </c>
      <c r="AU4" s="258" t="s">
        <v>435</v>
      </c>
      <c r="AV4" s="258" t="s">
        <v>46</v>
      </c>
      <c r="AW4" s="257" t="s">
        <v>436</v>
      </c>
      <c r="AX4" s="258" t="s">
        <v>437</v>
      </c>
      <c r="AY4" s="259" t="s">
        <v>438</v>
      </c>
      <c r="AZ4" s="257" t="s">
        <v>47</v>
      </c>
      <c r="BA4" s="258" t="s">
        <v>48</v>
      </c>
      <c r="BB4" s="259" t="s">
        <v>439</v>
      </c>
      <c r="BC4" s="258" t="s">
        <v>49</v>
      </c>
      <c r="BD4" s="257" t="s">
        <v>440</v>
      </c>
    </row>
    <row r="5" spans="1:56" x14ac:dyDescent="0.2">
      <c r="A5" s="267" t="s">
        <v>443</v>
      </c>
      <c r="B5" s="272" t="s">
        <v>444</v>
      </c>
      <c r="C5" s="442">
        <v>0.1410452656899191</v>
      </c>
      <c r="D5" s="442">
        <v>0</v>
      </c>
      <c r="E5" s="442">
        <v>0</v>
      </c>
      <c r="F5" s="442">
        <v>0</v>
      </c>
      <c r="G5" s="442">
        <v>0.21128961508937383</v>
      </c>
      <c r="H5" s="442">
        <v>8.3542188805346695E-3</v>
      </c>
      <c r="I5" s="442">
        <v>3.5838012184924141E-4</v>
      </c>
      <c r="J5" s="442">
        <v>1.2753707685019859E-3</v>
      </c>
      <c r="K5" s="442">
        <v>0</v>
      </c>
      <c r="L5" s="442">
        <v>1.0929708313409385E-3</v>
      </c>
      <c r="M5" s="442">
        <v>1.2976901116013495E-4</v>
      </c>
      <c r="N5" s="442">
        <v>0</v>
      </c>
      <c r="O5" s="442">
        <v>0</v>
      </c>
      <c r="P5" s="442">
        <v>0</v>
      </c>
      <c r="Q5" s="442">
        <v>0</v>
      </c>
      <c r="R5" s="442">
        <v>0</v>
      </c>
      <c r="S5" s="442">
        <v>0</v>
      </c>
      <c r="T5" s="442">
        <v>0</v>
      </c>
      <c r="U5" s="442">
        <v>0</v>
      </c>
      <c r="V5" s="442">
        <v>0</v>
      </c>
      <c r="W5" s="442">
        <v>0</v>
      </c>
      <c r="X5" s="442">
        <v>1.1600928074245939E-3</v>
      </c>
      <c r="Y5" s="442">
        <v>9.8392915710068872E-4</v>
      </c>
      <c r="Z5" s="442">
        <v>0</v>
      </c>
      <c r="AA5" s="442">
        <v>0</v>
      </c>
      <c r="AB5" s="442">
        <v>0</v>
      </c>
      <c r="AC5" s="442">
        <v>8.2891246684350128E-5</v>
      </c>
      <c r="AD5" s="442">
        <v>0</v>
      </c>
      <c r="AE5" s="442">
        <v>0</v>
      </c>
      <c r="AF5" s="442">
        <v>0</v>
      </c>
      <c r="AG5" s="442">
        <v>0</v>
      </c>
      <c r="AH5" s="442">
        <v>5.4887754541961686E-5</v>
      </c>
      <c r="AI5" s="442">
        <v>2.0360674810936592E-3</v>
      </c>
      <c r="AJ5" s="442">
        <v>1.6290347022276102E-3</v>
      </c>
      <c r="AK5" s="442">
        <v>2.1721958925750395E-3</v>
      </c>
      <c r="AL5" s="442">
        <v>0</v>
      </c>
      <c r="AM5" s="442">
        <v>1.9076216550384172E-2</v>
      </c>
      <c r="AN5" s="442">
        <v>0</v>
      </c>
      <c r="AO5" s="442">
        <v>0</v>
      </c>
      <c r="AP5" s="443">
        <v>2.2937125199675282E-2</v>
      </c>
      <c r="AQ5" s="442">
        <v>3.4595034595034596E-3</v>
      </c>
      <c r="AR5" s="442">
        <v>1.166878525462779E-2</v>
      </c>
      <c r="AS5" s="442">
        <v>0</v>
      </c>
      <c r="AT5" s="442">
        <v>0</v>
      </c>
      <c r="AU5" s="442">
        <v>2.7742749054224464E-3</v>
      </c>
      <c r="AV5" s="442">
        <v>0</v>
      </c>
      <c r="AW5" s="443">
        <v>7.4984572999320593E-3</v>
      </c>
      <c r="AX5" s="442">
        <v>2.6537804783837566E-2</v>
      </c>
      <c r="AY5" s="443">
        <v>9.8360383821126749E-3</v>
      </c>
      <c r="AZ5" s="443">
        <v>8.9021805984755478E-3</v>
      </c>
      <c r="BA5" s="442">
        <v>2.0005092913227464E-2</v>
      </c>
      <c r="BB5" s="443">
        <v>3.3071550625764362E-2</v>
      </c>
      <c r="BC5" s="442">
        <v>-2.5078783085900523E-2</v>
      </c>
      <c r="BD5" s="443">
        <v>1.197527954539503E-2</v>
      </c>
    </row>
    <row r="6" spans="1:56" x14ac:dyDescent="0.2">
      <c r="A6" s="267" t="s">
        <v>445</v>
      </c>
      <c r="B6" s="272" t="s">
        <v>446</v>
      </c>
      <c r="C6" s="442">
        <v>2.1867483052700635E-4</v>
      </c>
      <c r="D6" s="442">
        <v>0.15686274509803921</v>
      </c>
      <c r="E6" s="442">
        <v>0</v>
      </c>
      <c r="F6" s="442">
        <v>0</v>
      </c>
      <c r="G6" s="442">
        <v>4.9347516175019185E-4</v>
      </c>
      <c r="H6" s="442">
        <v>0</v>
      </c>
      <c r="I6" s="442">
        <v>8.6011229243817943E-3</v>
      </c>
      <c r="J6" s="442">
        <v>2.1863498888605474E-4</v>
      </c>
      <c r="K6" s="442">
        <v>0</v>
      </c>
      <c r="L6" s="442">
        <v>0</v>
      </c>
      <c r="M6" s="442">
        <v>0</v>
      </c>
      <c r="N6" s="442">
        <v>0</v>
      </c>
      <c r="O6" s="442">
        <v>0</v>
      </c>
      <c r="P6" s="442">
        <v>0</v>
      </c>
      <c r="Q6" s="442">
        <v>0</v>
      </c>
      <c r="R6" s="442">
        <v>0</v>
      </c>
      <c r="S6" s="442">
        <v>0</v>
      </c>
      <c r="T6" s="442">
        <v>0</v>
      </c>
      <c r="U6" s="442">
        <v>0</v>
      </c>
      <c r="V6" s="442">
        <v>0</v>
      </c>
      <c r="W6" s="442">
        <v>0</v>
      </c>
      <c r="X6" s="442">
        <v>0</v>
      </c>
      <c r="Y6" s="442">
        <v>0</v>
      </c>
      <c r="Z6" s="442">
        <v>0</v>
      </c>
      <c r="AA6" s="442">
        <v>0</v>
      </c>
      <c r="AB6" s="442">
        <v>0</v>
      </c>
      <c r="AC6" s="442">
        <v>0</v>
      </c>
      <c r="AD6" s="442">
        <v>0</v>
      </c>
      <c r="AE6" s="442">
        <v>0</v>
      </c>
      <c r="AF6" s="442">
        <v>0</v>
      </c>
      <c r="AG6" s="442">
        <v>0</v>
      </c>
      <c r="AH6" s="442">
        <v>0</v>
      </c>
      <c r="AI6" s="442">
        <v>0</v>
      </c>
      <c r="AJ6" s="442">
        <v>0</v>
      </c>
      <c r="AK6" s="442">
        <v>0</v>
      </c>
      <c r="AL6" s="442">
        <v>0</v>
      </c>
      <c r="AM6" s="442">
        <v>1.148105625717566E-3</v>
      </c>
      <c r="AN6" s="442">
        <v>0</v>
      </c>
      <c r="AO6" s="442">
        <v>0</v>
      </c>
      <c r="AP6" s="443">
        <v>3.0900568256212845E-4</v>
      </c>
      <c r="AQ6" s="442">
        <v>2.0350020350020349E-4</v>
      </c>
      <c r="AR6" s="442">
        <v>6.2564550726940495E-4</v>
      </c>
      <c r="AS6" s="442">
        <v>0</v>
      </c>
      <c r="AT6" s="442">
        <v>0</v>
      </c>
      <c r="AU6" s="442">
        <v>0</v>
      </c>
      <c r="AV6" s="442">
        <v>1.3076923076923076E-2</v>
      </c>
      <c r="AW6" s="443">
        <v>5.0488365859891664E-4</v>
      </c>
      <c r="AX6" s="442">
        <v>5.3011675888211965E-4</v>
      </c>
      <c r="AY6" s="443">
        <v>1.6586911268318169E-5</v>
      </c>
      <c r="AZ6" s="443">
        <v>2.1166023800571232E-4</v>
      </c>
      <c r="BA6" s="442">
        <v>3.2925521820862454E-4</v>
      </c>
      <c r="BB6" s="443">
        <v>6.4770979192322936E-4</v>
      </c>
      <c r="BC6" s="442">
        <v>-4.0140431599506335E-4</v>
      </c>
      <c r="BD6" s="443">
        <v>1.3355330348024195E-4</v>
      </c>
    </row>
    <row r="7" spans="1:56" x14ac:dyDescent="0.2">
      <c r="A7" s="267" t="s">
        <v>447</v>
      </c>
      <c r="B7" s="272" t="s">
        <v>250</v>
      </c>
      <c r="C7" s="442">
        <v>0</v>
      </c>
      <c r="D7" s="442">
        <v>0</v>
      </c>
      <c r="E7" s="442">
        <v>0</v>
      </c>
      <c r="F7" s="442">
        <v>0</v>
      </c>
      <c r="G7" s="442">
        <v>4.0410132689987936E-2</v>
      </c>
      <c r="H7" s="442">
        <v>0</v>
      </c>
      <c r="I7" s="442">
        <v>0</v>
      </c>
      <c r="J7" s="442">
        <v>3.6439164814342453E-5</v>
      </c>
      <c r="K7" s="442">
        <v>0</v>
      </c>
      <c r="L7" s="442">
        <v>0</v>
      </c>
      <c r="M7" s="442">
        <v>0</v>
      </c>
      <c r="N7" s="442">
        <v>0</v>
      </c>
      <c r="O7" s="442">
        <v>0</v>
      </c>
      <c r="P7" s="442">
        <v>0</v>
      </c>
      <c r="Q7" s="442">
        <v>0</v>
      </c>
      <c r="R7" s="442">
        <v>0</v>
      </c>
      <c r="S7" s="442">
        <v>0</v>
      </c>
      <c r="T7" s="442">
        <v>0</v>
      </c>
      <c r="U7" s="442">
        <v>0</v>
      </c>
      <c r="V7" s="442">
        <v>0</v>
      </c>
      <c r="W7" s="442">
        <v>0</v>
      </c>
      <c r="X7" s="442">
        <v>2.7068832173240526E-3</v>
      </c>
      <c r="Y7" s="442">
        <v>0</v>
      </c>
      <c r="Z7" s="442">
        <v>0</v>
      </c>
      <c r="AA7" s="442">
        <v>0</v>
      </c>
      <c r="AB7" s="442">
        <v>0</v>
      </c>
      <c r="AC7" s="442">
        <v>0</v>
      </c>
      <c r="AD7" s="442">
        <v>0</v>
      </c>
      <c r="AE7" s="442">
        <v>0</v>
      </c>
      <c r="AF7" s="442">
        <v>0</v>
      </c>
      <c r="AG7" s="442">
        <v>0</v>
      </c>
      <c r="AH7" s="442">
        <v>0</v>
      </c>
      <c r="AI7" s="442">
        <v>0</v>
      </c>
      <c r="AJ7" s="442">
        <v>3.4096075162903469E-4</v>
      </c>
      <c r="AK7" s="442">
        <v>0</v>
      </c>
      <c r="AL7" s="442">
        <v>0</v>
      </c>
      <c r="AM7" s="442">
        <v>4.0625275986929258E-3</v>
      </c>
      <c r="AN7" s="442">
        <v>0</v>
      </c>
      <c r="AO7" s="442">
        <v>0</v>
      </c>
      <c r="AP7" s="443">
        <v>4.0432607955586978E-3</v>
      </c>
      <c r="AQ7" s="442">
        <v>1.0175010175010174E-3</v>
      </c>
      <c r="AR7" s="442">
        <v>1.1817748470644316E-3</v>
      </c>
      <c r="AS7" s="442">
        <v>0</v>
      </c>
      <c r="AT7" s="442">
        <v>0</v>
      </c>
      <c r="AU7" s="442">
        <v>0</v>
      </c>
      <c r="AV7" s="442">
        <v>0</v>
      </c>
      <c r="AW7" s="443">
        <v>7.7290831686747735E-4</v>
      </c>
      <c r="AX7" s="442">
        <v>4.4433907226903296E-3</v>
      </c>
      <c r="AY7" s="443">
        <v>0</v>
      </c>
      <c r="AZ7" s="443">
        <v>3.0877493544362739E-4</v>
      </c>
      <c r="BA7" s="442">
        <v>2.7054074087289937E-3</v>
      </c>
      <c r="BB7" s="443">
        <v>7.1077627166312276E-3</v>
      </c>
      <c r="BC7" s="442">
        <v>-9.2502725954683243E-3</v>
      </c>
      <c r="BD7" s="443">
        <v>0</v>
      </c>
    </row>
    <row r="8" spans="1:56" x14ac:dyDescent="0.2">
      <c r="A8" s="267" t="s">
        <v>448</v>
      </c>
      <c r="B8" s="272" t="s">
        <v>27</v>
      </c>
      <c r="C8" s="442">
        <v>0</v>
      </c>
      <c r="D8" s="442">
        <v>0</v>
      </c>
      <c r="E8" s="442">
        <v>0</v>
      </c>
      <c r="F8" s="442">
        <v>0</v>
      </c>
      <c r="G8" s="442">
        <v>3.2898344116679459E-4</v>
      </c>
      <c r="H8" s="442">
        <v>4.1771094402673348E-4</v>
      </c>
      <c r="I8" s="442">
        <v>5.7340819495878626E-3</v>
      </c>
      <c r="J8" s="442">
        <v>5.3565572277083405E-3</v>
      </c>
      <c r="K8" s="442">
        <v>0.5883597883597883</v>
      </c>
      <c r="L8" s="442">
        <v>0</v>
      </c>
      <c r="M8" s="442">
        <v>6.8777575914871533E-2</v>
      </c>
      <c r="N8" s="442">
        <v>5.151554385510624E-2</v>
      </c>
      <c r="O8" s="442">
        <v>0.15006305170239598</v>
      </c>
      <c r="P8" s="442">
        <v>2.838489923360772E-4</v>
      </c>
      <c r="Q8" s="442">
        <v>7.365397363187744E-5</v>
      </c>
      <c r="R8" s="442">
        <v>0</v>
      </c>
      <c r="S8" s="442">
        <v>0</v>
      </c>
      <c r="T8" s="442">
        <v>0</v>
      </c>
      <c r="U8" s="442">
        <v>0</v>
      </c>
      <c r="V8" s="442">
        <v>0</v>
      </c>
      <c r="W8" s="442">
        <v>9.3075204765450485E-5</v>
      </c>
      <c r="X8" s="442">
        <v>1.9334880123743234E-4</v>
      </c>
      <c r="Y8" s="442">
        <v>6.7235159068547061E-3</v>
      </c>
      <c r="Z8" s="442">
        <v>0.29868995633187773</v>
      </c>
      <c r="AA8" s="442">
        <v>0</v>
      </c>
      <c r="AB8" s="442">
        <v>0</v>
      </c>
      <c r="AC8" s="442">
        <v>0</v>
      </c>
      <c r="AD8" s="442">
        <v>0</v>
      </c>
      <c r="AE8" s="442">
        <v>0</v>
      </c>
      <c r="AF8" s="442">
        <v>0</v>
      </c>
      <c r="AG8" s="442">
        <v>0</v>
      </c>
      <c r="AH8" s="442">
        <v>0</v>
      </c>
      <c r="AI8" s="442">
        <v>7.2716695753344965E-5</v>
      </c>
      <c r="AJ8" s="442">
        <v>0</v>
      </c>
      <c r="AK8" s="442">
        <v>0</v>
      </c>
      <c r="AL8" s="442">
        <v>0</v>
      </c>
      <c r="AM8" s="442">
        <v>0</v>
      </c>
      <c r="AN8" s="442">
        <v>0</v>
      </c>
      <c r="AO8" s="442">
        <v>4.5641259698767686E-4</v>
      </c>
      <c r="AP8" s="443">
        <v>1.5570743970461152E-2</v>
      </c>
      <c r="AQ8" s="442">
        <v>-4.0700040700040698E-4</v>
      </c>
      <c r="AR8" s="442">
        <v>-1.9861762135536665E-5</v>
      </c>
      <c r="AS8" s="442">
        <v>0</v>
      </c>
      <c r="AT8" s="442">
        <v>0</v>
      </c>
      <c r="AU8" s="442">
        <v>0</v>
      </c>
      <c r="AV8" s="442">
        <v>-6.1538461538461538E-3</v>
      </c>
      <c r="AW8" s="443">
        <v>-7.4797579051691357E-5</v>
      </c>
      <c r="AX8" s="442">
        <v>1.5807602247268834E-2</v>
      </c>
      <c r="AY8" s="443">
        <v>2.9856440282972706E-4</v>
      </c>
      <c r="AZ8" s="443">
        <v>1.4940722682756164E-4</v>
      </c>
      <c r="BA8" s="442">
        <v>9.7414130076896501E-3</v>
      </c>
      <c r="BB8" s="443">
        <v>2.4625755838975937E-2</v>
      </c>
      <c r="BC8" s="442">
        <v>-3.4263153480235328E-2</v>
      </c>
      <c r="BD8" s="443">
        <v>5.9444313509833188E-4</v>
      </c>
    </row>
    <row r="9" spans="1:56" x14ac:dyDescent="0.2">
      <c r="A9" s="267" t="s">
        <v>449</v>
      </c>
      <c r="B9" s="272" t="s">
        <v>191</v>
      </c>
      <c r="C9" s="442">
        <v>0.13164224797725782</v>
      </c>
      <c r="D9" s="442">
        <v>3.9215686274509803E-2</v>
      </c>
      <c r="E9" s="442">
        <v>0</v>
      </c>
      <c r="F9" s="442">
        <v>0</v>
      </c>
      <c r="G9" s="442">
        <v>0.21455203421427788</v>
      </c>
      <c r="H9" s="442">
        <v>2.2974101921470341E-3</v>
      </c>
      <c r="I9" s="442">
        <v>1.9113606498626209E-3</v>
      </c>
      <c r="J9" s="442">
        <v>7.4700287869402032E-3</v>
      </c>
      <c r="K9" s="442">
        <v>0</v>
      </c>
      <c r="L9" s="442">
        <v>0</v>
      </c>
      <c r="M9" s="442">
        <v>5.1907604464053979E-4</v>
      </c>
      <c r="N9" s="442">
        <v>0</v>
      </c>
      <c r="O9" s="442">
        <v>0</v>
      </c>
      <c r="P9" s="442">
        <v>0</v>
      </c>
      <c r="Q9" s="442">
        <v>0</v>
      </c>
      <c r="R9" s="442">
        <v>0</v>
      </c>
      <c r="S9" s="442">
        <v>0</v>
      </c>
      <c r="T9" s="442">
        <v>0</v>
      </c>
      <c r="U9" s="442">
        <v>0</v>
      </c>
      <c r="V9" s="442">
        <v>0</v>
      </c>
      <c r="W9" s="442">
        <v>0</v>
      </c>
      <c r="X9" s="442">
        <v>1.5467904098994587E-3</v>
      </c>
      <c r="Y9" s="442">
        <v>0</v>
      </c>
      <c r="Z9" s="442">
        <v>0</v>
      </c>
      <c r="AA9" s="442">
        <v>0</v>
      </c>
      <c r="AB9" s="442">
        <v>0</v>
      </c>
      <c r="AC9" s="442">
        <v>1.6578249336870026E-4</v>
      </c>
      <c r="AD9" s="442">
        <v>0</v>
      </c>
      <c r="AE9" s="442">
        <v>0</v>
      </c>
      <c r="AF9" s="442">
        <v>9.4393052671323387E-5</v>
      </c>
      <c r="AG9" s="442">
        <v>0</v>
      </c>
      <c r="AH9" s="442">
        <v>3.8421428179373181E-4</v>
      </c>
      <c r="AI9" s="442">
        <v>5.3810354857475274E-3</v>
      </c>
      <c r="AJ9" s="442">
        <v>5.9099863615699345E-3</v>
      </c>
      <c r="AK9" s="442">
        <v>1.5797788309636651E-3</v>
      </c>
      <c r="AL9" s="442">
        <v>0</v>
      </c>
      <c r="AM9" s="442">
        <v>0.14731078336130002</v>
      </c>
      <c r="AN9" s="442">
        <v>0</v>
      </c>
      <c r="AO9" s="442">
        <v>2.2820629849383844E-3</v>
      </c>
      <c r="AP9" s="443">
        <v>2.7745044124963994E-2</v>
      </c>
      <c r="AQ9" s="442">
        <v>5.9829059829059832E-2</v>
      </c>
      <c r="AR9" s="442">
        <v>9.3787240804004135E-2</v>
      </c>
      <c r="AS9" s="442">
        <v>0</v>
      </c>
      <c r="AT9" s="442">
        <v>0</v>
      </c>
      <c r="AU9" s="442">
        <v>0</v>
      </c>
      <c r="AV9" s="442">
        <v>7.3076923076923081E-2</v>
      </c>
      <c r="AW9" s="443">
        <v>6.1290382901273428E-2</v>
      </c>
      <c r="AX9" s="442">
        <v>5.4418216836401703E-2</v>
      </c>
      <c r="AY9" s="443">
        <v>0.12795143352380636</v>
      </c>
      <c r="AZ9" s="443">
        <v>0.10132051087311093</v>
      </c>
      <c r="BA9" s="442">
        <v>8.3179924190202467E-2</v>
      </c>
      <c r="BB9" s="443">
        <v>6.3100569728941971E-2</v>
      </c>
      <c r="BC9" s="442">
        <v>0.15505589704877962</v>
      </c>
      <c r="BD9" s="443">
        <v>9.5519417602849141E-2</v>
      </c>
    </row>
    <row r="10" spans="1:56" x14ac:dyDescent="0.2">
      <c r="A10" s="281" t="s">
        <v>450</v>
      </c>
      <c r="B10" s="283" t="s">
        <v>28</v>
      </c>
      <c r="C10" s="442">
        <v>4.3734966105401264E-3</v>
      </c>
      <c r="D10" s="442">
        <v>0</v>
      </c>
      <c r="E10" s="442">
        <v>0</v>
      </c>
      <c r="F10" s="442">
        <v>4.4052863436123352E-3</v>
      </c>
      <c r="G10" s="442">
        <v>1.2062726176115801E-3</v>
      </c>
      <c r="H10" s="442">
        <v>0.24582289055973267</v>
      </c>
      <c r="I10" s="442">
        <v>7.6454425994504837E-3</v>
      </c>
      <c r="J10" s="442">
        <v>1.0202966148015887E-3</v>
      </c>
      <c r="K10" s="442">
        <v>0</v>
      </c>
      <c r="L10" s="442">
        <v>1.5028348930937905E-3</v>
      </c>
      <c r="M10" s="442">
        <v>3.3739942901635091E-3</v>
      </c>
      <c r="N10" s="442">
        <v>3.3087336181721402E-4</v>
      </c>
      <c r="O10" s="442">
        <v>1.2610340479192938E-3</v>
      </c>
      <c r="P10" s="442">
        <v>1.2975953935363529E-3</v>
      </c>
      <c r="Q10" s="442">
        <v>1.1048096044781615E-3</v>
      </c>
      <c r="R10" s="442">
        <v>1.4265335235378032E-3</v>
      </c>
      <c r="S10" s="442">
        <v>0</v>
      </c>
      <c r="T10" s="442">
        <v>3.7998733375554147E-3</v>
      </c>
      <c r="U10" s="442">
        <v>2.6215182960131075E-3</v>
      </c>
      <c r="V10" s="442">
        <v>2.0345879959308239E-3</v>
      </c>
      <c r="W10" s="442">
        <v>1.7684288905435591E-3</v>
      </c>
      <c r="X10" s="442">
        <v>2.7068832173240526E-3</v>
      </c>
      <c r="Y10" s="442">
        <v>3.2797638570022957E-3</v>
      </c>
      <c r="Z10" s="442">
        <v>0</v>
      </c>
      <c r="AA10" s="442">
        <v>1.0207553589656345E-3</v>
      </c>
      <c r="AB10" s="442">
        <v>2.1436227224008574E-3</v>
      </c>
      <c r="AC10" s="442">
        <v>4.4761273209549075E-3</v>
      </c>
      <c r="AD10" s="442">
        <v>1.4943960149439602E-3</v>
      </c>
      <c r="AE10" s="442">
        <v>0</v>
      </c>
      <c r="AF10" s="442">
        <v>1.1327166320558807E-3</v>
      </c>
      <c r="AG10" s="442">
        <v>0</v>
      </c>
      <c r="AH10" s="442">
        <v>3.3481530270596631E-3</v>
      </c>
      <c r="AI10" s="442">
        <v>7.2716695753344968E-4</v>
      </c>
      <c r="AJ10" s="442">
        <v>2.5761479011971512E-3</v>
      </c>
      <c r="AK10" s="442">
        <v>2.7053712480252765E-2</v>
      </c>
      <c r="AL10" s="442">
        <v>1.5865460891638901E-3</v>
      </c>
      <c r="AM10" s="442">
        <v>3.3560010597898085E-3</v>
      </c>
      <c r="AN10" s="442">
        <v>9.9147121535181237E-2</v>
      </c>
      <c r="AO10" s="442">
        <v>5.0205385668644457E-3</v>
      </c>
      <c r="AP10" s="443">
        <v>5.3604629847853981E-3</v>
      </c>
      <c r="AQ10" s="442">
        <v>7.326007326007326E-3</v>
      </c>
      <c r="AR10" s="442">
        <v>1.4727496623500437E-2</v>
      </c>
      <c r="AS10" s="442">
        <v>0</v>
      </c>
      <c r="AT10" s="442">
        <v>1.1604293588627792E-4</v>
      </c>
      <c r="AU10" s="442">
        <v>3.0264817150063052E-3</v>
      </c>
      <c r="AV10" s="442">
        <v>0.4530769230769231</v>
      </c>
      <c r="AW10" s="443">
        <v>1.3226705228974088E-2</v>
      </c>
      <c r="AX10" s="442">
        <v>1.1105812903414858E-2</v>
      </c>
      <c r="AY10" s="443">
        <v>1.9854532788176851E-2</v>
      </c>
      <c r="AZ10" s="443">
        <v>1.7206732289640848E-2</v>
      </c>
      <c r="BA10" s="442">
        <v>1.4527778273372659E-2</v>
      </c>
      <c r="BB10" s="443">
        <v>1.7765145542946996E-2</v>
      </c>
      <c r="BC10" s="442">
        <v>1.6421630300633858E-2</v>
      </c>
      <c r="BD10" s="443">
        <v>1.2538298373792129E-2</v>
      </c>
    </row>
    <row r="11" spans="1:56" x14ac:dyDescent="0.2">
      <c r="A11" s="281" t="s">
        <v>451</v>
      </c>
      <c r="B11" s="283" t="s">
        <v>285</v>
      </c>
      <c r="C11" s="442">
        <v>2.6897004154821779E-2</v>
      </c>
      <c r="D11" s="442">
        <v>0</v>
      </c>
      <c r="E11" s="442">
        <v>0</v>
      </c>
      <c r="F11" s="442">
        <v>0</v>
      </c>
      <c r="G11" s="442">
        <v>1.5955696896589537E-2</v>
      </c>
      <c r="H11" s="442">
        <v>6.2656641604010022E-3</v>
      </c>
      <c r="I11" s="442">
        <v>0.32301994982678295</v>
      </c>
      <c r="J11" s="442">
        <v>1.4247713442407901E-2</v>
      </c>
      <c r="K11" s="442">
        <v>0</v>
      </c>
      <c r="L11" s="442">
        <v>7.1726210806749091E-3</v>
      </c>
      <c r="M11" s="442">
        <v>2.0763041785621595E-2</v>
      </c>
      <c r="N11" s="442">
        <v>3.3087336181721402E-4</v>
      </c>
      <c r="O11" s="442">
        <v>2.5220680958385876E-3</v>
      </c>
      <c r="P11" s="442">
        <v>3.6494870443209925E-3</v>
      </c>
      <c r="Q11" s="442">
        <v>1.6940413935331812E-3</v>
      </c>
      <c r="R11" s="442">
        <v>1.4265335235378032E-3</v>
      </c>
      <c r="S11" s="442">
        <v>5.3333333333333332E-3</v>
      </c>
      <c r="T11" s="442">
        <v>6.333122229259025E-3</v>
      </c>
      <c r="U11" s="442">
        <v>7.3184052430365918E-3</v>
      </c>
      <c r="V11" s="442">
        <v>6.1037639877924718E-3</v>
      </c>
      <c r="W11" s="442">
        <v>1.3961280714817573E-3</v>
      </c>
      <c r="X11" s="442">
        <v>0.11658932714617169</v>
      </c>
      <c r="Y11" s="442">
        <v>5.0016398819285011E-2</v>
      </c>
      <c r="Z11" s="442">
        <v>3.4934497816593887E-3</v>
      </c>
      <c r="AA11" s="442">
        <v>3.0622660768969039E-3</v>
      </c>
      <c r="AB11" s="442">
        <v>4.2872454448017148E-3</v>
      </c>
      <c r="AC11" s="442">
        <v>8.4549071618037139E-3</v>
      </c>
      <c r="AD11" s="442">
        <v>4.2341220423412207E-3</v>
      </c>
      <c r="AE11" s="442">
        <v>2.841918294849023E-4</v>
      </c>
      <c r="AF11" s="442">
        <v>3.1149707381536718E-3</v>
      </c>
      <c r="AG11" s="442">
        <v>1.3289036544850499E-2</v>
      </c>
      <c r="AH11" s="442">
        <v>1.3173061090070806E-3</v>
      </c>
      <c r="AI11" s="442">
        <v>8.1442699243746367E-3</v>
      </c>
      <c r="AJ11" s="442">
        <v>3.5611456281254734E-3</v>
      </c>
      <c r="AK11" s="442">
        <v>1.9352290679304898E-2</v>
      </c>
      <c r="AL11" s="442">
        <v>2.3798191337458352E-3</v>
      </c>
      <c r="AM11" s="442">
        <v>5.7405281285878304E-3</v>
      </c>
      <c r="AN11" s="442">
        <v>0.66844349680170578</v>
      </c>
      <c r="AO11" s="442">
        <v>0.10451848471017799</v>
      </c>
      <c r="AP11" s="443">
        <v>1.7508576217037213E-2</v>
      </c>
      <c r="AQ11" s="442">
        <v>5.2910052910052907E-3</v>
      </c>
      <c r="AR11" s="442">
        <v>1.2214983713355048E-3</v>
      </c>
      <c r="AS11" s="442">
        <v>0</v>
      </c>
      <c r="AT11" s="442">
        <v>1.334493762692196E-3</v>
      </c>
      <c r="AU11" s="442">
        <v>5.0441361916771753E-3</v>
      </c>
      <c r="AV11" s="442">
        <v>-0.17076923076923076</v>
      </c>
      <c r="AW11" s="443">
        <v>-1.8699394762922841E-4</v>
      </c>
      <c r="AX11" s="442">
        <v>1.7730940437785871E-2</v>
      </c>
      <c r="AY11" s="443">
        <v>2.8852932151239456E-2</v>
      </c>
      <c r="AZ11" s="443">
        <v>1.7251554457689118E-2</v>
      </c>
      <c r="BA11" s="442">
        <v>2.2081184929518299E-2</v>
      </c>
      <c r="BB11" s="443">
        <v>2.2341726572720339E-2</v>
      </c>
      <c r="BC11" s="442">
        <v>1.0095018991816146E-2</v>
      </c>
      <c r="BD11" s="443">
        <v>2.1921072616335403E-2</v>
      </c>
    </row>
    <row r="12" spans="1:56" x14ac:dyDescent="0.2">
      <c r="A12" s="281" t="s">
        <v>452</v>
      </c>
      <c r="B12" s="283" t="s">
        <v>29</v>
      </c>
      <c r="C12" s="442">
        <v>6.7789197463371961E-2</v>
      </c>
      <c r="D12" s="442">
        <v>0</v>
      </c>
      <c r="E12" s="442">
        <v>0</v>
      </c>
      <c r="F12" s="442">
        <v>1.7621145374449341E-2</v>
      </c>
      <c r="G12" s="442">
        <v>1.0362978396754031E-2</v>
      </c>
      <c r="H12" s="442">
        <v>0.11403508771929824</v>
      </c>
      <c r="I12" s="442">
        <v>3.6435312388006215E-2</v>
      </c>
      <c r="J12" s="442">
        <v>0.3606748533323616</v>
      </c>
      <c r="K12" s="442">
        <v>1.5873015873015873E-3</v>
      </c>
      <c r="L12" s="442">
        <v>0.21046519571008948</v>
      </c>
      <c r="M12" s="442">
        <v>3.5037633013236438E-2</v>
      </c>
      <c r="N12" s="442">
        <v>3.82662235840778E-3</v>
      </c>
      <c r="O12" s="442">
        <v>8.8272383354350576E-3</v>
      </c>
      <c r="P12" s="442">
        <v>9.1237176108024814E-3</v>
      </c>
      <c r="Q12" s="442">
        <v>4.5665463651764016E-3</v>
      </c>
      <c r="R12" s="442">
        <v>4.2796005706134095E-3</v>
      </c>
      <c r="S12" s="442">
        <v>1.8666666666666668E-2</v>
      </c>
      <c r="T12" s="442">
        <v>1.7732742241925271E-2</v>
      </c>
      <c r="U12" s="442">
        <v>1.3762971054068814E-2</v>
      </c>
      <c r="V12" s="442">
        <v>1.1190233977619531E-2</v>
      </c>
      <c r="W12" s="442">
        <v>1.0145197319434102E-2</v>
      </c>
      <c r="X12" s="442">
        <v>3.5189481825212685E-2</v>
      </c>
      <c r="Y12" s="442">
        <v>5.9035749426041327E-3</v>
      </c>
      <c r="Z12" s="442">
        <v>0</v>
      </c>
      <c r="AA12" s="442">
        <v>9.1867982306907108E-3</v>
      </c>
      <c r="AB12" s="442">
        <v>1.5005359056806002E-2</v>
      </c>
      <c r="AC12" s="442">
        <v>0</v>
      </c>
      <c r="AD12" s="442">
        <v>0</v>
      </c>
      <c r="AE12" s="442">
        <v>7.1047957371225576E-5</v>
      </c>
      <c r="AF12" s="442">
        <v>5.6635831602794035E-4</v>
      </c>
      <c r="AG12" s="442">
        <v>0</v>
      </c>
      <c r="AH12" s="442">
        <v>9.3309182721334875E-4</v>
      </c>
      <c r="AI12" s="442">
        <v>1.2070971495055264E-2</v>
      </c>
      <c r="AJ12" s="442">
        <v>0.18669495378087589</v>
      </c>
      <c r="AK12" s="442">
        <v>2.5671406003159557E-3</v>
      </c>
      <c r="AL12" s="442">
        <v>4.9182928764080593E-3</v>
      </c>
      <c r="AM12" s="442">
        <v>6.270423032765168E-3</v>
      </c>
      <c r="AN12" s="442">
        <v>1.3859275053304905E-2</v>
      </c>
      <c r="AO12" s="442">
        <v>7.7590141487905067E-3</v>
      </c>
      <c r="AP12" s="443">
        <v>5.5437714405425928E-2</v>
      </c>
      <c r="AQ12" s="442">
        <v>1.1192511192511193E-2</v>
      </c>
      <c r="AR12" s="442">
        <v>8.620004766822913E-3</v>
      </c>
      <c r="AS12" s="442">
        <v>0</v>
      </c>
      <c r="AT12" s="442">
        <v>0</v>
      </c>
      <c r="AU12" s="442">
        <v>0</v>
      </c>
      <c r="AV12" s="442">
        <v>0.97076923076923072</v>
      </c>
      <c r="AW12" s="443">
        <v>1.3619392518995469E-2</v>
      </c>
      <c r="AX12" s="442">
        <v>6.2215461827597504E-2</v>
      </c>
      <c r="AY12" s="443">
        <v>0.11379865148411389</v>
      </c>
      <c r="AZ12" s="443">
        <v>7.3777288607449948E-2</v>
      </c>
      <c r="BA12" s="442">
        <v>8.2391658002767043E-2</v>
      </c>
      <c r="BB12" s="443">
        <v>9.9521461778730405E-2</v>
      </c>
      <c r="BC12" s="442">
        <v>3.758222797368705E-2</v>
      </c>
      <c r="BD12" s="443">
        <v>7.1864770733495689E-2</v>
      </c>
    </row>
    <row r="13" spans="1:56" x14ac:dyDescent="0.2">
      <c r="A13" s="281" t="s">
        <v>453</v>
      </c>
      <c r="B13" s="283" t="s">
        <v>30</v>
      </c>
      <c r="C13" s="442">
        <v>6.9975945768642033E-3</v>
      </c>
      <c r="D13" s="442">
        <v>0</v>
      </c>
      <c r="E13" s="442">
        <v>0</v>
      </c>
      <c r="F13" s="442">
        <v>3.0837004405286344E-2</v>
      </c>
      <c r="G13" s="442">
        <v>4.7154293233907223E-3</v>
      </c>
      <c r="H13" s="442">
        <v>6.0568086883876354E-3</v>
      </c>
      <c r="I13" s="442">
        <v>4.4200215028073111E-3</v>
      </c>
      <c r="J13" s="442">
        <v>8.1295776700798017E-2</v>
      </c>
      <c r="K13" s="442">
        <v>6.1904761904761907E-2</v>
      </c>
      <c r="L13" s="442">
        <v>1.0929708313409385E-3</v>
      </c>
      <c r="M13" s="442">
        <v>2.2579807941863483E-2</v>
      </c>
      <c r="N13" s="442">
        <v>2.2945348352106799E-2</v>
      </c>
      <c r="O13" s="442">
        <v>2.5220680958385876E-3</v>
      </c>
      <c r="P13" s="442">
        <v>3.041239203600827E-3</v>
      </c>
      <c r="Q13" s="442">
        <v>1.2521175517419166E-3</v>
      </c>
      <c r="R13" s="442">
        <v>1.0699001426533524E-3</v>
      </c>
      <c r="S13" s="442">
        <v>0</v>
      </c>
      <c r="T13" s="442">
        <v>1.266624445851805E-3</v>
      </c>
      <c r="U13" s="442">
        <v>1.0922992900054614E-3</v>
      </c>
      <c r="V13" s="442">
        <v>0</v>
      </c>
      <c r="W13" s="442">
        <v>1.9545793000744602E-3</v>
      </c>
      <c r="X13" s="442">
        <v>1.7401392111368909E-3</v>
      </c>
      <c r="Y13" s="442">
        <v>1.2791079042308954E-2</v>
      </c>
      <c r="Z13" s="442">
        <v>5.6768558951965066E-2</v>
      </c>
      <c r="AA13" s="442">
        <v>1.1568560734943858E-2</v>
      </c>
      <c r="AB13" s="442">
        <v>1.1789924973204717E-2</v>
      </c>
      <c r="AC13" s="442">
        <v>1.5749336870026526E-3</v>
      </c>
      <c r="AD13" s="442">
        <v>2.4906600249066001E-4</v>
      </c>
      <c r="AE13" s="442">
        <v>2.1314387211367674E-4</v>
      </c>
      <c r="AF13" s="442">
        <v>4.7668491599018314E-2</v>
      </c>
      <c r="AG13" s="442">
        <v>0</v>
      </c>
      <c r="AH13" s="442">
        <v>1.0812887644766452E-2</v>
      </c>
      <c r="AI13" s="442">
        <v>4.5811518324607326E-3</v>
      </c>
      <c r="AJ13" s="442">
        <v>2.3109562054856795E-3</v>
      </c>
      <c r="AK13" s="442">
        <v>3.5545023696682463E-3</v>
      </c>
      <c r="AL13" s="442">
        <v>3.0144375694113913E-3</v>
      </c>
      <c r="AM13" s="442">
        <v>5.2989490417733815E-3</v>
      </c>
      <c r="AN13" s="442">
        <v>0</v>
      </c>
      <c r="AO13" s="442">
        <v>1.4605203103605659E-2</v>
      </c>
      <c r="AP13" s="443">
        <v>1.4965826066462408E-2</v>
      </c>
      <c r="AQ13" s="442">
        <v>1.0175010175010174E-3</v>
      </c>
      <c r="AR13" s="442">
        <v>1.7428696273933425E-2</v>
      </c>
      <c r="AS13" s="442">
        <v>0</v>
      </c>
      <c r="AT13" s="442">
        <v>0</v>
      </c>
      <c r="AU13" s="442">
        <v>0</v>
      </c>
      <c r="AV13" s="442">
        <v>-1.5384615384615385E-3</v>
      </c>
      <c r="AW13" s="443">
        <v>1.0957845331072785E-2</v>
      </c>
      <c r="AX13" s="442">
        <v>1.9907349442844623E-2</v>
      </c>
      <c r="AY13" s="443">
        <v>4.2877165628602467E-3</v>
      </c>
      <c r="AZ13" s="443">
        <v>6.9524162883758686E-3</v>
      </c>
      <c r="BA13" s="442">
        <v>1.3797902173895414E-2</v>
      </c>
      <c r="BB13" s="443">
        <v>2.8196682191815845E-2</v>
      </c>
      <c r="BC13" s="442">
        <v>-2.2915992666882348E-2</v>
      </c>
      <c r="BD13" s="443">
        <v>4.9493283054442613E-3</v>
      </c>
    </row>
    <row r="14" spans="1:56" x14ac:dyDescent="0.2">
      <c r="A14" s="281" t="s">
        <v>454</v>
      </c>
      <c r="B14" s="283" t="s">
        <v>455</v>
      </c>
      <c r="C14" s="442">
        <v>8.0909687294992341E-3</v>
      </c>
      <c r="D14" s="442">
        <v>0</v>
      </c>
      <c r="E14" s="442">
        <v>0</v>
      </c>
      <c r="F14" s="442">
        <v>4.4052863436123352E-3</v>
      </c>
      <c r="G14" s="442">
        <v>1.7463537668604014E-2</v>
      </c>
      <c r="H14" s="442">
        <v>1.0651629072681704E-2</v>
      </c>
      <c r="I14" s="442">
        <v>2.4130928204515588E-2</v>
      </c>
      <c r="J14" s="442">
        <v>1.8875487373829391E-2</v>
      </c>
      <c r="K14" s="442">
        <v>0</v>
      </c>
      <c r="L14" s="442">
        <v>0.25910239770476123</v>
      </c>
      <c r="M14" s="442">
        <v>7.7861406696080977E-3</v>
      </c>
      <c r="N14" s="442">
        <v>7.1928991699394358E-4</v>
      </c>
      <c r="O14" s="442">
        <v>5.0441361916771753E-3</v>
      </c>
      <c r="P14" s="442">
        <v>5.0281821499533674E-3</v>
      </c>
      <c r="Q14" s="442">
        <v>1.3625985121897326E-2</v>
      </c>
      <c r="R14" s="442">
        <v>2.1041369472182596E-2</v>
      </c>
      <c r="S14" s="442">
        <v>0.04</v>
      </c>
      <c r="T14" s="442">
        <v>2.0265991133628879E-2</v>
      </c>
      <c r="U14" s="442">
        <v>4.030584380120153E-2</v>
      </c>
      <c r="V14" s="442">
        <v>4.170905391658189E-2</v>
      </c>
      <c r="W14" s="442">
        <v>3.8067758749069251E-2</v>
      </c>
      <c r="X14" s="442">
        <v>5.6071152358855375E-2</v>
      </c>
      <c r="Y14" s="442">
        <v>1.4266972777959987E-2</v>
      </c>
      <c r="Z14" s="442">
        <v>0</v>
      </c>
      <c r="AA14" s="442">
        <v>3.8788703640694117E-2</v>
      </c>
      <c r="AB14" s="442">
        <v>1.5005359056806002E-2</v>
      </c>
      <c r="AC14" s="442">
        <v>5.3050397877984082E-3</v>
      </c>
      <c r="AD14" s="442">
        <v>2.9887920298879204E-3</v>
      </c>
      <c r="AE14" s="442">
        <v>4.9733570159857905E-4</v>
      </c>
      <c r="AF14" s="442">
        <v>2.2654332641117614E-3</v>
      </c>
      <c r="AG14" s="442">
        <v>9.9667774086378731E-3</v>
      </c>
      <c r="AH14" s="442">
        <v>1.9210714089686592E-3</v>
      </c>
      <c r="AI14" s="442">
        <v>5.5991855730075629E-3</v>
      </c>
      <c r="AJ14" s="442">
        <v>2.4246097893620244E-3</v>
      </c>
      <c r="AK14" s="442">
        <v>8.2938388625592423E-3</v>
      </c>
      <c r="AL14" s="442">
        <v>2.1418372203712517E-2</v>
      </c>
      <c r="AM14" s="442">
        <v>3.1793694250640291E-3</v>
      </c>
      <c r="AN14" s="442">
        <v>7.6759061833688705E-2</v>
      </c>
      <c r="AO14" s="442">
        <v>1.4148790506617983E-2</v>
      </c>
      <c r="AP14" s="443">
        <v>2.0148217979940819E-2</v>
      </c>
      <c r="AQ14" s="442">
        <v>1.8315018315018315E-3</v>
      </c>
      <c r="AR14" s="442">
        <v>3.0984348931437197E-3</v>
      </c>
      <c r="AS14" s="442">
        <v>3.09377223648795E-5</v>
      </c>
      <c r="AT14" s="442">
        <v>0</v>
      </c>
      <c r="AU14" s="442">
        <v>0</v>
      </c>
      <c r="AV14" s="442">
        <v>3.9230769230769229E-2</v>
      </c>
      <c r="AW14" s="443">
        <v>2.3249580821900731E-3</v>
      </c>
      <c r="AX14" s="442">
        <v>2.1489708009558087E-2</v>
      </c>
      <c r="AY14" s="443">
        <v>5.0341275699345649E-2</v>
      </c>
      <c r="AZ14" s="443">
        <v>3.1158877154887982E-2</v>
      </c>
      <c r="BA14" s="442">
        <v>3.277468076030382E-2</v>
      </c>
      <c r="BB14" s="443">
        <v>2.372663237781935E-2</v>
      </c>
      <c r="BC14" s="442">
        <v>4.1608253352025594E-2</v>
      </c>
      <c r="BD14" s="443">
        <v>3.8335035483279649E-2</v>
      </c>
    </row>
    <row r="15" spans="1:56" x14ac:dyDescent="0.2">
      <c r="A15" s="281" t="s">
        <v>456</v>
      </c>
      <c r="B15" s="283" t="s">
        <v>31</v>
      </c>
      <c r="C15" s="442">
        <v>2.624097966324076E-3</v>
      </c>
      <c r="D15" s="442">
        <v>0</v>
      </c>
      <c r="E15" s="442">
        <v>0</v>
      </c>
      <c r="F15" s="442">
        <v>0</v>
      </c>
      <c r="G15" s="442">
        <v>1.0966114705559819E-3</v>
      </c>
      <c r="H15" s="442">
        <v>6.2656641604010022E-4</v>
      </c>
      <c r="I15" s="442">
        <v>3.4643411778760005E-3</v>
      </c>
      <c r="J15" s="442">
        <v>6.8505629850963813E-3</v>
      </c>
      <c r="K15" s="442">
        <v>5.2910052910052914E-4</v>
      </c>
      <c r="L15" s="442">
        <v>3.7570872327344763E-3</v>
      </c>
      <c r="M15" s="442">
        <v>8.6945237477290424E-2</v>
      </c>
      <c r="N15" s="442">
        <v>5.0350294189576055E-3</v>
      </c>
      <c r="O15" s="442">
        <v>8.8272383354350576E-3</v>
      </c>
      <c r="P15" s="442">
        <v>3.6900369003690036E-3</v>
      </c>
      <c r="Q15" s="442">
        <v>6.6288576268689692E-3</v>
      </c>
      <c r="R15" s="442">
        <v>4.6362339514978606E-3</v>
      </c>
      <c r="S15" s="442">
        <v>1.8666666666666668E-2</v>
      </c>
      <c r="T15" s="442">
        <v>3.6098796706776438E-2</v>
      </c>
      <c r="U15" s="442">
        <v>9.2845439650464223E-3</v>
      </c>
      <c r="V15" s="442">
        <v>3.0518819938962359E-3</v>
      </c>
      <c r="W15" s="442">
        <v>5.8637379002233802E-3</v>
      </c>
      <c r="X15" s="442">
        <v>2.3201856148491878E-3</v>
      </c>
      <c r="Y15" s="442">
        <v>5.706789111183995E-2</v>
      </c>
      <c r="Z15" s="442">
        <v>0</v>
      </c>
      <c r="AA15" s="442">
        <v>4.4232732221844168E-3</v>
      </c>
      <c r="AB15" s="442">
        <v>1.0718113612004287E-3</v>
      </c>
      <c r="AC15" s="442">
        <v>1.6578249336870026E-4</v>
      </c>
      <c r="AD15" s="442">
        <v>0</v>
      </c>
      <c r="AE15" s="442">
        <v>7.1047957371225576E-5</v>
      </c>
      <c r="AF15" s="442">
        <v>0</v>
      </c>
      <c r="AG15" s="442">
        <v>0</v>
      </c>
      <c r="AH15" s="442">
        <v>2.1955101816784674E-4</v>
      </c>
      <c r="AI15" s="442">
        <v>2.181500872600349E-3</v>
      </c>
      <c r="AJ15" s="442">
        <v>6.8192150325806938E-4</v>
      </c>
      <c r="AK15" s="442">
        <v>5.9241706161137445E-4</v>
      </c>
      <c r="AL15" s="442">
        <v>1.7452006980802793E-3</v>
      </c>
      <c r="AM15" s="442">
        <v>1.3247372604433454E-3</v>
      </c>
      <c r="AN15" s="442">
        <v>9.5948827292110881E-3</v>
      </c>
      <c r="AO15" s="442">
        <v>4.5641259698767688E-3</v>
      </c>
      <c r="AP15" s="443">
        <v>5.868489276455338E-3</v>
      </c>
      <c r="AQ15" s="442">
        <v>8.1400081400081396E-4</v>
      </c>
      <c r="AR15" s="442">
        <v>4.5682052911734329E-4</v>
      </c>
      <c r="AS15" s="442">
        <v>0</v>
      </c>
      <c r="AT15" s="442">
        <v>0</v>
      </c>
      <c r="AU15" s="442">
        <v>0</v>
      </c>
      <c r="AV15" s="442">
        <v>-0.13076923076923078</v>
      </c>
      <c r="AW15" s="443">
        <v>-7.4797579051691365E-4</v>
      </c>
      <c r="AX15" s="442">
        <v>5.6501389225576673E-3</v>
      </c>
      <c r="AY15" s="443">
        <v>2.6704927141992255E-2</v>
      </c>
      <c r="AZ15" s="443">
        <v>1.5737561225836492E-2</v>
      </c>
      <c r="BA15" s="442">
        <v>1.3885487305832684E-2</v>
      </c>
      <c r="BB15" s="443">
        <v>3.6433675795681649E-3</v>
      </c>
      <c r="BC15" s="442">
        <v>3.2741411744970465E-2</v>
      </c>
      <c r="BD15" s="443">
        <v>2.0179642286642051E-2</v>
      </c>
    </row>
    <row r="16" spans="1:56" x14ac:dyDescent="0.2">
      <c r="A16" s="281" t="s">
        <v>457</v>
      </c>
      <c r="B16" s="283" t="s">
        <v>32</v>
      </c>
      <c r="C16" s="442">
        <v>0</v>
      </c>
      <c r="D16" s="442">
        <v>0</v>
      </c>
      <c r="E16" s="442">
        <v>0</v>
      </c>
      <c r="F16" s="442">
        <v>4.4052863436123352E-3</v>
      </c>
      <c r="G16" s="442">
        <v>0</v>
      </c>
      <c r="H16" s="442">
        <v>2.0885547201336674E-4</v>
      </c>
      <c r="I16" s="442">
        <v>1.0393023533628001E-2</v>
      </c>
      <c r="J16" s="442">
        <v>3.6439164814342453E-5</v>
      </c>
      <c r="K16" s="442">
        <v>0</v>
      </c>
      <c r="L16" s="442">
        <v>1.6394562470114079E-3</v>
      </c>
      <c r="M16" s="442">
        <v>8.434985725408772E-3</v>
      </c>
      <c r="N16" s="442">
        <v>0.53723763900277643</v>
      </c>
      <c r="O16" s="442">
        <v>1.2610340479192938E-3</v>
      </c>
      <c r="P16" s="442">
        <v>0.23595961234337617</v>
      </c>
      <c r="Q16" s="442">
        <v>0.11931943728364146</v>
      </c>
      <c r="R16" s="442">
        <v>9.5577746077032816E-2</v>
      </c>
      <c r="S16" s="442">
        <v>2.4E-2</v>
      </c>
      <c r="T16" s="442">
        <v>5.699810006333122E-3</v>
      </c>
      <c r="U16" s="442">
        <v>4.5985800109229931E-2</v>
      </c>
      <c r="V16" s="442">
        <v>9.1556459816887082E-3</v>
      </c>
      <c r="W16" s="442">
        <v>5.5007446016381238E-2</v>
      </c>
      <c r="X16" s="442">
        <v>1.9334880123743233E-3</v>
      </c>
      <c r="Y16" s="442">
        <v>2.4762217120367334E-2</v>
      </c>
      <c r="Z16" s="442">
        <v>0</v>
      </c>
      <c r="AA16" s="442">
        <v>0</v>
      </c>
      <c r="AB16" s="442">
        <v>0</v>
      </c>
      <c r="AC16" s="442">
        <v>0</v>
      </c>
      <c r="AD16" s="442">
        <v>0</v>
      </c>
      <c r="AE16" s="442">
        <v>0</v>
      </c>
      <c r="AF16" s="442">
        <v>9.4393052671323387E-5</v>
      </c>
      <c r="AG16" s="442">
        <v>0</v>
      </c>
      <c r="AH16" s="442">
        <v>5.4887754541961686E-5</v>
      </c>
      <c r="AI16" s="442">
        <v>0</v>
      </c>
      <c r="AJ16" s="442">
        <v>0</v>
      </c>
      <c r="AK16" s="442">
        <v>0</v>
      </c>
      <c r="AL16" s="442">
        <v>3.1730921783277807E-4</v>
      </c>
      <c r="AM16" s="442">
        <v>0</v>
      </c>
      <c r="AN16" s="442">
        <v>0</v>
      </c>
      <c r="AO16" s="442">
        <v>3.6513007759014149E-3</v>
      </c>
      <c r="AP16" s="443">
        <v>0.12162254170267368</v>
      </c>
      <c r="AQ16" s="442">
        <v>0</v>
      </c>
      <c r="AR16" s="442">
        <v>-1.1917057281321999E-4</v>
      </c>
      <c r="AS16" s="442">
        <v>0</v>
      </c>
      <c r="AT16" s="442">
        <v>-2.9590948651000868E-3</v>
      </c>
      <c r="AU16" s="442">
        <v>-1.7654476670870113E-3</v>
      </c>
      <c r="AV16" s="442">
        <v>-0.36461538461538462</v>
      </c>
      <c r="AW16" s="443">
        <v>-3.390823583676675E-3</v>
      </c>
      <c r="AX16" s="442">
        <v>0.12227316197331302</v>
      </c>
      <c r="AY16" s="443">
        <v>0.22315615747613557</v>
      </c>
      <c r="AZ16" s="443">
        <v>0.13265120633885061</v>
      </c>
      <c r="BA16" s="442">
        <v>0.1617324339097192</v>
      </c>
      <c r="BB16" s="443">
        <v>0.12869823115569323</v>
      </c>
      <c r="BC16" s="442">
        <v>0.13820889799537486</v>
      </c>
      <c r="BD16" s="443">
        <v>0.18203315264356981</v>
      </c>
    </row>
    <row r="17" spans="1:56" x14ac:dyDescent="0.2">
      <c r="A17" s="281" t="s">
        <v>458</v>
      </c>
      <c r="B17" s="283" t="s">
        <v>33</v>
      </c>
      <c r="C17" s="442">
        <v>0</v>
      </c>
      <c r="D17" s="442">
        <v>0</v>
      </c>
      <c r="E17" s="442">
        <v>0</v>
      </c>
      <c r="F17" s="442">
        <v>0</v>
      </c>
      <c r="G17" s="442">
        <v>1.5626713455422743E-3</v>
      </c>
      <c r="H17" s="442">
        <v>0</v>
      </c>
      <c r="I17" s="442">
        <v>2.7475809341775178E-3</v>
      </c>
      <c r="J17" s="442">
        <v>5.1379222388222862E-3</v>
      </c>
      <c r="K17" s="442">
        <v>0</v>
      </c>
      <c r="L17" s="442">
        <v>2.5958057244347293E-3</v>
      </c>
      <c r="M17" s="442">
        <v>1.0251751881650662E-2</v>
      </c>
      <c r="N17" s="442">
        <v>8.703407995626718E-3</v>
      </c>
      <c r="O17" s="442">
        <v>0.41992433795712486</v>
      </c>
      <c r="P17" s="442">
        <v>6.832650744089859E-2</v>
      </c>
      <c r="Q17" s="442">
        <v>3.9110259998526922E-2</v>
      </c>
      <c r="R17" s="442">
        <v>1.9971469329529243E-2</v>
      </c>
      <c r="S17" s="442">
        <v>3.7333333333333336E-2</v>
      </c>
      <c r="T17" s="442">
        <v>4.7498416719442688E-2</v>
      </c>
      <c r="U17" s="442">
        <v>6.6739486619333696E-2</v>
      </c>
      <c r="V17" s="442">
        <v>4.170905391658189E-2</v>
      </c>
      <c r="W17" s="442">
        <v>2.4758004467609829E-2</v>
      </c>
      <c r="X17" s="442">
        <v>7.9273008507347257E-3</v>
      </c>
      <c r="Y17" s="442">
        <v>9.5113151853066583E-3</v>
      </c>
      <c r="Z17" s="442">
        <v>0</v>
      </c>
      <c r="AA17" s="442">
        <v>3.4025178632187818E-4</v>
      </c>
      <c r="AB17" s="442">
        <v>0</v>
      </c>
      <c r="AC17" s="442">
        <v>0</v>
      </c>
      <c r="AD17" s="442">
        <v>0</v>
      </c>
      <c r="AE17" s="442">
        <v>0</v>
      </c>
      <c r="AF17" s="442">
        <v>0</v>
      </c>
      <c r="AG17" s="442">
        <v>0</v>
      </c>
      <c r="AH17" s="442">
        <v>2.1955101816784674E-4</v>
      </c>
      <c r="AI17" s="442">
        <v>1.4543339150668993E-4</v>
      </c>
      <c r="AJ17" s="442">
        <v>1.7426882861039552E-3</v>
      </c>
      <c r="AK17" s="442">
        <v>1.9747235387045813E-4</v>
      </c>
      <c r="AL17" s="442">
        <v>9.519276534983341E-4</v>
      </c>
      <c r="AM17" s="442">
        <v>2.649474520886691E-4</v>
      </c>
      <c r="AN17" s="442">
        <v>0</v>
      </c>
      <c r="AO17" s="442">
        <v>3.1948881789137379E-3</v>
      </c>
      <c r="AP17" s="443">
        <v>1.2370702071385549E-2</v>
      </c>
      <c r="AQ17" s="442">
        <v>0</v>
      </c>
      <c r="AR17" s="442">
        <v>5.7599110193056326E-4</v>
      </c>
      <c r="AS17" s="442">
        <v>0</v>
      </c>
      <c r="AT17" s="442">
        <v>0</v>
      </c>
      <c r="AU17" s="442">
        <v>-2.2698612862547289E-3</v>
      </c>
      <c r="AV17" s="442">
        <v>-1.6923076923076923E-2</v>
      </c>
      <c r="AW17" s="443">
        <v>1.6829455286630556E-4</v>
      </c>
      <c r="AX17" s="442">
        <v>1.2656204630396736E-2</v>
      </c>
      <c r="AY17" s="443">
        <v>2.6248787082113504E-3</v>
      </c>
      <c r="AZ17" s="443">
        <v>1.6434794951031781E-3</v>
      </c>
      <c r="BA17" s="442">
        <v>8.7325620435233231E-3</v>
      </c>
      <c r="BB17" s="443">
        <v>1.956339246526017E-2</v>
      </c>
      <c r="BC17" s="442">
        <v>-2.35510502414417E-2</v>
      </c>
      <c r="BD17" s="443">
        <v>2.0766229345065075E-3</v>
      </c>
    </row>
    <row r="18" spans="1:56" x14ac:dyDescent="0.2">
      <c r="A18" s="281" t="s">
        <v>459</v>
      </c>
      <c r="B18" s="283" t="s">
        <v>34</v>
      </c>
      <c r="C18" s="442">
        <v>1.312048983162038E-3</v>
      </c>
      <c r="D18" s="442">
        <v>0</v>
      </c>
      <c r="E18" s="442">
        <v>0</v>
      </c>
      <c r="F18" s="442">
        <v>3.0837004405286344E-2</v>
      </c>
      <c r="G18" s="442">
        <v>4.5235223160434261E-3</v>
      </c>
      <c r="H18" s="442">
        <v>2.5062656641604009E-3</v>
      </c>
      <c r="I18" s="442">
        <v>1.1946004061641381E-2</v>
      </c>
      <c r="J18" s="442">
        <v>9.1462303683999564E-3</v>
      </c>
      <c r="K18" s="442">
        <v>5.2910052910052914E-4</v>
      </c>
      <c r="L18" s="442">
        <v>2.3908736935583032E-3</v>
      </c>
      <c r="M18" s="442">
        <v>1.1030365948611471E-2</v>
      </c>
      <c r="N18" s="442">
        <v>8.7753369873261116E-4</v>
      </c>
      <c r="O18" s="442">
        <v>1.2610340479192938E-3</v>
      </c>
      <c r="P18" s="442">
        <v>7.3435789302947974E-2</v>
      </c>
      <c r="Q18" s="442">
        <v>3.7268910657729984E-2</v>
      </c>
      <c r="R18" s="442">
        <v>3.3880171184022825E-2</v>
      </c>
      <c r="S18" s="442">
        <v>0.04</v>
      </c>
      <c r="T18" s="442">
        <v>2.1532615579480684E-2</v>
      </c>
      <c r="U18" s="442">
        <v>2.8181321682140905E-2</v>
      </c>
      <c r="V18" s="442">
        <v>2.7466937945066123E-2</v>
      </c>
      <c r="W18" s="442">
        <v>1.0331347728965004E-2</v>
      </c>
      <c r="X18" s="442">
        <v>6.3805104408352666E-3</v>
      </c>
      <c r="Y18" s="442">
        <v>0.1020006559527714</v>
      </c>
      <c r="Z18" s="442">
        <v>0</v>
      </c>
      <c r="AA18" s="442">
        <v>1.0207553589656345E-3</v>
      </c>
      <c r="AB18" s="442">
        <v>0</v>
      </c>
      <c r="AC18" s="442">
        <v>3.0669761273209549E-3</v>
      </c>
      <c r="AD18" s="442">
        <v>0</v>
      </c>
      <c r="AE18" s="442">
        <v>3.5523978685612787E-4</v>
      </c>
      <c r="AF18" s="442">
        <v>1.4158957900698508E-3</v>
      </c>
      <c r="AG18" s="442">
        <v>0</v>
      </c>
      <c r="AH18" s="442">
        <v>4.5007958724408584E-3</v>
      </c>
      <c r="AI18" s="442">
        <v>2.1815008726003491E-4</v>
      </c>
      <c r="AJ18" s="442">
        <v>3.0307622367025305E-4</v>
      </c>
      <c r="AK18" s="442">
        <v>2.5671406003159557E-3</v>
      </c>
      <c r="AL18" s="442">
        <v>2.3798191337458352E-3</v>
      </c>
      <c r="AM18" s="442">
        <v>2.3845270687980215E-3</v>
      </c>
      <c r="AN18" s="442">
        <v>1.0660980810234541E-3</v>
      </c>
      <c r="AO18" s="442">
        <v>4.5641259698767688E-3</v>
      </c>
      <c r="AP18" s="443">
        <v>1.1666273862832902E-2</v>
      </c>
      <c r="AQ18" s="442">
        <v>2.0350020350020349E-3</v>
      </c>
      <c r="AR18" s="442">
        <v>9.6329546357352828E-4</v>
      </c>
      <c r="AS18" s="442">
        <v>0</v>
      </c>
      <c r="AT18" s="442">
        <v>1.7406440382941688E-3</v>
      </c>
      <c r="AU18" s="442">
        <v>5.5485498108448928E-3</v>
      </c>
      <c r="AV18" s="442">
        <v>-0.11307692307692307</v>
      </c>
      <c r="AW18" s="443">
        <v>7.4797579051691357E-5</v>
      </c>
      <c r="AX18" s="442">
        <v>1.1899656090082554E-2</v>
      </c>
      <c r="AY18" s="443">
        <v>8.8408237060135841E-2</v>
      </c>
      <c r="AZ18" s="443">
        <v>5.3119249378092419E-2</v>
      </c>
      <c r="BA18" s="442">
        <v>4.1825144393821678E-2</v>
      </c>
      <c r="BB18" s="443">
        <v>4.7981659585891855E-3</v>
      </c>
      <c r="BC18" s="442">
        <v>0.12105635237307835</v>
      </c>
      <c r="BD18" s="443">
        <v>6.4579568963259754E-2</v>
      </c>
    </row>
    <row r="19" spans="1:56" x14ac:dyDescent="0.2">
      <c r="A19" s="281" t="s">
        <v>460</v>
      </c>
      <c r="B19" s="285" t="s">
        <v>269</v>
      </c>
      <c r="C19" s="442">
        <v>0</v>
      </c>
      <c r="D19" s="442">
        <v>0</v>
      </c>
      <c r="E19" s="442">
        <v>0</v>
      </c>
      <c r="F19" s="442">
        <v>4.4052863436123352E-3</v>
      </c>
      <c r="G19" s="442">
        <v>0</v>
      </c>
      <c r="H19" s="442">
        <v>0</v>
      </c>
      <c r="I19" s="442">
        <v>1.194600406164138E-3</v>
      </c>
      <c r="J19" s="442">
        <v>3.6439164814342453E-5</v>
      </c>
      <c r="K19" s="442">
        <v>0</v>
      </c>
      <c r="L19" s="442">
        <v>4.7817473871166063E-4</v>
      </c>
      <c r="M19" s="442">
        <v>2.2060731897222941E-3</v>
      </c>
      <c r="N19" s="442">
        <v>1.1508638671903097E-4</v>
      </c>
      <c r="O19" s="442">
        <v>0</v>
      </c>
      <c r="P19" s="442">
        <v>1.0948461132962977E-3</v>
      </c>
      <c r="Q19" s="442">
        <v>0.16365912941003166</v>
      </c>
      <c r="R19" s="442">
        <v>4.1012838801711839E-2</v>
      </c>
      <c r="S19" s="442">
        <v>1.6E-2</v>
      </c>
      <c r="T19" s="442">
        <v>2.5332488917036099E-3</v>
      </c>
      <c r="U19" s="442">
        <v>1.3653741125068269E-2</v>
      </c>
      <c r="V19" s="442">
        <v>2.0345879959308239E-3</v>
      </c>
      <c r="W19" s="442">
        <v>8.0975428145941917E-3</v>
      </c>
      <c r="X19" s="442">
        <v>1.9334880123743234E-4</v>
      </c>
      <c r="Y19" s="442">
        <v>6.8875040997048217E-3</v>
      </c>
      <c r="Z19" s="442">
        <v>0</v>
      </c>
      <c r="AA19" s="442">
        <v>1.0888057162300102E-2</v>
      </c>
      <c r="AB19" s="442">
        <v>0</v>
      </c>
      <c r="AC19" s="442">
        <v>0</v>
      </c>
      <c r="AD19" s="442">
        <v>0</v>
      </c>
      <c r="AE19" s="442">
        <v>0</v>
      </c>
      <c r="AF19" s="442">
        <v>0</v>
      </c>
      <c r="AG19" s="442">
        <v>0</v>
      </c>
      <c r="AH19" s="442">
        <v>3.2932652725177014E-4</v>
      </c>
      <c r="AI19" s="442">
        <v>0</v>
      </c>
      <c r="AJ19" s="442">
        <v>0</v>
      </c>
      <c r="AK19" s="442">
        <v>0</v>
      </c>
      <c r="AL19" s="442">
        <v>1.8245280025384739E-2</v>
      </c>
      <c r="AM19" s="442">
        <v>0</v>
      </c>
      <c r="AN19" s="442">
        <v>0</v>
      </c>
      <c r="AO19" s="442">
        <v>0</v>
      </c>
      <c r="AP19" s="443">
        <v>7.4056616125906726E-3</v>
      </c>
      <c r="AQ19" s="442">
        <v>0</v>
      </c>
      <c r="AR19" s="442">
        <v>4.9654405338841663E-5</v>
      </c>
      <c r="AS19" s="442">
        <v>0</v>
      </c>
      <c r="AT19" s="442">
        <v>1.5897882216420075E-2</v>
      </c>
      <c r="AU19" s="442">
        <v>6.1790668348045398E-2</v>
      </c>
      <c r="AV19" s="442">
        <v>0.19538461538461538</v>
      </c>
      <c r="AW19" s="443">
        <v>4.8493763751846566E-3</v>
      </c>
      <c r="AX19" s="442">
        <v>9.606035339341323E-3</v>
      </c>
      <c r="AY19" s="443">
        <v>5.408577091816847E-2</v>
      </c>
      <c r="AZ19" s="443">
        <v>3.4415954699728829E-2</v>
      </c>
      <c r="BA19" s="442">
        <v>2.7003793733770393E-2</v>
      </c>
      <c r="BB19" s="443">
        <v>1.3090555794658952E-2</v>
      </c>
      <c r="BC19" s="442">
        <v>6.4398432725834856E-2</v>
      </c>
      <c r="BD19" s="443">
        <v>3.5553984340220494E-2</v>
      </c>
    </row>
    <row r="20" spans="1:56" x14ac:dyDescent="0.2">
      <c r="A20" s="281" t="s">
        <v>461</v>
      </c>
      <c r="B20" s="285" t="s">
        <v>270</v>
      </c>
      <c r="C20" s="442">
        <v>0</v>
      </c>
      <c r="D20" s="442">
        <v>0</v>
      </c>
      <c r="E20" s="442">
        <v>0</v>
      </c>
      <c r="F20" s="442">
        <v>0</v>
      </c>
      <c r="G20" s="442">
        <v>0</v>
      </c>
      <c r="H20" s="442">
        <v>0</v>
      </c>
      <c r="I20" s="442">
        <v>1.1946004061641381E-4</v>
      </c>
      <c r="J20" s="442">
        <v>0</v>
      </c>
      <c r="K20" s="442">
        <v>0</v>
      </c>
      <c r="L20" s="442">
        <v>3.3472231709816246E-3</v>
      </c>
      <c r="M20" s="442">
        <v>1.4274591227614846E-3</v>
      </c>
      <c r="N20" s="442">
        <v>1.4385798339878873E-4</v>
      </c>
      <c r="O20" s="442">
        <v>0</v>
      </c>
      <c r="P20" s="442">
        <v>4.8659827257613238E-4</v>
      </c>
      <c r="Q20" s="442">
        <v>5.0821241805995435E-3</v>
      </c>
      <c r="R20" s="442">
        <v>0.15228245363766049</v>
      </c>
      <c r="S20" s="442">
        <v>2.6666666666666666E-3</v>
      </c>
      <c r="T20" s="442">
        <v>3.1665611146295125E-3</v>
      </c>
      <c r="U20" s="442">
        <v>2.4030584380120151E-3</v>
      </c>
      <c r="V20" s="442">
        <v>2.0345879959308239E-3</v>
      </c>
      <c r="W20" s="442">
        <v>9.3075204765450488E-4</v>
      </c>
      <c r="X20" s="442">
        <v>0</v>
      </c>
      <c r="Y20" s="442">
        <v>0</v>
      </c>
      <c r="Z20" s="442">
        <v>0</v>
      </c>
      <c r="AA20" s="442">
        <v>3.4025178632187818E-4</v>
      </c>
      <c r="AB20" s="442">
        <v>0</v>
      </c>
      <c r="AC20" s="442">
        <v>0</v>
      </c>
      <c r="AD20" s="442">
        <v>0</v>
      </c>
      <c r="AE20" s="442">
        <v>0</v>
      </c>
      <c r="AF20" s="442">
        <v>0</v>
      </c>
      <c r="AG20" s="442">
        <v>0</v>
      </c>
      <c r="AH20" s="442">
        <v>0</v>
      </c>
      <c r="AI20" s="442">
        <v>0</v>
      </c>
      <c r="AJ20" s="442">
        <v>0</v>
      </c>
      <c r="AK20" s="442">
        <v>0</v>
      </c>
      <c r="AL20" s="442">
        <v>2.7288592733618913E-2</v>
      </c>
      <c r="AM20" s="442">
        <v>0</v>
      </c>
      <c r="AN20" s="442">
        <v>0</v>
      </c>
      <c r="AO20" s="442">
        <v>0</v>
      </c>
      <c r="AP20" s="443">
        <v>2.0740042422814045E-3</v>
      </c>
      <c r="AQ20" s="442">
        <v>0</v>
      </c>
      <c r="AR20" s="442">
        <v>2.9792643203304998E-5</v>
      </c>
      <c r="AS20" s="442">
        <v>0</v>
      </c>
      <c r="AT20" s="442">
        <v>9.3994778067885126E-3</v>
      </c>
      <c r="AU20" s="442">
        <v>0.10517023959646911</v>
      </c>
      <c r="AV20" s="442">
        <v>3.8461538461538464E-3</v>
      </c>
      <c r="AW20" s="443">
        <v>3.6588482419452357E-3</v>
      </c>
      <c r="AX20" s="442">
        <v>3.6735226658213215E-3</v>
      </c>
      <c r="AY20" s="443">
        <v>1.1627424799091037E-2</v>
      </c>
      <c r="AZ20" s="443">
        <v>8.4439984362043585E-3</v>
      </c>
      <c r="BA20" s="442">
        <v>6.7846038313629379E-3</v>
      </c>
      <c r="BB20" s="443">
        <v>5.8762618622508764E-3</v>
      </c>
      <c r="BC20" s="442">
        <v>1.2054111698239812E-2</v>
      </c>
      <c r="BD20" s="443">
        <v>7.342812999188205E-3</v>
      </c>
    </row>
    <row r="21" spans="1:56" x14ac:dyDescent="0.2">
      <c r="A21" s="281" t="s">
        <v>462</v>
      </c>
      <c r="B21" s="285" t="s">
        <v>271</v>
      </c>
      <c r="C21" s="442">
        <v>4.3734966105401271E-4</v>
      </c>
      <c r="D21" s="442">
        <v>0</v>
      </c>
      <c r="E21" s="442">
        <v>0</v>
      </c>
      <c r="F21" s="442">
        <v>0</v>
      </c>
      <c r="G21" s="442">
        <v>0</v>
      </c>
      <c r="H21" s="442">
        <v>0</v>
      </c>
      <c r="I21" s="442">
        <v>0</v>
      </c>
      <c r="J21" s="442">
        <v>0</v>
      </c>
      <c r="K21" s="442">
        <v>0</v>
      </c>
      <c r="L21" s="442">
        <v>0</v>
      </c>
      <c r="M21" s="442">
        <v>0</v>
      </c>
      <c r="N21" s="442">
        <v>0</v>
      </c>
      <c r="O21" s="442">
        <v>0</v>
      </c>
      <c r="P21" s="442">
        <v>0</v>
      </c>
      <c r="Q21" s="442">
        <v>2.7988509980113427E-3</v>
      </c>
      <c r="R21" s="442">
        <v>5.7061340941512127E-3</v>
      </c>
      <c r="S21" s="442">
        <v>8.7999999999999995E-2</v>
      </c>
      <c r="T21" s="442">
        <v>0</v>
      </c>
      <c r="U21" s="442">
        <v>9.8306936100491524E-4</v>
      </c>
      <c r="V21" s="442">
        <v>2.0345879959308239E-3</v>
      </c>
      <c r="W21" s="442">
        <v>3.7230081906180194E-4</v>
      </c>
      <c r="X21" s="442">
        <v>0</v>
      </c>
      <c r="Y21" s="442">
        <v>1.6398819285011479E-4</v>
      </c>
      <c r="Z21" s="442">
        <v>0</v>
      </c>
      <c r="AA21" s="442">
        <v>0</v>
      </c>
      <c r="AB21" s="442">
        <v>0</v>
      </c>
      <c r="AC21" s="442">
        <v>1.1604774535809018E-3</v>
      </c>
      <c r="AD21" s="442">
        <v>0</v>
      </c>
      <c r="AE21" s="442">
        <v>0</v>
      </c>
      <c r="AF21" s="442">
        <v>0</v>
      </c>
      <c r="AG21" s="442">
        <v>0</v>
      </c>
      <c r="AH21" s="442">
        <v>3.2383775179757397E-3</v>
      </c>
      <c r="AI21" s="442">
        <v>0</v>
      </c>
      <c r="AJ21" s="442">
        <v>1.4206697984543113E-2</v>
      </c>
      <c r="AK21" s="442">
        <v>0</v>
      </c>
      <c r="AL21" s="442">
        <v>9.5192765349833407E-3</v>
      </c>
      <c r="AM21" s="442">
        <v>7.9484235626600729E-4</v>
      </c>
      <c r="AN21" s="442">
        <v>2.1321961620469083E-3</v>
      </c>
      <c r="AO21" s="442">
        <v>5.9333637608397988E-3</v>
      </c>
      <c r="AP21" s="443">
        <v>1.6681069473904733E-3</v>
      </c>
      <c r="AQ21" s="442">
        <v>1.4245014245014246E-3</v>
      </c>
      <c r="AR21" s="442">
        <v>3.4758083737189161E-4</v>
      </c>
      <c r="AS21" s="442">
        <v>0</v>
      </c>
      <c r="AT21" s="442">
        <v>4.6359152886568028E-2</v>
      </c>
      <c r="AU21" s="442">
        <v>6.7339218158890296E-2</v>
      </c>
      <c r="AV21" s="442">
        <v>1.2307692307692308E-2</v>
      </c>
      <c r="AW21" s="443">
        <v>7.0060399045084243E-3</v>
      </c>
      <c r="AX21" s="442">
        <v>4.6911337306101142E-3</v>
      </c>
      <c r="AY21" s="443">
        <v>6.1371571692777228E-4</v>
      </c>
      <c r="AZ21" s="443">
        <v>3.1674332087443069E-3</v>
      </c>
      <c r="BA21" s="442">
        <v>3.0962966086712524E-3</v>
      </c>
      <c r="BB21" s="443">
        <v>6.5367554000673274E-3</v>
      </c>
      <c r="BC21" s="442">
        <v>-1.5696706088165163E-3</v>
      </c>
      <c r="BD21" s="443">
        <v>9.8200958441354387E-4</v>
      </c>
    </row>
    <row r="22" spans="1:56" x14ac:dyDescent="0.2">
      <c r="A22" s="281" t="s">
        <v>463</v>
      </c>
      <c r="B22" s="285" t="s">
        <v>281</v>
      </c>
      <c r="C22" s="442">
        <v>0</v>
      </c>
      <c r="D22" s="442">
        <v>0</v>
      </c>
      <c r="E22" s="442">
        <v>0</v>
      </c>
      <c r="F22" s="442">
        <v>0</v>
      </c>
      <c r="G22" s="442">
        <v>0</v>
      </c>
      <c r="H22" s="442">
        <v>0</v>
      </c>
      <c r="I22" s="442">
        <v>0</v>
      </c>
      <c r="J22" s="442">
        <v>0</v>
      </c>
      <c r="K22" s="442">
        <v>0</v>
      </c>
      <c r="L22" s="442">
        <v>0</v>
      </c>
      <c r="M22" s="442">
        <v>0</v>
      </c>
      <c r="N22" s="442">
        <v>0</v>
      </c>
      <c r="O22" s="442">
        <v>0</v>
      </c>
      <c r="P22" s="442">
        <v>2.7573902112647498E-3</v>
      </c>
      <c r="Q22" s="442">
        <v>7.8073212049790085E-3</v>
      </c>
      <c r="R22" s="442">
        <v>9.9857346647646214E-3</v>
      </c>
      <c r="S22" s="442">
        <v>0.14133333333333334</v>
      </c>
      <c r="T22" s="442">
        <v>0.2894236858771374</v>
      </c>
      <c r="U22" s="442">
        <v>0.15019115237575095</v>
      </c>
      <c r="V22" s="442">
        <v>0.31943031536113936</v>
      </c>
      <c r="W22" s="442">
        <v>1.1169024571854059E-2</v>
      </c>
      <c r="X22" s="442">
        <v>4.2536736272235113E-3</v>
      </c>
      <c r="Y22" s="442">
        <v>3.2797638570022957E-4</v>
      </c>
      <c r="Z22" s="442">
        <v>0</v>
      </c>
      <c r="AA22" s="442">
        <v>0</v>
      </c>
      <c r="AB22" s="442">
        <v>0</v>
      </c>
      <c r="AC22" s="442">
        <v>0</v>
      </c>
      <c r="AD22" s="442">
        <v>0</v>
      </c>
      <c r="AE22" s="442">
        <v>0</v>
      </c>
      <c r="AF22" s="442">
        <v>0</v>
      </c>
      <c r="AG22" s="442">
        <v>0</v>
      </c>
      <c r="AH22" s="442">
        <v>2.1955101816784673E-3</v>
      </c>
      <c r="AI22" s="442">
        <v>2.3269342641070389E-3</v>
      </c>
      <c r="AJ22" s="442">
        <v>0</v>
      </c>
      <c r="AK22" s="442">
        <v>0</v>
      </c>
      <c r="AL22" s="442">
        <v>2.74472473425353E-2</v>
      </c>
      <c r="AM22" s="442">
        <v>0</v>
      </c>
      <c r="AN22" s="442">
        <v>1.1727078891257996E-2</v>
      </c>
      <c r="AO22" s="442">
        <v>8.6718393427658597E-3</v>
      </c>
      <c r="AP22" s="443">
        <v>7.3847120747898495E-3</v>
      </c>
      <c r="AQ22" s="442">
        <v>0</v>
      </c>
      <c r="AR22" s="442">
        <v>5.2633669659172167E-4</v>
      </c>
      <c r="AS22" s="442">
        <v>0</v>
      </c>
      <c r="AT22" s="442">
        <v>0</v>
      </c>
      <c r="AU22" s="442">
        <v>0</v>
      </c>
      <c r="AV22" s="442">
        <v>-7.0769230769230765E-2</v>
      </c>
      <c r="AW22" s="443">
        <v>-2.4309213191799691E-4</v>
      </c>
      <c r="AX22" s="442">
        <v>7.4083151077948472E-3</v>
      </c>
      <c r="AY22" s="443">
        <v>6.0293422460336544E-3</v>
      </c>
      <c r="AZ22" s="443">
        <v>3.5235204326833289E-3</v>
      </c>
      <c r="BA22" s="442">
        <v>6.8689450695247536E-3</v>
      </c>
      <c r="BB22" s="443">
        <v>1.1317876364132218E-2</v>
      </c>
      <c r="BC22" s="442">
        <v>-7.4349665096996058E-3</v>
      </c>
      <c r="BD22" s="443">
        <v>4.1349150234372958E-3</v>
      </c>
    </row>
    <row r="23" spans="1:56" x14ac:dyDescent="0.2">
      <c r="A23" s="281" t="s">
        <v>464</v>
      </c>
      <c r="B23" s="283" t="s">
        <v>35</v>
      </c>
      <c r="C23" s="442">
        <v>0</v>
      </c>
      <c r="D23" s="442">
        <v>0</v>
      </c>
      <c r="E23" s="442">
        <v>0</v>
      </c>
      <c r="F23" s="442">
        <v>0</v>
      </c>
      <c r="G23" s="442">
        <v>0</v>
      </c>
      <c r="H23" s="442">
        <v>0</v>
      </c>
      <c r="I23" s="442">
        <v>1.1946004061641381E-4</v>
      </c>
      <c r="J23" s="442">
        <v>0</v>
      </c>
      <c r="K23" s="442">
        <v>0</v>
      </c>
      <c r="L23" s="442">
        <v>0</v>
      </c>
      <c r="M23" s="442">
        <v>0</v>
      </c>
      <c r="N23" s="442">
        <v>0</v>
      </c>
      <c r="O23" s="442">
        <v>0</v>
      </c>
      <c r="P23" s="442">
        <v>8.515469770082316E-4</v>
      </c>
      <c r="Q23" s="442">
        <v>2.4453119245783309E-2</v>
      </c>
      <c r="R23" s="442">
        <v>2.3537803138373753E-2</v>
      </c>
      <c r="S23" s="442">
        <v>2.1333333333333333E-2</v>
      </c>
      <c r="T23" s="442">
        <v>2.1532615579480684E-2</v>
      </c>
      <c r="U23" s="442">
        <v>0.1190606226105953</v>
      </c>
      <c r="V23" s="442">
        <v>2.0345879959308241E-2</v>
      </c>
      <c r="W23" s="442">
        <v>3.2855547282204023E-2</v>
      </c>
      <c r="X23" s="442">
        <v>7.7339520494972935E-4</v>
      </c>
      <c r="Y23" s="442">
        <v>8.5273860282059685E-3</v>
      </c>
      <c r="Z23" s="442">
        <v>0</v>
      </c>
      <c r="AA23" s="442">
        <v>3.4025178632187818E-4</v>
      </c>
      <c r="AB23" s="442">
        <v>0</v>
      </c>
      <c r="AC23" s="442">
        <v>1.6578249336870026E-4</v>
      </c>
      <c r="AD23" s="442">
        <v>0</v>
      </c>
      <c r="AE23" s="442">
        <v>0</v>
      </c>
      <c r="AF23" s="442">
        <v>9.4393052671323387E-5</v>
      </c>
      <c r="AG23" s="442">
        <v>0</v>
      </c>
      <c r="AH23" s="442">
        <v>1.8661836544266975E-3</v>
      </c>
      <c r="AI23" s="442">
        <v>4.3630017452006982E-4</v>
      </c>
      <c r="AJ23" s="442">
        <v>7.5769055917563263E-5</v>
      </c>
      <c r="AK23" s="442">
        <v>0</v>
      </c>
      <c r="AL23" s="442">
        <v>1.5548151673806123E-2</v>
      </c>
      <c r="AM23" s="442">
        <v>8.8315817362889689E-5</v>
      </c>
      <c r="AN23" s="442">
        <v>0</v>
      </c>
      <c r="AO23" s="442">
        <v>9.1282519397535371E-4</v>
      </c>
      <c r="AP23" s="443">
        <v>5.5725770550187235E-3</v>
      </c>
      <c r="AQ23" s="442">
        <v>5.0875050875050874E-3</v>
      </c>
      <c r="AR23" s="442">
        <v>1.0973623579884007E-2</v>
      </c>
      <c r="AS23" s="442">
        <v>0</v>
      </c>
      <c r="AT23" s="442">
        <v>3.0403249202204816E-2</v>
      </c>
      <c r="AU23" s="442">
        <v>6.8852459016393447E-2</v>
      </c>
      <c r="AV23" s="442">
        <v>6.3076923076923072E-2</v>
      </c>
      <c r="AW23" s="443">
        <v>1.2522361359570662E-2</v>
      </c>
      <c r="AX23" s="442">
        <v>1.1020567997463964E-2</v>
      </c>
      <c r="AY23" s="443">
        <v>3.119998009570648E-2</v>
      </c>
      <c r="AZ23" s="443">
        <v>2.3738318222452419E-2</v>
      </c>
      <c r="BA23" s="442">
        <v>1.8913522657787049E-2</v>
      </c>
      <c r="BB23" s="443">
        <v>1.0678689069471137E-2</v>
      </c>
      <c r="BC23" s="442">
        <v>4.2099524305930003E-2</v>
      </c>
      <c r="BD23" s="443">
        <v>2.3974127320815986E-2</v>
      </c>
    </row>
    <row r="24" spans="1:56" x14ac:dyDescent="0.2">
      <c r="A24" s="281" t="s">
        <v>465</v>
      </c>
      <c r="B24" s="283" t="s">
        <v>466</v>
      </c>
      <c r="C24" s="442">
        <v>0</v>
      </c>
      <c r="D24" s="442">
        <v>0</v>
      </c>
      <c r="E24" s="442">
        <v>0</v>
      </c>
      <c r="F24" s="442">
        <v>0</v>
      </c>
      <c r="G24" s="442">
        <v>2.741528676389955E-5</v>
      </c>
      <c r="H24" s="442">
        <v>0</v>
      </c>
      <c r="I24" s="442">
        <v>0</v>
      </c>
      <c r="J24" s="442">
        <v>3.6439164814342453E-5</v>
      </c>
      <c r="K24" s="442">
        <v>0</v>
      </c>
      <c r="L24" s="442">
        <v>0</v>
      </c>
      <c r="M24" s="442">
        <v>0</v>
      </c>
      <c r="N24" s="442">
        <v>0</v>
      </c>
      <c r="O24" s="442">
        <v>0</v>
      </c>
      <c r="P24" s="442">
        <v>4.0549856048011029E-5</v>
      </c>
      <c r="Q24" s="442">
        <v>8.1019370995065183E-4</v>
      </c>
      <c r="R24" s="442">
        <v>3.566333808844508E-4</v>
      </c>
      <c r="S24" s="442">
        <v>0</v>
      </c>
      <c r="T24" s="442">
        <v>0</v>
      </c>
      <c r="U24" s="442">
        <v>0</v>
      </c>
      <c r="V24" s="442">
        <v>2.6449643947100712E-2</v>
      </c>
      <c r="W24" s="442">
        <v>6.4221891288160837E-3</v>
      </c>
      <c r="X24" s="442">
        <v>0</v>
      </c>
      <c r="Y24" s="442">
        <v>1.6398819285011479E-3</v>
      </c>
      <c r="Z24" s="442">
        <v>0</v>
      </c>
      <c r="AA24" s="442">
        <v>0</v>
      </c>
      <c r="AB24" s="442">
        <v>0</v>
      </c>
      <c r="AC24" s="442">
        <v>2.486737400530504E-4</v>
      </c>
      <c r="AD24" s="442">
        <v>0</v>
      </c>
      <c r="AE24" s="442">
        <v>0</v>
      </c>
      <c r="AF24" s="442">
        <v>9.4393052671323387E-5</v>
      </c>
      <c r="AG24" s="442">
        <v>0</v>
      </c>
      <c r="AH24" s="442">
        <v>1.7015203908008123E-3</v>
      </c>
      <c r="AI24" s="442">
        <v>1.4543339150668993E-4</v>
      </c>
      <c r="AJ24" s="442">
        <v>0</v>
      </c>
      <c r="AK24" s="442">
        <v>0</v>
      </c>
      <c r="AL24" s="442">
        <v>1.9038553069966682E-3</v>
      </c>
      <c r="AM24" s="442">
        <v>1.7663163472577938E-4</v>
      </c>
      <c r="AN24" s="442">
        <v>0</v>
      </c>
      <c r="AO24" s="442">
        <v>0</v>
      </c>
      <c r="AP24" s="443">
        <v>4.47796370492576E-4</v>
      </c>
      <c r="AQ24" s="442">
        <v>6.105006105006105E-4</v>
      </c>
      <c r="AR24" s="442">
        <v>1.137085882259474E-2</v>
      </c>
      <c r="AS24" s="442">
        <v>0</v>
      </c>
      <c r="AT24" s="442">
        <v>8.9527125036263422E-2</v>
      </c>
      <c r="AU24" s="442">
        <v>3.0517023959646911E-2</v>
      </c>
      <c r="AV24" s="442">
        <v>-5.3846153846153844E-3</v>
      </c>
      <c r="AW24" s="443">
        <v>1.7483934103332856E-2</v>
      </c>
      <c r="AX24" s="442">
        <v>7.9277762534331053E-3</v>
      </c>
      <c r="AY24" s="443">
        <v>2.5087703293331233E-3</v>
      </c>
      <c r="AZ24" s="443">
        <v>8.4913107246997535E-3</v>
      </c>
      <c r="BA24" s="442">
        <v>5.8081918049511551E-3</v>
      </c>
      <c r="BB24" s="443">
        <v>1.1070723943529932E-2</v>
      </c>
      <c r="BC24" s="442">
        <v>4.8647806654924094E-3</v>
      </c>
      <c r="BD24" s="443">
        <v>2.5741744572760363E-3</v>
      </c>
    </row>
    <row r="25" spans="1:56" x14ac:dyDescent="0.2">
      <c r="A25" s="281" t="s">
        <v>467</v>
      </c>
      <c r="B25" s="283" t="s">
        <v>192</v>
      </c>
      <c r="C25" s="442">
        <v>0</v>
      </c>
      <c r="D25" s="442">
        <v>0</v>
      </c>
      <c r="E25" s="442">
        <v>0</v>
      </c>
      <c r="F25" s="442">
        <v>0</v>
      </c>
      <c r="G25" s="442">
        <v>0</v>
      </c>
      <c r="H25" s="442">
        <v>0</v>
      </c>
      <c r="I25" s="442">
        <v>0</v>
      </c>
      <c r="J25" s="442">
        <v>0</v>
      </c>
      <c r="K25" s="442">
        <v>0</v>
      </c>
      <c r="L25" s="442">
        <v>0</v>
      </c>
      <c r="M25" s="442">
        <v>0</v>
      </c>
      <c r="N25" s="442">
        <v>0</v>
      </c>
      <c r="O25" s="442">
        <v>0</v>
      </c>
      <c r="P25" s="442">
        <v>0</v>
      </c>
      <c r="Q25" s="442">
        <v>0</v>
      </c>
      <c r="R25" s="442">
        <v>7.1326676176890159E-4</v>
      </c>
      <c r="S25" s="442">
        <v>0</v>
      </c>
      <c r="T25" s="442">
        <v>0</v>
      </c>
      <c r="U25" s="442">
        <v>0</v>
      </c>
      <c r="V25" s="442">
        <v>0</v>
      </c>
      <c r="W25" s="442">
        <v>0.46695830230826507</v>
      </c>
      <c r="X25" s="442">
        <v>0</v>
      </c>
      <c r="Y25" s="442">
        <v>0</v>
      </c>
      <c r="Z25" s="442">
        <v>0</v>
      </c>
      <c r="AA25" s="442">
        <v>0</v>
      </c>
      <c r="AB25" s="442">
        <v>0</v>
      </c>
      <c r="AC25" s="442">
        <v>0</v>
      </c>
      <c r="AD25" s="442">
        <v>0</v>
      </c>
      <c r="AE25" s="442">
        <v>0</v>
      </c>
      <c r="AF25" s="442">
        <v>1.3215027373985274E-3</v>
      </c>
      <c r="AG25" s="442">
        <v>0</v>
      </c>
      <c r="AH25" s="442">
        <v>5.4887754541961689E-3</v>
      </c>
      <c r="AI25" s="442">
        <v>7.2716695753344965E-5</v>
      </c>
      <c r="AJ25" s="442">
        <v>0</v>
      </c>
      <c r="AK25" s="442">
        <v>0</v>
      </c>
      <c r="AL25" s="442">
        <v>6.6634935744883383E-2</v>
      </c>
      <c r="AM25" s="442">
        <v>0</v>
      </c>
      <c r="AN25" s="442">
        <v>0</v>
      </c>
      <c r="AO25" s="442">
        <v>0</v>
      </c>
      <c r="AP25" s="443">
        <v>1.454421661822086E-2</v>
      </c>
      <c r="AQ25" s="442">
        <v>0</v>
      </c>
      <c r="AR25" s="442">
        <v>2.2086279494716771E-2</v>
      </c>
      <c r="AS25" s="442">
        <v>0</v>
      </c>
      <c r="AT25" s="442">
        <v>8.4189149985494635E-2</v>
      </c>
      <c r="AU25" s="442">
        <v>5.5233291298865068E-2</v>
      </c>
      <c r="AV25" s="442">
        <v>5.8461538461538461E-2</v>
      </c>
      <c r="AW25" s="443">
        <v>2.4745532402934558E-2</v>
      </c>
      <c r="AX25" s="442">
        <v>2.5371015133634711E-2</v>
      </c>
      <c r="AY25" s="443">
        <v>3.8083548272058516E-2</v>
      </c>
      <c r="AZ25" s="443">
        <v>3.2755044361495768E-2</v>
      </c>
      <c r="BA25" s="442">
        <v>3.034338237560073E-2</v>
      </c>
      <c r="BB25" s="443">
        <v>3.3936584097872362E-2</v>
      </c>
      <c r="BC25" s="442">
        <v>3.1093856716632517E-2</v>
      </c>
      <c r="BD25" s="443">
        <v>2.8135229266504309E-2</v>
      </c>
    </row>
    <row r="26" spans="1:56" x14ac:dyDescent="0.2">
      <c r="A26" s="281" t="s">
        <v>468</v>
      </c>
      <c r="B26" s="283" t="s">
        <v>50</v>
      </c>
      <c r="C26" s="442">
        <v>1.312048983162038E-3</v>
      </c>
      <c r="D26" s="442">
        <v>0</v>
      </c>
      <c r="E26" s="442">
        <v>0</v>
      </c>
      <c r="F26" s="442">
        <v>0</v>
      </c>
      <c r="G26" s="442">
        <v>1.0253317249698432E-2</v>
      </c>
      <c r="H26" s="442">
        <v>1.6708437761069339E-2</v>
      </c>
      <c r="I26" s="442">
        <v>1.5888185401983036E-2</v>
      </c>
      <c r="J26" s="442">
        <v>3.6803556462485878E-3</v>
      </c>
      <c r="K26" s="442">
        <v>1.0582010582010583E-3</v>
      </c>
      <c r="L26" s="442">
        <v>2.3225630165994945E-3</v>
      </c>
      <c r="M26" s="442">
        <v>1.0381520892810797E-2</v>
      </c>
      <c r="N26" s="442">
        <v>8.1567476587113205E-3</v>
      </c>
      <c r="O26" s="442">
        <v>3.2786885245901641E-2</v>
      </c>
      <c r="P26" s="442">
        <v>3.0006893475528163E-3</v>
      </c>
      <c r="Q26" s="442">
        <v>1.3257715253737938E-3</v>
      </c>
      <c r="R26" s="442">
        <v>2.8530670470756064E-3</v>
      </c>
      <c r="S26" s="442">
        <v>1.0666666666666666E-2</v>
      </c>
      <c r="T26" s="442">
        <v>5.0664977834072198E-3</v>
      </c>
      <c r="U26" s="442">
        <v>4.1507373020207537E-3</v>
      </c>
      <c r="V26" s="442">
        <v>8.1383519837232958E-3</v>
      </c>
      <c r="W26" s="442">
        <v>1.4892032762472078E-3</v>
      </c>
      <c r="X26" s="442">
        <v>5.3944315545243621E-2</v>
      </c>
      <c r="Y26" s="442">
        <v>3.2797638570022957E-3</v>
      </c>
      <c r="Z26" s="442">
        <v>9.6069868995633193E-3</v>
      </c>
      <c r="AA26" s="442">
        <v>3.4025178632187819E-3</v>
      </c>
      <c r="AB26" s="442">
        <v>4.2872454448017148E-3</v>
      </c>
      <c r="AC26" s="442">
        <v>6.2997347480106105E-3</v>
      </c>
      <c r="AD26" s="442">
        <v>1.643835616438356E-2</v>
      </c>
      <c r="AE26" s="442">
        <v>0</v>
      </c>
      <c r="AF26" s="442">
        <v>2.4542193694544081E-3</v>
      </c>
      <c r="AG26" s="442">
        <v>1.9933554817275746E-2</v>
      </c>
      <c r="AH26" s="442">
        <v>8.9467039903397549E-3</v>
      </c>
      <c r="AI26" s="442">
        <v>2.2614892379290284E-2</v>
      </c>
      <c r="AJ26" s="442">
        <v>3.0307622367025306E-3</v>
      </c>
      <c r="AK26" s="442">
        <v>5.0355450236966824E-2</v>
      </c>
      <c r="AL26" s="442">
        <v>6.1875297477391716E-3</v>
      </c>
      <c r="AM26" s="442">
        <v>6.0937913980393891E-3</v>
      </c>
      <c r="AN26" s="442">
        <v>1.1727078891257996E-2</v>
      </c>
      <c r="AO26" s="442">
        <v>3.651300775901415E-2</v>
      </c>
      <c r="AP26" s="443">
        <v>8.0734281299918824E-3</v>
      </c>
      <c r="AQ26" s="442">
        <v>2.0146520146520148E-2</v>
      </c>
      <c r="AR26" s="442">
        <v>1.047707952649559E-2</v>
      </c>
      <c r="AS26" s="442">
        <v>0</v>
      </c>
      <c r="AT26" s="442">
        <v>1.0501885697708152E-2</v>
      </c>
      <c r="AU26" s="442">
        <v>1.1853720050441363E-2</v>
      </c>
      <c r="AV26" s="442">
        <v>-2.0769230769230769E-2</v>
      </c>
      <c r="AW26" s="443">
        <v>8.4458933012534834E-3</v>
      </c>
      <c r="AX26" s="442">
        <v>1.1822402894064558E-2</v>
      </c>
      <c r="AY26" s="443">
        <v>1.6192972125695614E-2</v>
      </c>
      <c r="AZ26" s="443">
        <v>1.3098033551882904E-2</v>
      </c>
      <c r="BA26" s="442">
        <v>1.3531902884308151E-2</v>
      </c>
      <c r="BB26" s="443">
        <v>1.3512419409135265E-2</v>
      </c>
      <c r="BC26" s="442">
        <v>1.2515427106174436E-2</v>
      </c>
      <c r="BD26" s="443">
        <v>1.3543876188231597E-2</v>
      </c>
    </row>
    <row r="27" spans="1:56" x14ac:dyDescent="0.2">
      <c r="A27" s="281" t="s">
        <v>469</v>
      </c>
      <c r="B27" s="283" t="s">
        <v>36</v>
      </c>
      <c r="C27" s="442">
        <v>2.624097966324076E-3</v>
      </c>
      <c r="D27" s="442">
        <v>0</v>
      </c>
      <c r="E27" s="442">
        <v>0</v>
      </c>
      <c r="F27" s="442">
        <v>4.4052863436123352E-3</v>
      </c>
      <c r="G27" s="442">
        <v>5.4830573527799096E-4</v>
      </c>
      <c r="H27" s="442">
        <v>2.2974101921470341E-3</v>
      </c>
      <c r="I27" s="442">
        <v>4.3005614621908972E-3</v>
      </c>
      <c r="J27" s="442">
        <v>3.2430856684764783E-3</v>
      </c>
      <c r="K27" s="442">
        <v>5.2910052910052914E-4</v>
      </c>
      <c r="L27" s="442">
        <v>3.483844524899242E-3</v>
      </c>
      <c r="M27" s="442">
        <v>5.7098364910459385E-3</v>
      </c>
      <c r="N27" s="442">
        <v>3.9992519384863265E-3</v>
      </c>
      <c r="O27" s="442">
        <v>2.5220680958385876E-3</v>
      </c>
      <c r="P27" s="442">
        <v>3.8522363245610479E-3</v>
      </c>
      <c r="Q27" s="442">
        <v>1.7676953671650585E-3</v>
      </c>
      <c r="R27" s="442">
        <v>1.783166904422254E-3</v>
      </c>
      <c r="S27" s="442">
        <v>0</v>
      </c>
      <c r="T27" s="442">
        <v>3.1665611146295125E-3</v>
      </c>
      <c r="U27" s="442">
        <v>1.7476788640087384E-3</v>
      </c>
      <c r="V27" s="442">
        <v>2.0345879959308239E-3</v>
      </c>
      <c r="W27" s="442">
        <v>6.5152643335815344E-4</v>
      </c>
      <c r="X27" s="442">
        <v>1.3534416086620263E-3</v>
      </c>
      <c r="Y27" s="442">
        <v>6.5595277140045915E-4</v>
      </c>
      <c r="Z27" s="442">
        <v>1.3100436681222707E-2</v>
      </c>
      <c r="AA27" s="442">
        <v>2.9942157196325279E-2</v>
      </c>
      <c r="AB27" s="442">
        <v>3.2154340836012861E-3</v>
      </c>
      <c r="AC27" s="442">
        <v>3.0669761273209549E-3</v>
      </c>
      <c r="AD27" s="442">
        <v>2.4906600249066002E-3</v>
      </c>
      <c r="AE27" s="442">
        <v>9.2362344582593257E-3</v>
      </c>
      <c r="AF27" s="442">
        <v>3.1149707381536718E-3</v>
      </c>
      <c r="AG27" s="442">
        <v>0</v>
      </c>
      <c r="AH27" s="442">
        <v>8.178275426752292E-3</v>
      </c>
      <c r="AI27" s="442">
        <v>5.235602094240838E-3</v>
      </c>
      <c r="AJ27" s="442">
        <v>2.1973026216093347E-3</v>
      </c>
      <c r="AK27" s="442">
        <v>1.7772511848341231E-3</v>
      </c>
      <c r="AL27" s="442">
        <v>1.1105822624147231E-3</v>
      </c>
      <c r="AM27" s="442">
        <v>2.2078954340722422E-3</v>
      </c>
      <c r="AN27" s="442">
        <v>0</v>
      </c>
      <c r="AO27" s="442">
        <v>0</v>
      </c>
      <c r="AP27" s="443">
        <v>3.5247597349883468E-3</v>
      </c>
      <c r="AQ27" s="442">
        <v>0</v>
      </c>
      <c r="AR27" s="442">
        <v>0</v>
      </c>
      <c r="AS27" s="442">
        <v>0</v>
      </c>
      <c r="AT27" s="442">
        <v>0.26341746446185088</v>
      </c>
      <c r="AU27" s="442">
        <v>5.3467843631778061E-2</v>
      </c>
      <c r="AV27" s="442">
        <v>0</v>
      </c>
      <c r="AW27" s="443">
        <v>2.961984130446978E-2</v>
      </c>
      <c r="AX27" s="442">
        <v>1.6244482390267163E-2</v>
      </c>
      <c r="AY27" s="443">
        <v>0</v>
      </c>
      <c r="AZ27" s="443">
        <v>1.1833052364742882E-2</v>
      </c>
      <c r="BA27" s="442">
        <v>9.8906321213605534E-3</v>
      </c>
      <c r="BB27" s="443">
        <v>0</v>
      </c>
      <c r="BC27" s="442">
        <v>2.8469750889679714E-2</v>
      </c>
      <c r="BD27" s="443">
        <v>1.5968785188676775E-2</v>
      </c>
    </row>
    <row r="28" spans="1:56" x14ac:dyDescent="0.2">
      <c r="A28" s="281" t="s">
        <v>470</v>
      </c>
      <c r="B28" s="283" t="s">
        <v>193</v>
      </c>
      <c r="C28" s="442">
        <v>1.0059042204242292E-2</v>
      </c>
      <c r="D28" s="442">
        <v>0</v>
      </c>
      <c r="E28" s="442">
        <v>0</v>
      </c>
      <c r="F28" s="442">
        <v>5.2863436123348019E-2</v>
      </c>
      <c r="G28" s="442">
        <v>1.4859085426033557E-2</v>
      </c>
      <c r="H28" s="442">
        <v>3.0701754385964911E-2</v>
      </c>
      <c r="I28" s="442">
        <v>5.0053757018277384E-2</v>
      </c>
      <c r="J28" s="442">
        <v>3.0062310971832526E-2</v>
      </c>
      <c r="K28" s="442">
        <v>7.4074074074074077E-3</v>
      </c>
      <c r="L28" s="442">
        <v>3.4360270510280753E-2</v>
      </c>
      <c r="M28" s="442">
        <v>5.7876978977420189E-2</v>
      </c>
      <c r="N28" s="442">
        <v>4.4150015105088258E-2</v>
      </c>
      <c r="O28" s="442">
        <v>3.7831021437578813E-2</v>
      </c>
      <c r="P28" s="442">
        <v>2.4046064636470542E-2</v>
      </c>
      <c r="Q28" s="442">
        <v>1.3994254990056713E-2</v>
      </c>
      <c r="R28" s="442">
        <v>1.1055634807417974E-2</v>
      </c>
      <c r="S28" s="442">
        <v>1.0666666666666666E-2</v>
      </c>
      <c r="T28" s="442">
        <v>2.9132362254591513E-2</v>
      </c>
      <c r="U28" s="442">
        <v>9.3937738940469695E-3</v>
      </c>
      <c r="V28" s="442">
        <v>5.0864699898270603E-3</v>
      </c>
      <c r="W28" s="442">
        <v>1.2565152643335815E-2</v>
      </c>
      <c r="X28" s="442">
        <v>2.1655065738592421E-2</v>
      </c>
      <c r="Y28" s="442">
        <v>3.115775664152181E-3</v>
      </c>
      <c r="Z28" s="442">
        <v>0.10305676855895196</v>
      </c>
      <c r="AA28" s="442">
        <v>4.3211976862878532E-2</v>
      </c>
      <c r="AB28" s="442">
        <v>7.6098606645230438E-2</v>
      </c>
      <c r="AC28" s="442">
        <v>2.3541114058355437E-2</v>
      </c>
      <c r="AD28" s="442">
        <v>5.2303860523038601E-3</v>
      </c>
      <c r="AE28" s="442">
        <v>2.344582593250444E-3</v>
      </c>
      <c r="AF28" s="442">
        <v>1.0383235793845574E-2</v>
      </c>
      <c r="AG28" s="442">
        <v>0</v>
      </c>
      <c r="AH28" s="442">
        <v>1.2130193753773532E-2</v>
      </c>
      <c r="AI28" s="442">
        <v>1.6942990110529379E-2</v>
      </c>
      <c r="AJ28" s="442">
        <v>1.0456129716623731E-2</v>
      </c>
      <c r="AK28" s="442">
        <v>4.5418641390205369E-3</v>
      </c>
      <c r="AL28" s="442">
        <v>5.0769474853244491E-3</v>
      </c>
      <c r="AM28" s="442">
        <v>3.7357590744502338E-2</v>
      </c>
      <c r="AN28" s="442">
        <v>0</v>
      </c>
      <c r="AO28" s="442">
        <v>3.6513007759014149E-3</v>
      </c>
      <c r="AP28" s="443">
        <v>2.4233377851101159E-2</v>
      </c>
      <c r="AQ28" s="442">
        <v>4.0700040700040698E-4</v>
      </c>
      <c r="AR28" s="442">
        <v>2.298998967188369E-2</v>
      </c>
      <c r="AS28" s="442">
        <v>0</v>
      </c>
      <c r="AT28" s="442">
        <v>0</v>
      </c>
      <c r="AU28" s="442">
        <v>0</v>
      </c>
      <c r="AV28" s="442">
        <v>0</v>
      </c>
      <c r="AW28" s="443">
        <v>1.4442165888564073E-2</v>
      </c>
      <c r="AX28" s="442">
        <v>3.0824025211180935E-2</v>
      </c>
      <c r="AY28" s="443">
        <v>2.0733639085397714E-5</v>
      </c>
      <c r="AZ28" s="443">
        <v>5.7820596782266354E-3</v>
      </c>
      <c r="BA28" s="442">
        <v>1.8775657172330235E-2</v>
      </c>
      <c r="BB28" s="443">
        <v>4.4449084470731613E-2</v>
      </c>
      <c r="BC28" s="442">
        <v>-4.8581904453790577E-2</v>
      </c>
      <c r="BD28" s="443">
        <v>2.9984025977426872E-3</v>
      </c>
    </row>
    <row r="29" spans="1:56" x14ac:dyDescent="0.2">
      <c r="A29" s="281" t="s">
        <v>471</v>
      </c>
      <c r="B29" s="283" t="s">
        <v>286</v>
      </c>
      <c r="C29" s="442">
        <v>6.5602449158101901E-4</v>
      </c>
      <c r="D29" s="442">
        <v>0</v>
      </c>
      <c r="E29" s="442">
        <v>0</v>
      </c>
      <c r="F29" s="442">
        <v>4.4052863436123352E-3</v>
      </c>
      <c r="G29" s="442">
        <v>1.9739006470007674E-3</v>
      </c>
      <c r="H29" s="442">
        <v>1.6708437761069339E-3</v>
      </c>
      <c r="I29" s="442">
        <v>2.389200812328276E-3</v>
      </c>
      <c r="J29" s="442">
        <v>2.4778632073752869E-3</v>
      </c>
      <c r="K29" s="442">
        <v>5.2910052910052914E-4</v>
      </c>
      <c r="L29" s="442">
        <v>1.0246601543821298E-3</v>
      </c>
      <c r="M29" s="442">
        <v>1.2976901116013497E-3</v>
      </c>
      <c r="N29" s="442">
        <v>9.6384848877188441E-4</v>
      </c>
      <c r="O29" s="442">
        <v>1.2610340479192938E-3</v>
      </c>
      <c r="P29" s="442">
        <v>6.4879769676817647E-4</v>
      </c>
      <c r="Q29" s="442">
        <v>6.6288576268689692E-4</v>
      </c>
      <c r="R29" s="442">
        <v>7.1326676176890159E-4</v>
      </c>
      <c r="S29" s="442">
        <v>0</v>
      </c>
      <c r="T29" s="442">
        <v>1.8999366687777073E-3</v>
      </c>
      <c r="U29" s="442">
        <v>5.461496450027307E-4</v>
      </c>
      <c r="V29" s="442">
        <v>0</v>
      </c>
      <c r="W29" s="442">
        <v>3.7230081906180194E-4</v>
      </c>
      <c r="X29" s="442">
        <v>5.8004640371229696E-4</v>
      </c>
      <c r="Y29" s="442">
        <v>8.1994096425057393E-4</v>
      </c>
      <c r="Z29" s="442">
        <v>8.7336244541484718E-4</v>
      </c>
      <c r="AA29" s="442">
        <v>9.2208234093228994E-2</v>
      </c>
      <c r="AB29" s="442">
        <v>9.6463022508038593E-3</v>
      </c>
      <c r="AC29" s="442">
        <v>2.3209549071618036E-3</v>
      </c>
      <c r="AD29" s="442">
        <v>9.9626400996264005E-4</v>
      </c>
      <c r="AE29" s="442">
        <v>2.1314387211367674E-4</v>
      </c>
      <c r="AF29" s="442">
        <v>1.2271096847272041E-3</v>
      </c>
      <c r="AG29" s="442">
        <v>0</v>
      </c>
      <c r="AH29" s="442">
        <v>4.0068060815632031E-3</v>
      </c>
      <c r="AI29" s="442">
        <v>9.4531704479348458E-3</v>
      </c>
      <c r="AJ29" s="442">
        <v>4.4703742991362332E-3</v>
      </c>
      <c r="AK29" s="442">
        <v>2.3696682464454978E-3</v>
      </c>
      <c r="AL29" s="442">
        <v>6.3461843566555614E-4</v>
      </c>
      <c r="AM29" s="442">
        <v>9.0082133710147495E-3</v>
      </c>
      <c r="AN29" s="442">
        <v>0</v>
      </c>
      <c r="AO29" s="442">
        <v>9.1282519397535371E-4</v>
      </c>
      <c r="AP29" s="443">
        <v>2.8360436797863148E-3</v>
      </c>
      <c r="AQ29" s="442">
        <v>2.0350020350020349E-4</v>
      </c>
      <c r="AR29" s="442">
        <v>6.6735520775403198E-3</v>
      </c>
      <c r="AS29" s="442">
        <v>-2.47501778919036E-4</v>
      </c>
      <c r="AT29" s="442">
        <v>0</v>
      </c>
      <c r="AU29" s="442">
        <v>0</v>
      </c>
      <c r="AV29" s="442">
        <v>0</v>
      </c>
      <c r="AW29" s="443">
        <v>4.1450325057812293E-3</v>
      </c>
      <c r="AX29" s="442">
        <v>4.6565029875675632E-3</v>
      </c>
      <c r="AY29" s="443">
        <v>4.9387528301417351E-3</v>
      </c>
      <c r="AZ29" s="443">
        <v>4.621663549865907E-3</v>
      </c>
      <c r="BA29" s="442">
        <v>4.766901903030283E-3</v>
      </c>
      <c r="BB29" s="443">
        <v>0</v>
      </c>
      <c r="BC29" s="442">
        <v>1.111949866398265E-2</v>
      </c>
      <c r="BD29" s="443">
        <v>7.6963364495770811E-3</v>
      </c>
    </row>
    <row r="30" spans="1:56" x14ac:dyDescent="0.2">
      <c r="A30" s="281" t="s">
        <v>472</v>
      </c>
      <c r="B30" s="283" t="s">
        <v>282</v>
      </c>
      <c r="C30" s="442">
        <v>4.3734966105401271E-4</v>
      </c>
      <c r="D30" s="442">
        <v>0</v>
      </c>
      <c r="E30" s="442">
        <v>0</v>
      </c>
      <c r="F30" s="442">
        <v>4.4052863436123352E-3</v>
      </c>
      <c r="G30" s="442">
        <v>9.5953503673648426E-4</v>
      </c>
      <c r="H30" s="442">
        <v>2.0885547201336674E-4</v>
      </c>
      <c r="I30" s="442">
        <v>8.3622028431489664E-4</v>
      </c>
      <c r="J30" s="442">
        <v>2.3685457129322598E-3</v>
      </c>
      <c r="K30" s="442">
        <v>0</v>
      </c>
      <c r="L30" s="442">
        <v>6.8310676958808659E-5</v>
      </c>
      <c r="M30" s="442">
        <v>1.9465351674020244E-3</v>
      </c>
      <c r="N30" s="442">
        <v>1.2947218505890984E-4</v>
      </c>
      <c r="O30" s="442">
        <v>0</v>
      </c>
      <c r="P30" s="442">
        <v>8.1099712096022059E-5</v>
      </c>
      <c r="Q30" s="442">
        <v>2.9461589452750976E-4</v>
      </c>
      <c r="R30" s="442">
        <v>0</v>
      </c>
      <c r="S30" s="442">
        <v>0</v>
      </c>
      <c r="T30" s="442">
        <v>6.3331222292590248E-4</v>
      </c>
      <c r="U30" s="442">
        <v>2.184598580010923E-4</v>
      </c>
      <c r="V30" s="442">
        <v>0</v>
      </c>
      <c r="W30" s="442">
        <v>3.7230081906180194E-4</v>
      </c>
      <c r="X30" s="442">
        <v>3.8669760247486468E-4</v>
      </c>
      <c r="Y30" s="442">
        <v>1.9678583142013774E-3</v>
      </c>
      <c r="Z30" s="442">
        <v>1.222707423580786E-2</v>
      </c>
      <c r="AA30" s="442">
        <v>2.041510717931269E-3</v>
      </c>
      <c r="AB30" s="442">
        <v>0</v>
      </c>
      <c r="AC30" s="442">
        <v>1.4091511936339522E-3</v>
      </c>
      <c r="AD30" s="442">
        <v>3.2378580323785804E-3</v>
      </c>
      <c r="AE30" s="442">
        <v>0</v>
      </c>
      <c r="AF30" s="442">
        <v>2.926184632811025E-3</v>
      </c>
      <c r="AG30" s="442">
        <v>0</v>
      </c>
      <c r="AH30" s="442">
        <v>2.7498765025522807E-2</v>
      </c>
      <c r="AI30" s="442">
        <v>4.4357184409540432E-3</v>
      </c>
      <c r="AJ30" s="442">
        <v>3.6747992120018183E-3</v>
      </c>
      <c r="AK30" s="442">
        <v>0</v>
      </c>
      <c r="AL30" s="442">
        <v>3.1730921783277807E-4</v>
      </c>
      <c r="AM30" s="442">
        <v>1.6868321116311931E-2</v>
      </c>
      <c r="AN30" s="442">
        <v>0</v>
      </c>
      <c r="AO30" s="442">
        <v>1.0953902327704245E-2</v>
      </c>
      <c r="AP30" s="443">
        <v>2.9329352921151179E-3</v>
      </c>
      <c r="AQ30" s="442">
        <v>0</v>
      </c>
      <c r="AR30" s="442">
        <v>9.930881067768333E-4</v>
      </c>
      <c r="AS30" s="442">
        <v>5.2903505243943943E-3</v>
      </c>
      <c r="AT30" s="442">
        <v>0</v>
      </c>
      <c r="AU30" s="442">
        <v>0</v>
      </c>
      <c r="AV30" s="442">
        <v>0</v>
      </c>
      <c r="AW30" s="443">
        <v>1.6891786602506965E-3</v>
      </c>
      <c r="AX30" s="442">
        <v>3.7054895055529066E-3</v>
      </c>
      <c r="AY30" s="443">
        <v>8.2934556341590847E-6</v>
      </c>
      <c r="AZ30" s="443">
        <v>6.7980288206540549E-4</v>
      </c>
      <c r="BA30" s="442">
        <v>2.2593720146040098E-3</v>
      </c>
      <c r="BB30" s="443">
        <v>1.9601743702939837E-3</v>
      </c>
      <c r="BC30" s="442">
        <v>-1.1203374192698037E-3</v>
      </c>
      <c r="BD30" s="443">
        <v>2.4432398460208973E-3</v>
      </c>
    </row>
    <row r="31" spans="1:56" x14ac:dyDescent="0.2">
      <c r="A31" s="281" t="s">
        <v>473</v>
      </c>
      <c r="B31" s="283" t="s">
        <v>385</v>
      </c>
      <c r="C31" s="442">
        <v>7.2381368904439095E-2</v>
      </c>
      <c r="D31" s="442">
        <v>3.9215686274509803E-2</v>
      </c>
      <c r="E31" s="442">
        <v>0</v>
      </c>
      <c r="F31" s="442">
        <v>3.0837004405286344E-2</v>
      </c>
      <c r="G31" s="442">
        <v>8.353437876960193E-2</v>
      </c>
      <c r="H31" s="442">
        <v>7.6441102756892226E-2</v>
      </c>
      <c r="I31" s="442">
        <v>8.4936088878270213E-2</v>
      </c>
      <c r="J31" s="442">
        <v>4.0228837955034069E-2</v>
      </c>
      <c r="K31" s="442">
        <v>1.0582010582010581E-2</v>
      </c>
      <c r="L31" s="442">
        <v>6.0318327754628046E-2</v>
      </c>
      <c r="M31" s="442">
        <v>3.8411627303399948E-2</v>
      </c>
      <c r="N31" s="442">
        <v>2.3189906923884739E-2</v>
      </c>
      <c r="O31" s="442">
        <v>3.9092055485498108E-2</v>
      </c>
      <c r="P31" s="442">
        <v>4.6307935606828596E-2</v>
      </c>
      <c r="Q31" s="442">
        <v>4.5223539809972749E-2</v>
      </c>
      <c r="R31" s="442">
        <v>4.136947218259629E-2</v>
      </c>
      <c r="S31" s="442">
        <v>4.8000000000000001E-2</v>
      </c>
      <c r="T31" s="442">
        <v>4.3065231158961367E-2</v>
      </c>
      <c r="U31" s="442">
        <v>5.1993446204259969E-2</v>
      </c>
      <c r="V31" s="442">
        <v>4.2726347914547304E-2</v>
      </c>
      <c r="W31" s="442">
        <v>4.0208488458674606E-2</v>
      </c>
      <c r="X31" s="442">
        <v>7.4632637277648878E-2</v>
      </c>
      <c r="Y31" s="442">
        <v>5.9035749426041326E-2</v>
      </c>
      <c r="Z31" s="442">
        <v>1.7467248908296942E-2</v>
      </c>
      <c r="AA31" s="442">
        <v>1.8373596461381422E-2</v>
      </c>
      <c r="AB31" s="442">
        <v>1.607717041800643E-2</v>
      </c>
      <c r="AC31" s="442">
        <v>1.1438992042440319E-2</v>
      </c>
      <c r="AD31" s="442">
        <v>5.9775840597758407E-3</v>
      </c>
      <c r="AE31" s="442">
        <v>8.5257548845470697E-4</v>
      </c>
      <c r="AF31" s="442">
        <v>1.17047385312441E-2</v>
      </c>
      <c r="AG31" s="442">
        <v>1.3289036544850499E-2</v>
      </c>
      <c r="AH31" s="442">
        <v>9.9346835720950655E-3</v>
      </c>
      <c r="AI31" s="442">
        <v>2.4723676556137289E-2</v>
      </c>
      <c r="AJ31" s="442">
        <v>6.3759660554629491E-2</v>
      </c>
      <c r="AK31" s="442">
        <v>4.0876777251184833E-2</v>
      </c>
      <c r="AL31" s="442">
        <v>3.4110740917023638E-2</v>
      </c>
      <c r="AM31" s="442">
        <v>8.4606553033648321E-2</v>
      </c>
      <c r="AN31" s="442">
        <v>5.2238805970149252E-2</v>
      </c>
      <c r="AO31" s="442">
        <v>6.2072113190324053E-2</v>
      </c>
      <c r="AP31" s="443">
        <v>4.2485662660067564E-2</v>
      </c>
      <c r="AQ31" s="442">
        <v>9.686609686609686E-2</v>
      </c>
      <c r="AR31" s="442">
        <v>0.16547827123222372</v>
      </c>
      <c r="AS31" s="442">
        <v>6.1875444729759E-5</v>
      </c>
      <c r="AT31" s="442">
        <v>5.6396866840731072E-2</v>
      </c>
      <c r="AU31" s="442">
        <v>0.12282471626733922</v>
      </c>
      <c r="AV31" s="442">
        <v>9.2307692307692316E-3</v>
      </c>
      <c r="AW31" s="443">
        <v>0.1160110451091733</v>
      </c>
      <c r="AX31" s="442">
        <v>9.2799735740791547E-2</v>
      </c>
      <c r="AY31" s="443">
        <v>1.9580848752249601E-2</v>
      </c>
      <c r="AZ31" s="443">
        <v>5.8104470513238728E-2</v>
      </c>
      <c r="BA31" s="442">
        <v>6.4160974984713154E-2</v>
      </c>
      <c r="BB31" s="443">
        <v>0.11715876986274518</v>
      </c>
      <c r="BC31" s="442">
        <v>-2.4923014246857663E-2</v>
      </c>
      <c r="BD31" s="443">
        <v>3.1591903003639982E-2</v>
      </c>
    </row>
    <row r="32" spans="1:56" x14ac:dyDescent="0.2">
      <c r="A32" s="281" t="s">
        <v>474</v>
      </c>
      <c r="B32" s="283" t="s">
        <v>37</v>
      </c>
      <c r="C32" s="442">
        <v>5.0295211021211461E-3</v>
      </c>
      <c r="D32" s="442">
        <v>0</v>
      </c>
      <c r="E32" s="442">
        <v>0</v>
      </c>
      <c r="F32" s="442">
        <v>5.2863436123348019E-2</v>
      </c>
      <c r="G32" s="442">
        <v>4.1671235881127313E-3</v>
      </c>
      <c r="H32" s="442">
        <v>1.8170426065162906E-2</v>
      </c>
      <c r="I32" s="442">
        <v>8.7205829649982074E-3</v>
      </c>
      <c r="J32" s="442">
        <v>5.9760230295521624E-3</v>
      </c>
      <c r="K32" s="442">
        <v>3.1746031746031746E-3</v>
      </c>
      <c r="L32" s="442">
        <v>2.800737755311155E-3</v>
      </c>
      <c r="M32" s="442">
        <v>1.0770827926291202E-2</v>
      </c>
      <c r="N32" s="442">
        <v>3.82662235840778E-3</v>
      </c>
      <c r="O32" s="442">
        <v>7.5662042875157629E-3</v>
      </c>
      <c r="P32" s="442">
        <v>1.1313409837395077E-2</v>
      </c>
      <c r="Q32" s="442">
        <v>6.1132798114458273E-3</v>
      </c>
      <c r="R32" s="442">
        <v>6.4194008559201139E-3</v>
      </c>
      <c r="S32" s="442">
        <v>1.0666666666666666E-2</v>
      </c>
      <c r="T32" s="442">
        <v>5.699810006333122E-3</v>
      </c>
      <c r="U32" s="442">
        <v>5.7891862370289459E-3</v>
      </c>
      <c r="V32" s="442">
        <v>6.1037639877924718E-3</v>
      </c>
      <c r="W32" s="442">
        <v>3.8160833953834699E-3</v>
      </c>
      <c r="X32" s="442">
        <v>1.237432327919567E-2</v>
      </c>
      <c r="Y32" s="442">
        <v>1.2463102656608724E-2</v>
      </c>
      <c r="Z32" s="442">
        <v>1.9213973799126639E-2</v>
      </c>
      <c r="AA32" s="442">
        <v>2.3817625042531473E-2</v>
      </c>
      <c r="AB32" s="442">
        <v>2.6795284030010719E-2</v>
      </c>
      <c r="AC32" s="442">
        <v>1.7655835543766579E-2</v>
      </c>
      <c r="AD32" s="442">
        <v>4.8318804483188045E-2</v>
      </c>
      <c r="AE32" s="442">
        <v>7.7158081705150983E-2</v>
      </c>
      <c r="AF32" s="442">
        <v>1.1232773267887483E-2</v>
      </c>
      <c r="AG32" s="442">
        <v>3.3222591362126247E-3</v>
      </c>
      <c r="AH32" s="442">
        <v>2.1241561007739173E-2</v>
      </c>
      <c r="AI32" s="442">
        <v>5.5264688772542177E-3</v>
      </c>
      <c r="AJ32" s="442">
        <v>6.6676769207455674E-3</v>
      </c>
      <c r="AK32" s="442">
        <v>2.7053712480252765E-2</v>
      </c>
      <c r="AL32" s="442">
        <v>1.0312549579565287E-2</v>
      </c>
      <c r="AM32" s="442">
        <v>6.270423032765168E-3</v>
      </c>
      <c r="AN32" s="442">
        <v>0</v>
      </c>
      <c r="AO32" s="442">
        <v>2.2820629849383844E-3</v>
      </c>
      <c r="AP32" s="443">
        <v>1.0980176499855972E-2</v>
      </c>
      <c r="AQ32" s="442">
        <v>0</v>
      </c>
      <c r="AR32" s="442">
        <v>6.2812822753634701E-2</v>
      </c>
      <c r="AS32" s="442">
        <v>0</v>
      </c>
      <c r="AT32" s="442">
        <v>0</v>
      </c>
      <c r="AU32" s="442">
        <v>0</v>
      </c>
      <c r="AV32" s="442">
        <v>0</v>
      </c>
      <c r="AW32" s="443">
        <v>3.942455729182899E-2</v>
      </c>
      <c r="AX32" s="442">
        <v>2.8018935024734341E-2</v>
      </c>
      <c r="AY32" s="443">
        <v>1.0449754099040448E-3</v>
      </c>
      <c r="AZ32" s="443">
        <v>1.6377522180747884E-2</v>
      </c>
      <c r="BA32" s="442">
        <v>1.7468367980822099E-2</v>
      </c>
      <c r="BB32" s="443">
        <v>2.8784734502904041E-2</v>
      </c>
      <c r="BC32" s="442">
        <v>-1.0664174365241981E-3</v>
      </c>
      <c r="BD32" s="443">
        <v>1.0514049283787677E-2</v>
      </c>
    </row>
    <row r="33" spans="1:56" x14ac:dyDescent="0.2">
      <c r="A33" s="281" t="s">
        <v>475</v>
      </c>
      <c r="B33" s="283" t="s">
        <v>38</v>
      </c>
      <c r="C33" s="442">
        <v>1.9680734747430572E-3</v>
      </c>
      <c r="D33" s="442">
        <v>0</v>
      </c>
      <c r="E33" s="442">
        <v>0</v>
      </c>
      <c r="F33" s="442">
        <v>4.4052863436123352E-3</v>
      </c>
      <c r="G33" s="442">
        <v>1.6175019190700734E-3</v>
      </c>
      <c r="H33" s="442">
        <v>2.7151211361737676E-3</v>
      </c>
      <c r="I33" s="442">
        <v>1.4335204873969656E-3</v>
      </c>
      <c r="J33" s="442">
        <v>1.7490799110884379E-3</v>
      </c>
      <c r="K33" s="442">
        <v>5.2910052910052914E-4</v>
      </c>
      <c r="L33" s="442">
        <v>4.7817473871166063E-4</v>
      </c>
      <c r="M33" s="442">
        <v>2.3358422008824295E-3</v>
      </c>
      <c r="N33" s="442">
        <v>9.7823428711176332E-4</v>
      </c>
      <c r="O33" s="442">
        <v>1.2610340479192938E-3</v>
      </c>
      <c r="P33" s="442">
        <v>3.2439884838408825E-3</v>
      </c>
      <c r="Q33" s="442">
        <v>1.9150033144288135E-3</v>
      </c>
      <c r="R33" s="442">
        <v>1.783166904422254E-3</v>
      </c>
      <c r="S33" s="442">
        <v>2.6666666666666666E-3</v>
      </c>
      <c r="T33" s="442">
        <v>6.3331222292590248E-4</v>
      </c>
      <c r="U33" s="442">
        <v>1.8569087930092845E-3</v>
      </c>
      <c r="V33" s="442">
        <v>2.0345879959308239E-3</v>
      </c>
      <c r="W33" s="442">
        <v>3.7230081906180194E-4</v>
      </c>
      <c r="X33" s="442">
        <v>1.9334880123743233E-3</v>
      </c>
      <c r="Y33" s="442">
        <v>3.4437520498524108E-3</v>
      </c>
      <c r="Z33" s="442">
        <v>2.6200873362445414E-3</v>
      </c>
      <c r="AA33" s="442">
        <v>3.4025178632187818E-4</v>
      </c>
      <c r="AB33" s="442">
        <v>1.0718113612004287E-3</v>
      </c>
      <c r="AC33" s="442">
        <v>2.7354111405835543E-2</v>
      </c>
      <c r="AD33" s="442">
        <v>1.4196762141967622E-2</v>
      </c>
      <c r="AE33" s="442">
        <v>1.5488454706927175E-2</v>
      </c>
      <c r="AF33" s="442">
        <v>2.0672078535019824E-2</v>
      </c>
      <c r="AG33" s="442">
        <v>3.6544850498338874E-2</v>
      </c>
      <c r="AH33" s="442">
        <v>1.5917448817168889E-3</v>
      </c>
      <c r="AI33" s="442">
        <v>9.1623036649214652E-3</v>
      </c>
      <c r="AJ33" s="442">
        <v>1.9851492650401575E-2</v>
      </c>
      <c r="AK33" s="442">
        <v>1.5600315955766192E-2</v>
      </c>
      <c r="AL33" s="442">
        <v>4.7596382674916704E-3</v>
      </c>
      <c r="AM33" s="442">
        <v>9.7147399099178668E-3</v>
      </c>
      <c r="AN33" s="442">
        <v>0</v>
      </c>
      <c r="AO33" s="442">
        <v>2.4189867640346873E-2</v>
      </c>
      <c r="AP33" s="443">
        <v>5.7480294341006105E-3</v>
      </c>
      <c r="AQ33" s="442">
        <v>0</v>
      </c>
      <c r="AR33" s="442">
        <v>0.1566397870819099</v>
      </c>
      <c r="AS33" s="442">
        <v>1.23750889459518E-4</v>
      </c>
      <c r="AT33" s="442">
        <v>0</v>
      </c>
      <c r="AU33" s="442">
        <v>4.5397225725094581E-2</v>
      </c>
      <c r="AV33" s="442">
        <v>0</v>
      </c>
      <c r="AW33" s="443">
        <v>9.9462080743986589E-2</v>
      </c>
      <c r="AX33" s="442">
        <v>4.8355172900644401E-2</v>
      </c>
      <c r="AY33" s="443">
        <v>3.0685785846388614E-4</v>
      </c>
      <c r="AZ33" s="443">
        <v>3.9919120887877343E-2</v>
      </c>
      <c r="BA33" s="442">
        <v>2.9561603975716211E-2</v>
      </c>
      <c r="BB33" s="443">
        <v>1.7688443067587666E-2</v>
      </c>
      <c r="BC33" s="442">
        <v>7.1174377224199295E-2</v>
      </c>
      <c r="BD33" s="443">
        <v>3.6858093068321683E-2</v>
      </c>
    </row>
    <row r="34" spans="1:56" x14ac:dyDescent="0.2">
      <c r="A34" s="281" t="s">
        <v>476</v>
      </c>
      <c r="B34" s="283" t="s">
        <v>477</v>
      </c>
      <c r="C34" s="442">
        <v>3.0177126612726875E-2</v>
      </c>
      <c r="D34" s="442">
        <v>3.9215686274509803E-2</v>
      </c>
      <c r="E34" s="442">
        <v>0</v>
      </c>
      <c r="F34" s="442">
        <v>2.2026431718061675E-2</v>
      </c>
      <c r="G34" s="442">
        <v>2.7908761925649742E-2</v>
      </c>
      <c r="H34" s="442">
        <v>1.796157059314954E-2</v>
      </c>
      <c r="I34" s="442">
        <v>3.3687731453828695E-2</v>
      </c>
      <c r="J34" s="442">
        <v>2.1644863899719417E-2</v>
      </c>
      <c r="K34" s="442">
        <v>2.0105820105820106E-2</v>
      </c>
      <c r="L34" s="442">
        <v>1.7214290593619782E-2</v>
      </c>
      <c r="M34" s="442">
        <v>4.5548922917207371E-2</v>
      </c>
      <c r="N34" s="442">
        <v>1.6989627839396948E-2</v>
      </c>
      <c r="O34" s="442">
        <v>2.6481715006305171E-2</v>
      </c>
      <c r="P34" s="442">
        <v>2.0437127448197558E-2</v>
      </c>
      <c r="Q34" s="442">
        <v>1.5982912278117406E-2</v>
      </c>
      <c r="R34" s="442">
        <v>1.3908701854493581E-2</v>
      </c>
      <c r="S34" s="442">
        <v>1.3333333333333334E-2</v>
      </c>
      <c r="T34" s="442">
        <v>1.7099430018999367E-2</v>
      </c>
      <c r="U34" s="442">
        <v>1.8459858001092299E-2</v>
      </c>
      <c r="V34" s="442">
        <v>2.1363173957273652E-2</v>
      </c>
      <c r="W34" s="442">
        <v>1.4612807148175725E-2</v>
      </c>
      <c r="X34" s="442">
        <v>5.2010827532869293E-2</v>
      </c>
      <c r="Y34" s="442">
        <v>2.640209904886848E-2</v>
      </c>
      <c r="Z34" s="442">
        <v>3.2314410480349345E-2</v>
      </c>
      <c r="AA34" s="442">
        <v>1.2589316093909493E-2</v>
      </c>
      <c r="AB34" s="442">
        <v>4.3944265809217578E-2</v>
      </c>
      <c r="AC34" s="442">
        <v>2.0888594164456233E-2</v>
      </c>
      <c r="AD34" s="442">
        <v>2.8393524283935243E-2</v>
      </c>
      <c r="AE34" s="442">
        <v>1.4209591474245115E-4</v>
      </c>
      <c r="AF34" s="442">
        <v>4.8989994336416841E-2</v>
      </c>
      <c r="AG34" s="442">
        <v>6.6445182724252493E-3</v>
      </c>
      <c r="AH34" s="442">
        <v>2.3382183434875678E-2</v>
      </c>
      <c r="AI34" s="442">
        <v>2.1960442117510179E-2</v>
      </c>
      <c r="AJ34" s="442">
        <v>1.2312471586604031E-2</v>
      </c>
      <c r="AK34" s="442">
        <v>2.6856240126382307E-2</v>
      </c>
      <c r="AL34" s="442">
        <v>9.6779311438997297E-3</v>
      </c>
      <c r="AM34" s="442">
        <v>2.2962112514351322E-2</v>
      </c>
      <c r="AN34" s="442">
        <v>5.3304904051172705E-2</v>
      </c>
      <c r="AO34" s="442">
        <v>7.6220903696942038E-2</v>
      </c>
      <c r="AP34" s="443">
        <v>2.1651347317149815E-2</v>
      </c>
      <c r="AQ34" s="442">
        <v>2.726902726902727E-2</v>
      </c>
      <c r="AR34" s="442">
        <v>4.9515373003892908E-2</v>
      </c>
      <c r="AS34" s="442">
        <v>5.8781672493271044E-4</v>
      </c>
      <c r="AT34" s="442">
        <v>5.5700609225413401E-3</v>
      </c>
      <c r="AU34" s="442">
        <v>7.5662042875157629E-3</v>
      </c>
      <c r="AV34" s="442">
        <v>9.2307692307692316E-3</v>
      </c>
      <c r="AW34" s="443">
        <v>3.2892235387981278E-2</v>
      </c>
      <c r="AX34" s="442">
        <v>3.6082570347026686E-2</v>
      </c>
      <c r="AY34" s="443">
        <v>1.9199349793078281E-2</v>
      </c>
      <c r="AZ34" s="443">
        <v>2.4669623269677553E-2</v>
      </c>
      <c r="BA34" s="442">
        <v>2.9478884684442125E-2</v>
      </c>
      <c r="BB34" s="443">
        <v>3.2304525872171065E-2</v>
      </c>
      <c r="BC34" s="442">
        <v>1.3935319985142049E-2</v>
      </c>
      <c r="BD34" s="443">
        <v>2.7742425432738891E-2</v>
      </c>
    </row>
    <row r="35" spans="1:56" x14ac:dyDescent="0.2">
      <c r="A35" s="281" t="s">
        <v>478</v>
      </c>
      <c r="B35" s="283" t="s">
        <v>194</v>
      </c>
      <c r="C35" s="442">
        <v>3.0614476273780888E-3</v>
      </c>
      <c r="D35" s="442">
        <v>0</v>
      </c>
      <c r="E35" s="442">
        <v>0</v>
      </c>
      <c r="F35" s="442">
        <v>4.4052863436123352E-3</v>
      </c>
      <c r="G35" s="442">
        <v>3.6736484263625397E-3</v>
      </c>
      <c r="H35" s="442">
        <v>4.5948203842940682E-3</v>
      </c>
      <c r="I35" s="442">
        <v>5.0173217058893799E-3</v>
      </c>
      <c r="J35" s="442">
        <v>1.1259701927631819E-2</v>
      </c>
      <c r="K35" s="442">
        <v>5.2910052910052914E-4</v>
      </c>
      <c r="L35" s="442">
        <v>3.5521552018580502E-3</v>
      </c>
      <c r="M35" s="442">
        <v>5.1907604464053987E-3</v>
      </c>
      <c r="N35" s="442">
        <v>1.7406815991253435E-3</v>
      </c>
      <c r="O35" s="442">
        <v>1.2610340479192938E-3</v>
      </c>
      <c r="P35" s="442">
        <v>5.9202789830096105E-3</v>
      </c>
      <c r="Q35" s="442">
        <v>6.7761655741327247E-3</v>
      </c>
      <c r="R35" s="442">
        <v>9.9857346647646214E-3</v>
      </c>
      <c r="S35" s="442">
        <v>5.3333333333333332E-3</v>
      </c>
      <c r="T35" s="442">
        <v>6.333122229259025E-3</v>
      </c>
      <c r="U35" s="442">
        <v>1.2233752048061168E-2</v>
      </c>
      <c r="V35" s="442">
        <v>1.8311291963377416E-2</v>
      </c>
      <c r="W35" s="442">
        <v>2.0476545048399106E-3</v>
      </c>
      <c r="X35" s="442">
        <v>5.4137664346481052E-3</v>
      </c>
      <c r="Y35" s="442">
        <v>8.5273860282059685E-3</v>
      </c>
      <c r="Z35" s="442">
        <v>5.2401746724890829E-3</v>
      </c>
      <c r="AA35" s="442">
        <v>4.0149710785981625E-2</v>
      </c>
      <c r="AB35" s="442">
        <v>9.6463022508038593E-3</v>
      </c>
      <c r="AC35" s="442">
        <v>3.862732095490716E-2</v>
      </c>
      <c r="AD35" s="442">
        <v>5.8281444582814444E-2</v>
      </c>
      <c r="AE35" s="442">
        <v>1.4209591474245115E-3</v>
      </c>
      <c r="AF35" s="442">
        <v>1.1043987162544837E-2</v>
      </c>
      <c r="AG35" s="442">
        <v>9.3023255813953487E-2</v>
      </c>
      <c r="AH35" s="442">
        <v>3.0572479279872659E-2</v>
      </c>
      <c r="AI35" s="442">
        <v>3.9630599185573011E-2</v>
      </c>
      <c r="AJ35" s="442">
        <v>1.11380512198818E-2</v>
      </c>
      <c r="AK35" s="442">
        <v>7.1484992101105843E-2</v>
      </c>
      <c r="AL35" s="442">
        <v>3.0461684911946691E-2</v>
      </c>
      <c r="AM35" s="442">
        <v>2.1107480349730638E-2</v>
      </c>
      <c r="AN35" s="442">
        <v>0</v>
      </c>
      <c r="AO35" s="442">
        <v>5.796439981743496E-2</v>
      </c>
      <c r="AP35" s="443">
        <v>1.1943855238693797E-2</v>
      </c>
      <c r="AQ35" s="442">
        <v>1.15995115995116E-2</v>
      </c>
      <c r="AR35" s="442">
        <v>4.4649241280686425E-2</v>
      </c>
      <c r="AS35" s="442">
        <v>6.1875444729759E-5</v>
      </c>
      <c r="AT35" s="442">
        <v>9.9448796054540184E-2</v>
      </c>
      <c r="AU35" s="442">
        <v>8.4741488020176545E-2</v>
      </c>
      <c r="AV35" s="442">
        <v>0</v>
      </c>
      <c r="AW35" s="443">
        <v>4.1169834136368454E-2</v>
      </c>
      <c r="AX35" s="442">
        <v>2.9745144370239937E-2</v>
      </c>
      <c r="AY35" s="443">
        <v>3.4417840881760206E-4</v>
      </c>
      <c r="AZ35" s="443">
        <v>1.6653925550378871E-2</v>
      </c>
      <c r="BA35" s="442">
        <v>1.8245280540043436E-2</v>
      </c>
      <c r="BB35" s="443">
        <v>4.6652150012996808E-2</v>
      </c>
      <c r="BC35" s="442">
        <v>-2.5522125166253282E-2</v>
      </c>
      <c r="BD35" s="443">
        <v>7.8822635975593787E-4</v>
      </c>
    </row>
    <row r="36" spans="1:56" x14ac:dyDescent="0.2">
      <c r="A36" s="281" t="s">
        <v>479</v>
      </c>
      <c r="B36" s="283" t="s">
        <v>39</v>
      </c>
      <c r="C36" s="442">
        <v>0</v>
      </c>
      <c r="D36" s="442">
        <v>0</v>
      </c>
      <c r="E36" s="442">
        <v>0</v>
      </c>
      <c r="F36" s="442">
        <v>0</v>
      </c>
      <c r="G36" s="442">
        <v>0</v>
      </c>
      <c r="H36" s="442">
        <v>0</v>
      </c>
      <c r="I36" s="442">
        <v>0</v>
      </c>
      <c r="J36" s="442">
        <v>0</v>
      </c>
      <c r="K36" s="442">
        <v>0</v>
      </c>
      <c r="L36" s="442">
        <v>0</v>
      </c>
      <c r="M36" s="442">
        <v>0</v>
      </c>
      <c r="N36" s="442">
        <v>0</v>
      </c>
      <c r="O36" s="442">
        <v>0</v>
      </c>
      <c r="P36" s="442">
        <v>0</v>
      </c>
      <c r="Q36" s="442">
        <v>0</v>
      </c>
      <c r="R36" s="442">
        <v>0</v>
      </c>
      <c r="S36" s="442">
        <v>0</v>
      </c>
      <c r="T36" s="442">
        <v>0</v>
      </c>
      <c r="U36" s="442">
        <v>0</v>
      </c>
      <c r="V36" s="442">
        <v>0</v>
      </c>
      <c r="W36" s="442">
        <v>0</v>
      </c>
      <c r="X36" s="442">
        <v>0</v>
      </c>
      <c r="Y36" s="442">
        <v>0</v>
      </c>
      <c r="Z36" s="442">
        <v>0</v>
      </c>
      <c r="AA36" s="442">
        <v>0</v>
      </c>
      <c r="AB36" s="442">
        <v>0</v>
      </c>
      <c r="AC36" s="442">
        <v>0</v>
      </c>
      <c r="AD36" s="442">
        <v>0</v>
      </c>
      <c r="AE36" s="442">
        <v>0</v>
      </c>
      <c r="AF36" s="442">
        <v>0</v>
      </c>
      <c r="AG36" s="442">
        <v>0</v>
      </c>
      <c r="AH36" s="442">
        <v>0</v>
      </c>
      <c r="AI36" s="442">
        <v>0</v>
      </c>
      <c r="AJ36" s="442">
        <v>0</v>
      </c>
      <c r="AK36" s="442">
        <v>0</v>
      </c>
      <c r="AL36" s="442">
        <v>0</v>
      </c>
      <c r="AM36" s="442">
        <v>0</v>
      </c>
      <c r="AN36" s="442">
        <v>0</v>
      </c>
      <c r="AO36" s="442">
        <v>0.18986764034687356</v>
      </c>
      <c r="AP36" s="443">
        <v>1.0893759656427581E-3</v>
      </c>
      <c r="AQ36" s="442">
        <v>0</v>
      </c>
      <c r="AR36" s="442">
        <v>3.9524906649717967E-3</v>
      </c>
      <c r="AS36" s="442">
        <v>0.53847105776072768</v>
      </c>
      <c r="AT36" s="442">
        <v>0</v>
      </c>
      <c r="AU36" s="442">
        <v>0</v>
      </c>
      <c r="AV36" s="442">
        <v>0</v>
      </c>
      <c r="AW36" s="443">
        <v>0.11096844165477178</v>
      </c>
      <c r="AX36" s="442">
        <v>4.8533654422479082E-2</v>
      </c>
      <c r="AY36" s="443">
        <v>0</v>
      </c>
      <c r="AZ36" s="443">
        <v>4.4331614320184669E-2</v>
      </c>
      <c r="BA36" s="442">
        <v>2.9550250347502121E-2</v>
      </c>
      <c r="BB36" s="443">
        <v>0</v>
      </c>
      <c r="BC36" s="442">
        <v>0.10665971698000168</v>
      </c>
      <c r="BD36" s="443">
        <v>4.7709953649147617E-2</v>
      </c>
    </row>
    <row r="37" spans="1:56" x14ac:dyDescent="0.2">
      <c r="A37" s="281" t="s">
        <v>480</v>
      </c>
      <c r="B37" s="283" t="s">
        <v>40</v>
      </c>
      <c r="C37" s="442">
        <v>0</v>
      </c>
      <c r="D37" s="442">
        <v>0</v>
      </c>
      <c r="E37" s="442">
        <v>0</v>
      </c>
      <c r="F37" s="442">
        <v>0</v>
      </c>
      <c r="G37" s="442">
        <v>8.2245860291698647E-5</v>
      </c>
      <c r="H37" s="442">
        <v>0</v>
      </c>
      <c r="I37" s="442">
        <v>0</v>
      </c>
      <c r="J37" s="442">
        <v>1.8219582407171228E-4</v>
      </c>
      <c r="K37" s="442">
        <v>0</v>
      </c>
      <c r="L37" s="442">
        <v>1.3662135391761732E-4</v>
      </c>
      <c r="M37" s="442">
        <v>3.893070334804049E-4</v>
      </c>
      <c r="N37" s="442">
        <v>5.7543193359515487E-5</v>
      </c>
      <c r="O37" s="442">
        <v>0</v>
      </c>
      <c r="P37" s="442">
        <v>2.838489923360772E-4</v>
      </c>
      <c r="Q37" s="442">
        <v>7.365397363187744E-5</v>
      </c>
      <c r="R37" s="442">
        <v>0</v>
      </c>
      <c r="S37" s="442">
        <v>0</v>
      </c>
      <c r="T37" s="442">
        <v>1.266624445851805E-3</v>
      </c>
      <c r="U37" s="442">
        <v>8.7383943200436919E-4</v>
      </c>
      <c r="V37" s="442">
        <v>2.0345879959308239E-3</v>
      </c>
      <c r="W37" s="442">
        <v>9.3075204765450485E-5</v>
      </c>
      <c r="X37" s="442">
        <v>0</v>
      </c>
      <c r="Y37" s="442">
        <v>1.6398819285011479E-4</v>
      </c>
      <c r="Z37" s="442">
        <v>0</v>
      </c>
      <c r="AA37" s="442">
        <v>0</v>
      </c>
      <c r="AB37" s="442">
        <v>0</v>
      </c>
      <c r="AC37" s="442">
        <v>0</v>
      </c>
      <c r="AD37" s="442">
        <v>2.4906600249066001E-4</v>
      </c>
      <c r="AE37" s="442">
        <v>0</v>
      </c>
      <c r="AF37" s="442">
        <v>1.8878610534264677E-4</v>
      </c>
      <c r="AG37" s="442">
        <v>3.3222591362126247E-3</v>
      </c>
      <c r="AH37" s="442">
        <v>1.6466326362588507E-4</v>
      </c>
      <c r="AI37" s="442">
        <v>0</v>
      </c>
      <c r="AJ37" s="442">
        <v>1.136535838763449E-4</v>
      </c>
      <c r="AK37" s="442">
        <v>0</v>
      </c>
      <c r="AL37" s="442">
        <v>1.5865460891638903E-4</v>
      </c>
      <c r="AM37" s="442">
        <v>8.8315817362889689E-5</v>
      </c>
      <c r="AN37" s="442">
        <v>0</v>
      </c>
      <c r="AO37" s="442">
        <v>0</v>
      </c>
      <c r="AP37" s="443">
        <v>1.3355330348024195E-4</v>
      </c>
      <c r="AQ37" s="442">
        <v>0</v>
      </c>
      <c r="AR37" s="442">
        <v>3.4410502899817272E-2</v>
      </c>
      <c r="AS37" s="442">
        <v>0.11453144819478391</v>
      </c>
      <c r="AT37" s="442">
        <v>0.27206266318537858</v>
      </c>
      <c r="AU37" s="442">
        <v>0.24918032786885247</v>
      </c>
      <c r="AV37" s="442">
        <v>0</v>
      </c>
      <c r="AW37" s="443">
        <v>8.0058342111660324E-2</v>
      </c>
      <c r="AX37" s="442">
        <v>3.4351033194899155E-2</v>
      </c>
      <c r="AY37" s="443">
        <v>1.1088350182870696E-2</v>
      </c>
      <c r="AZ37" s="443">
        <v>3.8641689098501693E-2</v>
      </c>
      <c r="BA37" s="442">
        <v>2.5252091095025003E-2</v>
      </c>
      <c r="BB37" s="443">
        <v>7.7426887626612347E-3</v>
      </c>
      <c r="BC37" s="442">
        <v>8.2084187066393477E-2</v>
      </c>
      <c r="BD37" s="443">
        <v>3.6012255479613481E-2</v>
      </c>
    </row>
    <row r="38" spans="1:56" x14ac:dyDescent="0.2">
      <c r="A38" s="281" t="s">
        <v>481</v>
      </c>
      <c r="B38" s="283" t="s">
        <v>482</v>
      </c>
      <c r="C38" s="442">
        <v>4.3734966105401271E-4</v>
      </c>
      <c r="D38" s="442">
        <v>0</v>
      </c>
      <c r="E38" s="442">
        <v>0</v>
      </c>
      <c r="F38" s="442">
        <v>0</v>
      </c>
      <c r="G38" s="442">
        <v>0</v>
      </c>
      <c r="H38" s="442">
        <v>0</v>
      </c>
      <c r="I38" s="442">
        <v>0</v>
      </c>
      <c r="J38" s="442">
        <v>0</v>
      </c>
      <c r="K38" s="442">
        <v>0</v>
      </c>
      <c r="L38" s="442">
        <v>0</v>
      </c>
      <c r="M38" s="442">
        <v>0</v>
      </c>
      <c r="N38" s="442">
        <v>0</v>
      </c>
      <c r="O38" s="442">
        <v>0</v>
      </c>
      <c r="P38" s="442">
        <v>0</v>
      </c>
      <c r="Q38" s="442">
        <v>0</v>
      </c>
      <c r="R38" s="442">
        <v>0</v>
      </c>
      <c r="S38" s="442">
        <v>0</v>
      </c>
      <c r="T38" s="442">
        <v>0</v>
      </c>
      <c r="U38" s="442">
        <v>0</v>
      </c>
      <c r="V38" s="442">
        <v>0</v>
      </c>
      <c r="W38" s="442">
        <v>0</v>
      </c>
      <c r="X38" s="442">
        <v>0</v>
      </c>
      <c r="Y38" s="442">
        <v>0</v>
      </c>
      <c r="Z38" s="442">
        <v>0</v>
      </c>
      <c r="AA38" s="442">
        <v>3.4025178632187818E-4</v>
      </c>
      <c r="AB38" s="442">
        <v>0</v>
      </c>
      <c r="AC38" s="442">
        <v>0</v>
      </c>
      <c r="AD38" s="442">
        <v>0</v>
      </c>
      <c r="AE38" s="442">
        <v>0</v>
      </c>
      <c r="AF38" s="442">
        <v>2.6430054747970549E-3</v>
      </c>
      <c r="AG38" s="442">
        <v>0</v>
      </c>
      <c r="AH38" s="442">
        <v>5.4887754541961686E-5</v>
      </c>
      <c r="AI38" s="442">
        <v>0</v>
      </c>
      <c r="AJ38" s="442">
        <v>2.0874374905288678E-2</v>
      </c>
      <c r="AK38" s="442">
        <v>0</v>
      </c>
      <c r="AL38" s="442">
        <v>0</v>
      </c>
      <c r="AM38" s="442">
        <v>0</v>
      </c>
      <c r="AN38" s="442">
        <v>0</v>
      </c>
      <c r="AO38" s="442">
        <v>1.8256503879507074E-3</v>
      </c>
      <c r="AP38" s="443">
        <v>1.537172336135334E-3</v>
      </c>
      <c r="AQ38" s="442">
        <v>3.5612535612535613E-2</v>
      </c>
      <c r="AR38" s="442">
        <v>5.5652657503773732E-2</v>
      </c>
      <c r="AS38" s="442">
        <v>0.34108838907279648</v>
      </c>
      <c r="AT38" s="442">
        <v>0</v>
      </c>
      <c r="AU38" s="442">
        <v>0</v>
      </c>
      <c r="AV38" s="442">
        <v>0</v>
      </c>
      <c r="AW38" s="443">
        <v>0.10474154319871846</v>
      </c>
      <c r="AX38" s="442">
        <v>4.6327942480999709E-2</v>
      </c>
      <c r="AY38" s="443">
        <v>5.2290237773373029E-2</v>
      </c>
      <c r="AZ38" s="443">
        <v>7.3244402831764976E-2</v>
      </c>
      <c r="BA38" s="442">
        <v>4.8660028578704162E-2</v>
      </c>
      <c r="BB38" s="443">
        <v>1.5361801315021328E-2</v>
      </c>
      <c r="BC38" s="442">
        <v>0.15462453718681476</v>
      </c>
      <c r="BD38" s="443">
        <v>6.9122999973813076E-2</v>
      </c>
    </row>
    <row r="39" spans="1:56" x14ac:dyDescent="0.2">
      <c r="A39" s="281" t="s">
        <v>483</v>
      </c>
      <c r="B39" s="283" t="s">
        <v>484</v>
      </c>
      <c r="C39" s="442">
        <v>2.1867483052700635E-4</v>
      </c>
      <c r="D39" s="442">
        <v>0</v>
      </c>
      <c r="E39" s="442">
        <v>0</v>
      </c>
      <c r="F39" s="442">
        <v>0</v>
      </c>
      <c r="G39" s="442">
        <v>3.5639872793069414E-4</v>
      </c>
      <c r="H39" s="442">
        <v>4.1771094402673348E-4</v>
      </c>
      <c r="I39" s="442">
        <v>5.97300203082069E-4</v>
      </c>
      <c r="J39" s="442">
        <v>1.4211274277593558E-3</v>
      </c>
      <c r="K39" s="442">
        <v>0</v>
      </c>
      <c r="L39" s="442">
        <v>3.4155338479404328E-4</v>
      </c>
      <c r="M39" s="442">
        <v>2.5953802232026989E-4</v>
      </c>
      <c r="N39" s="442">
        <v>5.1788874023563937E-4</v>
      </c>
      <c r="O39" s="442">
        <v>0</v>
      </c>
      <c r="P39" s="442">
        <v>7.2989740886419854E-4</v>
      </c>
      <c r="Q39" s="442">
        <v>2.2096192089563231E-3</v>
      </c>
      <c r="R39" s="442">
        <v>1.783166904422254E-3</v>
      </c>
      <c r="S39" s="442">
        <v>2.6666666666666666E-3</v>
      </c>
      <c r="T39" s="442">
        <v>6.3331222292590248E-4</v>
      </c>
      <c r="U39" s="442">
        <v>4.3691971600218459E-4</v>
      </c>
      <c r="V39" s="442">
        <v>0</v>
      </c>
      <c r="W39" s="442">
        <v>1.8615040953090097E-4</v>
      </c>
      <c r="X39" s="442">
        <v>5.8004640371229696E-4</v>
      </c>
      <c r="Y39" s="442">
        <v>6.5595277140045915E-4</v>
      </c>
      <c r="Z39" s="442">
        <v>0</v>
      </c>
      <c r="AA39" s="442">
        <v>9.5270500170125897E-3</v>
      </c>
      <c r="AB39" s="442">
        <v>2.1436227224008574E-3</v>
      </c>
      <c r="AC39" s="442">
        <v>2.486737400530504E-4</v>
      </c>
      <c r="AD39" s="442">
        <v>2.4906600249066002E-3</v>
      </c>
      <c r="AE39" s="442">
        <v>7.1047957371225576E-5</v>
      </c>
      <c r="AF39" s="442">
        <v>1.7934680007551443E-3</v>
      </c>
      <c r="AG39" s="442">
        <v>0</v>
      </c>
      <c r="AH39" s="442">
        <v>0</v>
      </c>
      <c r="AI39" s="442">
        <v>2.7632344386271089E-3</v>
      </c>
      <c r="AJ39" s="442">
        <v>1.0607667828458857E-3</v>
      </c>
      <c r="AK39" s="442">
        <v>0</v>
      </c>
      <c r="AL39" s="442">
        <v>1.7452006980802793E-3</v>
      </c>
      <c r="AM39" s="442">
        <v>3.1793694250640291E-3</v>
      </c>
      <c r="AN39" s="442">
        <v>0</v>
      </c>
      <c r="AO39" s="442">
        <v>3.6513007759014149E-3</v>
      </c>
      <c r="AP39" s="443">
        <v>9.2963573991148825E-4</v>
      </c>
      <c r="AQ39" s="442">
        <v>0</v>
      </c>
      <c r="AR39" s="442">
        <v>1.2671804242472393E-2</v>
      </c>
      <c r="AS39" s="442">
        <v>0</v>
      </c>
      <c r="AT39" s="442">
        <v>0</v>
      </c>
      <c r="AU39" s="442">
        <v>0</v>
      </c>
      <c r="AV39" s="442">
        <v>0</v>
      </c>
      <c r="AW39" s="443">
        <v>7.9534759058298484E-3</v>
      </c>
      <c r="AX39" s="442">
        <v>4.3448263001846085E-3</v>
      </c>
      <c r="AY39" s="443">
        <v>1.423571659603407E-2</v>
      </c>
      <c r="AZ39" s="443">
        <v>1.1725977185516464E-2</v>
      </c>
      <c r="BA39" s="442">
        <v>8.2135390394506135E-3</v>
      </c>
      <c r="BB39" s="443">
        <v>0</v>
      </c>
      <c r="BC39" s="442">
        <v>2.82121331943396E-2</v>
      </c>
      <c r="BD39" s="443">
        <v>1.3261057427920497E-2</v>
      </c>
    </row>
    <row r="40" spans="1:56" x14ac:dyDescent="0.2">
      <c r="A40" s="281" t="s">
        <v>485</v>
      </c>
      <c r="B40" s="283" t="s">
        <v>41</v>
      </c>
      <c r="C40" s="442">
        <v>1.9899409577957577E-2</v>
      </c>
      <c r="D40" s="442">
        <v>3.9215686274509803E-2</v>
      </c>
      <c r="E40" s="442">
        <v>0</v>
      </c>
      <c r="F40" s="442">
        <v>6.1674008810572688E-2</v>
      </c>
      <c r="G40" s="442">
        <v>2.4893080381620792E-2</v>
      </c>
      <c r="H40" s="442">
        <v>3.0492898913951544E-2</v>
      </c>
      <c r="I40" s="442">
        <v>1.8396846254927726E-2</v>
      </c>
      <c r="J40" s="442">
        <v>4.4820172721641217E-2</v>
      </c>
      <c r="K40" s="442">
        <v>4.2328042328042331E-3</v>
      </c>
      <c r="L40" s="442">
        <v>3.6272969465127397E-2</v>
      </c>
      <c r="M40" s="442">
        <v>5.3205294575655336E-2</v>
      </c>
      <c r="N40" s="442">
        <v>9.7967286694575113E-3</v>
      </c>
      <c r="O40" s="442">
        <v>1.2610340479192938E-2</v>
      </c>
      <c r="P40" s="442">
        <v>2.5708608734438993E-2</v>
      </c>
      <c r="Q40" s="442">
        <v>3.6753332842306842E-2</v>
      </c>
      <c r="R40" s="442">
        <v>3.0670470756062766E-2</v>
      </c>
      <c r="S40" s="442">
        <v>2.9333333333333333E-2</v>
      </c>
      <c r="T40" s="442">
        <v>4.3065231158961367E-2</v>
      </c>
      <c r="U40" s="442">
        <v>3.6592026215182961E-2</v>
      </c>
      <c r="V40" s="442">
        <v>3.4587995930824011E-2</v>
      </c>
      <c r="W40" s="442">
        <v>2.3361876396128071E-2</v>
      </c>
      <c r="X40" s="442">
        <v>3.7509667440061872E-2</v>
      </c>
      <c r="Y40" s="442">
        <v>9.5605116431616927E-2</v>
      </c>
      <c r="Z40" s="442">
        <v>6.8122270742358076E-2</v>
      </c>
      <c r="AA40" s="442">
        <v>0.13542021095610751</v>
      </c>
      <c r="AB40" s="442">
        <v>6.2165058949624867E-2</v>
      </c>
      <c r="AC40" s="442">
        <v>8.6206896551724144E-2</v>
      </c>
      <c r="AD40" s="442">
        <v>0.11606475716064757</v>
      </c>
      <c r="AE40" s="442">
        <v>1.477797513321492E-2</v>
      </c>
      <c r="AF40" s="442">
        <v>6.8434963186709455E-2</v>
      </c>
      <c r="AG40" s="442">
        <v>0.23588039867109634</v>
      </c>
      <c r="AH40" s="442">
        <v>9.221142763049564E-2</v>
      </c>
      <c r="AI40" s="442">
        <v>8.5587550901687029E-2</v>
      </c>
      <c r="AJ40" s="442">
        <v>4.595393241400212E-2</v>
      </c>
      <c r="AK40" s="442">
        <v>7.8988941548183256E-2</v>
      </c>
      <c r="AL40" s="442">
        <v>0.1199428843407901</v>
      </c>
      <c r="AM40" s="442">
        <v>3.4001589684712535E-2</v>
      </c>
      <c r="AN40" s="442">
        <v>0</v>
      </c>
      <c r="AO40" s="442">
        <v>3.0579643998174349E-2</v>
      </c>
      <c r="AP40" s="443">
        <v>4.0856836096053631E-2</v>
      </c>
      <c r="AQ40" s="442">
        <v>3.8054538054538053E-2</v>
      </c>
      <c r="AR40" s="442">
        <v>3.521490426630651E-2</v>
      </c>
      <c r="AS40" s="442">
        <v>0</v>
      </c>
      <c r="AT40" s="442">
        <v>1.6594139831737742E-2</v>
      </c>
      <c r="AU40" s="442">
        <v>2.3707440100882726E-2</v>
      </c>
      <c r="AV40" s="442">
        <v>0</v>
      </c>
      <c r="AW40" s="443">
        <v>2.5636870219967214E-2</v>
      </c>
      <c r="AX40" s="442">
        <v>5.2518853775683355E-2</v>
      </c>
      <c r="AY40" s="443">
        <v>2.5087703293331233E-3</v>
      </c>
      <c r="AZ40" s="443">
        <v>1.1748388269540598E-2</v>
      </c>
      <c r="BA40" s="442">
        <v>3.2957960758616997E-2</v>
      </c>
      <c r="BB40" s="443">
        <v>5.9729922061762537E-2</v>
      </c>
      <c r="BC40" s="442">
        <v>-5.5711324394598416E-2</v>
      </c>
      <c r="BD40" s="443">
        <v>1.6505617094822844E-2</v>
      </c>
    </row>
    <row r="41" spans="1:56" x14ac:dyDescent="0.2">
      <c r="A41" s="286">
        <v>37</v>
      </c>
      <c r="B41" s="283" t="s">
        <v>42</v>
      </c>
      <c r="C41" s="442">
        <v>0</v>
      </c>
      <c r="D41" s="442">
        <v>0</v>
      </c>
      <c r="E41" s="442">
        <v>0</v>
      </c>
      <c r="F41" s="442">
        <v>0</v>
      </c>
      <c r="G41" s="442">
        <v>1.9190700734729685E-4</v>
      </c>
      <c r="H41" s="442">
        <v>2.0885547201336674E-4</v>
      </c>
      <c r="I41" s="442">
        <v>0</v>
      </c>
      <c r="J41" s="442">
        <v>1.0931749444302737E-4</v>
      </c>
      <c r="K41" s="442">
        <v>0</v>
      </c>
      <c r="L41" s="442">
        <v>1.3662135391761732E-4</v>
      </c>
      <c r="M41" s="442">
        <v>0</v>
      </c>
      <c r="N41" s="442">
        <v>5.7543193359515487E-5</v>
      </c>
      <c r="O41" s="442">
        <v>0</v>
      </c>
      <c r="P41" s="442">
        <v>8.1099712096022059E-5</v>
      </c>
      <c r="Q41" s="442">
        <v>1.4730794726375488E-4</v>
      </c>
      <c r="R41" s="442">
        <v>0</v>
      </c>
      <c r="S41" s="442">
        <v>0</v>
      </c>
      <c r="T41" s="442">
        <v>0</v>
      </c>
      <c r="U41" s="442">
        <v>1.0922992900054615E-4</v>
      </c>
      <c r="V41" s="442">
        <v>0</v>
      </c>
      <c r="W41" s="442">
        <v>9.3075204765450485E-5</v>
      </c>
      <c r="X41" s="442">
        <v>1.9334880123743234E-4</v>
      </c>
      <c r="Y41" s="442">
        <v>1.6398819285011479E-4</v>
      </c>
      <c r="Z41" s="442">
        <v>0</v>
      </c>
      <c r="AA41" s="442">
        <v>3.4025178632187818E-4</v>
      </c>
      <c r="AB41" s="442">
        <v>0</v>
      </c>
      <c r="AC41" s="442">
        <v>9.1180371352785148E-4</v>
      </c>
      <c r="AD41" s="442">
        <v>0</v>
      </c>
      <c r="AE41" s="442">
        <v>4.9733570159857905E-4</v>
      </c>
      <c r="AF41" s="442">
        <v>4.7196526335661698E-4</v>
      </c>
      <c r="AG41" s="442">
        <v>0</v>
      </c>
      <c r="AH41" s="442">
        <v>4.9398979087765516E-4</v>
      </c>
      <c r="AI41" s="442">
        <v>2.9813845258871438E-3</v>
      </c>
      <c r="AJ41" s="442">
        <v>1.2804970450068192E-2</v>
      </c>
      <c r="AK41" s="442">
        <v>2.764612954186414E-3</v>
      </c>
      <c r="AL41" s="442">
        <v>7.9327304458194506E-4</v>
      </c>
      <c r="AM41" s="442">
        <v>1.6338426212134594E-2</v>
      </c>
      <c r="AN41" s="442">
        <v>0</v>
      </c>
      <c r="AO41" s="442">
        <v>1.3692377909630307E-3</v>
      </c>
      <c r="AP41" s="443">
        <v>1.6864377929661928E-3</v>
      </c>
      <c r="AQ41" s="442">
        <v>0.66910866910866906</v>
      </c>
      <c r="AR41" s="442">
        <v>0.11519822038611266</v>
      </c>
      <c r="AS41" s="442">
        <v>0</v>
      </c>
      <c r="AT41" s="442">
        <v>0</v>
      </c>
      <c r="AU41" s="442">
        <v>0</v>
      </c>
      <c r="AV41" s="442">
        <v>0</v>
      </c>
      <c r="AW41" s="443">
        <v>9.279886307679841E-2</v>
      </c>
      <c r="AX41" s="442">
        <v>4.1375746225914986E-2</v>
      </c>
      <c r="AY41" s="443">
        <v>1.7938744536686101E-2</v>
      </c>
      <c r="AZ41" s="443">
        <v>4.7845174271079489E-2</v>
      </c>
      <c r="BA41" s="442">
        <v>3.2208621296487022E-2</v>
      </c>
      <c r="BB41" s="443">
        <v>3.6369757066215543E-2</v>
      </c>
      <c r="BC41" s="442">
        <v>6.397905508225793E-2</v>
      </c>
      <c r="BD41" s="443">
        <v>2.965145206483882E-2</v>
      </c>
    </row>
    <row r="42" spans="1:56" x14ac:dyDescent="0.2">
      <c r="A42" s="287">
        <v>38</v>
      </c>
      <c r="B42" s="272" t="s">
        <v>283</v>
      </c>
      <c r="C42" s="442">
        <v>1.9680734747430572E-3</v>
      </c>
      <c r="D42" s="442">
        <v>0</v>
      </c>
      <c r="E42" s="442">
        <v>0</v>
      </c>
      <c r="F42" s="442">
        <v>0</v>
      </c>
      <c r="G42" s="442">
        <v>1.8368242131812699E-3</v>
      </c>
      <c r="H42" s="442">
        <v>2.2974101921470341E-3</v>
      </c>
      <c r="I42" s="442">
        <v>1.5529805280133796E-3</v>
      </c>
      <c r="J42" s="442">
        <v>1.3482490981306708E-3</v>
      </c>
      <c r="K42" s="442">
        <v>0</v>
      </c>
      <c r="L42" s="442">
        <v>2.7324270783523464E-4</v>
      </c>
      <c r="M42" s="442">
        <v>2.8549182455229693E-3</v>
      </c>
      <c r="N42" s="442">
        <v>3.7403075683685065E-4</v>
      </c>
      <c r="O42" s="442">
        <v>0</v>
      </c>
      <c r="P42" s="442">
        <v>9.7319654515226476E-4</v>
      </c>
      <c r="Q42" s="442">
        <v>1.3994254990056714E-3</v>
      </c>
      <c r="R42" s="442">
        <v>2.1398002853067048E-3</v>
      </c>
      <c r="S42" s="442">
        <v>5.3333333333333332E-3</v>
      </c>
      <c r="T42" s="442">
        <v>2.5332488917036099E-3</v>
      </c>
      <c r="U42" s="442">
        <v>2.0753686510103769E-3</v>
      </c>
      <c r="V42" s="442">
        <v>4.0691759918616479E-3</v>
      </c>
      <c r="W42" s="442">
        <v>1.5822784810126582E-3</v>
      </c>
      <c r="X42" s="442">
        <v>2.1268368136117557E-3</v>
      </c>
      <c r="Y42" s="442">
        <v>1.8038701213512628E-3</v>
      </c>
      <c r="Z42" s="442">
        <v>0</v>
      </c>
      <c r="AA42" s="442">
        <v>2.041510717931269E-3</v>
      </c>
      <c r="AB42" s="442">
        <v>6.4308681672025723E-3</v>
      </c>
      <c r="AC42" s="442">
        <v>4.807692307692308E-3</v>
      </c>
      <c r="AD42" s="442">
        <v>7.9701120797011204E-3</v>
      </c>
      <c r="AE42" s="442">
        <v>4.2628774422735348E-4</v>
      </c>
      <c r="AF42" s="442">
        <v>3.9645082121955826E-3</v>
      </c>
      <c r="AG42" s="442">
        <v>0</v>
      </c>
      <c r="AH42" s="442">
        <v>6.3669795268675557E-3</v>
      </c>
      <c r="AI42" s="442">
        <v>1.0980221058755089E-2</v>
      </c>
      <c r="AJ42" s="442">
        <v>3.5990301560842554E-3</v>
      </c>
      <c r="AK42" s="442">
        <v>1.1058451816745656E-2</v>
      </c>
      <c r="AL42" s="442">
        <v>2.6971283515786135E-3</v>
      </c>
      <c r="AM42" s="442">
        <v>3.6209485118784772E-3</v>
      </c>
      <c r="AN42" s="442">
        <v>0</v>
      </c>
      <c r="AO42" s="442">
        <v>2.7384755819260614E-3</v>
      </c>
      <c r="AP42" s="443">
        <v>2.4563333071464109E-3</v>
      </c>
      <c r="AQ42" s="442">
        <v>0</v>
      </c>
      <c r="AR42" s="442">
        <v>0</v>
      </c>
      <c r="AS42" s="442">
        <v>0</v>
      </c>
      <c r="AT42" s="442">
        <v>0</v>
      </c>
      <c r="AU42" s="442">
        <v>0</v>
      </c>
      <c r="AV42" s="442">
        <v>0</v>
      </c>
      <c r="AW42" s="443">
        <v>0</v>
      </c>
      <c r="AX42" s="442">
        <v>2.4987413056855689E-3</v>
      </c>
      <c r="AY42" s="443">
        <v>0</v>
      </c>
      <c r="AZ42" s="443">
        <v>0</v>
      </c>
      <c r="BA42" s="442">
        <v>1.5213861806881272E-3</v>
      </c>
      <c r="BB42" s="443">
        <v>0</v>
      </c>
      <c r="BC42" s="442">
        <v>0</v>
      </c>
      <c r="BD42" s="443">
        <v>2.4563333071464109E-3</v>
      </c>
    </row>
    <row r="43" spans="1:56" x14ac:dyDescent="0.2">
      <c r="A43" s="287">
        <v>39</v>
      </c>
      <c r="B43" s="272" t="s">
        <v>284</v>
      </c>
      <c r="C43" s="442">
        <v>4.1548217800131204E-3</v>
      </c>
      <c r="D43" s="442">
        <v>0</v>
      </c>
      <c r="E43" s="442">
        <v>0</v>
      </c>
      <c r="F43" s="442">
        <v>1.7621145374449341E-2</v>
      </c>
      <c r="G43" s="442">
        <v>6.1410242351134991E-3</v>
      </c>
      <c r="H43" s="442">
        <v>3.7593984962406013E-3</v>
      </c>
      <c r="I43" s="442">
        <v>3.1059610560267592E-3</v>
      </c>
      <c r="J43" s="442">
        <v>1.8583974055314653E-3</v>
      </c>
      <c r="K43" s="442">
        <v>5.2910052910052914E-4</v>
      </c>
      <c r="L43" s="442">
        <v>1.7077669239702166E-3</v>
      </c>
      <c r="M43" s="442">
        <v>9.3433688035297179E-3</v>
      </c>
      <c r="N43" s="442">
        <v>3.6827643750089911E-3</v>
      </c>
      <c r="O43" s="442">
        <v>5.0441361916771753E-3</v>
      </c>
      <c r="P43" s="442">
        <v>4.1766351729451362E-3</v>
      </c>
      <c r="Q43" s="442">
        <v>8.3965529940340285E-3</v>
      </c>
      <c r="R43" s="442">
        <v>6.7760342368045649E-3</v>
      </c>
      <c r="S43" s="442">
        <v>2.6666666666666666E-3</v>
      </c>
      <c r="T43" s="442">
        <v>1.8999366687777073E-3</v>
      </c>
      <c r="U43" s="442">
        <v>3.2768978700163844E-3</v>
      </c>
      <c r="V43" s="442">
        <v>2.0345879959308239E-3</v>
      </c>
      <c r="W43" s="442">
        <v>2.0476545048399106E-3</v>
      </c>
      <c r="X43" s="442">
        <v>3.0935808197989174E-3</v>
      </c>
      <c r="Y43" s="442">
        <v>1.5578878320760905E-2</v>
      </c>
      <c r="Z43" s="442">
        <v>2.6200873362445414E-3</v>
      </c>
      <c r="AA43" s="442">
        <v>1.0207553589656346E-2</v>
      </c>
      <c r="AB43" s="442">
        <v>2.5723472668810289E-2</v>
      </c>
      <c r="AC43" s="442">
        <v>9.2838196286472146E-3</v>
      </c>
      <c r="AD43" s="442">
        <v>8.717310087173101E-3</v>
      </c>
      <c r="AE43" s="442">
        <v>1.3499111900532859E-3</v>
      </c>
      <c r="AF43" s="442">
        <v>1.2648669057957335E-2</v>
      </c>
      <c r="AG43" s="442">
        <v>0</v>
      </c>
      <c r="AH43" s="442">
        <v>3.8421428179373183E-3</v>
      </c>
      <c r="AI43" s="442">
        <v>1.4616055846422338E-2</v>
      </c>
      <c r="AJ43" s="442">
        <v>4.1294135475071977E-3</v>
      </c>
      <c r="AK43" s="442">
        <v>9.873617693522907E-3</v>
      </c>
      <c r="AL43" s="442">
        <v>4.6009836585752814E-3</v>
      </c>
      <c r="AM43" s="442">
        <v>4.0625275986929258E-3</v>
      </c>
      <c r="AN43" s="442">
        <v>0</v>
      </c>
      <c r="AO43" s="442">
        <v>4.5641259698767686E-4</v>
      </c>
      <c r="AP43" s="443">
        <v>5.1535862990022786E-3</v>
      </c>
      <c r="AQ43" s="442">
        <v>0</v>
      </c>
      <c r="AR43" s="442">
        <v>2.3069436720425836E-2</v>
      </c>
      <c r="AS43" s="442">
        <v>0</v>
      </c>
      <c r="AT43" s="442">
        <v>0</v>
      </c>
      <c r="AU43" s="442">
        <v>0</v>
      </c>
      <c r="AV43" s="442">
        <v>0</v>
      </c>
      <c r="AW43" s="443">
        <v>1.447956467808992E-2</v>
      </c>
      <c r="AX43" s="442">
        <v>1.1430809107352639E-2</v>
      </c>
      <c r="AY43" s="443">
        <v>2.0733639085397714E-5</v>
      </c>
      <c r="AZ43" s="443">
        <v>5.7970004009093917E-3</v>
      </c>
      <c r="BA43" s="442">
        <v>6.9678838296761136E-3</v>
      </c>
      <c r="BB43" s="443">
        <v>8.9699283684105124E-3</v>
      </c>
      <c r="BC43" s="442">
        <v>1.3360173502522258E-3</v>
      </c>
      <c r="BD43" s="443">
        <v>5.7375546652001994E-3</v>
      </c>
    </row>
    <row r="44" spans="1:56" x14ac:dyDescent="0.2">
      <c r="A44" s="288">
        <v>40</v>
      </c>
      <c r="B44" s="292" t="s">
        <v>43</v>
      </c>
      <c r="C44" s="444">
        <v>0.54581237699540786</v>
      </c>
      <c r="D44" s="444">
        <v>0.31372549019607843</v>
      </c>
      <c r="E44" s="444">
        <v>0</v>
      </c>
      <c r="F44" s="444">
        <v>0.35682819383259912</v>
      </c>
      <c r="G44" s="444">
        <v>0.70698541506744161</v>
      </c>
      <c r="H44" s="444">
        <v>0.60588972431077692</v>
      </c>
      <c r="I44" s="444">
        <v>0.67315732887349178</v>
      </c>
      <c r="J44" s="444">
        <v>0.68414531938927958</v>
      </c>
      <c r="K44" s="444">
        <v>0.70211640211640214</v>
      </c>
      <c r="L44" s="444">
        <v>0.65912972197554476</v>
      </c>
      <c r="M44" s="444">
        <v>0.52478588113158575</v>
      </c>
      <c r="N44" s="444">
        <v>0.75039201300476166</v>
      </c>
      <c r="O44" s="444">
        <v>0.76923076923076927</v>
      </c>
      <c r="P44" s="444">
        <v>0.55987186245488829</v>
      </c>
      <c r="Q44" s="444">
        <v>0.57229137511968775</v>
      </c>
      <c r="R44" s="444">
        <v>0.54814550641940085</v>
      </c>
      <c r="S44" s="444">
        <v>0.59466666666666668</v>
      </c>
      <c r="T44" s="444">
        <v>0.63901203293223563</v>
      </c>
      <c r="U44" s="444">
        <v>0.65133806663025673</v>
      </c>
      <c r="V44" s="444">
        <v>0.66327568667344861</v>
      </c>
      <c r="W44" s="444">
        <v>0.78006329113924056</v>
      </c>
      <c r="X44" s="444">
        <v>0.50947409126063414</v>
      </c>
      <c r="Y44" s="444">
        <v>0.53853722531977699</v>
      </c>
      <c r="Z44" s="444">
        <v>0.64541484716157205</v>
      </c>
      <c r="AA44" s="444">
        <v>0.5049336509016672</v>
      </c>
      <c r="AB44" s="444">
        <v>0.33654876741693462</v>
      </c>
      <c r="AC44" s="444">
        <v>0.27892904509283822</v>
      </c>
      <c r="AD44" s="444">
        <v>0.32801992528019924</v>
      </c>
      <c r="AE44" s="444">
        <v>0.12547069271758438</v>
      </c>
      <c r="AF44" s="444">
        <v>0.27175759864074006</v>
      </c>
      <c r="AG44" s="444">
        <v>0.43521594684385384</v>
      </c>
      <c r="AH44" s="444">
        <v>0.28920357868159613</v>
      </c>
      <c r="AI44" s="444">
        <v>0.32075334496800467</v>
      </c>
      <c r="AJ44" s="444">
        <v>0.44855281103197453</v>
      </c>
      <c r="AK44" s="444">
        <v>0.41153238546603477</v>
      </c>
      <c r="AL44" s="444">
        <v>0.43788672060923367</v>
      </c>
      <c r="AM44" s="444">
        <v>0.47796520356795902</v>
      </c>
      <c r="AN44" s="444">
        <v>1</v>
      </c>
      <c r="AO44" s="444">
        <v>0.68553172067549062</v>
      </c>
      <c r="AP44" s="445">
        <v>0.56290360593919397</v>
      </c>
      <c r="AQ44" s="444">
        <v>1</v>
      </c>
      <c r="AR44" s="444">
        <v>1</v>
      </c>
      <c r="AS44" s="444">
        <v>1</v>
      </c>
      <c r="AT44" s="444">
        <v>1</v>
      </c>
      <c r="AU44" s="444">
        <v>1</v>
      </c>
      <c r="AV44" s="444">
        <v>1</v>
      </c>
      <c r="AW44" s="445">
        <v>1</v>
      </c>
      <c r="AX44" s="444">
        <v>1</v>
      </c>
      <c r="AY44" s="445">
        <v>1</v>
      </c>
      <c r="AZ44" s="445">
        <v>1</v>
      </c>
      <c r="BA44" s="444">
        <v>1</v>
      </c>
      <c r="BB44" s="445">
        <v>1</v>
      </c>
      <c r="BC44" s="444">
        <v>1</v>
      </c>
      <c r="BD44" s="445">
        <v>1</v>
      </c>
    </row>
    <row r="45" spans="1:56" x14ac:dyDescent="0.2">
      <c r="A45" s="300">
        <v>41</v>
      </c>
      <c r="B45" s="301" t="s">
        <v>52</v>
      </c>
      <c r="C45" s="442">
        <v>3.7174721189591076E-3</v>
      </c>
      <c r="D45" s="442">
        <v>0</v>
      </c>
      <c r="E45" s="442">
        <v>0</v>
      </c>
      <c r="F45" s="442">
        <v>7.4889867841409691E-2</v>
      </c>
      <c r="G45" s="442">
        <v>8.8551376247395543E-3</v>
      </c>
      <c r="H45" s="442">
        <v>1.1904761904761904E-2</v>
      </c>
      <c r="I45" s="442">
        <v>2.0308206904790349E-2</v>
      </c>
      <c r="J45" s="442">
        <v>1.2790146849834202E-2</v>
      </c>
      <c r="K45" s="442">
        <v>9.5238095238095247E-3</v>
      </c>
      <c r="L45" s="442">
        <v>1.7624154655372634E-2</v>
      </c>
      <c r="M45" s="442">
        <v>1.7129509473137815E-2</v>
      </c>
      <c r="N45" s="442">
        <v>9.7391854760979953E-3</v>
      </c>
      <c r="O45" s="442">
        <v>6.3051702395964691E-3</v>
      </c>
      <c r="P45" s="442">
        <v>1.4841247313572037E-2</v>
      </c>
      <c r="Q45" s="442">
        <v>1.5540988436326141E-2</v>
      </c>
      <c r="R45" s="442">
        <v>1.2125534950071327E-2</v>
      </c>
      <c r="S45" s="442">
        <v>1.6E-2</v>
      </c>
      <c r="T45" s="442">
        <v>1.1399620012666244E-2</v>
      </c>
      <c r="U45" s="442">
        <v>1.4964500273074822E-2</v>
      </c>
      <c r="V45" s="442">
        <v>1.8311291963377416E-2</v>
      </c>
      <c r="W45" s="442">
        <v>7.1667907669396872E-3</v>
      </c>
      <c r="X45" s="442">
        <v>1.991492652745553E-2</v>
      </c>
      <c r="Y45" s="442">
        <v>2.1318465070514922E-2</v>
      </c>
      <c r="Z45" s="442">
        <v>8.7336244541484712E-3</v>
      </c>
      <c r="AA45" s="442">
        <v>1.3950323239197007E-2</v>
      </c>
      <c r="AB45" s="442">
        <v>2.6795284030010719E-2</v>
      </c>
      <c r="AC45" s="442">
        <v>2.3541114058355437E-2</v>
      </c>
      <c r="AD45" s="442">
        <v>3.0884184308841843E-2</v>
      </c>
      <c r="AE45" s="442">
        <v>1.8472468916518651E-3</v>
      </c>
      <c r="AF45" s="442">
        <v>1.8595431376250707E-2</v>
      </c>
      <c r="AG45" s="442">
        <v>1.9933554817275746E-2</v>
      </c>
      <c r="AH45" s="442">
        <v>1.0593336626598606E-2</v>
      </c>
      <c r="AI45" s="442">
        <v>1.1343804537521814E-2</v>
      </c>
      <c r="AJ45" s="442">
        <v>7.9557508713441437E-3</v>
      </c>
      <c r="AK45" s="442">
        <v>3.6729857819905211E-2</v>
      </c>
      <c r="AL45" s="442">
        <v>1.3644296366809456E-2</v>
      </c>
      <c r="AM45" s="442">
        <v>2.1019164532367747E-2</v>
      </c>
      <c r="AN45" s="442">
        <v>0</v>
      </c>
      <c r="AO45" s="442">
        <v>3.1948881789137379E-3</v>
      </c>
      <c r="AP45" s="443">
        <v>1.2868253594155079E-2</v>
      </c>
      <c r="AQ45" s="313"/>
      <c r="AR45" s="313"/>
      <c r="AS45" s="313"/>
      <c r="AT45" s="313"/>
      <c r="AU45" s="313"/>
      <c r="AV45" s="313"/>
      <c r="AW45" s="313"/>
      <c r="AX45" s="313"/>
      <c r="AY45" s="313"/>
      <c r="AZ45" s="313"/>
      <c r="BA45" s="313"/>
      <c r="BB45" s="313"/>
      <c r="BC45" s="313"/>
      <c r="BD45" s="313"/>
    </row>
    <row r="46" spans="1:56" x14ac:dyDescent="0.2">
      <c r="A46" s="286">
        <v>42</v>
      </c>
      <c r="B46" s="282" t="s">
        <v>53</v>
      </c>
      <c r="C46" s="442">
        <v>0.11961513229827248</v>
      </c>
      <c r="D46" s="442">
        <v>0.23529411764705882</v>
      </c>
      <c r="E46" s="442">
        <v>0</v>
      </c>
      <c r="F46" s="442">
        <v>0.34361233480176212</v>
      </c>
      <c r="G46" s="442">
        <v>0.14467046825309793</v>
      </c>
      <c r="H46" s="442">
        <v>0.2449874686716792</v>
      </c>
      <c r="I46" s="442">
        <v>0.17214191852825231</v>
      </c>
      <c r="J46" s="442">
        <v>9.5616368472834598E-2</v>
      </c>
      <c r="K46" s="442">
        <v>3.3333333333333333E-2</v>
      </c>
      <c r="L46" s="442">
        <v>0.21244620534189493</v>
      </c>
      <c r="M46" s="442">
        <v>0.21580586555930445</v>
      </c>
      <c r="N46" s="442">
        <v>5.7658279746234518E-2</v>
      </c>
      <c r="O46" s="442">
        <v>0.10088272383354351</v>
      </c>
      <c r="P46" s="442">
        <v>0.28510603787356553</v>
      </c>
      <c r="Q46" s="442">
        <v>0.1945937983354202</v>
      </c>
      <c r="R46" s="442">
        <v>0.21540656205420827</v>
      </c>
      <c r="S46" s="442">
        <v>0.20533333333333334</v>
      </c>
      <c r="T46" s="442">
        <v>0.19696010132995567</v>
      </c>
      <c r="U46" s="442">
        <v>0.19628618241398144</v>
      </c>
      <c r="V46" s="442">
        <v>0.16988809766022381</v>
      </c>
      <c r="W46" s="442">
        <v>0.12481384959046909</v>
      </c>
      <c r="X46" s="442">
        <v>0.26160092807424595</v>
      </c>
      <c r="Y46" s="442">
        <v>0.34486716956379143</v>
      </c>
      <c r="Z46" s="442">
        <v>7.0742358078602616E-2</v>
      </c>
      <c r="AA46" s="442">
        <v>0.13984348417829193</v>
      </c>
      <c r="AB46" s="442">
        <v>0.50267952840300112</v>
      </c>
      <c r="AC46" s="442">
        <v>0.42506631299734748</v>
      </c>
      <c r="AD46" s="442">
        <v>0.31457036114570364</v>
      </c>
      <c r="AE46" s="442">
        <v>2.7850799289520427E-2</v>
      </c>
      <c r="AF46" s="442">
        <v>0.46875589956579194</v>
      </c>
      <c r="AG46" s="442">
        <v>0.33554817275747506</v>
      </c>
      <c r="AH46" s="442">
        <v>0.34952522092321203</v>
      </c>
      <c r="AI46" s="442">
        <v>0.47745782431646305</v>
      </c>
      <c r="AJ46" s="442">
        <v>0.44018033035308379</v>
      </c>
      <c r="AK46" s="442">
        <v>0.4853870458135861</v>
      </c>
      <c r="AL46" s="442">
        <v>0.30652070442646356</v>
      </c>
      <c r="AM46" s="442">
        <v>0.26609555771438664</v>
      </c>
      <c r="AN46" s="442">
        <v>0</v>
      </c>
      <c r="AO46" s="442">
        <v>9.5846645367412137E-3</v>
      </c>
      <c r="AP46" s="443">
        <v>0.21549218320370808</v>
      </c>
      <c r="AQ46" s="313"/>
      <c r="AR46" s="313"/>
      <c r="AS46" s="313"/>
      <c r="AT46" s="313"/>
      <c r="AU46" s="313"/>
      <c r="AV46" s="313"/>
      <c r="AW46" s="313"/>
      <c r="AX46" s="313"/>
      <c r="AY46" s="313"/>
      <c r="AZ46" s="313"/>
      <c r="BA46" s="313"/>
      <c r="BB46" s="313"/>
      <c r="BC46" s="313"/>
      <c r="BD46" s="313"/>
    </row>
    <row r="47" spans="1:56" x14ac:dyDescent="0.2">
      <c r="A47" s="286">
        <v>43</v>
      </c>
      <c r="B47" s="282" t="s">
        <v>54</v>
      </c>
      <c r="C47" s="442">
        <v>0.20183686857642685</v>
      </c>
      <c r="D47" s="442">
        <v>0.39215686274509803</v>
      </c>
      <c r="E47" s="442">
        <v>0</v>
      </c>
      <c r="F47" s="442">
        <v>4.405286343612335E-2</v>
      </c>
      <c r="G47" s="442">
        <v>7.2211865336111417E-2</v>
      </c>
      <c r="H47" s="442">
        <v>-1.921470342522974E-2</v>
      </c>
      <c r="I47" s="442">
        <v>6.0685700633138218E-2</v>
      </c>
      <c r="J47" s="442">
        <v>6.0598331086251504E-2</v>
      </c>
      <c r="K47" s="442">
        <v>2.7513227513227514E-2</v>
      </c>
      <c r="L47" s="442">
        <v>-6.1479609262927795E-3</v>
      </c>
      <c r="M47" s="442">
        <v>9.6807682325460678E-2</v>
      </c>
      <c r="N47" s="442">
        <v>0.10980679872829542</v>
      </c>
      <c r="O47" s="442">
        <v>8.5750315258511983E-2</v>
      </c>
      <c r="P47" s="442">
        <v>2.9844694051336117E-2</v>
      </c>
      <c r="Q47" s="442">
        <v>0.10657729984532666</v>
      </c>
      <c r="R47" s="442">
        <v>0.11233951497860199</v>
      </c>
      <c r="S47" s="442">
        <v>2.6666666666666668E-2</v>
      </c>
      <c r="T47" s="442">
        <v>-4.2431918936035463E-2</v>
      </c>
      <c r="U47" s="442">
        <v>-2.1518296013107591E-2</v>
      </c>
      <c r="V47" s="442">
        <v>-4.7812817904374368E-2</v>
      </c>
      <c r="W47" s="442">
        <v>1.2565152643335815E-2</v>
      </c>
      <c r="X47" s="442">
        <v>7.0378963650425369E-2</v>
      </c>
      <c r="Y47" s="442">
        <v>2.673007543456871E-2</v>
      </c>
      <c r="Z47" s="442">
        <v>5.1528384279475981E-2</v>
      </c>
      <c r="AA47" s="442">
        <v>0.12997618237495748</v>
      </c>
      <c r="AB47" s="442">
        <v>3.7513397642015008E-2</v>
      </c>
      <c r="AC47" s="442">
        <v>0.13693633952254641</v>
      </c>
      <c r="AD47" s="442">
        <v>0.25130759651307599</v>
      </c>
      <c r="AE47" s="442">
        <v>0.44426287744227355</v>
      </c>
      <c r="AF47" s="442">
        <v>5.5691901076080803E-2</v>
      </c>
      <c r="AG47" s="442">
        <v>9.634551495016612E-2</v>
      </c>
      <c r="AH47" s="442">
        <v>0</v>
      </c>
      <c r="AI47" s="442">
        <v>2.7123327515997674E-2</v>
      </c>
      <c r="AJ47" s="442">
        <v>3.8377026822245794E-2</v>
      </c>
      <c r="AK47" s="442">
        <v>-5.5292259083728279E-3</v>
      </c>
      <c r="AL47" s="442">
        <v>8.0596541329525623E-2</v>
      </c>
      <c r="AM47" s="442">
        <v>9.5204451117195096E-2</v>
      </c>
      <c r="AN47" s="442">
        <v>0</v>
      </c>
      <c r="AO47" s="442">
        <v>0.25924235508900045</v>
      </c>
      <c r="AP47" s="443">
        <v>7.975227171550528E-2</v>
      </c>
      <c r="AQ47" s="313"/>
      <c r="AR47" s="313"/>
      <c r="AS47" s="313"/>
      <c r="AT47" s="313"/>
      <c r="AU47" s="313"/>
      <c r="AV47" s="313"/>
      <c r="AW47" s="313"/>
      <c r="AX47" s="313"/>
      <c r="AY47" s="313"/>
      <c r="AZ47" s="313"/>
      <c r="BA47" s="313"/>
      <c r="BB47" s="313"/>
      <c r="BC47" s="313"/>
      <c r="BD47" s="313"/>
    </row>
    <row r="48" spans="1:56" x14ac:dyDescent="0.2">
      <c r="A48" s="286">
        <v>44</v>
      </c>
      <c r="B48" s="282" t="s">
        <v>55</v>
      </c>
      <c r="C48" s="442">
        <v>0.15985130111524162</v>
      </c>
      <c r="D48" s="442">
        <v>5.8823529411764705E-2</v>
      </c>
      <c r="E48" s="442">
        <v>0</v>
      </c>
      <c r="F48" s="442">
        <v>0.11013215859030837</v>
      </c>
      <c r="G48" s="442">
        <v>4.9128193880907993E-2</v>
      </c>
      <c r="H48" s="442">
        <v>0.11340852130325814</v>
      </c>
      <c r="I48" s="442">
        <v>5.0412137140126628E-2</v>
      </c>
      <c r="J48" s="442">
        <v>0.12801078599278504</v>
      </c>
      <c r="K48" s="442">
        <v>9.3650793650793651E-2</v>
      </c>
      <c r="L48" s="442">
        <v>8.0606598811394217E-2</v>
      </c>
      <c r="M48" s="442">
        <v>0.11614326498832078</v>
      </c>
      <c r="N48" s="442">
        <v>5.5054450246716444E-2</v>
      </c>
      <c r="O48" s="442">
        <v>3.0264817150063052E-2</v>
      </c>
      <c r="P48" s="442">
        <v>8.3248854466566644E-2</v>
      </c>
      <c r="Q48" s="442">
        <v>0.10525152831995287</v>
      </c>
      <c r="R48" s="442">
        <v>0.10306704707560628</v>
      </c>
      <c r="S48" s="442">
        <v>0.14399999999999999</v>
      </c>
      <c r="T48" s="442">
        <v>0.18809373020899303</v>
      </c>
      <c r="U48" s="442">
        <v>0.15608956854178044</v>
      </c>
      <c r="V48" s="442">
        <v>0.18616480162767041</v>
      </c>
      <c r="W48" s="442">
        <v>6.8224125093075211E-2</v>
      </c>
      <c r="X48" s="442">
        <v>0.10692188708430007</v>
      </c>
      <c r="Y48" s="442">
        <v>3.6733355198425716E-2</v>
      </c>
      <c r="Z48" s="442">
        <v>0.19301310043668121</v>
      </c>
      <c r="AA48" s="442">
        <v>0.21503912895542701</v>
      </c>
      <c r="AB48" s="442">
        <v>8.0385852090032156E-2</v>
      </c>
      <c r="AC48" s="442">
        <v>9.5076259946949598E-2</v>
      </c>
      <c r="AD48" s="442">
        <v>7.3972602739726029E-2</v>
      </c>
      <c r="AE48" s="442">
        <v>0.35289520426287746</v>
      </c>
      <c r="AF48" s="442">
        <v>0.10487068151784029</v>
      </c>
      <c r="AG48" s="442">
        <v>8.3056478405315617E-2</v>
      </c>
      <c r="AH48" s="442">
        <v>0.34908611888687635</v>
      </c>
      <c r="AI48" s="442">
        <v>0.15946771378708552</v>
      </c>
      <c r="AJ48" s="442">
        <v>6.572965600848614E-2</v>
      </c>
      <c r="AK48" s="442">
        <v>6.1018957345971563E-2</v>
      </c>
      <c r="AL48" s="442">
        <v>0.12232270347453593</v>
      </c>
      <c r="AM48" s="442">
        <v>8.7874238276075239E-2</v>
      </c>
      <c r="AN48" s="442">
        <v>0</v>
      </c>
      <c r="AO48" s="442">
        <v>3.5600182565038795E-2</v>
      </c>
      <c r="AP48" s="443">
        <v>0.10813103935894414</v>
      </c>
      <c r="AQ48" s="313"/>
      <c r="AR48" s="313"/>
      <c r="AS48" s="313"/>
      <c r="AT48" s="313"/>
      <c r="AU48" s="313"/>
      <c r="AV48" s="313"/>
      <c r="AW48" s="313"/>
      <c r="AX48" s="313"/>
      <c r="AY48" s="313"/>
      <c r="AZ48" s="313"/>
      <c r="BA48" s="313"/>
      <c r="BB48" s="313"/>
      <c r="BC48" s="313"/>
      <c r="BD48" s="313"/>
    </row>
    <row r="49" spans="1:56" x14ac:dyDescent="0.2">
      <c r="A49" s="286">
        <v>45</v>
      </c>
      <c r="B49" s="282" t="s">
        <v>56</v>
      </c>
      <c r="C49" s="442">
        <v>3.9798819155915155E-2</v>
      </c>
      <c r="D49" s="442">
        <v>3.9215686274509803E-2</v>
      </c>
      <c r="E49" s="442">
        <v>0</v>
      </c>
      <c r="F49" s="442">
        <v>7.0484581497797363E-2</v>
      </c>
      <c r="G49" s="442">
        <v>2.3796468911064808E-2</v>
      </c>
      <c r="H49" s="442">
        <v>4.4277360066833749E-2</v>
      </c>
      <c r="I49" s="442">
        <v>2.4130928204515588E-2</v>
      </c>
      <c r="J49" s="442">
        <v>1.9567831505301898E-2</v>
      </c>
      <c r="K49" s="442">
        <v>0.13597883597883598</v>
      </c>
      <c r="L49" s="442">
        <v>3.6477901496003828E-2</v>
      </c>
      <c r="M49" s="442">
        <v>3.088502465611212E-2</v>
      </c>
      <c r="N49" s="442">
        <v>1.7550673974652223E-2</v>
      </c>
      <c r="O49" s="442">
        <v>7.5662042875157629E-3</v>
      </c>
      <c r="P49" s="442">
        <v>2.7614451968695511E-2</v>
      </c>
      <c r="Q49" s="442">
        <v>6.4815496796052146E-3</v>
      </c>
      <c r="R49" s="442">
        <v>9.9857346647646214E-3</v>
      </c>
      <c r="S49" s="442">
        <v>1.6E-2</v>
      </c>
      <c r="T49" s="442">
        <v>8.2330588980367315E-3</v>
      </c>
      <c r="U49" s="442">
        <v>3.932277444019661E-3</v>
      </c>
      <c r="V49" s="442">
        <v>1.2207527975584944E-2</v>
      </c>
      <c r="W49" s="442">
        <v>8.0044676098287408E-3</v>
      </c>
      <c r="X49" s="442">
        <v>3.2869296210363497E-2</v>
      </c>
      <c r="Y49" s="442">
        <v>3.689734339127583E-2</v>
      </c>
      <c r="Z49" s="442">
        <v>3.0567685589519649E-2</v>
      </c>
      <c r="AA49" s="442">
        <v>4.559373936713168E-2</v>
      </c>
      <c r="AB49" s="442">
        <v>1.9292604501607719E-2</v>
      </c>
      <c r="AC49" s="442">
        <v>4.351790450928382E-2</v>
      </c>
      <c r="AD49" s="442">
        <v>2.0423412204234121E-2</v>
      </c>
      <c r="AE49" s="442">
        <v>4.7957371225577264E-2</v>
      </c>
      <c r="AF49" s="442">
        <v>8.467056824617708E-2</v>
      </c>
      <c r="AG49" s="442">
        <v>2.9900332225913623E-2</v>
      </c>
      <c r="AH49" s="442">
        <v>1.5917448817168889E-3</v>
      </c>
      <c r="AI49" s="442">
        <v>1.3816172193135544E-2</v>
      </c>
      <c r="AJ49" s="442">
        <v>1.5040157599636308E-2</v>
      </c>
      <c r="AK49" s="442">
        <v>3.4162717219589259E-2</v>
      </c>
      <c r="AL49" s="442">
        <v>4.0456925273679202E-2</v>
      </c>
      <c r="AM49" s="442">
        <v>5.3784332773999827E-2</v>
      </c>
      <c r="AN49" s="442">
        <v>0</v>
      </c>
      <c r="AO49" s="442">
        <v>1.2779552715654952E-2</v>
      </c>
      <c r="AP49" s="443">
        <v>2.533584727786943E-2</v>
      </c>
      <c r="AQ49" s="313"/>
      <c r="AR49" s="313"/>
      <c r="AS49" s="313"/>
      <c r="AT49" s="313"/>
      <c r="AU49" s="313"/>
      <c r="AV49" s="313"/>
      <c r="AW49" s="313"/>
      <c r="AX49" s="313"/>
      <c r="AY49" s="313"/>
      <c r="AZ49" s="313"/>
      <c r="BA49" s="313"/>
      <c r="BB49" s="313"/>
      <c r="BC49" s="313"/>
      <c r="BD49" s="313"/>
    </row>
    <row r="50" spans="1:56" x14ac:dyDescent="0.2">
      <c r="A50" s="286">
        <v>46</v>
      </c>
      <c r="B50" s="282" t="s">
        <v>205</v>
      </c>
      <c r="C50" s="442">
        <v>-6.9538596107588016E-2</v>
      </c>
      <c r="D50" s="442">
        <v>-3.9215686274509803E-2</v>
      </c>
      <c r="E50" s="442">
        <v>0</v>
      </c>
      <c r="F50" s="442">
        <v>0</v>
      </c>
      <c r="G50" s="442">
        <v>-4.6605987498629237E-3</v>
      </c>
      <c r="H50" s="442">
        <v>0</v>
      </c>
      <c r="I50" s="442">
        <v>0</v>
      </c>
      <c r="J50" s="442">
        <v>0</v>
      </c>
      <c r="K50" s="442">
        <v>-2.1164021164021165E-3</v>
      </c>
      <c r="L50" s="442">
        <v>0</v>
      </c>
      <c r="M50" s="442">
        <v>0</v>
      </c>
      <c r="N50" s="442">
        <v>0</v>
      </c>
      <c r="O50" s="442">
        <v>0</v>
      </c>
      <c r="P50" s="442">
        <v>0</v>
      </c>
      <c r="Q50" s="442">
        <v>0</v>
      </c>
      <c r="R50" s="442">
        <v>0</v>
      </c>
      <c r="S50" s="442">
        <v>0</v>
      </c>
      <c r="T50" s="442">
        <v>0</v>
      </c>
      <c r="U50" s="442">
        <v>0</v>
      </c>
      <c r="V50" s="442">
        <v>0</v>
      </c>
      <c r="W50" s="442">
        <v>0</v>
      </c>
      <c r="X50" s="442">
        <v>0</v>
      </c>
      <c r="Y50" s="442">
        <v>-4.0997048212528696E-3</v>
      </c>
      <c r="Z50" s="442">
        <v>0</v>
      </c>
      <c r="AA50" s="442">
        <v>-4.8315753657706705E-2</v>
      </c>
      <c r="AB50" s="442">
        <v>0</v>
      </c>
      <c r="AC50" s="442">
        <v>-4.973474801061008E-4</v>
      </c>
      <c r="AD50" s="442">
        <v>-1.4943960149439602E-2</v>
      </c>
      <c r="AE50" s="442">
        <v>-7.1047957371225576E-5</v>
      </c>
      <c r="AF50" s="442">
        <v>-2.2654332641117614E-3</v>
      </c>
      <c r="AG50" s="442">
        <v>0</v>
      </c>
      <c r="AH50" s="442">
        <v>0</v>
      </c>
      <c r="AI50" s="442">
        <v>-4.0721349621873184E-3</v>
      </c>
      <c r="AJ50" s="442">
        <v>-1.3903621760872859E-2</v>
      </c>
      <c r="AK50" s="442">
        <v>-1.7377567140600316E-2</v>
      </c>
      <c r="AL50" s="442">
        <v>0</v>
      </c>
      <c r="AM50" s="442">
        <v>0</v>
      </c>
      <c r="AN50" s="442">
        <v>0</v>
      </c>
      <c r="AO50" s="442">
        <v>-3.6513007759014149E-3</v>
      </c>
      <c r="AP50" s="443">
        <v>-3.328357818105638E-3</v>
      </c>
      <c r="AQ50" s="313"/>
      <c r="AR50" s="313"/>
      <c r="AS50" s="313"/>
      <c r="AT50" s="313"/>
      <c r="AU50" s="313"/>
      <c r="AV50" s="313"/>
      <c r="AW50" s="313"/>
      <c r="AX50" s="313"/>
      <c r="AY50" s="313"/>
      <c r="AZ50" s="313"/>
      <c r="BA50" s="313"/>
      <c r="BB50" s="313"/>
      <c r="BC50" s="313"/>
      <c r="BD50" s="313"/>
    </row>
    <row r="51" spans="1:56" x14ac:dyDescent="0.2">
      <c r="A51" s="288">
        <v>47</v>
      </c>
      <c r="B51" s="289" t="s">
        <v>58</v>
      </c>
      <c r="C51" s="444">
        <v>0.4552809971572272</v>
      </c>
      <c r="D51" s="444">
        <v>0.68627450980392157</v>
      </c>
      <c r="E51" s="444">
        <v>0</v>
      </c>
      <c r="F51" s="444">
        <v>0.64317180616740088</v>
      </c>
      <c r="G51" s="444">
        <v>0.29400153525605877</v>
      </c>
      <c r="H51" s="444">
        <v>0.39536340852130325</v>
      </c>
      <c r="I51" s="444">
        <v>0.32767889141082307</v>
      </c>
      <c r="J51" s="444">
        <v>0.31658346390700726</v>
      </c>
      <c r="K51" s="444">
        <v>0.29788359788359786</v>
      </c>
      <c r="L51" s="444">
        <v>0.34100689937837286</v>
      </c>
      <c r="M51" s="444">
        <v>0.47677134700233587</v>
      </c>
      <c r="N51" s="444">
        <v>0.2498093881719966</v>
      </c>
      <c r="O51" s="444">
        <v>0.23076923076923078</v>
      </c>
      <c r="P51" s="444">
        <v>0.44065528567373585</v>
      </c>
      <c r="Q51" s="444">
        <v>0.42844516461663107</v>
      </c>
      <c r="R51" s="444">
        <v>0.45292439372325249</v>
      </c>
      <c r="S51" s="444">
        <v>0.40799999999999997</v>
      </c>
      <c r="T51" s="444">
        <v>0.36225459151361622</v>
      </c>
      <c r="U51" s="444">
        <v>0.34975423265974875</v>
      </c>
      <c r="V51" s="444">
        <v>0.33875890132248221</v>
      </c>
      <c r="W51" s="444">
        <v>0.22077438570364855</v>
      </c>
      <c r="X51" s="444">
        <v>0.49168600154679043</v>
      </c>
      <c r="Y51" s="444">
        <v>0.46244670383732372</v>
      </c>
      <c r="Z51" s="444">
        <v>0.35458515283842795</v>
      </c>
      <c r="AA51" s="444">
        <v>0.49608710445729842</v>
      </c>
      <c r="AB51" s="444">
        <v>0.66666666666666663</v>
      </c>
      <c r="AC51" s="444">
        <v>0.72364058355437666</v>
      </c>
      <c r="AD51" s="444">
        <v>0.67621419676214201</v>
      </c>
      <c r="AE51" s="444">
        <v>0.87474245115452931</v>
      </c>
      <c r="AF51" s="444">
        <v>0.73031904851802909</v>
      </c>
      <c r="AG51" s="444">
        <v>0.56478405315614622</v>
      </c>
      <c r="AH51" s="444">
        <v>0.71079642131840381</v>
      </c>
      <c r="AI51" s="444">
        <v>0.68513670738801624</v>
      </c>
      <c r="AJ51" s="444">
        <v>0.55337929989392332</v>
      </c>
      <c r="AK51" s="444">
        <v>0.59439178515007896</v>
      </c>
      <c r="AL51" s="444">
        <v>0.56354117087101385</v>
      </c>
      <c r="AM51" s="444">
        <v>0.52397774441402456</v>
      </c>
      <c r="AN51" s="444">
        <v>0</v>
      </c>
      <c r="AO51" s="444">
        <v>0.31675034230944776</v>
      </c>
      <c r="AP51" s="445">
        <v>0.43825123733207638</v>
      </c>
      <c r="AQ51" s="313"/>
      <c r="AR51" s="313"/>
      <c r="AS51" s="313"/>
      <c r="AT51" s="313"/>
      <c r="AU51" s="313"/>
      <c r="AV51" s="313"/>
      <c r="AW51" s="313"/>
      <c r="AX51" s="313"/>
      <c r="AY51" s="313"/>
      <c r="AZ51" s="313"/>
      <c r="BA51" s="313"/>
      <c r="BB51" s="313"/>
      <c r="BC51" s="313"/>
      <c r="BD51" s="313"/>
    </row>
    <row r="52" spans="1:56" x14ac:dyDescent="0.2">
      <c r="A52" s="304">
        <v>48</v>
      </c>
      <c r="B52" s="305" t="s">
        <v>440</v>
      </c>
      <c r="C52" s="444">
        <v>1</v>
      </c>
      <c r="D52" s="444">
        <v>1</v>
      </c>
      <c r="E52" s="444">
        <v>0</v>
      </c>
      <c r="F52" s="444">
        <v>1</v>
      </c>
      <c r="G52" s="444">
        <v>1</v>
      </c>
      <c r="H52" s="444">
        <v>1</v>
      </c>
      <c r="I52" s="444">
        <v>1</v>
      </c>
      <c r="J52" s="444">
        <v>1</v>
      </c>
      <c r="K52" s="444">
        <v>1</v>
      </c>
      <c r="L52" s="444">
        <v>1</v>
      </c>
      <c r="M52" s="444">
        <v>1</v>
      </c>
      <c r="N52" s="444">
        <v>1</v>
      </c>
      <c r="O52" s="444">
        <v>1</v>
      </c>
      <c r="P52" s="444">
        <v>1</v>
      </c>
      <c r="Q52" s="444">
        <v>1</v>
      </c>
      <c r="R52" s="444">
        <v>1</v>
      </c>
      <c r="S52" s="444">
        <v>1</v>
      </c>
      <c r="T52" s="444">
        <v>1</v>
      </c>
      <c r="U52" s="444">
        <v>1</v>
      </c>
      <c r="V52" s="444">
        <v>1</v>
      </c>
      <c r="W52" s="444">
        <v>1</v>
      </c>
      <c r="X52" s="444">
        <v>1</v>
      </c>
      <c r="Y52" s="444">
        <v>1</v>
      </c>
      <c r="Z52" s="444">
        <v>1</v>
      </c>
      <c r="AA52" s="444">
        <v>1</v>
      </c>
      <c r="AB52" s="444">
        <v>1</v>
      </c>
      <c r="AC52" s="444">
        <v>1</v>
      </c>
      <c r="AD52" s="444">
        <v>1</v>
      </c>
      <c r="AE52" s="444">
        <v>1</v>
      </c>
      <c r="AF52" s="444">
        <v>1</v>
      </c>
      <c r="AG52" s="444">
        <v>1</v>
      </c>
      <c r="AH52" s="444">
        <v>1</v>
      </c>
      <c r="AI52" s="444">
        <v>1</v>
      </c>
      <c r="AJ52" s="444">
        <v>1</v>
      </c>
      <c r="AK52" s="444">
        <v>1</v>
      </c>
      <c r="AL52" s="444">
        <v>1</v>
      </c>
      <c r="AM52" s="444">
        <v>1</v>
      </c>
      <c r="AN52" s="444">
        <v>1</v>
      </c>
      <c r="AO52" s="444">
        <v>1</v>
      </c>
      <c r="AP52" s="445">
        <v>1</v>
      </c>
      <c r="AQ52" s="313"/>
      <c r="AR52" s="313"/>
      <c r="AS52" s="313"/>
      <c r="AT52" s="313"/>
      <c r="AU52" s="313"/>
      <c r="AV52" s="313"/>
      <c r="AW52" s="313"/>
      <c r="AX52" s="313"/>
      <c r="AY52" s="313"/>
      <c r="AZ52" s="313"/>
      <c r="BA52" s="313"/>
      <c r="BB52" s="313"/>
      <c r="BC52" s="313"/>
      <c r="BD52" s="313"/>
    </row>
    <row r="53" spans="1:56" x14ac:dyDescent="0.2">
      <c r="A53" s="56" t="s">
        <v>486</v>
      </c>
      <c r="B53" s="56"/>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row>
    <row r="54" spans="1:56" x14ac:dyDescent="0.2">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row>
    <row r="55" spans="1:56" x14ac:dyDescent="0.2">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row>
    <row r="56" spans="1:56" x14ac:dyDescent="0.2">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row>
    <row r="57" spans="1:56" x14ac:dyDescent="0.2">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row>
    <row r="58" spans="1:56" x14ac:dyDescent="0.2">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row>
    <row r="59" spans="1:56" x14ac:dyDescent="0.2">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row>
    <row r="60" spans="1:56" x14ac:dyDescent="0.2">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row>
    <row r="61" spans="1:56" x14ac:dyDescent="0.2">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row>
    <row r="62" spans="1:56" x14ac:dyDescent="0.2">
      <c r="AU62" s="314"/>
      <c r="AV62" s="314"/>
      <c r="AW62" s="314"/>
      <c r="AX62" s="314"/>
      <c r="AY62" s="314"/>
      <c r="AZ62" s="314"/>
      <c r="BA62" s="314"/>
      <c r="BB62" s="314"/>
      <c r="BC62" s="314"/>
      <c r="BD62" s="314"/>
    </row>
    <row r="63" spans="1:56" x14ac:dyDescent="0.2">
      <c r="AU63" s="314"/>
      <c r="AV63" s="314"/>
      <c r="AW63" s="314"/>
      <c r="AX63" s="314"/>
      <c r="AY63" s="314"/>
      <c r="AZ63" s="314"/>
      <c r="BA63" s="314"/>
      <c r="BB63" s="314"/>
      <c r="BC63" s="314"/>
      <c r="BD63" s="314"/>
    </row>
    <row r="64" spans="1:56" x14ac:dyDescent="0.2">
      <c r="AU64" s="314"/>
      <c r="AV64" s="314"/>
      <c r="AW64" s="314"/>
      <c r="AX64" s="314"/>
      <c r="AY64" s="314"/>
      <c r="AZ64" s="314"/>
      <c r="BA64" s="314"/>
      <c r="BB64" s="314"/>
      <c r="BC64" s="314"/>
      <c r="BD64" s="314"/>
    </row>
    <row r="65" spans="47:56" x14ac:dyDescent="0.2">
      <c r="AU65" s="314"/>
      <c r="AV65" s="314"/>
      <c r="AW65" s="314"/>
      <c r="AX65" s="314"/>
      <c r="AY65" s="314"/>
      <c r="AZ65" s="314"/>
      <c r="BA65" s="314"/>
      <c r="BB65" s="314"/>
      <c r="BC65" s="314"/>
      <c r="BD65" s="314"/>
    </row>
    <row r="66" spans="47:56" x14ac:dyDescent="0.2">
      <c r="AU66" s="314"/>
      <c r="AV66" s="314"/>
      <c r="AW66" s="314"/>
      <c r="AX66" s="314"/>
      <c r="AY66" s="314"/>
      <c r="AZ66" s="314"/>
      <c r="BA66" s="314"/>
      <c r="BB66" s="314"/>
      <c r="BC66" s="314"/>
      <c r="BD66" s="314"/>
    </row>
    <row r="67" spans="47:56" x14ac:dyDescent="0.2">
      <c r="AU67" s="314"/>
      <c r="AV67" s="314"/>
      <c r="AW67" s="314"/>
      <c r="AX67" s="314"/>
      <c r="AY67" s="314"/>
      <c r="AZ67" s="314"/>
      <c r="BA67" s="314"/>
      <c r="BB67" s="314"/>
      <c r="BC67" s="314"/>
      <c r="BD67" s="314"/>
    </row>
    <row r="68" spans="47:56" x14ac:dyDescent="0.2">
      <c r="AU68" s="314"/>
      <c r="AV68" s="314"/>
      <c r="AW68" s="314"/>
      <c r="AX68" s="314"/>
      <c r="AY68" s="314"/>
      <c r="AZ68" s="314"/>
      <c r="BA68" s="314"/>
      <c r="BB68" s="314"/>
      <c r="BC68" s="314"/>
      <c r="BD68" s="314"/>
    </row>
    <row r="69" spans="47:56" x14ac:dyDescent="0.2">
      <c r="AU69" s="314"/>
      <c r="AV69" s="314"/>
      <c r="AW69" s="314"/>
      <c r="AX69" s="314"/>
      <c r="AY69" s="314"/>
      <c r="AZ69" s="314"/>
      <c r="BA69" s="314"/>
      <c r="BB69" s="314"/>
      <c r="BC69" s="314"/>
      <c r="BD69" s="314"/>
    </row>
    <row r="70" spans="47:56" x14ac:dyDescent="0.2">
      <c r="AU70" s="314"/>
      <c r="AV70" s="314"/>
      <c r="AW70" s="314"/>
      <c r="AX70" s="314"/>
      <c r="AY70" s="314"/>
      <c r="AZ70" s="314"/>
      <c r="BA70" s="314"/>
      <c r="BB70" s="314"/>
      <c r="BC70" s="314"/>
      <c r="BD70" s="314"/>
    </row>
    <row r="71" spans="47:56" x14ac:dyDescent="0.2">
      <c r="AU71" s="314"/>
      <c r="AV71" s="314"/>
      <c r="AW71" s="314"/>
      <c r="AX71" s="314"/>
      <c r="AY71" s="314"/>
      <c r="AZ71" s="314"/>
      <c r="BA71" s="314"/>
      <c r="BB71" s="314"/>
      <c r="BC71" s="314"/>
      <c r="BD71" s="314"/>
    </row>
    <row r="72" spans="47:56" x14ac:dyDescent="0.2">
      <c r="AU72" s="314"/>
      <c r="AV72" s="314"/>
      <c r="AW72" s="314"/>
      <c r="AX72" s="314"/>
      <c r="AY72" s="314"/>
      <c r="AZ72" s="314"/>
      <c r="BA72" s="314"/>
      <c r="BB72" s="314"/>
      <c r="BC72" s="314"/>
      <c r="BD72" s="314"/>
    </row>
    <row r="73" spans="47:56" x14ac:dyDescent="0.2">
      <c r="AU73" s="314"/>
      <c r="AV73" s="314"/>
      <c r="AW73" s="314"/>
      <c r="AX73" s="314"/>
      <c r="AY73" s="314"/>
      <c r="AZ73" s="314"/>
      <c r="BA73" s="314"/>
      <c r="BB73" s="314"/>
      <c r="BC73" s="314"/>
      <c r="BD73" s="314"/>
    </row>
    <row r="74" spans="47:56" x14ac:dyDescent="0.2">
      <c r="AU74" s="314"/>
      <c r="AV74" s="314"/>
      <c r="AW74" s="314"/>
      <c r="AX74" s="314"/>
      <c r="AY74" s="314"/>
      <c r="AZ74" s="314"/>
      <c r="BA74" s="314"/>
      <c r="BB74" s="314"/>
      <c r="BC74" s="314"/>
      <c r="BD74" s="314"/>
    </row>
    <row r="75" spans="47:56" x14ac:dyDescent="0.2">
      <c r="AU75" s="314"/>
      <c r="AV75" s="314"/>
      <c r="AW75" s="314"/>
      <c r="AX75" s="314"/>
      <c r="AY75" s="314"/>
      <c r="AZ75" s="314"/>
      <c r="BA75" s="314"/>
      <c r="BB75" s="314"/>
      <c r="BC75" s="314"/>
      <c r="BD75" s="314"/>
    </row>
    <row r="76" spans="47:56" x14ac:dyDescent="0.2">
      <c r="AU76" s="314"/>
      <c r="AV76" s="314"/>
      <c r="AW76" s="314"/>
      <c r="AX76" s="314"/>
      <c r="AY76" s="314"/>
      <c r="AZ76" s="314"/>
      <c r="BA76" s="314"/>
      <c r="BB76" s="314"/>
      <c r="BC76" s="314"/>
      <c r="BD76" s="314"/>
    </row>
    <row r="77" spans="47:56" x14ac:dyDescent="0.2">
      <c r="AU77" s="314"/>
      <c r="AV77" s="314"/>
      <c r="AW77" s="314"/>
      <c r="AX77" s="314"/>
      <c r="AY77" s="314"/>
      <c r="AZ77" s="314"/>
      <c r="BA77" s="314"/>
      <c r="BB77" s="314"/>
      <c r="BC77" s="314"/>
      <c r="BD77" s="314"/>
    </row>
    <row r="78" spans="47:56" x14ac:dyDescent="0.2">
      <c r="AU78" s="314"/>
      <c r="AV78" s="314"/>
      <c r="AW78" s="314"/>
      <c r="AX78" s="314"/>
      <c r="AY78" s="314"/>
      <c r="AZ78" s="314"/>
      <c r="BA78" s="314"/>
      <c r="BB78" s="314"/>
      <c r="BC78" s="314"/>
      <c r="BD78" s="314"/>
    </row>
    <row r="79" spans="47:56" x14ac:dyDescent="0.2">
      <c r="AU79" s="314"/>
      <c r="AV79" s="314"/>
      <c r="AW79" s="314"/>
      <c r="AX79" s="314"/>
      <c r="AY79" s="314"/>
      <c r="AZ79" s="314"/>
      <c r="BA79" s="314"/>
      <c r="BB79" s="314"/>
      <c r="BC79" s="314"/>
      <c r="BD79" s="314"/>
    </row>
    <row r="80" spans="47:56" x14ac:dyDescent="0.2">
      <c r="AU80" s="314"/>
      <c r="AV80" s="314"/>
      <c r="AW80" s="314"/>
      <c r="AX80" s="314"/>
      <c r="AY80" s="314"/>
      <c r="AZ80" s="314"/>
      <c r="BA80" s="314"/>
      <c r="BB80" s="314"/>
      <c r="BC80" s="314"/>
      <c r="BD80" s="314"/>
    </row>
    <row r="81" spans="47:56" x14ac:dyDescent="0.2">
      <c r="AU81" s="314"/>
      <c r="AV81" s="314"/>
      <c r="AW81" s="314"/>
      <c r="AX81" s="314"/>
      <c r="AY81" s="314"/>
      <c r="AZ81" s="314"/>
      <c r="BA81" s="314"/>
      <c r="BB81" s="314"/>
      <c r="BC81" s="314"/>
      <c r="BD81" s="314"/>
    </row>
    <row r="82" spans="47:56" x14ac:dyDescent="0.2">
      <c r="AU82" s="314"/>
      <c r="AV82" s="314"/>
      <c r="AW82" s="314"/>
      <c r="AX82" s="314"/>
      <c r="AY82" s="314"/>
      <c r="AZ82" s="314"/>
      <c r="BA82" s="314"/>
      <c r="BB82" s="314"/>
      <c r="BC82" s="314"/>
      <c r="BD82" s="314"/>
    </row>
    <row r="83" spans="47:56" x14ac:dyDescent="0.2">
      <c r="AU83" s="314"/>
      <c r="AV83" s="314"/>
      <c r="AW83" s="314"/>
      <c r="AX83" s="314"/>
      <c r="AY83" s="314"/>
      <c r="AZ83" s="314"/>
      <c r="BA83" s="314"/>
      <c r="BB83" s="314"/>
      <c r="BC83" s="314"/>
      <c r="BD83" s="314"/>
    </row>
    <row r="84" spans="47:56" x14ac:dyDescent="0.2">
      <c r="AU84" s="314"/>
      <c r="AV84" s="314"/>
      <c r="AW84" s="314"/>
      <c r="AX84" s="314"/>
      <c r="AY84" s="314"/>
      <c r="AZ84" s="314"/>
      <c r="BA84" s="314"/>
      <c r="BB84" s="314"/>
      <c r="BC84" s="314"/>
      <c r="BD84" s="314"/>
    </row>
    <row r="85" spans="47:56" x14ac:dyDescent="0.2">
      <c r="AU85" s="314"/>
      <c r="AV85" s="314"/>
      <c r="AW85" s="314"/>
      <c r="AX85" s="314"/>
      <c r="AY85" s="314"/>
      <c r="AZ85" s="314"/>
      <c r="BA85" s="314"/>
      <c r="BB85" s="314"/>
      <c r="BC85" s="314"/>
      <c r="BD85" s="314"/>
    </row>
    <row r="86" spans="47:56" x14ac:dyDescent="0.2">
      <c r="AU86" s="314"/>
      <c r="AV86" s="314"/>
      <c r="AW86" s="314"/>
      <c r="AX86" s="314"/>
      <c r="AY86" s="314"/>
      <c r="AZ86" s="314"/>
      <c r="BA86" s="314"/>
      <c r="BB86" s="314"/>
      <c r="BC86" s="314"/>
      <c r="BD86" s="314"/>
    </row>
    <row r="87" spans="47:56" x14ac:dyDescent="0.2">
      <c r="AU87" s="314"/>
      <c r="AV87" s="314"/>
      <c r="AW87" s="314"/>
      <c r="AX87" s="314"/>
      <c r="AY87" s="314"/>
      <c r="AZ87" s="314"/>
      <c r="BA87" s="314"/>
      <c r="BB87" s="314"/>
      <c r="BC87" s="314"/>
      <c r="BD87" s="314"/>
    </row>
    <row r="88" spans="47:56" x14ac:dyDescent="0.2">
      <c r="AU88" s="314"/>
      <c r="AV88" s="314"/>
      <c r="AW88" s="314"/>
      <c r="AX88" s="314"/>
      <c r="AY88" s="314"/>
      <c r="AZ88" s="314"/>
      <c r="BA88" s="314"/>
      <c r="BB88" s="314"/>
      <c r="BC88" s="314"/>
      <c r="BD88" s="314"/>
    </row>
    <row r="89" spans="47:56" x14ac:dyDescent="0.2">
      <c r="AU89" s="314"/>
      <c r="AV89" s="314"/>
      <c r="AW89" s="314"/>
      <c r="AX89" s="314"/>
      <c r="AY89" s="314"/>
      <c r="AZ89" s="314"/>
      <c r="BA89" s="314"/>
      <c r="BB89" s="314"/>
      <c r="BC89" s="314"/>
      <c r="BD89" s="314"/>
    </row>
    <row r="90" spans="47:56" x14ac:dyDescent="0.2">
      <c r="AU90" s="314"/>
      <c r="AV90" s="314"/>
      <c r="AW90" s="314"/>
      <c r="AX90" s="314"/>
      <c r="AY90" s="314"/>
      <c r="AZ90" s="314"/>
      <c r="BA90" s="314"/>
      <c r="BB90" s="314"/>
      <c r="BC90" s="314"/>
      <c r="BD90" s="314"/>
    </row>
    <row r="91" spans="47:56" x14ac:dyDescent="0.2">
      <c r="AU91" s="314"/>
      <c r="AV91" s="314"/>
      <c r="AW91" s="314"/>
      <c r="AX91" s="314"/>
      <c r="AY91" s="314"/>
      <c r="AZ91" s="314"/>
      <c r="BA91" s="314"/>
      <c r="BB91" s="314"/>
      <c r="BC91" s="314"/>
      <c r="BD91" s="314"/>
    </row>
    <row r="92" spans="47:56" x14ac:dyDescent="0.2">
      <c r="AU92" s="314"/>
      <c r="AV92" s="314"/>
      <c r="AW92" s="314"/>
      <c r="AX92" s="314"/>
      <c r="AY92" s="314"/>
      <c r="AZ92" s="314"/>
      <c r="BA92" s="314"/>
      <c r="BB92" s="314"/>
      <c r="BC92" s="314"/>
      <c r="BD92" s="314"/>
    </row>
    <row r="93" spans="47:56" x14ac:dyDescent="0.2">
      <c r="AU93" s="314"/>
      <c r="AV93" s="314"/>
      <c r="AW93" s="314"/>
      <c r="AX93" s="314"/>
      <c r="AY93" s="314"/>
      <c r="AZ93" s="314"/>
      <c r="BA93" s="314"/>
      <c r="BB93" s="314"/>
      <c r="BC93" s="314"/>
      <c r="BD93" s="314"/>
    </row>
    <row r="94" spans="47:56" x14ac:dyDescent="0.2">
      <c r="AU94" s="314"/>
      <c r="AV94" s="314"/>
      <c r="AW94" s="314"/>
      <c r="AX94" s="314"/>
      <c r="AY94" s="314"/>
      <c r="AZ94" s="314"/>
      <c r="BA94" s="314"/>
      <c r="BB94" s="314"/>
      <c r="BC94" s="314"/>
      <c r="BD94" s="314"/>
    </row>
    <row r="95" spans="47:56" x14ac:dyDescent="0.2">
      <c r="AU95" s="314"/>
      <c r="AV95" s="314"/>
      <c r="AW95" s="314"/>
      <c r="AX95" s="314"/>
      <c r="AY95" s="314"/>
      <c r="AZ95" s="314"/>
      <c r="BA95" s="314"/>
      <c r="BB95" s="314"/>
      <c r="BC95" s="314"/>
      <c r="BD95" s="314"/>
    </row>
    <row r="96" spans="47:56" x14ac:dyDescent="0.2">
      <c r="AU96" s="314"/>
      <c r="AV96" s="314"/>
      <c r="AW96" s="314"/>
      <c r="AX96" s="314"/>
      <c r="AY96" s="314"/>
      <c r="AZ96" s="314"/>
      <c r="BA96" s="314"/>
      <c r="BB96" s="314"/>
      <c r="BC96" s="314"/>
      <c r="BD96" s="314"/>
    </row>
    <row r="97" spans="47:56" x14ac:dyDescent="0.2">
      <c r="AU97" s="314"/>
      <c r="AV97" s="314"/>
      <c r="AW97" s="314"/>
      <c r="AX97" s="314"/>
      <c r="AY97" s="314"/>
      <c r="AZ97" s="314"/>
      <c r="BA97" s="314"/>
      <c r="BB97" s="314"/>
      <c r="BC97" s="314"/>
      <c r="BD97" s="314"/>
    </row>
    <row r="98" spans="47:56" x14ac:dyDescent="0.2">
      <c r="AU98" s="314"/>
      <c r="AV98" s="314"/>
      <c r="AW98" s="314"/>
      <c r="AX98" s="314"/>
      <c r="AY98" s="314"/>
      <c r="AZ98" s="314"/>
      <c r="BA98" s="314"/>
      <c r="BB98" s="314"/>
      <c r="BC98" s="314"/>
      <c r="BD98" s="314"/>
    </row>
  </sheetData>
  <phoneticPr fontId="5"/>
  <pageMargins left="0.78740157480314965" right="0.78740157480314965" top="0.78740157480314965" bottom="0.78740157480314965" header="0.51181102362204722" footer="0.27559055118110237"/>
  <pageSetup paperSize="9" scale="92" fitToWidth="5" orientation="landscape" verticalDpi="20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AP92"/>
  <sheetViews>
    <sheetView workbookViewId="0">
      <pane xSplit="2" ySplit="4" topLeftCell="C24" activePane="bottomRight" state="frozen"/>
      <selection activeCell="F63" sqref="F63"/>
      <selection pane="topRight" activeCell="F63" sqref="F63"/>
      <selection pane="bottomLeft" activeCell="F63" sqref="F63"/>
      <selection pane="bottomRight" activeCell="K26" sqref="K26"/>
    </sheetView>
  </sheetViews>
  <sheetFormatPr defaultColWidth="9" defaultRowHeight="12" x14ac:dyDescent="0.2"/>
  <cols>
    <col min="1" max="1" width="3.6328125" style="48" customWidth="1"/>
    <col min="2" max="2" width="25.6328125" style="48" customWidth="1"/>
    <col min="3" max="42" width="9.08984375" style="48" customWidth="1"/>
    <col min="43" max="256" width="9" style="48"/>
    <col min="257" max="257" width="3.6328125" style="48" customWidth="1"/>
    <col min="258" max="258" width="25.6328125" style="48" customWidth="1"/>
    <col min="259" max="298" width="9.08984375" style="48" customWidth="1"/>
    <col min="299" max="512" width="9" style="48"/>
    <col min="513" max="513" width="3.6328125" style="48" customWidth="1"/>
    <col min="514" max="514" width="25.6328125" style="48" customWidth="1"/>
    <col min="515" max="554" width="9.08984375" style="48" customWidth="1"/>
    <col min="555" max="768" width="9" style="48"/>
    <col min="769" max="769" width="3.6328125" style="48" customWidth="1"/>
    <col min="770" max="770" width="25.6328125" style="48" customWidth="1"/>
    <col min="771" max="810" width="9.08984375" style="48" customWidth="1"/>
    <col min="811" max="1024" width="9" style="48"/>
    <col min="1025" max="1025" width="3.6328125" style="48" customWidth="1"/>
    <col min="1026" max="1026" width="25.6328125" style="48" customWidth="1"/>
    <col min="1027" max="1066" width="9.08984375" style="48" customWidth="1"/>
    <col min="1067" max="1280" width="9" style="48"/>
    <col min="1281" max="1281" width="3.6328125" style="48" customWidth="1"/>
    <col min="1282" max="1282" width="25.6328125" style="48" customWidth="1"/>
    <col min="1283" max="1322" width="9.08984375" style="48" customWidth="1"/>
    <col min="1323" max="1536" width="9" style="48"/>
    <col min="1537" max="1537" width="3.6328125" style="48" customWidth="1"/>
    <col min="1538" max="1538" width="25.6328125" style="48" customWidth="1"/>
    <col min="1539" max="1578" width="9.08984375" style="48" customWidth="1"/>
    <col min="1579" max="1792" width="9" style="48"/>
    <col min="1793" max="1793" width="3.6328125" style="48" customWidth="1"/>
    <col min="1794" max="1794" width="25.6328125" style="48" customWidth="1"/>
    <col min="1795" max="1834" width="9.08984375" style="48" customWidth="1"/>
    <col min="1835" max="2048" width="9" style="48"/>
    <col min="2049" max="2049" width="3.6328125" style="48" customWidth="1"/>
    <col min="2050" max="2050" width="25.6328125" style="48" customWidth="1"/>
    <col min="2051" max="2090" width="9.08984375" style="48" customWidth="1"/>
    <col min="2091" max="2304" width="9" style="48"/>
    <col min="2305" max="2305" width="3.6328125" style="48" customWidth="1"/>
    <col min="2306" max="2306" width="25.6328125" style="48" customWidth="1"/>
    <col min="2307" max="2346" width="9.08984375" style="48" customWidth="1"/>
    <col min="2347" max="2560" width="9" style="48"/>
    <col min="2561" max="2561" width="3.6328125" style="48" customWidth="1"/>
    <col min="2562" max="2562" width="25.6328125" style="48" customWidth="1"/>
    <col min="2563" max="2602" width="9.08984375" style="48" customWidth="1"/>
    <col min="2603" max="2816" width="9" style="48"/>
    <col min="2817" max="2817" width="3.6328125" style="48" customWidth="1"/>
    <col min="2818" max="2818" width="25.6328125" style="48" customWidth="1"/>
    <col min="2819" max="2858" width="9.08984375" style="48" customWidth="1"/>
    <col min="2859" max="3072" width="9" style="48"/>
    <col min="3073" max="3073" width="3.6328125" style="48" customWidth="1"/>
    <col min="3074" max="3074" width="25.6328125" style="48" customWidth="1"/>
    <col min="3075" max="3114" width="9.08984375" style="48" customWidth="1"/>
    <col min="3115" max="3328" width="9" style="48"/>
    <col min="3329" max="3329" width="3.6328125" style="48" customWidth="1"/>
    <col min="3330" max="3330" width="25.6328125" style="48" customWidth="1"/>
    <col min="3331" max="3370" width="9.08984375" style="48" customWidth="1"/>
    <col min="3371" max="3584" width="9" style="48"/>
    <col min="3585" max="3585" width="3.6328125" style="48" customWidth="1"/>
    <col min="3586" max="3586" width="25.6328125" style="48" customWidth="1"/>
    <col min="3587" max="3626" width="9.08984375" style="48" customWidth="1"/>
    <col min="3627" max="3840" width="9" style="48"/>
    <col min="3841" max="3841" width="3.6328125" style="48" customWidth="1"/>
    <col min="3842" max="3842" width="25.6328125" style="48" customWidth="1"/>
    <col min="3843" max="3882" width="9.08984375" style="48" customWidth="1"/>
    <col min="3883" max="4096" width="9" style="48"/>
    <col min="4097" max="4097" width="3.6328125" style="48" customWidth="1"/>
    <col min="4098" max="4098" width="25.6328125" style="48" customWidth="1"/>
    <col min="4099" max="4138" width="9.08984375" style="48" customWidth="1"/>
    <col min="4139" max="4352" width="9" style="48"/>
    <col min="4353" max="4353" width="3.6328125" style="48" customWidth="1"/>
    <col min="4354" max="4354" width="25.6328125" style="48" customWidth="1"/>
    <col min="4355" max="4394" width="9.08984375" style="48" customWidth="1"/>
    <col min="4395" max="4608" width="9" style="48"/>
    <col min="4609" max="4609" width="3.6328125" style="48" customWidth="1"/>
    <col min="4610" max="4610" width="25.6328125" style="48" customWidth="1"/>
    <col min="4611" max="4650" width="9.08984375" style="48" customWidth="1"/>
    <col min="4651" max="4864" width="9" style="48"/>
    <col min="4865" max="4865" width="3.6328125" style="48" customWidth="1"/>
    <col min="4866" max="4866" width="25.6328125" style="48" customWidth="1"/>
    <col min="4867" max="4906" width="9.08984375" style="48" customWidth="1"/>
    <col min="4907" max="5120" width="9" style="48"/>
    <col min="5121" max="5121" width="3.6328125" style="48" customWidth="1"/>
    <col min="5122" max="5122" width="25.6328125" style="48" customWidth="1"/>
    <col min="5123" max="5162" width="9.08984375" style="48" customWidth="1"/>
    <col min="5163" max="5376" width="9" style="48"/>
    <col min="5377" max="5377" width="3.6328125" style="48" customWidth="1"/>
    <col min="5378" max="5378" width="25.6328125" style="48" customWidth="1"/>
    <col min="5379" max="5418" width="9.08984375" style="48" customWidth="1"/>
    <col min="5419" max="5632" width="9" style="48"/>
    <col min="5633" max="5633" width="3.6328125" style="48" customWidth="1"/>
    <col min="5634" max="5634" width="25.6328125" style="48" customWidth="1"/>
    <col min="5635" max="5674" width="9.08984375" style="48" customWidth="1"/>
    <col min="5675" max="5888" width="9" style="48"/>
    <col min="5889" max="5889" width="3.6328125" style="48" customWidth="1"/>
    <col min="5890" max="5890" width="25.6328125" style="48" customWidth="1"/>
    <col min="5891" max="5930" width="9.08984375" style="48" customWidth="1"/>
    <col min="5931" max="6144" width="9" style="48"/>
    <col min="6145" max="6145" width="3.6328125" style="48" customWidth="1"/>
    <col min="6146" max="6146" width="25.6328125" style="48" customWidth="1"/>
    <col min="6147" max="6186" width="9.08984375" style="48" customWidth="1"/>
    <col min="6187" max="6400" width="9" style="48"/>
    <col min="6401" max="6401" width="3.6328125" style="48" customWidth="1"/>
    <col min="6402" max="6402" width="25.6328125" style="48" customWidth="1"/>
    <col min="6403" max="6442" width="9.08984375" style="48" customWidth="1"/>
    <col min="6443" max="6656" width="9" style="48"/>
    <col min="6657" max="6657" width="3.6328125" style="48" customWidth="1"/>
    <col min="6658" max="6658" width="25.6328125" style="48" customWidth="1"/>
    <col min="6659" max="6698" width="9.08984375" style="48" customWidth="1"/>
    <col min="6699" max="6912" width="9" style="48"/>
    <col min="6913" max="6913" width="3.6328125" style="48" customWidth="1"/>
    <col min="6914" max="6914" width="25.6328125" style="48" customWidth="1"/>
    <col min="6915" max="6954" width="9.08984375" style="48" customWidth="1"/>
    <col min="6955" max="7168" width="9" style="48"/>
    <col min="7169" max="7169" width="3.6328125" style="48" customWidth="1"/>
    <col min="7170" max="7170" width="25.6328125" style="48" customWidth="1"/>
    <col min="7171" max="7210" width="9.08984375" style="48" customWidth="1"/>
    <col min="7211" max="7424" width="9" style="48"/>
    <col min="7425" max="7425" width="3.6328125" style="48" customWidth="1"/>
    <col min="7426" max="7426" width="25.6328125" style="48" customWidth="1"/>
    <col min="7427" max="7466" width="9.08984375" style="48" customWidth="1"/>
    <col min="7467" max="7680" width="9" style="48"/>
    <col min="7681" max="7681" width="3.6328125" style="48" customWidth="1"/>
    <col min="7682" max="7682" width="25.6328125" style="48" customWidth="1"/>
    <col min="7683" max="7722" width="9.08984375" style="48" customWidth="1"/>
    <col min="7723" max="7936" width="9" style="48"/>
    <col min="7937" max="7937" width="3.6328125" style="48" customWidth="1"/>
    <col min="7938" max="7938" width="25.6328125" style="48" customWidth="1"/>
    <col min="7939" max="7978" width="9.08984375" style="48" customWidth="1"/>
    <col min="7979" max="8192" width="9" style="48"/>
    <col min="8193" max="8193" width="3.6328125" style="48" customWidth="1"/>
    <col min="8194" max="8194" width="25.6328125" style="48" customWidth="1"/>
    <col min="8195" max="8234" width="9.08984375" style="48" customWidth="1"/>
    <col min="8235" max="8448" width="9" style="48"/>
    <col min="8449" max="8449" width="3.6328125" style="48" customWidth="1"/>
    <col min="8450" max="8450" width="25.6328125" style="48" customWidth="1"/>
    <col min="8451" max="8490" width="9.08984375" style="48" customWidth="1"/>
    <col min="8491" max="8704" width="9" style="48"/>
    <col min="8705" max="8705" width="3.6328125" style="48" customWidth="1"/>
    <col min="8706" max="8706" width="25.6328125" style="48" customWidth="1"/>
    <col min="8707" max="8746" width="9.08984375" style="48" customWidth="1"/>
    <col min="8747" max="8960" width="9" style="48"/>
    <col min="8961" max="8961" width="3.6328125" style="48" customWidth="1"/>
    <col min="8962" max="8962" width="25.6328125" style="48" customWidth="1"/>
    <col min="8963" max="9002" width="9.08984375" style="48" customWidth="1"/>
    <col min="9003" max="9216" width="9" style="48"/>
    <col min="9217" max="9217" width="3.6328125" style="48" customWidth="1"/>
    <col min="9218" max="9218" width="25.6328125" style="48" customWidth="1"/>
    <col min="9219" max="9258" width="9.08984375" style="48" customWidth="1"/>
    <col min="9259" max="9472" width="9" style="48"/>
    <col min="9473" max="9473" width="3.6328125" style="48" customWidth="1"/>
    <col min="9474" max="9474" width="25.6328125" style="48" customWidth="1"/>
    <col min="9475" max="9514" width="9.08984375" style="48" customWidth="1"/>
    <col min="9515" max="9728" width="9" style="48"/>
    <col min="9729" max="9729" width="3.6328125" style="48" customWidth="1"/>
    <col min="9730" max="9730" width="25.6328125" style="48" customWidth="1"/>
    <col min="9731" max="9770" width="9.08984375" style="48" customWidth="1"/>
    <col min="9771" max="9984" width="9" style="48"/>
    <col min="9985" max="9985" width="3.6328125" style="48" customWidth="1"/>
    <col min="9986" max="9986" width="25.6328125" style="48" customWidth="1"/>
    <col min="9987" max="10026" width="9.08984375" style="48" customWidth="1"/>
    <col min="10027" max="10240" width="9" style="48"/>
    <col min="10241" max="10241" width="3.6328125" style="48" customWidth="1"/>
    <col min="10242" max="10242" width="25.6328125" style="48" customWidth="1"/>
    <col min="10243" max="10282" width="9.08984375" style="48" customWidth="1"/>
    <col min="10283" max="10496" width="9" style="48"/>
    <col min="10497" max="10497" width="3.6328125" style="48" customWidth="1"/>
    <col min="10498" max="10498" width="25.6328125" style="48" customWidth="1"/>
    <col min="10499" max="10538" width="9.08984375" style="48" customWidth="1"/>
    <col min="10539" max="10752" width="9" style="48"/>
    <col min="10753" max="10753" width="3.6328125" style="48" customWidth="1"/>
    <col min="10754" max="10754" width="25.6328125" style="48" customWidth="1"/>
    <col min="10755" max="10794" width="9.08984375" style="48" customWidth="1"/>
    <col min="10795" max="11008" width="9" style="48"/>
    <col min="11009" max="11009" width="3.6328125" style="48" customWidth="1"/>
    <col min="11010" max="11010" width="25.6328125" style="48" customWidth="1"/>
    <col min="11011" max="11050" width="9.08984375" style="48" customWidth="1"/>
    <col min="11051" max="11264" width="9" style="48"/>
    <col min="11265" max="11265" width="3.6328125" style="48" customWidth="1"/>
    <col min="11266" max="11266" width="25.6328125" style="48" customWidth="1"/>
    <col min="11267" max="11306" width="9.08984375" style="48" customWidth="1"/>
    <col min="11307" max="11520" width="9" style="48"/>
    <col min="11521" max="11521" width="3.6328125" style="48" customWidth="1"/>
    <col min="11522" max="11522" width="25.6328125" style="48" customWidth="1"/>
    <col min="11523" max="11562" width="9.08984375" style="48" customWidth="1"/>
    <col min="11563" max="11776" width="9" style="48"/>
    <col min="11777" max="11777" width="3.6328125" style="48" customWidth="1"/>
    <col min="11778" max="11778" width="25.6328125" style="48" customWidth="1"/>
    <col min="11779" max="11818" width="9.08984375" style="48" customWidth="1"/>
    <col min="11819" max="12032" width="9" style="48"/>
    <col min="12033" max="12033" width="3.6328125" style="48" customWidth="1"/>
    <col min="12034" max="12034" width="25.6328125" style="48" customWidth="1"/>
    <col min="12035" max="12074" width="9.08984375" style="48" customWidth="1"/>
    <col min="12075" max="12288" width="9" style="48"/>
    <col min="12289" max="12289" width="3.6328125" style="48" customWidth="1"/>
    <col min="12290" max="12290" width="25.6328125" style="48" customWidth="1"/>
    <col min="12291" max="12330" width="9.08984375" style="48" customWidth="1"/>
    <col min="12331" max="12544" width="9" style="48"/>
    <col min="12545" max="12545" width="3.6328125" style="48" customWidth="1"/>
    <col min="12546" max="12546" width="25.6328125" style="48" customWidth="1"/>
    <col min="12547" max="12586" width="9.08984375" style="48" customWidth="1"/>
    <col min="12587" max="12800" width="9" style="48"/>
    <col min="12801" max="12801" width="3.6328125" style="48" customWidth="1"/>
    <col min="12802" max="12802" width="25.6328125" style="48" customWidth="1"/>
    <col min="12803" max="12842" width="9.08984375" style="48" customWidth="1"/>
    <col min="12843" max="13056" width="9" style="48"/>
    <col min="13057" max="13057" width="3.6328125" style="48" customWidth="1"/>
    <col min="13058" max="13058" width="25.6328125" style="48" customWidth="1"/>
    <col min="13059" max="13098" width="9.08984375" style="48" customWidth="1"/>
    <col min="13099" max="13312" width="9" style="48"/>
    <col min="13313" max="13313" width="3.6328125" style="48" customWidth="1"/>
    <col min="13314" max="13314" width="25.6328125" style="48" customWidth="1"/>
    <col min="13315" max="13354" width="9.08984375" style="48" customWidth="1"/>
    <col min="13355" max="13568" width="9" style="48"/>
    <col min="13569" max="13569" width="3.6328125" style="48" customWidth="1"/>
    <col min="13570" max="13570" width="25.6328125" style="48" customWidth="1"/>
    <col min="13571" max="13610" width="9.08984375" style="48" customWidth="1"/>
    <col min="13611" max="13824" width="9" style="48"/>
    <col min="13825" max="13825" width="3.6328125" style="48" customWidth="1"/>
    <col min="13826" max="13826" width="25.6328125" style="48" customWidth="1"/>
    <col min="13827" max="13866" width="9.08984375" style="48" customWidth="1"/>
    <col min="13867" max="14080" width="9" style="48"/>
    <col min="14081" max="14081" width="3.6328125" style="48" customWidth="1"/>
    <col min="14082" max="14082" width="25.6328125" style="48" customWidth="1"/>
    <col min="14083" max="14122" width="9.08984375" style="48" customWidth="1"/>
    <col min="14123" max="14336" width="9" style="48"/>
    <col min="14337" max="14337" width="3.6328125" style="48" customWidth="1"/>
    <col min="14338" max="14338" width="25.6328125" style="48" customWidth="1"/>
    <col min="14339" max="14378" width="9.08984375" style="48" customWidth="1"/>
    <col min="14379" max="14592" width="9" style="48"/>
    <col min="14593" max="14593" width="3.6328125" style="48" customWidth="1"/>
    <col min="14594" max="14594" width="25.6328125" style="48" customWidth="1"/>
    <col min="14595" max="14634" width="9.08984375" style="48" customWidth="1"/>
    <col min="14635" max="14848" width="9" style="48"/>
    <col min="14849" max="14849" width="3.6328125" style="48" customWidth="1"/>
    <col min="14850" max="14850" width="25.6328125" style="48" customWidth="1"/>
    <col min="14851" max="14890" width="9.08984375" style="48" customWidth="1"/>
    <col min="14891" max="15104" width="9" style="48"/>
    <col min="15105" max="15105" width="3.6328125" style="48" customWidth="1"/>
    <col min="15106" max="15106" width="25.6328125" style="48" customWidth="1"/>
    <col min="15107" max="15146" width="9.08984375" style="48" customWidth="1"/>
    <col min="15147" max="15360" width="9" style="48"/>
    <col min="15361" max="15361" width="3.6328125" style="48" customWidth="1"/>
    <col min="15362" max="15362" width="25.6328125" style="48" customWidth="1"/>
    <col min="15363" max="15402" width="9.08984375" style="48" customWidth="1"/>
    <col min="15403" max="15616" width="9" style="48"/>
    <col min="15617" max="15617" width="3.6328125" style="48" customWidth="1"/>
    <col min="15618" max="15618" width="25.6328125" style="48" customWidth="1"/>
    <col min="15619" max="15658" width="9.08984375" style="48" customWidth="1"/>
    <col min="15659" max="15872" width="9" style="48"/>
    <col min="15873" max="15873" width="3.6328125" style="48" customWidth="1"/>
    <col min="15874" max="15874" width="25.6328125" style="48" customWidth="1"/>
    <col min="15875" max="15914" width="9.08984375" style="48" customWidth="1"/>
    <col min="15915" max="16128" width="9" style="48"/>
    <col min="16129" max="16129" width="3.6328125" style="48" customWidth="1"/>
    <col min="16130" max="16130" width="25.6328125" style="48" customWidth="1"/>
    <col min="16131" max="16170" width="9.08984375" style="48" customWidth="1"/>
    <col min="16171" max="16384" width="9" style="48"/>
  </cols>
  <sheetData>
    <row r="1" spans="1:42" ht="13" x14ac:dyDescent="0.2">
      <c r="A1" s="236" t="s">
        <v>398</v>
      </c>
      <c r="E1" s="48" t="s">
        <v>612</v>
      </c>
    </row>
    <row r="2" spans="1:42" ht="14" x14ac:dyDescent="0.2">
      <c r="A2" s="48" t="s">
        <v>487</v>
      </c>
    </row>
    <row r="3" spans="1:42" ht="12.5" x14ac:dyDescent="0.2">
      <c r="A3" s="211" t="s">
        <v>1</v>
      </c>
      <c r="B3" s="233"/>
      <c r="C3" s="242" t="s">
        <v>404</v>
      </c>
      <c r="D3" s="242" t="s">
        <v>405</v>
      </c>
      <c r="E3" s="242" t="s">
        <v>406</v>
      </c>
      <c r="F3" s="242" t="s">
        <v>407</v>
      </c>
      <c r="G3" s="242" t="s">
        <v>408</v>
      </c>
      <c r="H3" s="243" t="s">
        <v>409</v>
      </c>
      <c r="I3" s="243" t="s">
        <v>410</v>
      </c>
      <c r="J3" s="243" t="s">
        <v>411</v>
      </c>
      <c r="K3" s="243" t="s">
        <v>412</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315">
        <v>40</v>
      </c>
    </row>
    <row r="4" spans="1:42" ht="33" customHeight="1" x14ac:dyDescent="0.2">
      <c r="A4" s="234"/>
      <c r="B4" s="235" t="s">
        <v>417</v>
      </c>
      <c r="C4" s="255" t="s">
        <v>418</v>
      </c>
      <c r="D4" s="255" t="s">
        <v>419</v>
      </c>
      <c r="E4" s="255" t="s">
        <v>420</v>
      </c>
      <c r="F4" s="255" t="s">
        <v>27</v>
      </c>
      <c r="G4" s="255" t="s">
        <v>421</v>
      </c>
      <c r="H4" s="256" t="s">
        <v>28</v>
      </c>
      <c r="I4" s="256" t="s">
        <v>268</v>
      </c>
      <c r="J4" s="256" t="s">
        <v>29</v>
      </c>
      <c r="K4" s="256" t="s">
        <v>30</v>
      </c>
      <c r="L4" s="256" t="s">
        <v>422</v>
      </c>
      <c r="M4" s="256" t="s">
        <v>31</v>
      </c>
      <c r="N4" s="256" t="s">
        <v>32</v>
      </c>
      <c r="O4" s="256" t="s">
        <v>33</v>
      </c>
      <c r="P4" s="256" t="s">
        <v>34</v>
      </c>
      <c r="Q4" s="256" t="s">
        <v>269</v>
      </c>
      <c r="R4" s="256" t="s">
        <v>270</v>
      </c>
      <c r="S4" s="256" t="s">
        <v>271</v>
      </c>
      <c r="T4" s="256" t="s">
        <v>423</v>
      </c>
      <c r="U4" s="256" t="s">
        <v>35</v>
      </c>
      <c r="V4" s="256" t="s">
        <v>366</v>
      </c>
      <c r="W4" s="256" t="s">
        <v>424</v>
      </c>
      <c r="X4" s="256" t="s">
        <v>50</v>
      </c>
      <c r="Y4" s="256" t="s">
        <v>36</v>
      </c>
      <c r="Z4" s="256" t="s">
        <v>425</v>
      </c>
      <c r="AA4" s="256" t="s">
        <v>426</v>
      </c>
      <c r="AB4" s="256" t="s">
        <v>427</v>
      </c>
      <c r="AC4" s="256" t="s">
        <v>428</v>
      </c>
      <c r="AD4" s="256" t="s">
        <v>37</v>
      </c>
      <c r="AE4" s="256" t="s">
        <v>38</v>
      </c>
      <c r="AF4" s="256" t="s">
        <v>429</v>
      </c>
      <c r="AG4" s="256" t="s">
        <v>194</v>
      </c>
      <c r="AH4" s="256" t="s">
        <v>39</v>
      </c>
      <c r="AI4" s="256" t="s">
        <v>40</v>
      </c>
      <c r="AJ4" s="256" t="s">
        <v>430</v>
      </c>
      <c r="AK4" s="256" t="s">
        <v>431</v>
      </c>
      <c r="AL4" s="255" t="s">
        <v>41</v>
      </c>
      <c r="AM4" s="255" t="s">
        <v>42</v>
      </c>
      <c r="AN4" s="255" t="s">
        <v>432</v>
      </c>
      <c r="AO4" s="255" t="s">
        <v>433</v>
      </c>
      <c r="AP4" s="316" t="s">
        <v>43</v>
      </c>
    </row>
    <row r="5" spans="1:42" ht="12.5" x14ac:dyDescent="0.2">
      <c r="A5" s="267" t="s">
        <v>443</v>
      </c>
      <c r="B5" s="272" t="s">
        <v>444</v>
      </c>
      <c r="C5" s="442">
        <v>1.034086074734923</v>
      </c>
      <c r="D5" s="442">
        <v>5.7526480552118841E-4</v>
      </c>
      <c r="E5" s="442">
        <v>0</v>
      </c>
      <c r="F5" s="442">
        <v>2.5412027508071749E-6</v>
      </c>
      <c r="G5" s="442">
        <v>5.1306560241261734E-2</v>
      </c>
      <c r="H5" s="442">
        <v>1.9458115430374032E-3</v>
      </c>
      <c r="I5" s="442">
        <v>1.2424961913542259E-4</v>
      </c>
      <c r="J5" s="442">
        <v>4.0182953962792896E-4</v>
      </c>
      <c r="K5" s="442">
        <v>4.3538002217601392E-7</v>
      </c>
      <c r="L5" s="442">
        <v>2.7423376260821369E-4</v>
      </c>
      <c r="M5" s="442">
        <v>4.3916760360845356E-5</v>
      </c>
      <c r="N5" s="442">
        <v>3.2687876379853965E-6</v>
      </c>
      <c r="O5" s="442">
        <v>4.7320709329351227E-6</v>
      </c>
      <c r="P5" s="442">
        <v>3.5716019191618706E-6</v>
      </c>
      <c r="Q5" s="442">
        <v>4.6376639728805948E-6</v>
      </c>
      <c r="R5" s="442">
        <v>4.4636017586610005E-6</v>
      </c>
      <c r="S5" s="442">
        <v>7.3059692375055611E-6</v>
      </c>
      <c r="T5" s="442">
        <v>5.7141100109376805E-6</v>
      </c>
      <c r="U5" s="442">
        <v>6.6885637930951676E-6</v>
      </c>
      <c r="V5" s="442">
        <v>6.7358894501703407E-6</v>
      </c>
      <c r="W5" s="442">
        <v>5.1422409174290575E-6</v>
      </c>
      <c r="X5" s="442">
        <v>3.0147661024746309E-4</v>
      </c>
      <c r="Y5" s="442">
        <v>2.3161641942787877E-4</v>
      </c>
      <c r="Z5" s="442">
        <v>4.5239161611340358E-6</v>
      </c>
      <c r="AA5" s="442">
        <v>1.9555012174651998E-5</v>
      </c>
      <c r="AB5" s="442">
        <v>5.1360559881618102E-6</v>
      </c>
      <c r="AC5" s="442">
        <v>2.6863014289205924E-5</v>
      </c>
      <c r="AD5" s="442">
        <v>4.7562553006707761E-6</v>
      </c>
      <c r="AE5" s="442">
        <v>3.9486577315859258E-6</v>
      </c>
      <c r="AF5" s="442">
        <v>6.9386193302633158E-6</v>
      </c>
      <c r="AG5" s="442">
        <v>5.1923268159336664E-6</v>
      </c>
      <c r="AH5" s="442">
        <v>2.3202674597270822E-5</v>
      </c>
      <c r="AI5" s="442">
        <v>5.565295225170246E-4</v>
      </c>
      <c r="AJ5" s="442">
        <v>5.0397484609750241E-4</v>
      </c>
      <c r="AK5" s="442">
        <v>5.3381202307859778E-4</v>
      </c>
      <c r="AL5" s="442">
        <v>6.8813097636895768E-6</v>
      </c>
      <c r="AM5" s="442">
        <v>6.4899301127557627E-3</v>
      </c>
      <c r="AN5" s="442">
        <v>2.5879654332135628E-5</v>
      </c>
      <c r="AO5" s="442">
        <v>5.1415936709292395E-5</v>
      </c>
      <c r="AP5" s="317">
        <f t="shared" ref="AP5:AP44" si="0">SUM(C5:AN5)</f>
        <v>1.0975633951194883</v>
      </c>
    </row>
    <row r="6" spans="1:42" ht="12.5" x14ac:dyDescent="0.2">
      <c r="A6" s="267" t="s">
        <v>445</v>
      </c>
      <c r="B6" s="272" t="s">
        <v>446</v>
      </c>
      <c r="C6" s="442">
        <v>7.510452586546328E-5</v>
      </c>
      <c r="D6" s="442">
        <v>1.0384750840912178</v>
      </c>
      <c r="E6" s="442">
        <v>0</v>
      </c>
      <c r="F6" s="442">
        <v>9.4354520027316527E-7</v>
      </c>
      <c r="G6" s="442">
        <v>1.4180215322873835E-4</v>
      </c>
      <c r="H6" s="442">
        <v>4.6887864466579058E-6</v>
      </c>
      <c r="I6" s="442">
        <v>2.2663552168520019E-3</v>
      </c>
      <c r="J6" s="442">
        <v>6.1719162792328659E-5</v>
      </c>
      <c r="K6" s="442">
        <v>1.258269160085203E-7</v>
      </c>
      <c r="L6" s="442">
        <v>4.291046232272721E-6</v>
      </c>
      <c r="M6" s="442">
        <v>1.241134676953836E-5</v>
      </c>
      <c r="N6" s="442">
        <v>9.3934801657167117E-7</v>
      </c>
      <c r="O6" s="442">
        <v>2.205611334351663E-6</v>
      </c>
      <c r="P6" s="442">
        <v>2.7751455631445082E-6</v>
      </c>
      <c r="Q6" s="442">
        <v>2.0380321296061073E-6</v>
      </c>
      <c r="R6" s="442">
        <v>2.0320134950172987E-6</v>
      </c>
      <c r="S6" s="442">
        <v>5.1276703865197199E-6</v>
      </c>
      <c r="T6" s="442">
        <v>4.6981957580850373E-6</v>
      </c>
      <c r="U6" s="442">
        <v>5.0417542859277508E-6</v>
      </c>
      <c r="V6" s="442">
        <v>4.909801310046103E-6</v>
      </c>
      <c r="W6" s="442">
        <v>1.7467452201420992E-6</v>
      </c>
      <c r="X6" s="442">
        <v>5.8264558328042047E-5</v>
      </c>
      <c r="Y6" s="442">
        <v>2.6105028600964731E-5</v>
      </c>
      <c r="Z6" s="442">
        <v>2.5015176992980485E-6</v>
      </c>
      <c r="AA6" s="442">
        <v>4.124421823841622E-6</v>
      </c>
      <c r="AB6" s="442">
        <v>5.2980889236093478E-6</v>
      </c>
      <c r="AC6" s="442">
        <v>6.3938748980474204E-6</v>
      </c>
      <c r="AD6" s="442">
        <v>5.4935909062933293E-6</v>
      </c>
      <c r="AE6" s="442">
        <v>7.9639651324555185E-7</v>
      </c>
      <c r="AF6" s="442">
        <v>3.5534866966551804E-6</v>
      </c>
      <c r="AG6" s="442">
        <v>7.0194417419497965E-6</v>
      </c>
      <c r="AH6" s="442">
        <v>3.5428894838985309E-6</v>
      </c>
      <c r="AI6" s="442">
        <v>9.2850530480436868E-6</v>
      </c>
      <c r="AJ6" s="442">
        <v>5.3741930840415809E-6</v>
      </c>
      <c r="AK6" s="442">
        <v>1.4751968678334431E-5</v>
      </c>
      <c r="AL6" s="442">
        <v>2.7051080257248912E-6</v>
      </c>
      <c r="AM6" s="442">
        <v>2.9439247226020266E-4</v>
      </c>
      <c r="AN6" s="442">
        <v>3.2213214483005749E-4</v>
      </c>
      <c r="AO6" s="442">
        <v>5.3162032501426745E-5</v>
      </c>
      <c r="AP6" s="318">
        <f t="shared" si="0"/>
        <v>1.0418457742545626</v>
      </c>
    </row>
    <row r="7" spans="1:42" ht="12.5" x14ac:dyDescent="0.2">
      <c r="A7" s="267" t="s">
        <v>447</v>
      </c>
      <c r="B7" s="272" t="s">
        <v>250</v>
      </c>
      <c r="C7" s="442">
        <v>0</v>
      </c>
      <c r="D7" s="442">
        <v>0</v>
      </c>
      <c r="E7" s="442">
        <v>1</v>
      </c>
      <c r="F7" s="442">
        <v>0</v>
      </c>
      <c r="G7" s="442">
        <v>0</v>
      </c>
      <c r="H7" s="442">
        <v>0</v>
      </c>
      <c r="I7" s="442">
        <v>0</v>
      </c>
      <c r="J7" s="442">
        <v>0</v>
      </c>
      <c r="K7" s="442">
        <v>0</v>
      </c>
      <c r="L7" s="442">
        <v>0</v>
      </c>
      <c r="M7" s="442">
        <v>0</v>
      </c>
      <c r="N7" s="442">
        <v>0</v>
      </c>
      <c r="O7" s="442">
        <v>0</v>
      </c>
      <c r="P7" s="442">
        <v>0</v>
      </c>
      <c r="Q7" s="442">
        <v>0</v>
      </c>
      <c r="R7" s="442">
        <v>0</v>
      </c>
      <c r="S7" s="442">
        <v>0</v>
      </c>
      <c r="T7" s="442">
        <v>0</v>
      </c>
      <c r="U7" s="442">
        <v>0</v>
      </c>
      <c r="V7" s="442">
        <v>0</v>
      </c>
      <c r="W7" s="442">
        <v>0</v>
      </c>
      <c r="X7" s="442">
        <v>0</v>
      </c>
      <c r="Y7" s="442">
        <v>0</v>
      </c>
      <c r="Z7" s="442">
        <v>0</v>
      </c>
      <c r="AA7" s="442">
        <v>0</v>
      </c>
      <c r="AB7" s="442">
        <v>0</v>
      </c>
      <c r="AC7" s="442">
        <v>0</v>
      </c>
      <c r="AD7" s="442">
        <v>0</v>
      </c>
      <c r="AE7" s="442">
        <v>0</v>
      </c>
      <c r="AF7" s="442">
        <v>0</v>
      </c>
      <c r="AG7" s="442">
        <v>0</v>
      </c>
      <c r="AH7" s="442">
        <v>0</v>
      </c>
      <c r="AI7" s="442">
        <v>0</v>
      </c>
      <c r="AJ7" s="442">
        <v>0</v>
      </c>
      <c r="AK7" s="442">
        <v>0</v>
      </c>
      <c r="AL7" s="442">
        <v>0</v>
      </c>
      <c r="AM7" s="442">
        <v>0</v>
      </c>
      <c r="AN7" s="442">
        <v>0</v>
      </c>
      <c r="AO7" s="442">
        <v>0</v>
      </c>
      <c r="AP7" s="318">
        <f t="shared" si="0"/>
        <v>1</v>
      </c>
    </row>
    <row r="8" spans="1:42" ht="12.5" x14ac:dyDescent="0.2">
      <c r="A8" s="267" t="s">
        <v>448</v>
      </c>
      <c r="B8" s="272" t="s">
        <v>27</v>
      </c>
      <c r="C8" s="442">
        <v>3.0366258444189637E-5</v>
      </c>
      <c r="D8" s="442">
        <v>2.5935420307855358E-6</v>
      </c>
      <c r="E8" s="442">
        <v>0</v>
      </c>
      <c r="F8" s="442">
        <v>1.0001078877428555</v>
      </c>
      <c r="G8" s="442">
        <v>3.8139637839284599E-5</v>
      </c>
      <c r="H8" s="442">
        <v>5.0303732635949882E-5</v>
      </c>
      <c r="I8" s="442">
        <v>2.2966225347767301E-4</v>
      </c>
      <c r="J8" s="442">
        <v>3.2204194152599065E-4</v>
      </c>
      <c r="K8" s="442">
        <v>1.5487559591665973E-2</v>
      </c>
      <c r="L8" s="442">
        <v>4.1374862928828254E-5</v>
      </c>
      <c r="M8" s="442">
        <v>2.0004404494549373E-3</v>
      </c>
      <c r="N8" s="442">
        <v>1.7531944882724817E-3</v>
      </c>
      <c r="O8" s="442">
        <v>4.0259160837314654E-3</v>
      </c>
      <c r="P8" s="442">
        <v>2.0101602587206137E-4</v>
      </c>
      <c r="Q8" s="442">
        <v>1.1135640996563227E-4</v>
      </c>
      <c r="R8" s="442">
        <v>8.498799299908261E-5</v>
      </c>
      <c r="S8" s="442">
        <v>6.0536222399558565E-5</v>
      </c>
      <c r="T8" s="442">
        <v>8.6341206437540367E-5</v>
      </c>
      <c r="U8" s="442">
        <v>6.8338968238802837E-5</v>
      </c>
      <c r="V8" s="442">
        <v>2.8072394758270409E-5</v>
      </c>
      <c r="W8" s="442">
        <v>6.9001853862563282E-5</v>
      </c>
      <c r="X8" s="442">
        <v>4.1838714456481886E-5</v>
      </c>
      <c r="Y8" s="442">
        <v>3.064000921039612E-4</v>
      </c>
      <c r="Z8" s="442">
        <v>7.9917280803032415E-3</v>
      </c>
      <c r="AA8" s="442">
        <v>7.9496360883221445E-5</v>
      </c>
      <c r="AB8" s="442">
        <v>8.7900195914232274E-5</v>
      </c>
      <c r="AC8" s="442">
        <v>2.5882423652197606E-5</v>
      </c>
      <c r="AD8" s="442">
        <v>8.7773815363684991E-6</v>
      </c>
      <c r="AE8" s="442">
        <v>5.6983815192245238E-6</v>
      </c>
      <c r="AF8" s="442">
        <v>9.7786868343246796E-5</v>
      </c>
      <c r="AG8" s="442">
        <v>2.7442697400595723E-6</v>
      </c>
      <c r="AH8" s="442">
        <v>3.6555271751687198E-5</v>
      </c>
      <c r="AI8" s="442">
        <v>3.2148279194898006E-5</v>
      </c>
      <c r="AJ8" s="442">
        <v>1.7195537881035705E-5</v>
      </c>
      <c r="AK8" s="442">
        <v>1.6251176755471144E-5</v>
      </c>
      <c r="AL8" s="442">
        <v>1.619602088908197E-5</v>
      </c>
      <c r="AM8" s="442">
        <v>4.7642944267475154E-5</v>
      </c>
      <c r="AN8" s="442">
        <v>4.7973001772470405E-5</v>
      </c>
      <c r="AO8" s="442">
        <v>6.7106687892005975E-5</v>
      </c>
      <c r="AP8" s="318">
        <f t="shared" si="0"/>
        <v>1.0336613466603608</v>
      </c>
    </row>
    <row r="9" spans="1:42" ht="12.5" x14ac:dyDescent="0.2">
      <c r="A9" s="267" t="s">
        <v>449</v>
      </c>
      <c r="B9" s="272" t="s">
        <v>191</v>
      </c>
      <c r="C9" s="442">
        <v>3.9810375332357886E-2</v>
      </c>
      <c r="D9" s="442">
        <v>1.1930714615693679E-2</v>
      </c>
      <c r="E9" s="442">
        <v>0</v>
      </c>
      <c r="F9" s="442">
        <v>8.8918855868432666E-6</v>
      </c>
      <c r="G9" s="442">
        <v>1.0647185432529203</v>
      </c>
      <c r="H9" s="442">
        <v>7.5781413004531901E-4</v>
      </c>
      <c r="I9" s="442">
        <v>6.3801749180999198E-4</v>
      </c>
      <c r="J9" s="442">
        <v>2.208962224690606E-3</v>
      </c>
      <c r="K9" s="442">
        <v>1.2484985638584202E-6</v>
      </c>
      <c r="L9" s="442">
        <v>1.8288614918868824E-5</v>
      </c>
      <c r="M9" s="442">
        <v>1.7346820701188661E-4</v>
      </c>
      <c r="N9" s="442">
        <v>6.9888410176328462E-6</v>
      </c>
      <c r="O9" s="442">
        <v>9.4914222170142987E-6</v>
      </c>
      <c r="P9" s="442">
        <v>8.0426908233137659E-6</v>
      </c>
      <c r="Q9" s="442">
        <v>1.1074003119341168E-5</v>
      </c>
      <c r="R9" s="442">
        <v>6.8728549288822889E-6</v>
      </c>
      <c r="S9" s="442">
        <v>9.3033729898417567E-6</v>
      </c>
      <c r="T9" s="442">
        <v>1.0487794258121326E-5</v>
      </c>
      <c r="U9" s="442">
        <v>1.0327980677324992E-5</v>
      </c>
      <c r="V9" s="442">
        <v>8.5710932724099929E-6</v>
      </c>
      <c r="W9" s="442">
        <v>6.2309746323292464E-6</v>
      </c>
      <c r="X9" s="442">
        <v>4.9554505303292214E-4</v>
      </c>
      <c r="Y9" s="442">
        <v>3.4822851731848719E-5</v>
      </c>
      <c r="Z9" s="442">
        <v>5.0905887963304543E-6</v>
      </c>
      <c r="AA9" s="442">
        <v>2.2939510417548303E-5</v>
      </c>
      <c r="AB9" s="442">
        <v>1.5109765595199816E-5</v>
      </c>
      <c r="AC9" s="442">
        <v>7.5160544010098178E-5</v>
      </c>
      <c r="AD9" s="442">
        <v>1.0673464755625006E-5</v>
      </c>
      <c r="AE9" s="442">
        <v>1.1294187380421987E-5</v>
      </c>
      <c r="AF9" s="442">
        <v>5.0572312327388449E-5</v>
      </c>
      <c r="AG9" s="442">
        <v>1.1658194474566773E-5</v>
      </c>
      <c r="AH9" s="442">
        <v>1.2869707731594482E-4</v>
      </c>
      <c r="AI9" s="442">
        <v>1.6674419758327121E-3</v>
      </c>
      <c r="AJ9" s="442">
        <v>2.0366503046300977E-3</v>
      </c>
      <c r="AK9" s="442">
        <v>5.5303177107978189E-4</v>
      </c>
      <c r="AL9" s="442">
        <v>2.217819735359457E-5</v>
      </c>
      <c r="AM9" s="442">
        <v>4.365045361201831E-2</v>
      </c>
      <c r="AN9" s="442">
        <v>9.5653376215373877E-5</v>
      </c>
      <c r="AO9" s="442">
        <v>7.4839083492514945E-4</v>
      </c>
      <c r="AP9" s="318">
        <f t="shared" si="0"/>
        <v>1.1692406880685031</v>
      </c>
    </row>
    <row r="10" spans="1:42" ht="12.5" x14ac:dyDescent="0.2">
      <c r="A10" s="281" t="s">
        <v>450</v>
      </c>
      <c r="B10" s="283" t="s">
        <v>28</v>
      </c>
      <c r="C10" s="442">
        <v>0</v>
      </c>
      <c r="D10" s="442">
        <v>0</v>
      </c>
      <c r="E10" s="442">
        <v>0</v>
      </c>
      <c r="F10" s="442">
        <v>0</v>
      </c>
      <c r="G10" s="442">
        <v>0</v>
      </c>
      <c r="H10" s="442">
        <v>1</v>
      </c>
      <c r="I10" s="442">
        <v>0</v>
      </c>
      <c r="J10" s="442">
        <v>0</v>
      </c>
      <c r="K10" s="442">
        <v>0</v>
      </c>
      <c r="L10" s="442">
        <v>0</v>
      </c>
      <c r="M10" s="442">
        <v>0</v>
      </c>
      <c r="N10" s="442">
        <v>0</v>
      </c>
      <c r="O10" s="442">
        <v>0</v>
      </c>
      <c r="P10" s="442">
        <v>0</v>
      </c>
      <c r="Q10" s="442">
        <v>0</v>
      </c>
      <c r="R10" s="442">
        <v>0</v>
      </c>
      <c r="S10" s="442">
        <v>0</v>
      </c>
      <c r="T10" s="442">
        <v>0</v>
      </c>
      <c r="U10" s="442">
        <v>0</v>
      </c>
      <c r="V10" s="442">
        <v>0</v>
      </c>
      <c r="W10" s="442">
        <v>0</v>
      </c>
      <c r="X10" s="442">
        <v>0</v>
      </c>
      <c r="Y10" s="442">
        <v>0</v>
      </c>
      <c r="Z10" s="442">
        <v>0</v>
      </c>
      <c r="AA10" s="442">
        <v>0</v>
      </c>
      <c r="AB10" s="442">
        <v>0</v>
      </c>
      <c r="AC10" s="442">
        <v>0</v>
      </c>
      <c r="AD10" s="442">
        <v>0</v>
      </c>
      <c r="AE10" s="442">
        <v>0</v>
      </c>
      <c r="AF10" s="442">
        <v>0</v>
      </c>
      <c r="AG10" s="442">
        <v>0</v>
      </c>
      <c r="AH10" s="442">
        <v>0</v>
      </c>
      <c r="AI10" s="442">
        <v>0</v>
      </c>
      <c r="AJ10" s="442">
        <v>0</v>
      </c>
      <c r="AK10" s="442">
        <v>0</v>
      </c>
      <c r="AL10" s="442">
        <v>0</v>
      </c>
      <c r="AM10" s="442">
        <v>0</v>
      </c>
      <c r="AN10" s="442">
        <v>0</v>
      </c>
      <c r="AO10" s="442">
        <v>0</v>
      </c>
      <c r="AP10" s="318">
        <f t="shared" si="0"/>
        <v>1</v>
      </c>
    </row>
    <row r="11" spans="1:42" ht="12.5" x14ac:dyDescent="0.2">
      <c r="A11" s="281" t="s">
        <v>451</v>
      </c>
      <c r="B11" s="283" t="s">
        <v>285</v>
      </c>
      <c r="C11" s="442">
        <v>7.0240984511417666E-3</v>
      </c>
      <c r="D11" s="442">
        <v>1.2340218457349987E-4</v>
      </c>
      <c r="E11" s="442">
        <v>0</v>
      </c>
      <c r="F11" s="442">
        <v>4.4362572628169972E-4</v>
      </c>
      <c r="G11" s="442">
        <v>4.8123290266943678E-3</v>
      </c>
      <c r="H11" s="442">
        <v>2.1147820356638503E-3</v>
      </c>
      <c r="I11" s="442">
        <v>1.0742751267503512</v>
      </c>
      <c r="J11" s="442">
        <v>3.6915124300598502E-3</v>
      </c>
      <c r="K11" s="442">
        <v>5.8944547480183906E-5</v>
      </c>
      <c r="L11" s="442">
        <v>2.0150572878269149E-3</v>
      </c>
      <c r="M11" s="442">
        <v>5.8692249434394907E-3</v>
      </c>
      <c r="N11" s="442">
        <v>4.3912660194157912E-4</v>
      </c>
      <c r="O11" s="442">
        <v>1.0432148916411491E-3</v>
      </c>
      <c r="P11" s="442">
        <v>1.3073085699021809E-3</v>
      </c>
      <c r="Q11" s="442">
        <v>9.5327387093825796E-4</v>
      </c>
      <c r="R11" s="442">
        <v>9.6018071242067111E-4</v>
      </c>
      <c r="S11" s="442">
        <v>2.4273960008686507E-3</v>
      </c>
      <c r="T11" s="442">
        <v>2.2239602494804945E-3</v>
      </c>
      <c r="U11" s="442">
        <v>2.3797131373215685E-3</v>
      </c>
      <c r="V11" s="442">
        <v>2.3243647190359022E-3</v>
      </c>
      <c r="W11" s="442">
        <v>8.1957327333427414E-4</v>
      </c>
      <c r="X11" s="442">
        <v>2.7568120955959386E-2</v>
      </c>
      <c r="Y11" s="442">
        <v>1.235227382528266E-2</v>
      </c>
      <c r="Z11" s="442">
        <v>1.1831241567142894E-3</v>
      </c>
      <c r="AA11" s="442">
        <v>1.9245892975423612E-3</v>
      </c>
      <c r="AB11" s="442">
        <v>2.5065835771075759E-3</v>
      </c>
      <c r="AC11" s="442">
        <v>2.9675460484186495E-3</v>
      </c>
      <c r="AD11" s="442">
        <v>2.5997000638456392E-3</v>
      </c>
      <c r="AE11" s="442">
        <v>3.4571124830230668E-4</v>
      </c>
      <c r="AF11" s="442">
        <v>1.6476511051406772E-3</v>
      </c>
      <c r="AG11" s="442">
        <v>3.3213068172397156E-3</v>
      </c>
      <c r="AH11" s="442">
        <v>1.6389672162487516E-3</v>
      </c>
      <c r="AI11" s="442">
        <v>4.1071099158951022E-3</v>
      </c>
      <c r="AJ11" s="442">
        <v>1.6262613407499295E-3</v>
      </c>
      <c r="AK11" s="442">
        <v>6.7767139186123843E-3</v>
      </c>
      <c r="AL11" s="442">
        <v>1.2294301138494944E-3</v>
      </c>
      <c r="AM11" s="442">
        <v>2.404204939165616E-3</v>
      </c>
      <c r="AN11" s="442">
        <v>0.15269160680138924</v>
      </c>
      <c r="AO11" s="442">
        <v>2.5061858393236616E-2</v>
      </c>
      <c r="AP11" s="318">
        <f t="shared" si="0"/>
        <v>1.3421971167518612</v>
      </c>
    </row>
    <row r="12" spans="1:42" ht="12.5" x14ac:dyDescent="0.2">
      <c r="A12" s="281" t="s">
        <v>452</v>
      </c>
      <c r="B12" s="283" t="s">
        <v>29</v>
      </c>
      <c r="C12" s="442">
        <v>0</v>
      </c>
      <c r="D12" s="442">
        <v>0</v>
      </c>
      <c r="E12" s="442">
        <v>0</v>
      </c>
      <c r="F12" s="442">
        <v>0</v>
      </c>
      <c r="G12" s="442">
        <v>0</v>
      </c>
      <c r="H12" s="442">
        <v>0</v>
      </c>
      <c r="I12" s="442">
        <v>0</v>
      </c>
      <c r="J12" s="442">
        <v>1</v>
      </c>
      <c r="K12" s="442">
        <v>0</v>
      </c>
      <c r="L12" s="442">
        <v>0</v>
      </c>
      <c r="M12" s="442">
        <v>0</v>
      </c>
      <c r="N12" s="442">
        <v>0</v>
      </c>
      <c r="O12" s="442">
        <v>0</v>
      </c>
      <c r="P12" s="442">
        <v>0</v>
      </c>
      <c r="Q12" s="442">
        <v>0</v>
      </c>
      <c r="R12" s="442">
        <v>0</v>
      </c>
      <c r="S12" s="442">
        <v>0</v>
      </c>
      <c r="T12" s="442">
        <v>0</v>
      </c>
      <c r="U12" s="442">
        <v>0</v>
      </c>
      <c r="V12" s="442">
        <v>0</v>
      </c>
      <c r="W12" s="442">
        <v>0</v>
      </c>
      <c r="X12" s="442">
        <v>0</v>
      </c>
      <c r="Y12" s="442">
        <v>0</v>
      </c>
      <c r="Z12" s="442">
        <v>0</v>
      </c>
      <c r="AA12" s="442">
        <v>0</v>
      </c>
      <c r="AB12" s="442">
        <v>0</v>
      </c>
      <c r="AC12" s="442">
        <v>0</v>
      </c>
      <c r="AD12" s="442">
        <v>0</v>
      </c>
      <c r="AE12" s="442">
        <v>0</v>
      </c>
      <c r="AF12" s="442">
        <v>0</v>
      </c>
      <c r="AG12" s="442">
        <v>0</v>
      </c>
      <c r="AH12" s="442">
        <v>0</v>
      </c>
      <c r="AI12" s="442">
        <v>0</v>
      </c>
      <c r="AJ12" s="442">
        <v>0</v>
      </c>
      <c r="AK12" s="442">
        <v>0</v>
      </c>
      <c r="AL12" s="442">
        <v>0</v>
      </c>
      <c r="AM12" s="442">
        <v>0</v>
      </c>
      <c r="AN12" s="442">
        <v>0</v>
      </c>
      <c r="AO12" s="442">
        <v>0</v>
      </c>
      <c r="AP12" s="318">
        <f t="shared" si="0"/>
        <v>1</v>
      </c>
    </row>
    <row r="13" spans="1:42" ht="12.5" x14ac:dyDescent="0.2">
      <c r="A13" s="281" t="s">
        <v>453</v>
      </c>
      <c r="B13" s="283" t="s">
        <v>30</v>
      </c>
      <c r="C13" s="442">
        <v>9.7596954964745833E-4</v>
      </c>
      <c r="D13" s="442">
        <v>1.1741621992573931E-4</v>
      </c>
      <c r="E13" s="442">
        <v>0</v>
      </c>
      <c r="F13" s="442">
        <v>3.7233210620878404E-3</v>
      </c>
      <c r="G13" s="442">
        <v>7.4404292951566061E-4</v>
      </c>
      <c r="H13" s="442">
        <v>7.9458805938466335E-4</v>
      </c>
      <c r="I13" s="442">
        <v>7.3234111666935979E-4</v>
      </c>
      <c r="J13" s="442">
        <v>9.5016919244436549E-3</v>
      </c>
      <c r="K13" s="442">
        <v>1.0072598853101746</v>
      </c>
      <c r="L13" s="442">
        <v>2.4155232380923663E-4</v>
      </c>
      <c r="M13" s="442">
        <v>2.9755577192540949E-3</v>
      </c>
      <c r="N13" s="442">
        <v>3.370458875710771E-3</v>
      </c>
      <c r="O13" s="442">
        <v>4.4221514129455666E-4</v>
      </c>
      <c r="P13" s="442">
        <v>7.6108926552976067E-4</v>
      </c>
      <c r="Q13" s="442">
        <v>4.0237533051494891E-4</v>
      </c>
      <c r="R13" s="442">
        <v>3.3137694827817694E-4</v>
      </c>
      <c r="S13" s="442">
        <v>1.4984633767187983E-4</v>
      </c>
      <c r="T13" s="442">
        <v>3.2346252396373243E-4</v>
      </c>
      <c r="U13" s="442">
        <v>3.0409181919333029E-4</v>
      </c>
      <c r="V13" s="442">
        <v>1.16980096613934E-4</v>
      </c>
      <c r="W13" s="442">
        <v>3.9953047607729108E-4</v>
      </c>
      <c r="X13" s="442">
        <v>4.0247943710320841E-4</v>
      </c>
      <c r="Y13" s="442">
        <v>1.7825198101124307E-3</v>
      </c>
      <c r="Z13" s="442">
        <v>6.7811820635397665E-3</v>
      </c>
      <c r="AA13" s="442">
        <v>1.6518871132780123E-3</v>
      </c>
      <c r="AB13" s="442">
        <v>1.5883757798633488E-3</v>
      </c>
      <c r="AC13" s="442">
        <v>2.9031241699029189E-4</v>
      </c>
      <c r="AD13" s="442">
        <v>1.4634709824163527E-4</v>
      </c>
      <c r="AE13" s="442">
        <v>5.2087509291005911E-5</v>
      </c>
      <c r="AF13" s="442">
        <v>5.6693995278308835E-3</v>
      </c>
      <c r="AG13" s="442">
        <v>5.4696608689349696E-5</v>
      </c>
      <c r="AH13" s="442">
        <v>1.3889387125099488E-3</v>
      </c>
      <c r="AI13" s="442">
        <v>6.687149864928201E-4</v>
      </c>
      <c r="AJ13" s="442">
        <v>3.5112536383560198E-4</v>
      </c>
      <c r="AK13" s="442">
        <v>5.2917993629128968E-4</v>
      </c>
      <c r="AL13" s="442">
        <v>4.1870140654248929E-4</v>
      </c>
      <c r="AM13" s="442">
        <v>7.9340694676958241E-4</v>
      </c>
      <c r="AN13" s="442">
        <v>2.6513386606604936E-4</v>
      </c>
      <c r="AO13" s="442">
        <v>2.2048315476015461E-3</v>
      </c>
      <c r="AP13" s="318">
        <f t="shared" si="0"/>
        <v>1.0565022816132086</v>
      </c>
    </row>
    <row r="14" spans="1:42" ht="12.5" x14ac:dyDescent="0.2">
      <c r="A14" s="281" t="s">
        <v>454</v>
      </c>
      <c r="B14" s="283" t="s">
        <v>455</v>
      </c>
      <c r="C14" s="442">
        <v>3.3366542719645855E-3</v>
      </c>
      <c r="D14" s="442">
        <v>2.1076791009011972E-4</v>
      </c>
      <c r="E14" s="442">
        <v>0</v>
      </c>
      <c r="F14" s="442">
        <v>1.901478446883555E-3</v>
      </c>
      <c r="G14" s="442">
        <v>6.7588805152414165E-3</v>
      </c>
      <c r="H14" s="442">
        <v>3.9550459938327356E-3</v>
      </c>
      <c r="I14" s="442">
        <v>9.1033612336177874E-3</v>
      </c>
      <c r="J14" s="442">
        <v>6.7044096460117265E-3</v>
      </c>
      <c r="K14" s="442">
        <v>7.8049513237171564E-5</v>
      </c>
      <c r="L14" s="442">
        <v>1.0875030319240733</v>
      </c>
      <c r="M14" s="442">
        <v>3.2581783552904434E-3</v>
      </c>
      <c r="N14" s="442">
        <v>5.0428089428097183E-4</v>
      </c>
      <c r="O14" s="442">
        <v>2.0612700741072915E-3</v>
      </c>
      <c r="P14" s="442">
        <v>2.066779932956799E-3</v>
      </c>
      <c r="Q14" s="442">
        <v>5.1842444313057448E-3</v>
      </c>
      <c r="R14" s="442">
        <v>7.5799526217732779E-3</v>
      </c>
      <c r="S14" s="442">
        <v>1.426484977646386E-2</v>
      </c>
      <c r="T14" s="442">
        <v>7.4631078844665201E-3</v>
      </c>
      <c r="U14" s="442">
        <v>1.4654553273113486E-2</v>
      </c>
      <c r="V14" s="442">
        <v>1.4692160650662249E-2</v>
      </c>
      <c r="W14" s="442">
        <v>1.4327683877577869E-2</v>
      </c>
      <c r="X14" s="442">
        <v>1.9690175613702732E-2</v>
      </c>
      <c r="Y14" s="442">
        <v>5.6482217147552213E-3</v>
      </c>
      <c r="Z14" s="442">
        <v>4.1739493989455994E-4</v>
      </c>
      <c r="AA14" s="442">
        <v>1.5157085373196429E-2</v>
      </c>
      <c r="AB14" s="442">
        <v>5.7082610779348019E-3</v>
      </c>
      <c r="AC14" s="442">
        <v>2.3031569939959613E-3</v>
      </c>
      <c r="AD14" s="442">
        <v>1.7257390652219166E-3</v>
      </c>
      <c r="AE14" s="442">
        <v>3.2678034734233316E-4</v>
      </c>
      <c r="AF14" s="442">
        <v>1.1953414155261345E-3</v>
      </c>
      <c r="AG14" s="442">
        <v>4.0756247765130673E-3</v>
      </c>
      <c r="AH14" s="442">
        <v>1.3861063436909756E-3</v>
      </c>
      <c r="AI14" s="442">
        <v>2.824874299553509E-3</v>
      </c>
      <c r="AJ14" s="442">
        <v>1.2761497703814343E-3</v>
      </c>
      <c r="AK14" s="442">
        <v>3.7460306875185282E-3</v>
      </c>
      <c r="AL14" s="442">
        <v>7.972773871111713E-3</v>
      </c>
      <c r="AM14" s="442">
        <v>1.9045484197037423E-3</v>
      </c>
      <c r="AN14" s="442">
        <v>2.7298452265857323E-2</v>
      </c>
      <c r="AO14" s="442">
        <v>5.7787010666033485E-3</v>
      </c>
      <c r="AP14" s="318">
        <f t="shared" si="0"/>
        <v>1.3082654582028515</v>
      </c>
    </row>
    <row r="15" spans="1:42" ht="12.5" x14ac:dyDescent="0.2">
      <c r="A15" s="281" t="s">
        <v>456</v>
      </c>
      <c r="B15" s="283" t="s">
        <v>31</v>
      </c>
      <c r="C15" s="442">
        <v>1.9094972612797841E-3</v>
      </c>
      <c r="D15" s="442">
        <v>3.4029661117306207E-5</v>
      </c>
      <c r="E15" s="442">
        <v>0</v>
      </c>
      <c r="F15" s="442">
        <v>3.3343228559627302E-4</v>
      </c>
      <c r="G15" s="442">
        <v>9.4762089161160815E-4</v>
      </c>
      <c r="H15" s="442">
        <v>5.6208330795486951E-4</v>
      </c>
      <c r="I15" s="442">
        <v>2.6394839589243138E-3</v>
      </c>
      <c r="J15" s="442">
        <v>4.5374917182361557E-3</v>
      </c>
      <c r="K15" s="442">
        <v>3.7043112556090315E-4</v>
      </c>
      <c r="L15" s="442">
        <v>2.7613901103019783E-3</v>
      </c>
      <c r="M15" s="442">
        <v>1.055104688389662</v>
      </c>
      <c r="N15" s="442">
        <v>4.1041134453683563E-3</v>
      </c>
      <c r="O15" s="442">
        <v>5.7881584981499716E-3</v>
      </c>
      <c r="P15" s="442">
        <v>3.0246233768687612E-3</v>
      </c>
      <c r="Q15" s="442">
        <v>4.7527066357728829E-3</v>
      </c>
      <c r="R15" s="442">
        <v>3.3778032305010913E-3</v>
      </c>
      <c r="S15" s="442">
        <v>1.2344866553394682E-2</v>
      </c>
      <c r="T15" s="442">
        <v>2.3355955020653831E-2</v>
      </c>
      <c r="U15" s="442">
        <v>6.617306203616162E-3</v>
      </c>
      <c r="V15" s="442">
        <v>2.5776098119392734E-3</v>
      </c>
      <c r="W15" s="442">
        <v>4.3234063410111283E-3</v>
      </c>
      <c r="X15" s="442">
        <v>1.7273147988074147E-3</v>
      </c>
      <c r="Y15" s="442">
        <v>3.6393026947104251E-2</v>
      </c>
      <c r="Z15" s="442">
        <v>5.4452404186657543E-4</v>
      </c>
      <c r="AA15" s="442">
        <v>4.4313624166352292E-3</v>
      </c>
      <c r="AB15" s="442">
        <v>9.748852399689568E-4</v>
      </c>
      <c r="AC15" s="442">
        <v>3.4517841247134123E-4</v>
      </c>
      <c r="AD15" s="442">
        <v>2.3733455488812976E-4</v>
      </c>
      <c r="AE15" s="442">
        <v>4.0605557017101956E-4</v>
      </c>
      <c r="AF15" s="442">
        <v>2.2285667378915509E-4</v>
      </c>
      <c r="AG15" s="442">
        <v>1.3977897105007939E-4</v>
      </c>
      <c r="AH15" s="442">
        <v>5.9782413519854209E-4</v>
      </c>
      <c r="AI15" s="442">
        <v>1.7776942385148437E-3</v>
      </c>
      <c r="AJ15" s="442">
        <v>6.4309624755865393E-4</v>
      </c>
      <c r="AK15" s="442">
        <v>6.3293308126912806E-4</v>
      </c>
      <c r="AL15" s="442">
        <v>1.3979374506486592E-3</v>
      </c>
      <c r="AM15" s="442">
        <v>1.0963725698982267E-3</v>
      </c>
      <c r="AN15" s="442">
        <v>6.5158051456094337E-3</v>
      </c>
      <c r="AO15" s="442">
        <v>3.1809610195511445E-3</v>
      </c>
      <c r="AP15" s="318">
        <f t="shared" si="0"/>
        <v>1.197550678322971</v>
      </c>
    </row>
    <row r="16" spans="1:42" ht="12.5" x14ac:dyDescent="0.2">
      <c r="A16" s="281" t="s">
        <v>457</v>
      </c>
      <c r="B16" s="283" t="s">
        <v>32</v>
      </c>
      <c r="C16" s="442">
        <v>2.4514326182395338E-4</v>
      </c>
      <c r="D16" s="442">
        <v>2.5148158670246667E-5</v>
      </c>
      <c r="E16" s="442">
        <v>0</v>
      </c>
      <c r="F16" s="442">
        <v>4.4350453223842836E-3</v>
      </c>
      <c r="G16" s="442">
        <v>4.6614206284450885E-4</v>
      </c>
      <c r="H16" s="442">
        <v>3.7610065226148683E-4</v>
      </c>
      <c r="I16" s="442">
        <v>5.8352996948210605E-3</v>
      </c>
      <c r="J16" s="442">
        <v>8.6849875446052237E-4</v>
      </c>
      <c r="K16" s="442">
        <v>1.2851934336958004E-4</v>
      </c>
      <c r="L16" s="442">
        <v>1.0727966832153144E-3</v>
      </c>
      <c r="M16" s="442">
        <v>4.8598157921921114E-3</v>
      </c>
      <c r="N16" s="442">
        <v>1.2253222258763941</v>
      </c>
      <c r="O16" s="442">
        <v>7.6661154459710889E-4</v>
      </c>
      <c r="P16" s="442">
        <v>0.10476855005501848</v>
      </c>
      <c r="Q16" s="442">
        <v>5.4562729943616085E-2</v>
      </c>
      <c r="R16" s="442">
        <v>4.3350114063875948E-2</v>
      </c>
      <c r="S16" s="442">
        <v>1.3802684554070898E-2</v>
      </c>
      <c r="T16" s="442">
        <v>4.5577346087810151E-3</v>
      </c>
      <c r="U16" s="442">
        <v>2.280281250131707E-2</v>
      </c>
      <c r="V16" s="442">
        <v>6.3756819027509376E-3</v>
      </c>
      <c r="W16" s="442">
        <v>2.6303781797905577E-2</v>
      </c>
      <c r="X16" s="442">
        <v>1.5705338796435028E-3</v>
      </c>
      <c r="Y16" s="442">
        <v>1.8808526253370449E-2</v>
      </c>
      <c r="Z16" s="442">
        <v>3.2512208805510922E-4</v>
      </c>
      <c r="AA16" s="442">
        <v>9.1152251698689752E-4</v>
      </c>
      <c r="AB16" s="442">
        <v>1.4948956500001251E-4</v>
      </c>
      <c r="AC16" s="442">
        <v>3.6973139976696908E-4</v>
      </c>
      <c r="AD16" s="442">
        <v>1.2275594546656487E-4</v>
      </c>
      <c r="AE16" s="442">
        <v>2.1493886997520182E-4</v>
      </c>
      <c r="AF16" s="442">
        <v>2.7382606697407658E-4</v>
      </c>
      <c r="AG16" s="442">
        <v>1.061628750664306E-4</v>
      </c>
      <c r="AH16" s="442">
        <v>6.3652327726725804E-4</v>
      </c>
      <c r="AI16" s="442">
        <v>2.1939449492138277E-4</v>
      </c>
      <c r="AJ16" s="442">
        <v>1.4146428161803084E-4</v>
      </c>
      <c r="AK16" s="442">
        <v>3.4411478345365359E-4</v>
      </c>
      <c r="AL16" s="442">
        <v>1.0061149406016595E-3</v>
      </c>
      <c r="AM16" s="442">
        <v>3.0933299365789744E-4</v>
      </c>
      <c r="AN16" s="442">
        <v>9.8688283936616112E-4</v>
      </c>
      <c r="AO16" s="442">
        <v>2.2276692965776824E-3</v>
      </c>
      <c r="AP16" s="318">
        <f t="shared" si="0"/>
        <v>1.5474218736455614</v>
      </c>
    </row>
    <row r="17" spans="1:42" ht="12.5" x14ac:dyDescent="0.2">
      <c r="A17" s="281" t="s">
        <v>458</v>
      </c>
      <c r="B17" s="283" t="s">
        <v>33</v>
      </c>
      <c r="C17" s="442">
        <v>9.7778254879245996E-6</v>
      </c>
      <c r="D17" s="442">
        <v>1.9437244053212246E-6</v>
      </c>
      <c r="E17" s="442">
        <v>0</v>
      </c>
      <c r="F17" s="442">
        <v>6.5113218179865015E-5</v>
      </c>
      <c r="G17" s="442">
        <v>7.0425536098561544E-5</v>
      </c>
      <c r="H17" s="442">
        <v>9.585928407570532E-6</v>
      </c>
      <c r="I17" s="442">
        <v>1.3373276050027434E-4</v>
      </c>
      <c r="J17" s="442">
        <v>1.9918328467002496E-4</v>
      </c>
      <c r="K17" s="442">
        <v>2.7911199939314328E-6</v>
      </c>
      <c r="L17" s="442">
        <v>1.0648283740761593E-4</v>
      </c>
      <c r="M17" s="442">
        <v>4.0058850223700351E-4</v>
      </c>
      <c r="N17" s="442">
        <v>3.7233566126593324E-4</v>
      </c>
      <c r="O17" s="442">
        <v>1.0143550870752613</v>
      </c>
      <c r="P17" s="442">
        <v>2.5078778175650338E-3</v>
      </c>
      <c r="Q17" s="442">
        <v>1.4872078702774343E-3</v>
      </c>
      <c r="R17" s="442">
        <v>7.9649895201243338E-4</v>
      </c>
      <c r="S17" s="442">
        <v>1.4128214473206151E-3</v>
      </c>
      <c r="T17" s="442">
        <v>1.7207957044101509E-3</v>
      </c>
      <c r="U17" s="442">
        <v>2.4760488175117491E-3</v>
      </c>
      <c r="V17" s="442">
        <v>1.533385295651827E-3</v>
      </c>
      <c r="W17" s="442">
        <v>9.8781431972535519E-4</v>
      </c>
      <c r="X17" s="442">
        <v>2.9679240094838472E-4</v>
      </c>
      <c r="Y17" s="442">
        <v>5.4940690990910033E-4</v>
      </c>
      <c r="Z17" s="442">
        <v>1.0758787602573894E-5</v>
      </c>
      <c r="AA17" s="442">
        <v>4.3667643340457662E-5</v>
      </c>
      <c r="AB17" s="442">
        <v>7.1644083461674499E-6</v>
      </c>
      <c r="AC17" s="442">
        <v>1.1981987041602277E-5</v>
      </c>
      <c r="AD17" s="442">
        <v>6.8230252229998029E-6</v>
      </c>
      <c r="AE17" s="442">
        <v>6.5028758227003503E-6</v>
      </c>
      <c r="AF17" s="442">
        <v>8.2028487829192414E-6</v>
      </c>
      <c r="AG17" s="442">
        <v>7.9440838900840211E-6</v>
      </c>
      <c r="AH17" s="442">
        <v>2.8236507112579995E-5</v>
      </c>
      <c r="AI17" s="442">
        <v>1.5831987568317662E-5</v>
      </c>
      <c r="AJ17" s="442">
        <v>6.7913235276130309E-5</v>
      </c>
      <c r="AK17" s="442">
        <v>2.1046089417129156E-5</v>
      </c>
      <c r="AL17" s="442">
        <v>7.6869227514829552E-5</v>
      </c>
      <c r="AM17" s="442">
        <v>2.1241246012592695E-5</v>
      </c>
      <c r="AN17" s="442">
        <v>2.841650882341837E-5</v>
      </c>
      <c r="AO17" s="442">
        <v>1.3547858956005561E-4</v>
      </c>
      <c r="AP17" s="318">
        <f t="shared" si="0"/>
        <v>1.0298582974710215</v>
      </c>
    </row>
    <row r="18" spans="1:42" ht="12.5" x14ac:dyDescent="0.2">
      <c r="A18" s="281" t="s">
        <v>459</v>
      </c>
      <c r="B18" s="283" t="s">
        <v>34</v>
      </c>
      <c r="C18" s="442">
        <v>1.6450981618036709E-3</v>
      </c>
      <c r="D18" s="442">
        <v>1.294652289599181E-4</v>
      </c>
      <c r="E18" s="442">
        <v>0</v>
      </c>
      <c r="F18" s="442">
        <v>2.4969257271721033E-2</v>
      </c>
      <c r="G18" s="442">
        <v>4.14453917892904E-3</v>
      </c>
      <c r="H18" s="442">
        <v>2.3466104493519136E-3</v>
      </c>
      <c r="I18" s="442">
        <v>1.0752865555596222E-2</v>
      </c>
      <c r="J18" s="442">
        <v>7.7243948919881508E-3</v>
      </c>
      <c r="K18" s="442">
        <v>8.8585044382445135E-4</v>
      </c>
      <c r="L18" s="442">
        <v>2.5170615940943702E-3</v>
      </c>
      <c r="M18" s="442">
        <v>9.9959042934700953E-3</v>
      </c>
      <c r="N18" s="442">
        <v>1.4199378500124788E-3</v>
      </c>
      <c r="O18" s="442">
        <v>1.517131728598268E-3</v>
      </c>
      <c r="P18" s="442">
        <v>1.0587247630574355</v>
      </c>
      <c r="Q18" s="442">
        <v>3.0876000299776968E-2</v>
      </c>
      <c r="R18" s="442">
        <v>2.7609341875852123E-2</v>
      </c>
      <c r="S18" s="442">
        <v>3.2713788314797591E-2</v>
      </c>
      <c r="T18" s="442">
        <v>1.8116391162450663E-2</v>
      </c>
      <c r="U18" s="442">
        <v>2.4002897922633167E-2</v>
      </c>
      <c r="V18" s="442">
        <v>2.2633997829281952E-2</v>
      </c>
      <c r="W18" s="442">
        <v>9.502517888856565E-3</v>
      </c>
      <c r="X18" s="442">
        <v>5.7232494506055881E-3</v>
      </c>
      <c r="Y18" s="442">
        <v>8.161100681423207E-2</v>
      </c>
      <c r="Z18" s="442">
        <v>1.410716315288125E-3</v>
      </c>
      <c r="AA18" s="442">
        <v>3.9241350340011852E-3</v>
      </c>
      <c r="AB18" s="442">
        <v>5.2578196528317556E-4</v>
      </c>
      <c r="AC18" s="442">
        <v>2.8828638694103309E-3</v>
      </c>
      <c r="AD18" s="442">
        <v>4.2615448560417827E-4</v>
      </c>
      <c r="AE18" s="442">
        <v>1.0792577649395873E-3</v>
      </c>
      <c r="AF18" s="442">
        <v>1.563541774949218E-3</v>
      </c>
      <c r="AG18" s="442">
        <v>2.9258528772351682E-4</v>
      </c>
      <c r="AH18" s="442">
        <v>4.4509370122847039E-3</v>
      </c>
      <c r="AI18" s="442">
        <v>9.0630280341325324E-4</v>
      </c>
      <c r="AJ18" s="442">
        <v>6.7392145197530827E-4</v>
      </c>
      <c r="AK18" s="442">
        <v>2.5036348238828155E-3</v>
      </c>
      <c r="AL18" s="442">
        <v>2.5701014648246683E-3</v>
      </c>
      <c r="AM18" s="442">
        <v>2.476117341493458E-3</v>
      </c>
      <c r="AN18" s="442">
        <v>2.5932999581093946E-3</v>
      </c>
      <c r="AO18" s="442">
        <v>5.0043186151021391E-3</v>
      </c>
      <c r="AP18" s="318">
        <f t="shared" si="0"/>
        <v>1.4078414226174549</v>
      </c>
    </row>
    <row r="19" spans="1:42" ht="12.5" x14ac:dyDescent="0.2">
      <c r="A19" s="281" t="s">
        <v>460</v>
      </c>
      <c r="B19" s="285" t="s">
        <v>269</v>
      </c>
      <c r="C19" s="442">
        <v>2.8795850016157123E-5</v>
      </c>
      <c r="D19" s="442">
        <v>3.6591726495133484E-5</v>
      </c>
      <c r="E19" s="442">
        <v>0</v>
      </c>
      <c r="F19" s="442">
        <v>7.443454810704454E-4</v>
      </c>
      <c r="G19" s="442">
        <v>3.467585750468695E-5</v>
      </c>
      <c r="H19" s="442">
        <v>3.6646738539189454E-5</v>
      </c>
      <c r="I19" s="442">
        <v>2.3055486449255773E-4</v>
      </c>
      <c r="J19" s="442">
        <v>5.9318916186076404E-5</v>
      </c>
      <c r="K19" s="442">
        <v>1.8055584220956103E-5</v>
      </c>
      <c r="L19" s="442">
        <v>1.229824655562427E-4</v>
      </c>
      <c r="M19" s="442">
        <v>4.1909629480148616E-4</v>
      </c>
      <c r="N19" s="442">
        <v>4.493878120042936E-5</v>
      </c>
      <c r="O19" s="442">
        <v>2.5167193011771423E-5</v>
      </c>
      <c r="P19" s="442">
        <v>2.136648042668214E-4</v>
      </c>
      <c r="Q19" s="442">
        <v>1.0249086702510728</v>
      </c>
      <c r="R19" s="442">
        <v>6.2879975537496711E-3</v>
      </c>
      <c r="S19" s="442">
        <v>2.5192156831308553E-3</v>
      </c>
      <c r="T19" s="442">
        <v>4.6915853505757372E-4</v>
      </c>
      <c r="U19" s="442">
        <v>2.2259746389216586E-3</v>
      </c>
      <c r="V19" s="442">
        <v>3.7641881776527298E-4</v>
      </c>
      <c r="W19" s="442">
        <v>1.3933915239647539E-3</v>
      </c>
      <c r="X19" s="442">
        <v>7.9031844350990611E-5</v>
      </c>
      <c r="Y19" s="442">
        <v>1.1732665217424102E-3</v>
      </c>
      <c r="Z19" s="442">
        <v>8.4424027114651836E-5</v>
      </c>
      <c r="AA19" s="442">
        <v>1.9920290078607821E-3</v>
      </c>
      <c r="AB19" s="442">
        <v>8.1173621189428187E-5</v>
      </c>
      <c r="AC19" s="442">
        <v>8.5641821707561574E-5</v>
      </c>
      <c r="AD19" s="442">
        <v>1.0764122952537511E-4</v>
      </c>
      <c r="AE19" s="442">
        <v>2.7222731543309254E-5</v>
      </c>
      <c r="AF19" s="442">
        <v>6.8430961671717282E-5</v>
      </c>
      <c r="AG19" s="442">
        <v>2.0180251705375019E-4</v>
      </c>
      <c r="AH19" s="442">
        <v>1.5419444062584134E-4</v>
      </c>
      <c r="AI19" s="442">
        <v>1.0252821457938194E-4</v>
      </c>
      <c r="AJ19" s="442">
        <v>5.9672806874120944E-5</v>
      </c>
      <c r="AK19" s="442">
        <v>8.0355082377086637E-5</v>
      </c>
      <c r="AL19" s="442">
        <v>2.909154696773727E-3</v>
      </c>
      <c r="AM19" s="442">
        <v>5.7231044851908627E-5</v>
      </c>
      <c r="AN19" s="442">
        <v>4.1964789696884809E-5</v>
      </c>
      <c r="AO19" s="442">
        <v>7.3599998448749363E-5</v>
      </c>
      <c r="AP19" s="318">
        <f t="shared" si="0"/>
        <v>1.0475014269205636</v>
      </c>
    </row>
    <row r="20" spans="1:42" ht="12.5" x14ac:dyDescent="0.2">
      <c r="A20" s="281" t="s">
        <v>461</v>
      </c>
      <c r="B20" s="285" t="s">
        <v>270</v>
      </c>
      <c r="C20" s="442">
        <v>0</v>
      </c>
      <c r="D20" s="442">
        <v>0</v>
      </c>
      <c r="E20" s="442">
        <v>0</v>
      </c>
      <c r="F20" s="442">
        <v>0</v>
      </c>
      <c r="G20" s="442">
        <v>0</v>
      </c>
      <c r="H20" s="442">
        <v>0</v>
      </c>
      <c r="I20" s="442">
        <v>0</v>
      </c>
      <c r="J20" s="442">
        <v>0</v>
      </c>
      <c r="K20" s="442">
        <v>0</v>
      </c>
      <c r="L20" s="442">
        <v>0</v>
      </c>
      <c r="M20" s="442">
        <v>0</v>
      </c>
      <c r="N20" s="442">
        <v>0</v>
      </c>
      <c r="O20" s="442">
        <v>0</v>
      </c>
      <c r="P20" s="442">
        <v>0</v>
      </c>
      <c r="Q20" s="442">
        <v>0</v>
      </c>
      <c r="R20" s="442">
        <v>1</v>
      </c>
      <c r="S20" s="442">
        <v>0</v>
      </c>
      <c r="T20" s="442">
        <v>0</v>
      </c>
      <c r="U20" s="442">
        <v>0</v>
      </c>
      <c r="V20" s="442">
        <v>0</v>
      </c>
      <c r="W20" s="442">
        <v>0</v>
      </c>
      <c r="X20" s="442">
        <v>0</v>
      </c>
      <c r="Y20" s="442">
        <v>0</v>
      </c>
      <c r="Z20" s="442">
        <v>0</v>
      </c>
      <c r="AA20" s="442">
        <v>0</v>
      </c>
      <c r="AB20" s="442">
        <v>0</v>
      </c>
      <c r="AC20" s="442">
        <v>0</v>
      </c>
      <c r="AD20" s="442">
        <v>0</v>
      </c>
      <c r="AE20" s="442">
        <v>0</v>
      </c>
      <c r="AF20" s="442">
        <v>0</v>
      </c>
      <c r="AG20" s="442">
        <v>0</v>
      </c>
      <c r="AH20" s="442">
        <v>0</v>
      </c>
      <c r="AI20" s="442">
        <v>0</v>
      </c>
      <c r="AJ20" s="442">
        <v>0</v>
      </c>
      <c r="AK20" s="442">
        <v>0</v>
      </c>
      <c r="AL20" s="442">
        <v>0</v>
      </c>
      <c r="AM20" s="442">
        <v>0</v>
      </c>
      <c r="AN20" s="442">
        <v>0</v>
      </c>
      <c r="AO20" s="442">
        <v>0</v>
      </c>
      <c r="AP20" s="318">
        <f t="shared" si="0"/>
        <v>1</v>
      </c>
    </row>
    <row r="21" spans="1:42" ht="12.5" x14ac:dyDescent="0.2">
      <c r="A21" s="281" t="s">
        <v>462</v>
      </c>
      <c r="B21" s="285" t="s">
        <v>271</v>
      </c>
      <c r="C21" s="442">
        <v>7.4712645095558662E-5</v>
      </c>
      <c r="D21" s="442">
        <v>1.7811609823346496E-5</v>
      </c>
      <c r="E21" s="442">
        <v>0</v>
      </c>
      <c r="F21" s="442">
        <v>3.521036396581974E-5</v>
      </c>
      <c r="G21" s="442">
        <v>2.1881650023831252E-5</v>
      </c>
      <c r="H21" s="442">
        <v>1.8286702421025148E-5</v>
      </c>
      <c r="I21" s="442">
        <v>1.5231643403730419E-5</v>
      </c>
      <c r="J21" s="442">
        <v>2.126673877548827E-5</v>
      </c>
      <c r="K21" s="442">
        <v>3.336842541484466E-6</v>
      </c>
      <c r="L21" s="442">
        <v>1.9392142503242049E-5</v>
      </c>
      <c r="M21" s="442">
        <v>3.0332771491624115E-5</v>
      </c>
      <c r="N21" s="442">
        <v>9.1491880641080063E-6</v>
      </c>
      <c r="O21" s="442">
        <v>1.0245574409667012E-5</v>
      </c>
      <c r="P21" s="442">
        <v>1.6588150066239977E-5</v>
      </c>
      <c r="Q21" s="442">
        <v>3.9764801632845314E-4</v>
      </c>
      <c r="R21" s="442">
        <v>7.663109503420212E-4</v>
      </c>
      <c r="S21" s="442">
        <v>1.0114937948782818</v>
      </c>
      <c r="T21" s="442">
        <v>2.3267997029510631E-5</v>
      </c>
      <c r="U21" s="442">
        <v>1.5599127874451818E-4</v>
      </c>
      <c r="V21" s="442">
        <v>2.8619825928530128E-4</v>
      </c>
      <c r="W21" s="442">
        <v>6.9444630583094619E-5</v>
      </c>
      <c r="X21" s="442">
        <v>2.168626263492686E-5</v>
      </c>
      <c r="Y21" s="442">
        <v>7.1624656362920657E-5</v>
      </c>
      <c r="Z21" s="442">
        <v>3.029386738112091E-5</v>
      </c>
      <c r="AA21" s="442">
        <v>6.7816802912501299E-5</v>
      </c>
      <c r="AB21" s="442">
        <v>3.9913108129166783E-5</v>
      </c>
      <c r="AC21" s="442">
        <v>1.9119287104142196E-4</v>
      </c>
      <c r="AD21" s="442">
        <v>5.2004010627403436E-5</v>
      </c>
      <c r="AE21" s="442">
        <v>8.556096982022257E-6</v>
      </c>
      <c r="AF21" s="442">
        <v>3.8700140810650289E-5</v>
      </c>
      <c r="AG21" s="442">
        <v>8.969205115113775E-5</v>
      </c>
      <c r="AH21" s="442">
        <v>4.6366441652809915E-4</v>
      </c>
      <c r="AI21" s="442">
        <v>4.511623236149822E-5</v>
      </c>
      <c r="AJ21" s="442">
        <v>1.908549506156644E-3</v>
      </c>
      <c r="AK21" s="442">
        <v>4.0930667378346511E-5</v>
      </c>
      <c r="AL21" s="442">
        <v>1.2940811376302168E-3</v>
      </c>
      <c r="AM21" s="442">
        <v>1.2697440946784385E-4</v>
      </c>
      <c r="AN21" s="442">
        <v>2.8391540519995799E-4</v>
      </c>
      <c r="AO21" s="442">
        <v>8.8242476311558573E-4</v>
      </c>
      <c r="AP21" s="318">
        <f t="shared" si="0"/>
        <v>1.0182608136759359</v>
      </c>
    </row>
    <row r="22" spans="1:42" ht="12.5" x14ac:dyDescent="0.2">
      <c r="A22" s="281" t="s">
        <v>463</v>
      </c>
      <c r="B22" s="285" t="s">
        <v>281</v>
      </c>
      <c r="C22" s="442">
        <v>1.3301993549406417E-5</v>
      </c>
      <c r="D22" s="442">
        <v>1.726655347591572E-5</v>
      </c>
      <c r="E22" s="442">
        <v>0</v>
      </c>
      <c r="F22" s="442">
        <v>3.4964017063290091E-5</v>
      </c>
      <c r="G22" s="442">
        <v>1.6810594650276628E-5</v>
      </c>
      <c r="H22" s="442">
        <v>1.7435701182015806E-5</v>
      </c>
      <c r="I22" s="442">
        <v>1.5189496864465609E-5</v>
      </c>
      <c r="J22" s="442">
        <v>2.2129731735579275E-5</v>
      </c>
      <c r="K22" s="442">
        <v>3.0742437225404796E-6</v>
      </c>
      <c r="L22" s="442">
        <v>1.8325503853233622E-5</v>
      </c>
      <c r="M22" s="442">
        <v>3.0801603482540462E-5</v>
      </c>
      <c r="N22" s="442">
        <v>8.4392365480097058E-6</v>
      </c>
      <c r="O22" s="442">
        <v>1.020389797826825E-5</v>
      </c>
      <c r="P22" s="442">
        <v>1.5063798958328062E-4</v>
      </c>
      <c r="Q22" s="442">
        <v>4.63363802228867E-4</v>
      </c>
      <c r="R22" s="442">
        <v>5.5043980815979961E-4</v>
      </c>
      <c r="S22" s="442">
        <v>6.5953547165282711E-3</v>
      </c>
      <c r="T22" s="442">
        <v>1.013266798406544</v>
      </c>
      <c r="U22" s="442">
        <v>7.2017831458903014E-3</v>
      </c>
      <c r="V22" s="442">
        <v>1.4678801303968743E-2</v>
      </c>
      <c r="W22" s="442">
        <v>6.7996348631056323E-4</v>
      </c>
      <c r="X22" s="442">
        <v>2.1949764963263586E-4</v>
      </c>
      <c r="Y22" s="442">
        <v>9.9674833338086628E-5</v>
      </c>
      <c r="Z22" s="442">
        <v>3.1464185123408108E-5</v>
      </c>
      <c r="AA22" s="442">
        <v>7.0287522771147443E-5</v>
      </c>
      <c r="AB22" s="442">
        <v>3.7049505519045397E-5</v>
      </c>
      <c r="AC22" s="442">
        <v>4.3136964550488832E-5</v>
      </c>
      <c r="AD22" s="442">
        <v>5.5426451391822284E-5</v>
      </c>
      <c r="AE22" s="442">
        <v>9.0233755063370892E-6</v>
      </c>
      <c r="AF22" s="442">
        <v>3.4959771992579111E-5</v>
      </c>
      <c r="AG22" s="442">
        <v>9.5649902162628001E-5</v>
      </c>
      <c r="AH22" s="442">
        <v>1.5646802117066076E-4</v>
      </c>
      <c r="AI22" s="442">
        <v>1.5448164300639974E-4</v>
      </c>
      <c r="AJ22" s="442">
        <v>3.613718499950995E-5</v>
      </c>
      <c r="AK22" s="442">
        <v>4.4973706721829642E-5</v>
      </c>
      <c r="AL22" s="442">
        <v>1.3662638372893502E-3</v>
      </c>
      <c r="AM22" s="442">
        <v>2.2089928206767813E-5</v>
      </c>
      <c r="AN22" s="442">
        <v>5.408308947165907E-4</v>
      </c>
      <c r="AO22" s="442">
        <v>4.5192538654133463E-4</v>
      </c>
      <c r="AP22" s="318">
        <f t="shared" si="0"/>
        <v>1.0468125006114191</v>
      </c>
    </row>
    <row r="23" spans="1:42" ht="12.5" x14ac:dyDescent="0.2">
      <c r="A23" s="281" t="s">
        <v>464</v>
      </c>
      <c r="B23" s="283" t="s">
        <v>35</v>
      </c>
      <c r="C23" s="442">
        <v>6.6482580010197468E-5</v>
      </c>
      <c r="D23" s="442">
        <v>8.8039427621129087E-5</v>
      </c>
      <c r="E23" s="442">
        <v>0</v>
      </c>
      <c r="F23" s="442">
        <v>1.7651839608425564E-4</v>
      </c>
      <c r="G23" s="442">
        <v>7.4845596878167205E-5</v>
      </c>
      <c r="H23" s="442">
        <v>8.4105342383517841E-5</v>
      </c>
      <c r="I23" s="442">
        <v>1.3357178902346828E-4</v>
      </c>
      <c r="J23" s="442">
        <v>1.1576499928896964E-4</v>
      </c>
      <c r="K23" s="442">
        <v>1.7035050913869951E-5</v>
      </c>
      <c r="L23" s="442">
        <v>1.0362106065540944E-4</v>
      </c>
      <c r="M23" s="442">
        <v>1.5894922129249483E-4</v>
      </c>
      <c r="N23" s="442">
        <v>5.2815367216822016E-5</v>
      </c>
      <c r="O23" s="442">
        <v>5.0267619464508225E-5</v>
      </c>
      <c r="P23" s="442">
        <v>4.6002162042993135E-4</v>
      </c>
      <c r="Q23" s="442">
        <v>1.0483844148412802E-2</v>
      </c>
      <c r="R23" s="442">
        <v>9.9057438018469619E-3</v>
      </c>
      <c r="S23" s="442">
        <v>9.0968111721239312E-3</v>
      </c>
      <c r="T23" s="442">
        <v>9.1499290965150314E-3</v>
      </c>
      <c r="U23" s="442">
        <v>1.0494449395758079</v>
      </c>
      <c r="V23" s="442">
        <v>8.6799998343377177E-3</v>
      </c>
      <c r="W23" s="442">
        <v>1.4812272216876216E-2</v>
      </c>
      <c r="X23" s="442">
        <v>4.2848628500001838E-4</v>
      </c>
      <c r="Y23" s="442">
        <v>3.7909095518059849E-3</v>
      </c>
      <c r="Z23" s="442">
        <v>1.9892474200062233E-4</v>
      </c>
      <c r="AA23" s="442">
        <v>6.1140467975748637E-4</v>
      </c>
      <c r="AB23" s="442">
        <v>1.6172331817765055E-4</v>
      </c>
      <c r="AC23" s="442">
        <v>2.675915639381867E-4</v>
      </c>
      <c r="AD23" s="442">
        <v>2.567275095996414E-4</v>
      </c>
      <c r="AE23" s="442">
        <v>7.3374065505885851E-5</v>
      </c>
      <c r="AF23" s="442">
        <v>2.0560732047330467E-4</v>
      </c>
      <c r="AG23" s="442">
        <v>4.7927233427280338E-4</v>
      </c>
      <c r="AH23" s="442">
        <v>1.0225369394465734E-3</v>
      </c>
      <c r="AI23" s="442">
        <v>3.9343897070708223E-4</v>
      </c>
      <c r="AJ23" s="442">
        <v>1.6404068154322131E-4</v>
      </c>
      <c r="AK23" s="442">
        <v>1.8653452500361149E-4</v>
      </c>
      <c r="AL23" s="442">
        <v>6.9002957066827617E-3</v>
      </c>
      <c r="AM23" s="442">
        <v>1.385594624628772E-4</v>
      </c>
      <c r="AN23" s="442">
        <v>3.9225057538623624E-5</v>
      </c>
      <c r="AO23" s="442">
        <v>6.6896999450580784E-4</v>
      </c>
      <c r="AP23" s="318">
        <f t="shared" si="0"/>
        <v>1.1284742306310995</v>
      </c>
    </row>
    <row r="24" spans="1:42" ht="12.5" x14ac:dyDescent="0.2">
      <c r="A24" s="281" t="s">
        <v>465</v>
      </c>
      <c r="B24" s="283" t="s">
        <v>466</v>
      </c>
      <c r="C24" s="442">
        <v>3.533925223809018E-6</v>
      </c>
      <c r="D24" s="442">
        <v>3.8580164495867507E-6</v>
      </c>
      <c r="E24" s="442">
        <v>0</v>
      </c>
      <c r="F24" s="442">
        <v>7.1768133798607879E-6</v>
      </c>
      <c r="G24" s="442">
        <v>7.3623402159991936E-6</v>
      </c>
      <c r="H24" s="442">
        <v>3.9197487874410001E-6</v>
      </c>
      <c r="I24" s="442">
        <v>4.0197974621276389E-6</v>
      </c>
      <c r="J24" s="442">
        <v>9.6191885842587087E-6</v>
      </c>
      <c r="K24" s="442">
        <v>8.6148962271911358E-7</v>
      </c>
      <c r="L24" s="442">
        <v>4.7078323933068378E-6</v>
      </c>
      <c r="M24" s="442">
        <v>6.9067134992232078E-6</v>
      </c>
      <c r="N24" s="442">
        <v>2.6704074823468593E-6</v>
      </c>
      <c r="O24" s="442">
        <v>2.4321792051284263E-6</v>
      </c>
      <c r="P24" s="442">
        <v>9.5172505041407569E-6</v>
      </c>
      <c r="Q24" s="442">
        <v>1.1037755565925559E-4</v>
      </c>
      <c r="R24" s="442">
        <v>5.0076417127471723E-5</v>
      </c>
      <c r="S24" s="442">
        <v>3.7314560038248402E-6</v>
      </c>
      <c r="T24" s="442">
        <v>5.1430119490275072E-6</v>
      </c>
      <c r="U24" s="442">
        <v>4.7468047672735849E-6</v>
      </c>
      <c r="V24" s="442">
        <v>1.0033750635021166</v>
      </c>
      <c r="W24" s="442">
        <v>8.8937276764258387E-4</v>
      </c>
      <c r="X24" s="442">
        <v>4.6959911587092875E-6</v>
      </c>
      <c r="Y24" s="442">
        <v>2.1877061997770415E-4</v>
      </c>
      <c r="Z24" s="442">
        <v>8.8395247200928167E-6</v>
      </c>
      <c r="AA24" s="442">
        <v>1.9647525221403445E-5</v>
      </c>
      <c r="AB24" s="442">
        <v>6.9682420561070833E-6</v>
      </c>
      <c r="AC24" s="442">
        <v>3.9696043234707129E-5</v>
      </c>
      <c r="AD24" s="442">
        <v>1.019766556145069E-5</v>
      </c>
      <c r="AE24" s="442">
        <v>3.5248449427811099E-6</v>
      </c>
      <c r="AF24" s="442">
        <v>1.9127123831393068E-5</v>
      </c>
      <c r="AG24" s="442">
        <v>1.8350909064460331E-5</v>
      </c>
      <c r="AH24" s="442">
        <v>2.2720439041153183E-4</v>
      </c>
      <c r="AI24" s="442">
        <v>2.7357584520414271E-5</v>
      </c>
      <c r="AJ24" s="442">
        <v>5.1996334730122811E-6</v>
      </c>
      <c r="AK24" s="442">
        <v>7.5824044039018237E-6</v>
      </c>
      <c r="AL24" s="442">
        <v>2.6268567904607986E-4</v>
      </c>
      <c r="AM24" s="442">
        <v>2.7509085556397247E-5</v>
      </c>
      <c r="AN24" s="442">
        <v>1.6349435203374951E-6</v>
      </c>
      <c r="AO24" s="442">
        <v>4.7082695600529184E-5</v>
      </c>
      <c r="AP24" s="318">
        <f t="shared" si="0"/>
        <v>1.0054140894287766</v>
      </c>
    </row>
    <row r="25" spans="1:42" ht="12.5" x14ac:dyDescent="0.2">
      <c r="A25" s="281" t="s">
        <v>467</v>
      </c>
      <c r="B25" s="283" t="s">
        <v>192</v>
      </c>
      <c r="C25" s="442">
        <v>9.438087290697427E-5</v>
      </c>
      <c r="D25" s="442">
        <v>1.5729114825202561E-4</v>
      </c>
      <c r="E25" s="442">
        <v>0</v>
      </c>
      <c r="F25" s="442">
        <v>2.4686596489248452E-4</v>
      </c>
      <c r="G25" s="442">
        <v>1.1763547892752391E-4</v>
      </c>
      <c r="H25" s="442">
        <v>1.2578830003568968E-4</v>
      </c>
      <c r="I25" s="442">
        <v>9.5740370826322436E-5</v>
      </c>
      <c r="J25" s="442">
        <v>1.758056186878035E-4</v>
      </c>
      <c r="K25" s="442">
        <v>2.5590579307584674E-5</v>
      </c>
      <c r="L25" s="442">
        <v>1.5355528636447406E-4</v>
      </c>
      <c r="M25" s="442">
        <v>2.2449561919741856E-4</v>
      </c>
      <c r="N25" s="442">
        <v>5.686966374146896E-5</v>
      </c>
      <c r="O25" s="442">
        <v>6.3048997727499642E-5</v>
      </c>
      <c r="P25" s="442">
        <v>1.1655453552503114E-4</v>
      </c>
      <c r="Q25" s="442">
        <v>1.5449042021168795E-4</v>
      </c>
      <c r="R25" s="442">
        <v>2.5483092968727811E-4</v>
      </c>
      <c r="S25" s="442">
        <v>1.270765034874052E-4</v>
      </c>
      <c r="T25" s="442">
        <v>1.7635419276305035E-4</v>
      </c>
      <c r="U25" s="442">
        <v>1.5664911844432753E-4</v>
      </c>
      <c r="V25" s="442">
        <v>1.4342150987830201E-4</v>
      </c>
      <c r="W25" s="442">
        <v>1.0829269001463178</v>
      </c>
      <c r="X25" s="442">
        <v>1.6244612942067425E-4</v>
      </c>
      <c r="Y25" s="442">
        <v>3.7501995821653903E-4</v>
      </c>
      <c r="Z25" s="442">
        <v>2.6610719296867833E-4</v>
      </c>
      <c r="AA25" s="442">
        <v>5.6065562276017152E-4</v>
      </c>
      <c r="AB25" s="442">
        <v>2.511396277459565E-4</v>
      </c>
      <c r="AC25" s="442">
        <v>3.2211653670499442E-4</v>
      </c>
      <c r="AD25" s="442">
        <v>4.3303379529176982E-4</v>
      </c>
      <c r="AE25" s="442">
        <v>6.9303603390401605E-5</v>
      </c>
      <c r="AF25" s="442">
        <v>4.9828414861455186E-4</v>
      </c>
      <c r="AG25" s="442">
        <v>8.4464761224981586E-4</v>
      </c>
      <c r="AH25" s="442">
        <v>1.3225165906805363E-3</v>
      </c>
      <c r="AI25" s="442">
        <v>3.3947409891003309E-4</v>
      </c>
      <c r="AJ25" s="442">
        <v>1.8245034613222563E-4</v>
      </c>
      <c r="AK25" s="442">
        <v>3.0289927183709225E-4</v>
      </c>
      <c r="AL25" s="442">
        <v>1.2257609670540503E-2</v>
      </c>
      <c r="AM25" s="442">
        <v>1.519979279136087E-4</v>
      </c>
      <c r="AN25" s="442">
        <v>3.4529111376516416E-5</v>
      </c>
      <c r="AO25" s="442">
        <v>3.9299452196331743E-4</v>
      </c>
      <c r="AP25" s="318">
        <f t="shared" si="0"/>
        <v>1.1039675765019363</v>
      </c>
    </row>
    <row r="26" spans="1:42" ht="12.5" x14ac:dyDescent="0.2">
      <c r="A26" s="281" t="s">
        <v>468</v>
      </c>
      <c r="B26" s="283" t="s">
        <v>50</v>
      </c>
      <c r="C26" s="442">
        <v>6.7148803929996143E-4</v>
      </c>
      <c r="D26" s="442">
        <v>9.5858277895178768E-5</v>
      </c>
      <c r="E26" s="442">
        <v>0</v>
      </c>
      <c r="F26" s="442">
        <v>3.3059589562157369E-4</v>
      </c>
      <c r="G26" s="442">
        <v>3.362391874677018E-3</v>
      </c>
      <c r="H26" s="442">
        <v>5.0088546012427909E-3</v>
      </c>
      <c r="I26" s="442">
        <v>5.1373341371658667E-3</v>
      </c>
      <c r="J26" s="442">
        <v>1.2471471223765675E-3</v>
      </c>
      <c r="K26" s="442">
        <v>3.4421687638001001E-4</v>
      </c>
      <c r="L26" s="442">
        <v>8.5707520147854631E-4</v>
      </c>
      <c r="M26" s="442">
        <v>3.428426315588064E-3</v>
      </c>
      <c r="N26" s="442">
        <v>3.0180613115048435E-3</v>
      </c>
      <c r="O26" s="442">
        <v>9.7693712077794159E-3</v>
      </c>
      <c r="P26" s="442">
        <v>1.3441622346185981E-3</v>
      </c>
      <c r="Q26" s="442">
        <v>7.6878962223500536E-4</v>
      </c>
      <c r="R26" s="442">
        <v>1.1425443741224419E-3</v>
      </c>
      <c r="S26" s="442">
        <v>3.4350780345521448E-3</v>
      </c>
      <c r="T26" s="442">
        <v>1.7525281281009152E-3</v>
      </c>
      <c r="U26" s="442">
        <v>1.5349259858211887E-3</v>
      </c>
      <c r="V26" s="442">
        <v>2.5890661248205893E-3</v>
      </c>
      <c r="W26" s="442">
        <v>6.7871543562306039E-4</v>
      </c>
      <c r="X26" s="442">
        <v>1.015950989799884</v>
      </c>
      <c r="Y26" s="442">
        <v>1.4958222744905793E-3</v>
      </c>
      <c r="Z26" s="442">
        <v>2.9713024344391261E-3</v>
      </c>
      <c r="AA26" s="442">
        <v>1.5675041384385611E-3</v>
      </c>
      <c r="AB26" s="442">
        <v>1.6174635261357448E-3</v>
      </c>
      <c r="AC26" s="442">
        <v>2.0420764410915985E-3</v>
      </c>
      <c r="AD26" s="442">
        <v>5.0852753135262512E-3</v>
      </c>
      <c r="AE26" s="442">
        <v>1.7871847632381271E-4</v>
      </c>
      <c r="AF26" s="442">
        <v>9.4319606202827237E-4</v>
      </c>
      <c r="AG26" s="442">
        <v>5.9863182885226112E-3</v>
      </c>
      <c r="AH26" s="442">
        <v>2.8194927988030661E-3</v>
      </c>
      <c r="AI26" s="442">
        <v>6.8739256186590479E-3</v>
      </c>
      <c r="AJ26" s="442">
        <v>1.076775906108962E-3</v>
      </c>
      <c r="AK26" s="442">
        <v>1.4883447240185026E-2</v>
      </c>
      <c r="AL26" s="442">
        <v>2.0175367704068259E-3</v>
      </c>
      <c r="AM26" s="442">
        <v>2.1497913831436976E-3</v>
      </c>
      <c r="AN26" s="442">
        <v>4.2179359005400209E-3</v>
      </c>
      <c r="AO26" s="442">
        <v>1.1444971628723915E-2</v>
      </c>
      <c r="AP26" s="318">
        <f t="shared" si="0"/>
        <v>1.1183942031736307</v>
      </c>
    </row>
    <row r="27" spans="1:42" ht="12.5" x14ac:dyDescent="0.2">
      <c r="A27" s="281" t="s">
        <v>469</v>
      </c>
      <c r="B27" s="283" t="s">
        <v>36</v>
      </c>
      <c r="C27" s="442">
        <v>2.9864702931046692E-3</v>
      </c>
      <c r="D27" s="442">
        <v>1.2095327629529456E-4</v>
      </c>
      <c r="E27" s="442">
        <v>0</v>
      </c>
      <c r="F27" s="442">
        <v>4.9549582171794183E-3</v>
      </c>
      <c r="G27" s="442">
        <v>1.0449446237663067E-3</v>
      </c>
      <c r="H27" s="442">
        <v>2.5880676622687128E-3</v>
      </c>
      <c r="I27" s="442">
        <v>5.0668078803771423E-3</v>
      </c>
      <c r="J27" s="442">
        <v>3.5949655450822709E-3</v>
      </c>
      <c r="K27" s="442">
        <v>6.9121082858911729E-4</v>
      </c>
      <c r="L27" s="442">
        <v>4.0244451842772547E-3</v>
      </c>
      <c r="M27" s="442">
        <v>6.4469812682556296E-3</v>
      </c>
      <c r="N27" s="442">
        <v>5.1438137689684199E-3</v>
      </c>
      <c r="O27" s="442">
        <v>2.842862569829956E-3</v>
      </c>
      <c r="P27" s="442">
        <v>4.7424491908729088E-3</v>
      </c>
      <c r="Q27" s="442">
        <v>2.3946222287038756E-3</v>
      </c>
      <c r="R27" s="442">
        <v>2.2980509374664077E-3</v>
      </c>
      <c r="S27" s="442">
        <v>5.0174555864596071E-4</v>
      </c>
      <c r="T27" s="442">
        <v>3.7072217044993232E-3</v>
      </c>
      <c r="U27" s="442">
        <v>2.3162286778656365E-3</v>
      </c>
      <c r="V27" s="442">
        <v>2.4337266286378256E-3</v>
      </c>
      <c r="W27" s="442">
        <v>1.0837662465354142E-3</v>
      </c>
      <c r="X27" s="442">
        <v>1.8516019608703284E-3</v>
      </c>
      <c r="Y27" s="442">
        <v>1.0015886825223848</v>
      </c>
      <c r="Z27" s="442">
        <v>1.3502546955844049E-2</v>
      </c>
      <c r="AA27" s="442">
        <v>3.3357302049933736E-2</v>
      </c>
      <c r="AB27" s="442">
        <v>3.8543114242348664E-3</v>
      </c>
      <c r="AC27" s="442">
        <v>3.5253395714371807E-3</v>
      </c>
      <c r="AD27" s="442">
        <v>2.8322157364704908E-3</v>
      </c>
      <c r="AE27" s="442">
        <v>9.4643809038635028E-3</v>
      </c>
      <c r="AF27" s="442">
        <v>3.5024782435712463E-3</v>
      </c>
      <c r="AG27" s="442">
        <v>4.386991725978842E-4</v>
      </c>
      <c r="AH27" s="442">
        <v>8.5681351779150032E-3</v>
      </c>
      <c r="AI27" s="442">
        <v>5.8309221635733299E-3</v>
      </c>
      <c r="AJ27" s="442">
        <v>2.698627888028291E-3</v>
      </c>
      <c r="AK27" s="442">
        <v>2.2074671804765047E-3</v>
      </c>
      <c r="AL27" s="442">
        <v>1.3749646844062847E-3</v>
      </c>
      <c r="AM27" s="442">
        <v>2.9140039799876848E-3</v>
      </c>
      <c r="AN27" s="442">
        <v>9.8470736853336922E-4</v>
      </c>
      <c r="AO27" s="442">
        <v>2.2569536959588048E-3</v>
      </c>
      <c r="AP27" s="318">
        <f t="shared" si="0"/>
        <v>1.1574806792753505</v>
      </c>
    </row>
    <row r="28" spans="1:42" ht="12.5" x14ac:dyDescent="0.2">
      <c r="A28" s="281" t="s">
        <v>470</v>
      </c>
      <c r="B28" s="283" t="s">
        <v>193</v>
      </c>
      <c r="C28" s="442">
        <v>1.2308620143818753E-3</v>
      </c>
      <c r="D28" s="442">
        <v>6.9144930916642004E-5</v>
      </c>
      <c r="E28" s="442">
        <v>0</v>
      </c>
      <c r="F28" s="442">
        <v>5.4609830846393424E-3</v>
      </c>
      <c r="G28" s="442">
        <v>1.7883569131112208E-3</v>
      </c>
      <c r="H28" s="442">
        <v>3.176247017616957E-3</v>
      </c>
      <c r="I28" s="442">
        <v>5.5575408866938422E-3</v>
      </c>
      <c r="J28" s="442">
        <v>3.1679315603286122E-3</v>
      </c>
      <c r="K28" s="442">
        <v>8.5192716794425523E-4</v>
      </c>
      <c r="L28" s="442">
        <v>3.8187778110842009E-3</v>
      </c>
      <c r="M28" s="442">
        <v>6.26994831221514E-3</v>
      </c>
      <c r="N28" s="442">
        <v>5.4755325948712581E-3</v>
      </c>
      <c r="O28" s="442">
        <v>3.963703880305495E-3</v>
      </c>
      <c r="P28" s="442">
        <v>3.0963778053585867E-3</v>
      </c>
      <c r="Q28" s="442">
        <v>1.8659619979692281E-3</v>
      </c>
      <c r="R28" s="442">
        <v>1.4811205927570442E-3</v>
      </c>
      <c r="S28" s="442">
        <v>1.4363851214714339E-3</v>
      </c>
      <c r="T28" s="442">
        <v>3.2536857333545131E-3</v>
      </c>
      <c r="U28" s="442">
        <v>1.3339585429164051E-3</v>
      </c>
      <c r="V28" s="442">
        <v>7.7889351183887815E-4</v>
      </c>
      <c r="W28" s="442">
        <v>1.6390888244962505E-3</v>
      </c>
      <c r="X28" s="442">
        <v>2.5143412521793549E-3</v>
      </c>
      <c r="Y28" s="442">
        <v>9.8573467434900528E-4</v>
      </c>
      <c r="Z28" s="442">
        <v>1.0104433045662202</v>
      </c>
      <c r="AA28" s="442">
        <v>4.9328248256319662E-3</v>
      </c>
      <c r="AB28" s="442">
        <v>7.7265815880199649E-3</v>
      </c>
      <c r="AC28" s="442">
        <v>2.4480467540447383E-3</v>
      </c>
      <c r="AD28" s="442">
        <v>6.3255933062380707E-4</v>
      </c>
      <c r="AE28" s="442">
        <v>2.7165175233090767E-4</v>
      </c>
      <c r="AF28" s="442">
        <v>1.140133155089705E-3</v>
      </c>
      <c r="AG28" s="442">
        <v>1.1025671432293428E-4</v>
      </c>
      <c r="AH28" s="442">
        <v>1.4529541157052848E-3</v>
      </c>
      <c r="AI28" s="442">
        <v>1.8753532537816278E-3</v>
      </c>
      <c r="AJ28" s="442">
        <v>1.2063828435268133E-3</v>
      </c>
      <c r="AK28" s="442">
        <v>6.2417936080469698E-4</v>
      </c>
      <c r="AL28" s="442">
        <v>6.5017779121970807E-4</v>
      </c>
      <c r="AM28" s="442">
        <v>4.0593646510378315E-3</v>
      </c>
      <c r="AN28" s="442">
        <v>9.8205731865304855E-4</v>
      </c>
      <c r="AO28" s="442">
        <v>9.9834041980358936E-4</v>
      </c>
      <c r="AP28" s="318">
        <f t="shared" si="0"/>
        <v>1.0977723322518127</v>
      </c>
    </row>
    <row r="29" spans="1:42" ht="12.5" x14ac:dyDescent="0.2">
      <c r="A29" s="281" t="s">
        <v>471</v>
      </c>
      <c r="B29" s="283" t="s">
        <v>286</v>
      </c>
      <c r="C29" s="442">
        <v>9.5026289329235838E-4</v>
      </c>
      <c r="D29" s="442">
        <v>8.6846580644233461E-5</v>
      </c>
      <c r="E29" s="442">
        <v>0</v>
      </c>
      <c r="F29" s="442">
        <v>5.01606181688474E-3</v>
      </c>
      <c r="G29" s="442">
        <v>2.4831678886563444E-3</v>
      </c>
      <c r="H29" s="442">
        <v>1.9454455447497235E-3</v>
      </c>
      <c r="I29" s="442">
        <v>2.9709007898675761E-3</v>
      </c>
      <c r="J29" s="442">
        <v>2.8574452848058132E-3</v>
      </c>
      <c r="K29" s="442">
        <v>6.8979603149580998E-4</v>
      </c>
      <c r="L29" s="442">
        <v>1.3148279272607491E-3</v>
      </c>
      <c r="M29" s="442">
        <v>1.6722597320670224E-3</v>
      </c>
      <c r="N29" s="442">
        <v>1.3781145345196936E-3</v>
      </c>
      <c r="O29" s="442">
        <v>1.5115694797939946E-3</v>
      </c>
      <c r="P29" s="442">
        <v>9.61342643324765E-4</v>
      </c>
      <c r="Q29" s="442">
        <v>9.312728106162766E-4</v>
      </c>
      <c r="R29" s="442">
        <v>9.453123073972599E-4</v>
      </c>
      <c r="S29" s="442">
        <v>1.704712903388594E-4</v>
      </c>
      <c r="T29" s="442">
        <v>2.2769167798027002E-3</v>
      </c>
      <c r="U29" s="442">
        <v>8.0554857055019444E-4</v>
      </c>
      <c r="V29" s="442">
        <v>1.6730659094813205E-4</v>
      </c>
      <c r="W29" s="442">
        <v>5.734742500712644E-4</v>
      </c>
      <c r="X29" s="442">
        <v>8.6372137974289871E-4</v>
      </c>
      <c r="Y29" s="442">
        <v>1.2066662745303291E-3</v>
      </c>
      <c r="Z29" s="442">
        <v>1.185207918824557E-3</v>
      </c>
      <c r="AA29" s="442">
        <v>1.1017777485035525</v>
      </c>
      <c r="AB29" s="442">
        <v>1.0755217448922997E-2</v>
      </c>
      <c r="AC29" s="442">
        <v>2.6577352126653116E-3</v>
      </c>
      <c r="AD29" s="442">
        <v>1.2294074921594396E-3</v>
      </c>
      <c r="AE29" s="442">
        <v>2.927033305538206E-4</v>
      </c>
      <c r="AF29" s="442">
        <v>1.4868565527362838E-3</v>
      </c>
      <c r="AG29" s="442">
        <v>1.2459354876725242E-4</v>
      </c>
      <c r="AH29" s="442">
        <v>4.6977526390566959E-3</v>
      </c>
      <c r="AI29" s="442">
        <v>1.0572280781856101E-2</v>
      </c>
      <c r="AJ29" s="442">
        <v>5.1834211998511188E-3</v>
      </c>
      <c r="AK29" s="442">
        <v>2.7501835082007634E-3</v>
      </c>
      <c r="AL29" s="442">
        <v>8.1161423567027236E-4</v>
      </c>
      <c r="AM29" s="442">
        <v>1.033559309208522E-2</v>
      </c>
      <c r="AN29" s="442">
        <v>5.3148734017342846E-4</v>
      </c>
      <c r="AO29" s="442">
        <v>2.1957795217400792E-3</v>
      </c>
      <c r="AP29" s="318">
        <f t="shared" si="0"/>
        <v>1.1861705342064361</v>
      </c>
    </row>
    <row r="30" spans="1:42" ht="12.5" x14ac:dyDescent="0.2">
      <c r="A30" s="281" t="s">
        <v>472</v>
      </c>
      <c r="B30" s="283" t="s">
        <v>282</v>
      </c>
      <c r="C30" s="442">
        <v>4.3226443588466606E-4</v>
      </c>
      <c r="D30" s="442">
        <v>5.9998440150811012E-5</v>
      </c>
      <c r="E30" s="442">
        <v>0</v>
      </c>
      <c r="F30" s="442">
        <v>3.1882877607641935E-3</v>
      </c>
      <c r="G30" s="442">
        <v>8.2057613866098954E-4</v>
      </c>
      <c r="H30" s="442">
        <v>2.5204780423475625E-4</v>
      </c>
      <c r="I30" s="442">
        <v>7.5076187929890264E-4</v>
      </c>
      <c r="J30" s="442">
        <v>1.6844489787334132E-3</v>
      </c>
      <c r="K30" s="442">
        <v>8.532969985543788E-5</v>
      </c>
      <c r="L30" s="442">
        <v>1.4445886062067458E-4</v>
      </c>
      <c r="M30" s="442">
        <v>1.5760582578230146E-3</v>
      </c>
      <c r="N30" s="442">
        <v>2.3023483849087868E-4</v>
      </c>
      <c r="O30" s="442">
        <v>1.3409887687429787E-4</v>
      </c>
      <c r="P30" s="442">
        <v>1.8128055641808798E-4</v>
      </c>
      <c r="Q30" s="442">
        <v>3.2736344761633083E-4</v>
      </c>
      <c r="R30" s="442">
        <v>1.0499685543032263E-4</v>
      </c>
      <c r="S30" s="442">
        <v>9.6492680959992262E-5</v>
      </c>
      <c r="T30" s="442">
        <v>5.5467965358176974E-4</v>
      </c>
      <c r="U30" s="442">
        <v>2.5277119993980717E-4</v>
      </c>
      <c r="V30" s="442">
        <v>8.4550269850908134E-5</v>
      </c>
      <c r="W30" s="442">
        <v>3.4574779231501669E-4</v>
      </c>
      <c r="X30" s="442">
        <v>4.0916483974909134E-4</v>
      </c>
      <c r="Y30" s="442">
        <v>1.5487988676679294E-3</v>
      </c>
      <c r="Z30" s="442">
        <v>8.3909770005174324E-3</v>
      </c>
      <c r="AA30" s="442">
        <v>1.7243407375300021E-3</v>
      </c>
      <c r="AB30" s="442">
        <v>1.000305306744693</v>
      </c>
      <c r="AC30" s="442">
        <v>1.0784007274052077E-3</v>
      </c>
      <c r="AD30" s="442">
        <v>2.3106132101411818E-3</v>
      </c>
      <c r="AE30" s="442">
        <v>9.352704036709194E-5</v>
      </c>
      <c r="AF30" s="442">
        <v>2.1217255859464581E-3</v>
      </c>
      <c r="AG30" s="442">
        <v>4.8887433434593292E-5</v>
      </c>
      <c r="AH30" s="442">
        <v>1.8518744613987264E-2</v>
      </c>
      <c r="AI30" s="442">
        <v>3.1545257115754375E-3</v>
      </c>
      <c r="AJ30" s="442">
        <v>2.6551332212991293E-3</v>
      </c>
      <c r="AK30" s="442">
        <v>1.5783250275477369E-4</v>
      </c>
      <c r="AL30" s="442">
        <v>2.9765447230251579E-4</v>
      </c>
      <c r="AM30" s="442">
        <v>1.1540396348637105E-2</v>
      </c>
      <c r="AN30" s="442">
        <v>1.8250169522086824E-4</v>
      </c>
      <c r="AO30" s="442">
        <v>1.098848921805873E-2</v>
      </c>
      <c r="AP30" s="318">
        <f t="shared" si="0"/>
        <v>1.0658449791807332</v>
      </c>
    </row>
    <row r="31" spans="1:42" ht="12.5" x14ac:dyDescent="0.2">
      <c r="A31" s="281" t="s">
        <v>473</v>
      </c>
      <c r="B31" s="283" t="s">
        <v>385</v>
      </c>
      <c r="C31" s="442">
        <v>1.6946115913304229E-2</v>
      </c>
      <c r="D31" s="442">
        <v>8.983253677694451E-3</v>
      </c>
      <c r="E31" s="442">
        <v>0</v>
      </c>
      <c r="F31" s="442">
        <v>7.291516492408107E-3</v>
      </c>
      <c r="G31" s="442">
        <v>2.0082157897597916E-2</v>
      </c>
      <c r="H31" s="442">
        <v>1.6617936937474598E-2</v>
      </c>
      <c r="I31" s="442">
        <v>1.9929705991273149E-2</v>
      </c>
      <c r="J31" s="442">
        <v>9.1208801510434465E-3</v>
      </c>
      <c r="K31" s="442">
        <v>2.4360125484278261E-3</v>
      </c>
      <c r="L31" s="442">
        <v>1.418482636392244E-2</v>
      </c>
      <c r="M31" s="442">
        <v>9.3484647646618155E-3</v>
      </c>
      <c r="N31" s="442">
        <v>6.3356051023433016E-3</v>
      </c>
      <c r="O31" s="442">
        <v>8.8426376554917759E-3</v>
      </c>
      <c r="P31" s="442">
        <v>1.1240765546535714E-2</v>
      </c>
      <c r="Q31" s="442">
        <v>1.0902953974722594E-2</v>
      </c>
      <c r="R31" s="442">
        <v>9.8082614493612951E-3</v>
      </c>
      <c r="S31" s="442">
        <v>1.1448576443107825E-2</v>
      </c>
      <c r="T31" s="442">
        <v>1.0158543513635711E-2</v>
      </c>
      <c r="U31" s="442">
        <v>1.2520733388536267E-2</v>
      </c>
      <c r="V31" s="442">
        <v>1.0079481133190018E-2</v>
      </c>
      <c r="W31" s="442">
        <v>1.0018630888154781E-2</v>
      </c>
      <c r="X31" s="442">
        <v>1.7134374963331801E-2</v>
      </c>
      <c r="Y31" s="442">
        <v>1.4508169115405981E-2</v>
      </c>
      <c r="Z31" s="442">
        <v>4.336624144092199E-3</v>
      </c>
      <c r="AA31" s="442">
        <v>5.6783080417148668E-3</v>
      </c>
      <c r="AB31" s="442">
        <v>4.1774683809900912E-3</v>
      </c>
      <c r="AC31" s="442">
        <v>1.0030134975494842</v>
      </c>
      <c r="AD31" s="442">
        <v>1.9851637361598716E-3</v>
      </c>
      <c r="AE31" s="442">
        <v>4.3931053361522427E-4</v>
      </c>
      <c r="AF31" s="442">
        <v>3.0481107103979034E-3</v>
      </c>
      <c r="AG31" s="442">
        <v>3.6030097854437833E-3</v>
      </c>
      <c r="AH31" s="442">
        <v>2.8427442850853029E-3</v>
      </c>
      <c r="AI31" s="442">
        <v>6.1607895869401682E-3</v>
      </c>
      <c r="AJ31" s="442">
        <v>1.4235372010238964E-2</v>
      </c>
      <c r="AK31" s="442">
        <v>9.5968349811398103E-3</v>
      </c>
      <c r="AL31" s="442">
        <v>8.0451658427907902E-3</v>
      </c>
      <c r="AM31" s="442">
        <v>1.9393869196465813E-2</v>
      </c>
      <c r="AN31" s="442">
        <v>1.4408276990141779E-2</v>
      </c>
      <c r="AO31" s="442">
        <v>1.4786271499475593E-2</v>
      </c>
      <c r="AP31" s="318">
        <f t="shared" si="0"/>
        <v>1.3589041496863259</v>
      </c>
    </row>
    <row r="32" spans="1:42" ht="12.5" x14ac:dyDescent="0.2">
      <c r="A32" s="281" t="s">
        <v>474</v>
      </c>
      <c r="B32" s="283" t="s">
        <v>37</v>
      </c>
      <c r="C32" s="442">
        <v>2.3115093747383066E-3</v>
      </c>
      <c r="D32" s="442">
        <v>2.2396827585595774E-4</v>
      </c>
      <c r="E32" s="442">
        <v>0</v>
      </c>
      <c r="F32" s="442">
        <v>1.9821777771533787E-2</v>
      </c>
      <c r="G32" s="442">
        <v>2.1209284981307994E-3</v>
      </c>
      <c r="H32" s="442">
        <v>6.9934659894322427E-3</v>
      </c>
      <c r="I32" s="442">
        <v>3.9084662364035636E-3</v>
      </c>
      <c r="J32" s="442">
        <v>2.5828624374579245E-3</v>
      </c>
      <c r="K32" s="442">
        <v>1.5685601213984565E-3</v>
      </c>
      <c r="L32" s="442">
        <v>1.4135764699733152E-3</v>
      </c>
      <c r="M32" s="442">
        <v>4.6899604177170337E-3</v>
      </c>
      <c r="N32" s="442">
        <v>2.0098616882925869E-3</v>
      </c>
      <c r="O32" s="442">
        <v>3.187063767563632E-3</v>
      </c>
      <c r="P32" s="442">
        <v>4.8626320797396849E-3</v>
      </c>
      <c r="Q32" s="442">
        <v>2.835453864281203E-3</v>
      </c>
      <c r="R32" s="442">
        <v>2.8339511743311696E-3</v>
      </c>
      <c r="S32" s="442">
        <v>4.4814707352105439E-3</v>
      </c>
      <c r="T32" s="442">
        <v>2.5929937362649601E-3</v>
      </c>
      <c r="U32" s="442">
        <v>2.701324673526284E-3</v>
      </c>
      <c r="V32" s="442">
        <v>2.6746635115318636E-3</v>
      </c>
      <c r="W32" s="442">
        <v>1.8454654145304843E-3</v>
      </c>
      <c r="X32" s="442">
        <v>5.1050957064564442E-3</v>
      </c>
      <c r="Y32" s="442">
        <v>5.5665706508117169E-3</v>
      </c>
      <c r="Z32" s="442">
        <v>7.6672650136279091E-3</v>
      </c>
      <c r="AA32" s="442">
        <v>1.0233906110358518E-2</v>
      </c>
      <c r="AB32" s="442">
        <v>1.0251120639953834E-2</v>
      </c>
      <c r="AC32" s="442">
        <v>7.3281167399060401E-3</v>
      </c>
      <c r="AD32" s="442">
        <v>1.0182580637719287</v>
      </c>
      <c r="AE32" s="442">
        <v>2.8530848286553012E-2</v>
      </c>
      <c r="AF32" s="442">
        <v>4.8870353884524478E-3</v>
      </c>
      <c r="AG32" s="442">
        <v>2.393571558328493E-3</v>
      </c>
      <c r="AH32" s="442">
        <v>8.2914703931340778E-3</v>
      </c>
      <c r="AI32" s="442">
        <v>2.6998672168329066E-3</v>
      </c>
      <c r="AJ32" s="442">
        <v>3.2572786581481095E-3</v>
      </c>
      <c r="AK32" s="442">
        <v>1.0595000122667113E-2</v>
      </c>
      <c r="AL32" s="442">
        <v>4.2205995328393198E-3</v>
      </c>
      <c r="AM32" s="442">
        <v>3.1613989455180624E-3</v>
      </c>
      <c r="AN32" s="442">
        <v>8.3404861230620844E-4</v>
      </c>
      <c r="AO32" s="442">
        <v>3.5615432429553554E-3</v>
      </c>
      <c r="AP32" s="318">
        <f t="shared" si="0"/>
        <v>1.2089412135857367</v>
      </c>
    </row>
    <row r="33" spans="1:42" ht="12.5" x14ac:dyDescent="0.2">
      <c r="A33" s="281" t="s">
        <v>475</v>
      </c>
      <c r="B33" s="283" t="s">
        <v>38</v>
      </c>
      <c r="C33" s="442">
        <v>2.392838071176206E-3</v>
      </c>
      <c r="D33" s="442">
        <v>5.6775366034661013E-4</v>
      </c>
      <c r="E33" s="442">
        <v>0</v>
      </c>
      <c r="F33" s="442">
        <v>4.3610965680074693E-3</v>
      </c>
      <c r="G33" s="442">
        <v>2.2685384718961359E-3</v>
      </c>
      <c r="H33" s="442">
        <v>2.8242817590612805E-3</v>
      </c>
      <c r="I33" s="442">
        <v>2.1102821912945182E-3</v>
      </c>
      <c r="J33" s="442">
        <v>1.9304613448882962E-3</v>
      </c>
      <c r="K33" s="442">
        <v>7.1632418429105101E-4</v>
      </c>
      <c r="L33" s="442">
        <v>9.8561545702374157E-4</v>
      </c>
      <c r="M33" s="442">
        <v>2.8119587273545753E-3</v>
      </c>
      <c r="N33" s="442">
        <v>1.3808559644706527E-3</v>
      </c>
      <c r="O33" s="442">
        <v>1.5697759161942887E-3</v>
      </c>
      <c r="P33" s="442">
        <v>3.3751025599813517E-3</v>
      </c>
      <c r="Q33" s="442">
        <v>2.2770973949758494E-3</v>
      </c>
      <c r="R33" s="442">
        <v>2.0507860225110809E-3</v>
      </c>
      <c r="S33" s="442">
        <v>2.7898012678411674E-3</v>
      </c>
      <c r="T33" s="442">
        <v>1.1319981671628393E-3</v>
      </c>
      <c r="U33" s="442">
        <v>2.2104114273336669E-3</v>
      </c>
      <c r="V33" s="442">
        <v>2.2183302643474421E-3</v>
      </c>
      <c r="W33" s="442">
        <v>8.3972701159494155E-4</v>
      </c>
      <c r="X33" s="442">
        <v>2.5319510673220968E-3</v>
      </c>
      <c r="Y33" s="442">
        <v>3.923383787939297E-3</v>
      </c>
      <c r="Z33" s="442">
        <v>2.7060224287964894E-3</v>
      </c>
      <c r="AA33" s="442">
        <v>1.251833539020278E-3</v>
      </c>
      <c r="AB33" s="442">
        <v>1.7940869909215305E-3</v>
      </c>
      <c r="AC33" s="442">
        <v>2.1924807388823787E-2</v>
      </c>
      <c r="AD33" s="442">
        <v>1.1872396422976741E-2</v>
      </c>
      <c r="AE33" s="442">
        <v>1.0125035380598173</v>
      </c>
      <c r="AF33" s="442">
        <v>1.6930227749631706E-2</v>
      </c>
      <c r="AG33" s="442">
        <v>2.905683295842636E-2</v>
      </c>
      <c r="AH33" s="442">
        <v>1.8334816473375406E-3</v>
      </c>
      <c r="AI33" s="442">
        <v>7.8692075562084227E-3</v>
      </c>
      <c r="AJ33" s="442">
        <v>1.6401005625563972E-2</v>
      </c>
      <c r="AK33" s="442">
        <v>1.3018700030873308E-2</v>
      </c>
      <c r="AL33" s="442">
        <v>4.2967645598396944E-3</v>
      </c>
      <c r="AM33" s="442">
        <v>8.5498853062447311E-3</v>
      </c>
      <c r="AN33" s="442">
        <v>9.902807123202159E-4</v>
      </c>
      <c r="AO33" s="442">
        <v>2.0379030109138548E-2</v>
      </c>
      <c r="AP33" s="318">
        <f t="shared" si="0"/>
        <v>1.1982674422638167</v>
      </c>
    </row>
    <row r="34" spans="1:42" ht="12.5" x14ac:dyDescent="0.2">
      <c r="A34" s="281" t="s">
        <v>476</v>
      </c>
      <c r="B34" s="283" t="s">
        <v>477</v>
      </c>
      <c r="C34" s="442">
        <v>1.5206235120144077E-2</v>
      </c>
      <c r="D34" s="442">
        <v>1.8657683288905845E-2</v>
      </c>
      <c r="E34" s="442">
        <v>0</v>
      </c>
      <c r="F34" s="442">
        <v>1.1253062042208896E-2</v>
      </c>
      <c r="G34" s="442">
        <v>1.4872929016960577E-2</v>
      </c>
      <c r="H34" s="442">
        <v>8.8771657124849055E-3</v>
      </c>
      <c r="I34" s="442">
        <v>1.7315044416781389E-2</v>
      </c>
      <c r="J34" s="442">
        <v>1.0603050539412018E-2</v>
      </c>
      <c r="K34" s="442">
        <v>9.3928172624223073E-3</v>
      </c>
      <c r="L34" s="442">
        <v>8.9575932244631042E-3</v>
      </c>
      <c r="M34" s="442">
        <v>2.2735612966177945E-2</v>
      </c>
      <c r="N34" s="442">
        <v>9.9749505045335241E-3</v>
      </c>
      <c r="O34" s="442">
        <v>1.2891960510166438E-2</v>
      </c>
      <c r="P34" s="442">
        <v>1.1178150560242944E-2</v>
      </c>
      <c r="Q34" s="442">
        <v>8.8702297775116942E-3</v>
      </c>
      <c r="R34" s="442">
        <v>7.618520788972254E-3</v>
      </c>
      <c r="S34" s="442">
        <v>7.5975074111769136E-3</v>
      </c>
      <c r="T34" s="442">
        <v>9.1637799557229144E-3</v>
      </c>
      <c r="U34" s="442">
        <v>9.9591937735871647E-3</v>
      </c>
      <c r="V34" s="442">
        <v>1.0774327848339987E-2</v>
      </c>
      <c r="W34" s="442">
        <v>8.1074292073904791E-3</v>
      </c>
      <c r="X34" s="442">
        <v>2.4975455809138937E-2</v>
      </c>
      <c r="Y34" s="442">
        <v>1.4664182334403088E-2</v>
      </c>
      <c r="Z34" s="442">
        <v>1.5603039349799279E-2</v>
      </c>
      <c r="AA34" s="442">
        <v>7.926340774426192E-3</v>
      </c>
      <c r="AB34" s="442">
        <v>2.1110437593259052E-2</v>
      </c>
      <c r="AC34" s="442">
        <v>1.0228352991851904E-2</v>
      </c>
      <c r="AD34" s="442">
        <v>1.3887854718842373E-2</v>
      </c>
      <c r="AE34" s="442">
        <v>6.6831788957747416E-4</v>
      </c>
      <c r="AF34" s="442">
        <v>1.0228679961202607</v>
      </c>
      <c r="AG34" s="442">
        <v>3.6720523940398935E-3</v>
      </c>
      <c r="AH34" s="442">
        <v>1.1760193518045702E-2</v>
      </c>
      <c r="AI34" s="442">
        <v>1.1256824082633312E-2</v>
      </c>
      <c r="AJ34" s="442">
        <v>6.4008604044711219E-3</v>
      </c>
      <c r="AK34" s="442">
        <v>1.3507925926598623E-2</v>
      </c>
      <c r="AL34" s="442">
        <v>5.2523826099686198E-3</v>
      </c>
      <c r="AM34" s="442">
        <v>1.2112526496661908E-2</v>
      </c>
      <c r="AN34" s="442">
        <v>2.7019748514682737E-2</v>
      </c>
      <c r="AO34" s="442">
        <v>3.7921749991629311E-2</v>
      </c>
      <c r="AP34" s="318">
        <f t="shared" si="0"/>
        <v>1.4569217354562667</v>
      </c>
    </row>
    <row r="35" spans="1:42" ht="12.5" x14ac:dyDescent="0.2">
      <c r="A35" s="281" t="s">
        <v>478</v>
      </c>
      <c r="B35" s="283" t="s">
        <v>194</v>
      </c>
      <c r="C35" s="442">
        <v>9.4791418279328269E-5</v>
      </c>
      <c r="D35" s="442">
        <v>2.029621741074027E-5</v>
      </c>
      <c r="E35" s="442">
        <v>0</v>
      </c>
      <c r="F35" s="442">
        <v>1.5055783688982518E-4</v>
      </c>
      <c r="G35" s="442">
        <v>1.1603852472866945E-4</v>
      </c>
      <c r="H35" s="442">
        <v>1.2600772059994457E-4</v>
      </c>
      <c r="I35" s="442">
        <v>1.439650112361497E-4</v>
      </c>
      <c r="J35" s="442">
        <v>2.5118884433365194E-4</v>
      </c>
      <c r="K35" s="442">
        <v>2.0266657113422915E-5</v>
      </c>
      <c r="L35" s="442">
        <v>1.0280936176500092E-4</v>
      </c>
      <c r="M35" s="442">
        <v>1.4936415329960695E-4</v>
      </c>
      <c r="N35" s="442">
        <v>6.1655712044229072E-5</v>
      </c>
      <c r="O35" s="442">
        <v>4.9423757742905176E-5</v>
      </c>
      <c r="P35" s="442">
        <v>1.5618382234792964E-4</v>
      </c>
      <c r="Q35" s="442">
        <v>1.7692969444371373E-4</v>
      </c>
      <c r="R35" s="442">
        <v>2.3196616477741541E-4</v>
      </c>
      <c r="S35" s="442">
        <v>1.4431463924999873E-4</v>
      </c>
      <c r="T35" s="442">
        <v>1.6131765411010301E-4</v>
      </c>
      <c r="U35" s="442">
        <v>2.8587314809524675E-4</v>
      </c>
      <c r="V35" s="442">
        <v>3.9203104986073375E-4</v>
      </c>
      <c r="W35" s="442">
        <v>7.0965046696006554E-5</v>
      </c>
      <c r="X35" s="442">
        <v>1.4978689418651981E-4</v>
      </c>
      <c r="Y35" s="442">
        <v>2.3670467277353097E-4</v>
      </c>
      <c r="Z35" s="442">
        <v>1.4108063387944535E-4</v>
      </c>
      <c r="AA35" s="442">
        <v>9.4332730767405636E-4</v>
      </c>
      <c r="AB35" s="442">
        <v>2.5165500914635646E-4</v>
      </c>
      <c r="AC35" s="442">
        <v>7.9634079334210976E-4</v>
      </c>
      <c r="AD35" s="442">
        <v>1.2001652932022054E-3</v>
      </c>
      <c r="AE35" s="442">
        <v>6.8249135503599298E-5</v>
      </c>
      <c r="AF35" s="442">
        <v>2.5715045444155127E-4</v>
      </c>
      <c r="AG35" s="442">
        <v>1.0018735510354559</v>
      </c>
      <c r="AH35" s="442">
        <v>6.4367033937311267E-4</v>
      </c>
      <c r="AI35" s="442">
        <v>8.2832649262991136E-4</v>
      </c>
      <c r="AJ35" s="442">
        <v>2.6030346814639337E-4</v>
      </c>
      <c r="AK35" s="442">
        <v>1.4489747341193103E-3</v>
      </c>
      <c r="AL35" s="442">
        <v>6.4145944361320643E-4</v>
      </c>
      <c r="AM35" s="442">
        <v>4.6858989203317947E-4</v>
      </c>
      <c r="AN35" s="442">
        <v>3.9282988307383612E-5</v>
      </c>
      <c r="AO35" s="442">
        <v>1.2987103198106465E-3</v>
      </c>
      <c r="AP35" s="318">
        <f t="shared" si="0"/>
        <v>1.0131545650228522</v>
      </c>
    </row>
    <row r="36" spans="1:42" ht="12.5" x14ac:dyDescent="0.2">
      <c r="A36" s="281" t="s">
        <v>479</v>
      </c>
      <c r="B36" s="283" t="s">
        <v>39</v>
      </c>
      <c r="C36" s="442">
        <v>4.9185239560607923E-4</v>
      </c>
      <c r="D36" s="442">
        <v>4.5087347493950902E-5</v>
      </c>
      <c r="E36" s="442">
        <v>0</v>
      </c>
      <c r="F36" s="442">
        <v>1.7878816898749871E-3</v>
      </c>
      <c r="G36" s="442">
        <v>7.0973863991316262E-4</v>
      </c>
      <c r="H36" s="442">
        <v>4.1420749934390979E-4</v>
      </c>
      <c r="I36" s="442">
        <v>3.9670943443037571E-4</v>
      </c>
      <c r="J36" s="442">
        <v>2.3782864480575568E-4</v>
      </c>
      <c r="K36" s="442">
        <v>9.7077059891252242E-5</v>
      </c>
      <c r="L36" s="442">
        <v>2.2501511696261959E-4</v>
      </c>
      <c r="M36" s="442">
        <v>1.0341708559741096E-3</v>
      </c>
      <c r="N36" s="442">
        <v>4.7925304357511255E-4</v>
      </c>
      <c r="O36" s="442">
        <v>5.47936689713604E-4</v>
      </c>
      <c r="P36" s="442">
        <v>5.1439658239610332E-4</v>
      </c>
      <c r="Q36" s="442">
        <v>9.123512945323365E-4</v>
      </c>
      <c r="R36" s="442">
        <v>7.289899094226563E-4</v>
      </c>
      <c r="S36" s="442">
        <v>3.3417788887426522E-4</v>
      </c>
      <c r="T36" s="442">
        <v>2.6477264282614928E-4</v>
      </c>
      <c r="U36" s="442">
        <v>4.0360374081399738E-4</v>
      </c>
      <c r="V36" s="442">
        <v>2.5889128628633424E-4</v>
      </c>
      <c r="W36" s="442">
        <v>2.6978020985621195E-4</v>
      </c>
      <c r="X36" s="442">
        <v>3.8366497529358903E-4</v>
      </c>
      <c r="Y36" s="442">
        <v>1.6478074254920889E-3</v>
      </c>
      <c r="Z36" s="442">
        <v>3.5519350624686324E-4</v>
      </c>
      <c r="AA36" s="442">
        <v>1.2110867733409851E-3</v>
      </c>
      <c r="AB36" s="442">
        <v>2.5625603243674805E-3</v>
      </c>
      <c r="AC36" s="442">
        <v>9.5053401965022953E-4</v>
      </c>
      <c r="AD36" s="442">
        <v>9.1323252708523086E-4</v>
      </c>
      <c r="AE36" s="442">
        <v>1.7647473259387785E-4</v>
      </c>
      <c r="AF36" s="442">
        <v>1.2889892199864144E-3</v>
      </c>
      <c r="AG36" s="442">
        <v>5.479990774335523E-5</v>
      </c>
      <c r="AH36" s="442">
        <v>1.0004789173498567</v>
      </c>
      <c r="AI36" s="442">
        <v>1.487824492381089E-3</v>
      </c>
      <c r="AJ36" s="442">
        <v>4.6252670508710908E-4</v>
      </c>
      <c r="AK36" s="442">
        <v>1.0195938326053467E-3</v>
      </c>
      <c r="AL36" s="442">
        <v>4.9818855119411942E-4</v>
      </c>
      <c r="AM36" s="442">
        <v>5.1815711743772078E-4</v>
      </c>
      <c r="AN36" s="442">
        <v>1.1021251622329026E-4</v>
      </c>
      <c r="AO36" s="442">
        <v>0.1901121592816174</v>
      </c>
      <c r="AP36" s="318">
        <f t="shared" si="0"/>
        <v>1.0242734859491784</v>
      </c>
    </row>
    <row r="37" spans="1:42" ht="12.5" x14ac:dyDescent="0.2">
      <c r="A37" s="281" t="s">
        <v>480</v>
      </c>
      <c r="B37" s="283" t="s">
        <v>40</v>
      </c>
      <c r="C37" s="442">
        <v>9.140692925878203E-6</v>
      </c>
      <c r="D37" s="442">
        <v>5.9417445833726647E-6</v>
      </c>
      <c r="E37" s="442">
        <v>0</v>
      </c>
      <c r="F37" s="442">
        <v>1.7142475514418273E-5</v>
      </c>
      <c r="G37" s="442">
        <v>8.22397884421159E-5</v>
      </c>
      <c r="H37" s="442">
        <v>6.5496512398069014E-6</v>
      </c>
      <c r="I37" s="442">
        <v>1.0936748408201894E-5</v>
      </c>
      <c r="J37" s="442">
        <v>1.6658879258789962E-4</v>
      </c>
      <c r="K37" s="442">
        <v>2.6753357282665325E-6</v>
      </c>
      <c r="L37" s="442">
        <v>1.3375830657437457E-4</v>
      </c>
      <c r="M37" s="442">
        <v>3.6485739231022576E-4</v>
      </c>
      <c r="N37" s="442">
        <v>6.6058650562579729E-5</v>
      </c>
      <c r="O37" s="442">
        <v>6.7281270872201046E-6</v>
      </c>
      <c r="P37" s="442">
        <v>2.7051074842882782E-4</v>
      </c>
      <c r="Q37" s="442">
        <v>9.0630398074142136E-5</v>
      </c>
      <c r="R37" s="442">
        <v>2.38222232464173E-5</v>
      </c>
      <c r="S37" s="442">
        <v>3.2810701428718181E-5</v>
      </c>
      <c r="T37" s="442">
        <v>1.1279075162388297E-3</v>
      </c>
      <c r="U37" s="442">
        <v>8.1191576484965851E-4</v>
      </c>
      <c r="V37" s="442">
        <v>1.7901883534675413E-3</v>
      </c>
      <c r="W37" s="442">
        <v>1.1014608047150786E-4</v>
      </c>
      <c r="X37" s="442">
        <v>1.268494106662978E-5</v>
      </c>
      <c r="Y37" s="442">
        <v>1.8697113856308909E-4</v>
      </c>
      <c r="Z37" s="442">
        <v>1.0371081640625066E-5</v>
      </c>
      <c r="AA37" s="442">
        <v>2.2522946042639452E-5</v>
      </c>
      <c r="AB37" s="442">
        <v>1.1392107584644354E-5</v>
      </c>
      <c r="AC37" s="442">
        <v>1.1304211561720734E-5</v>
      </c>
      <c r="AD37" s="442">
        <v>2.2974036598672704E-4</v>
      </c>
      <c r="AE37" s="442">
        <v>9.1067541907359597E-6</v>
      </c>
      <c r="AF37" s="442">
        <v>1.7243231085669347E-4</v>
      </c>
      <c r="AG37" s="442">
        <v>2.8715657578531504E-3</v>
      </c>
      <c r="AH37" s="442">
        <v>1.552070856336442E-4</v>
      </c>
      <c r="AI37" s="442">
        <v>1.0000114479271447</v>
      </c>
      <c r="AJ37" s="442">
        <v>1.056088749298282E-4</v>
      </c>
      <c r="AK37" s="442">
        <v>1.4144126512354573E-5</v>
      </c>
      <c r="AL37" s="442">
        <v>1.5559498345111555E-4</v>
      </c>
      <c r="AM37" s="442">
        <v>8.7101661513531674E-5</v>
      </c>
      <c r="AN37" s="442">
        <v>1.18553693023623E-5</v>
      </c>
      <c r="AO37" s="442">
        <v>4.4569833391915726E-5</v>
      </c>
      <c r="AP37" s="318">
        <f t="shared" si="0"/>
        <v>1.0092096011360043</v>
      </c>
    </row>
    <row r="38" spans="1:42" ht="12.5" x14ac:dyDescent="0.2">
      <c r="A38" s="281" t="s">
        <v>481</v>
      </c>
      <c r="B38" s="283" t="s">
        <v>482</v>
      </c>
      <c r="C38" s="442">
        <v>4.0103005827933652E-4</v>
      </c>
      <c r="D38" s="442">
        <v>4.0326123087509328E-5</v>
      </c>
      <c r="E38" s="442">
        <v>0</v>
      </c>
      <c r="F38" s="442">
        <v>3.9285948179795456E-5</v>
      </c>
      <c r="G38" s="442">
        <v>5.598511331160256E-5</v>
      </c>
      <c r="H38" s="442">
        <v>2.3359911123619688E-5</v>
      </c>
      <c r="I38" s="442">
        <v>4.0838553394188687E-5</v>
      </c>
      <c r="J38" s="442">
        <v>2.5367726089882636E-5</v>
      </c>
      <c r="K38" s="442">
        <v>2.0956348605335554E-5</v>
      </c>
      <c r="L38" s="442">
        <v>2.12943322321386E-5</v>
      </c>
      <c r="M38" s="442">
        <v>5.6970789153726651E-5</v>
      </c>
      <c r="N38" s="442">
        <v>2.5365237438048883E-5</v>
      </c>
      <c r="O38" s="442">
        <v>3.2152079705201111E-5</v>
      </c>
      <c r="P38" s="442">
        <v>2.8088254452350452E-5</v>
      </c>
      <c r="Q38" s="442">
        <v>2.6265555493119056E-5</v>
      </c>
      <c r="R38" s="442">
        <v>2.217347575405891E-5</v>
      </c>
      <c r="S38" s="442">
        <v>1.8839766111794853E-5</v>
      </c>
      <c r="T38" s="442">
        <v>2.221268891442737E-5</v>
      </c>
      <c r="U38" s="442">
        <v>2.4586180785579301E-5</v>
      </c>
      <c r="V38" s="442">
        <v>2.5019715214844579E-5</v>
      </c>
      <c r="W38" s="442">
        <v>1.9533900684197168E-5</v>
      </c>
      <c r="X38" s="442">
        <v>5.6541073485848137E-5</v>
      </c>
      <c r="Y38" s="442">
        <v>4.449710959748366E-5</v>
      </c>
      <c r="Z38" s="442">
        <v>3.6335769550187548E-5</v>
      </c>
      <c r="AA38" s="442">
        <v>3.2850541012825957E-4</v>
      </c>
      <c r="AB38" s="442">
        <v>6.7899273573892633E-5</v>
      </c>
      <c r="AC38" s="442">
        <v>2.9937837368473672E-5</v>
      </c>
      <c r="AD38" s="442">
        <v>3.7043710396194314E-5</v>
      </c>
      <c r="AE38" s="442">
        <v>2.881009729937015E-6</v>
      </c>
      <c r="AF38" s="442">
        <v>2.1895611939721903E-3</v>
      </c>
      <c r="AG38" s="442">
        <v>8.2860388240662559E-6</v>
      </c>
      <c r="AH38" s="442">
        <v>7.43254422751987E-5</v>
      </c>
      <c r="AI38" s="442">
        <v>3.8674245973981915E-5</v>
      </c>
      <c r="AJ38" s="442">
        <v>1.0168445633275522</v>
      </c>
      <c r="AK38" s="442">
        <v>3.7666960295554719E-5</v>
      </c>
      <c r="AL38" s="442">
        <v>1.529784698989036E-5</v>
      </c>
      <c r="AM38" s="442">
        <v>3.4965718172148122E-5</v>
      </c>
      <c r="AN38" s="442">
        <v>5.8576455715295669E-5</v>
      </c>
      <c r="AO38" s="442">
        <v>1.5632739980392745E-3</v>
      </c>
      <c r="AP38" s="318">
        <f t="shared" si="0"/>
        <v>1.0208752101816114</v>
      </c>
    </row>
    <row r="39" spans="1:42" ht="12.5" x14ac:dyDescent="0.2">
      <c r="A39" s="281" t="s">
        <v>483</v>
      </c>
      <c r="B39" s="283" t="s">
        <v>484</v>
      </c>
      <c r="C39" s="442">
        <v>3.2085454827643345E-4</v>
      </c>
      <c r="D39" s="442">
        <v>6.5777335327674608E-5</v>
      </c>
      <c r="E39" s="442">
        <v>0</v>
      </c>
      <c r="F39" s="442">
        <v>2.2350120705498679E-4</v>
      </c>
      <c r="G39" s="442">
        <v>4.9579198164136995E-4</v>
      </c>
      <c r="H39" s="442">
        <v>5.1119591010805228E-4</v>
      </c>
      <c r="I39" s="442">
        <v>7.6057970263240218E-4</v>
      </c>
      <c r="J39" s="442">
        <v>1.5266484395469139E-3</v>
      </c>
      <c r="K39" s="442">
        <v>3.5102496738862707E-5</v>
      </c>
      <c r="L39" s="442">
        <v>4.4269896262920155E-4</v>
      </c>
      <c r="M39" s="442">
        <v>4.2323233672972321E-4</v>
      </c>
      <c r="N39" s="442">
        <v>6.9814377187554593E-4</v>
      </c>
      <c r="O39" s="442">
        <v>7.9464994890722604E-5</v>
      </c>
      <c r="P39" s="442">
        <v>9.0636181784750072E-4</v>
      </c>
      <c r="Q39" s="442">
        <v>2.4029132262881501E-3</v>
      </c>
      <c r="R39" s="442">
        <v>1.9179312421510337E-3</v>
      </c>
      <c r="S39" s="442">
        <v>2.8086525085775364E-3</v>
      </c>
      <c r="T39" s="442">
        <v>7.581734174810557E-4</v>
      </c>
      <c r="U39" s="442">
        <v>5.7739643346724364E-4</v>
      </c>
      <c r="V39" s="442">
        <v>1.0590846330625976E-4</v>
      </c>
      <c r="W39" s="442">
        <v>2.8885336946364083E-4</v>
      </c>
      <c r="X39" s="442">
        <v>7.2192518495590248E-4</v>
      </c>
      <c r="Y39" s="442">
        <v>8.9665387639816397E-4</v>
      </c>
      <c r="Z39" s="442">
        <v>1.3648069114549597E-4</v>
      </c>
      <c r="AA39" s="442">
        <v>1.0686933467952273E-2</v>
      </c>
      <c r="AB39" s="442">
        <v>2.4048240255632506E-3</v>
      </c>
      <c r="AC39" s="442">
        <v>3.9139344000327006E-4</v>
      </c>
      <c r="AD39" s="442">
        <v>2.668696386929102E-3</v>
      </c>
      <c r="AE39" s="442">
        <v>1.6941377449698362E-4</v>
      </c>
      <c r="AF39" s="442">
        <v>1.9397664237053164E-3</v>
      </c>
      <c r="AG39" s="442">
        <v>1.5906736845140354E-4</v>
      </c>
      <c r="AH39" s="442">
        <v>2.0344758962530867E-4</v>
      </c>
      <c r="AI39" s="442">
        <v>2.9942848733078343E-3</v>
      </c>
      <c r="AJ39" s="442">
        <v>1.223421745308526E-3</v>
      </c>
      <c r="AK39" s="442">
        <v>1.0001666802935585</v>
      </c>
      <c r="AL39" s="442">
        <v>1.8759823946636618E-3</v>
      </c>
      <c r="AM39" s="442">
        <v>3.4185059789871067E-3</v>
      </c>
      <c r="AN39" s="442">
        <v>1.7502769504152584E-4</v>
      </c>
      <c r="AO39" s="442">
        <v>3.8500399805351001E-3</v>
      </c>
      <c r="AP39" s="318">
        <f t="shared" si="0"/>
        <v>1.0455816873761281</v>
      </c>
    </row>
    <row r="40" spans="1:42" ht="12.5" x14ac:dyDescent="0.2">
      <c r="A40" s="281" t="s">
        <v>485</v>
      </c>
      <c r="B40" s="283" t="s">
        <v>41</v>
      </c>
      <c r="C40" s="442">
        <v>7.6437378975219234E-3</v>
      </c>
      <c r="D40" s="442">
        <v>1.2935108625668441E-2</v>
      </c>
      <c r="E40" s="442">
        <v>0</v>
      </c>
      <c r="F40" s="442">
        <v>2.0517567219548595E-2</v>
      </c>
      <c r="G40" s="442">
        <v>9.5999585953186924E-3</v>
      </c>
      <c r="H40" s="442">
        <v>1.043312539590411E-2</v>
      </c>
      <c r="I40" s="442">
        <v>7.7247820327043118E-3</v>
      </c>
      <c r="J40" s="442">
        <v>1.4645357949190758E-2</v>
      </c>
      <c r="K40" s="442">
        <v>1.9710137052032723E-3</v>
      </c>
      <c r="L40" s="442">
        <v>1.2796418524122721E-2</v>
      </c>
      <c r="M40" s="442">
        <v>1.8458731776646375E-2</v>
      </c>
      <c r="N40" s="442">
        <v>4.5745311041013818E-3</v>
      </c>
      <c r="O40" s="442">
        <v>5.0339391167067392E-3</v>
      </c>
      <c r="P40" s="442">
        <v>9.5976567327314029E-3</v>
      </c>
      <c r="Q40" s="442">
        <v>1.2820706034982424E-2</v>
      </c>
      <c r="R40" s="442">
        <v>1.0646703836341562E-2</v>
      </c>
      <c r="S40" s="442">
        <v>1.0574065530655622E-2</v>
      </c>
      <c r="T40" s="442">
        <v>1.4717049477473973E-2</v>
      </c>
      <c r="U40" s="442">
        <v>1.3022882114975055E-2</v>
      </c>
      <c r="V40" s="442">
        <v>1.1898343640395716E-2</v>
      </c>
      <c r="W40" s="442">
        <v>8.7858937953250935E-3</v>
      </c>
      <c r="X40" s="442">
        <v>1.3218095903563477E-2</v>
      </c>
      <c r="Y40" s="442">
        <v>3.1304741575640373E-2</v>
      </c>
      <c r="Z40" s="442">
        <v>2.2177372260338831E-2</v>
      </c>
      <c r="AA40" s="442">
        <v>4.7181676109817376E-2</v>
      </c>
      <c r="AB40" s="442">
        <v>2.0619877959382291E-2</v>
      </c>
      <c r="AC40" s="442">
        <v>2.6974031805989271E-2</v>
      </c>
      <c r="AD40" s="442">
        <v>3.6289312989052414E-2</v>
      </c>
      <c r="AE40" s="442">
        <v>5.8361730244250107E-3</v>
      </c>
      <c r="AF40" s="442">
        <v>2.1769366257889229E-2</v>
      </c>
      <c r="AG40" s="442">
        <v>7.1387545740797725E-2</v>
      </c>
      <c r="AH40" s="442">
        <v>2.9258176325940681E-2</v>
      </c>
      <c r="AI40" s="442">
        <v>2.7286780430320394E-2</v>
      </c>
      <c r="AJ40" s="442">
        <v>1.5272482814684851E-2</v>
      </c>
      <c r="AK40" s="442">
        <v>2.5277272770281425E-2</v>
      </c>
      <c r="AL40" s="442">
        <v>1.0370055640493461</v>
      </c>
      <c r="AM40" s="442">
        <v>1.2577982020235983E-2</v>
      </c>
      <c r="AN40" s="442">
        <v>2.3766591698605433E-3</v>
      </c>
      <c r="AO40" s="442">
        <v>1.6840565423547865E-2</v>
      </c>
      <c r="AP40" s="318">
        <f t="shared" si="0"/>
        <v>1.6642106843130844</v>
      </c>
    </row>
    <row r="41" spans="1:42" ht="12.5" x14ac:dyDescent="0.2">
      <c r="A41" s="286">
        <v>37</v>
      </c>
      <c r="B41" s="283" t="s">
        <v>42</v>
      </c>
      <c r="C41" s="442">
        <v>2.2204920723550807E-5</v>
      </c>
      <c r="D41" s="442">
        <v>1.4082984618839781E-5</v>
      </c>
      <c r="E41" s="442">
        <v>0</v>
      </c>
      <c r="F41" s="442">
        <v>2.2977339419098696E-5</v>
      </c>
      <c r="G41" s="442">
        <v>1.130851190546851E-4</v>
      </c>
      <c r="H41" s="442">
        <v>1.1154262732993756E-4</v>
      </c>
      <c r="I41" s="442">
        <v>2.0287576969929835E-5</v>
      </c>
      <c r="J41" s="442">
        <v>6.6235402144527671E-5</v>
      </c>
      <c r="K41" s="442">
        <v>4.6322854474781619E-6</v>
      </c>
      <c r="L41" s="442">
        <v>8.2412820440269077E-5</v>
      </c>
      <c r="M41" s="442">
        <v>2.2786656913705407E-5</v>
      </c>
      <c r="N41" s="442">
        <v>4.2457123409877664E-5</v>
      </c>
      <c r="O41" s="442">
        <v>1.2312378869825456E-5</v>
      </c>
      <c r="P41" s="442">
        <v>5.7221091575177854E-5</v>
      </c>
      <c r="Q41" s="442">
        <v>9.0339089320131197E-5</v>
      </c>
      <c r="R41" s="442">
        <v>1.9061307131688083E-5</v>
      </c>
      <c r="S41" s="442">
        <v>1.9087231423822727E-5</v>
      </c>
      <c r="T41" s="442">
        <v>1.7775713445473738E-5</v>
      </c>
      <c r="U41" s="442">
        <v>7.0877041948201253E-5</v>
      </c>
      <c r="V41" s="442">
        <v>1.767564061116983E-5</v>
      </c>
      <c r="W41" s="442">
        <v>5.9528113576351669E-5</v>
      </c>
      <c r="X41" s="442">
        <v>1.113304224166448E-4</v>
      </c>
      <c r="Y41" s="442">
        <v>1.0768786272741318E-4</v>
      </c>
      <c r="Z41" s="442">
        <v>1.693206643731501E-5</v>
      </c>
      <c r="AA41" s="442">
        <v>2.149488513953601E-4</v>
      </c>
      <c r="AB41" s="442">
        <v>2.8959263804702301E-5</v>
      </c>
      <c r="AC41" s="442">
        <v>4.3705487163595366E-4</v>
      </c>
      <c r="AD41" s="442">
        <v>2.7620227291427968E-5</v>
      </c>
      <c r="AE41" s="442">
        <v>2.3265278129751941E-4</v>
      </c>
      <c r="AF41" s="442">
        <v>2.5266058123305646E-4</v>
      </c>
      <c r="AG41" s="442">
        <v>3.9778107594281294E-5</v>
      </c>
      <c r="AH41" s="442">
        <v>2.4340645305619398E-4</v>
      </c>
      <c r="AI41" s="442">
        <v>1.3818705532905543E-3</v>
      </c>
      <c r="AJ41" s="442">
        <v>5.9303209765810064E-3</v>
      </c>
      <c r="AK41" s="442">
        <v>1.2798828420451469E-3</v>
      </c>
      <c r="AL41" s="442">
        <v>3.8522860297950632E-4</v>
      </c>
      <c r="AM41" s="442">
        <v>1.0074443991943103</v>
      </c>
      <c r="AN41" s="442">
        <v>1.6144006339692192E-5</v>
      </c>
      <c r="AO41" s="442">
        <v>7.0593248620067905E-4</v>
      </c>
      <c r="AP41" s="318">
        <f t="shared" si="0"/>
        <v>1.0190374601288099</v>
      </c>
    </row>
    <row r="42" spans="1:42" ht="12.5" x14ac:dyDescent="0.2">
      <c r="A42" s="287">
        <v>38</v>
      </c>
      <c r="B42" s="272" t="s">
        <v>283</v>
      </c>
      <c r="C42" s="442">
        <v>2.3367695127032889E-3</v>
      </c>
      <c r="D42" s="442">
        <v>1.8114912748803304E-4</v>
      </c>
      <c r="E42" s="442">
        <v>0</v>
      </c>
      <c r="F42" s="442">
        <v>4.0553196792775823E-4</v>
      </c>
      <c r="G42" s="442">
        <v>2.313899472973334E-3</v>
      </c>
      <c r="H42" s="442">
        <v>2.5475162364707394E-3</v>
      </c>
      <c r="I42" s="442">
        <v>1.9586074416392462E-3</v>
      </c>
      <c r="J42" s="442">
        <v>1.5788543853271124E-3</v>
      </c>
      <c r="K42" s="442">
        <v>7.5750389662176913E-5</v>
      </c>
      <c r="L42" s="442">
        <v>4.8641033999567159E-4</v>
      </c>
      <c r="M42" s="442">
        <v>3.322121904678284E-3</v>
      </c>
      <c r="N42" s="442">
        <v>6.1018669518444265E-4</v>
      </c>
      <c r="O42" s="442">
        <v>1.9645709933702413E-4</v>
      </c>
      <c r="P42" s="442">
        <v>1.2857091144181673E-3</v>
      </c>
      <c r="Q42" s="442">
        <v>1.7296320055311925E-3</v>
      </c>
      <c r="R42" s="442">
        <v>2.4070483938707426E-3</v>
      </c>
      <c r="S42" s="442">
        <v>5.7121761903421164E-3</v>
      </c>
      <c r="T42" s="442">
        <v>2.8695252551946804E-3</v>
      </c>
      <c r="U42" s="442">
        <v>2.4509802868057213E-3</v>
      </c>
      <c r="V42" s="442">
        <v>4.3624877126813687E-3</v>
      </c>
      <c r="W42" s="442">
        <v>1.9246958791328159E-3</v>
      </c>
      <c r="X42" s="442">
        <v>2.5067457533841805E-3</v>
      </c>
      <c r="Y42" s="442">
        <v>2.3507073075571877E-3</v>
      </c>
      <c r="Z42" s="442">
        <v>3.0729021479350974E-4</v>
      </c>
      <c r="AA42" s="442">
        <v>2.7671167394471194E-3</v>
      </c>
      <c r="AB42" s="442">
        <v>6.7974060334818308E-3</v>
      </c>
      <c r="AC42" s="442">
        <v>5.0640363390429856E-3</v>
      </c>
      <c r="AD42" s="442">
        <v>8.3752226859279289E-3</v>
      </c>
      <c r="AE42" s="442">
        <v>7.0798876889747227E-4</v>
      </c>
      <c r="AF42" s="442">
        <v>4.2655825086789527E-3</v>
      </c>
      <c r="AG42" s="442">
        <v>3.1501524338444685E-4</v>
      </c>
      <c r="AH42" s="442">
        <v>6.7559495113361338E-3</v>
      </c>
      <c r="AI42" s="442">
        <v>1.1308845048678838E-2</v>
      </c>
      <c r="AJ42" s="442">
        <v>3.9293632039894468E-3</v>
      </c>
      <c r="AK42" s="442">
        <v>1.1405872130299108E-2</v>
      </c>
      <c r="AL42" s="442">
        <v>2.9967418985655508E-3</v>
      </c>
      <c r="AM42" s="442">
        <v>4.1110456918812882E-3</v>
      </c>
      <c r="AN42" s="442">
        <v>1.0004768960021053</v>
      </c>
      <c r="AO42" s="442">
        <v>4.4760902886509888E-3</v>
      </c>
      <c r="AP42" s="318">
        <f t="shared" si="0"/>
        <v>1.1131973344928152</v>
      </c>
    </row>
    <row r="43" spans="1:42" ht="12.5" x14ac:dyDescent="0.2">
      <c r="A43" s="287">
        <v>39</v>
      </c>
      <c r="B43" s="272" t="s">
        <v>284</v>
      </c>
      <c r="C43" s="442">
        <v>2.5905014393579799E-3</v>
      </c>
      <c r="D43" s="442">
        <v>2.3746725567126546E-4</v>
      </c>
      <c r="E43" s="442">
        <v>0</v>
      </c>
      <c r="F43" s="442">
        <v>9.4164634195098487E-3</v>
      </c>
      <c r="G43" s="442">
        <v>3.7380705770426429E-3</v>
      </c>
      <c r="H43" s="442">
        <v>2.1815592092848711E-3</v>
      </c>
      <c r="I43" s="442">
        <v>2.0893999298965222E-3</v>
      </c>
      <c r="J43" s="442">
        <v>1.2526023095418527E-3</v>
      </c>
      <c r="K43" s="442">
        <v>5.1128807264839819E-4</v>
      </c>
      <c r="L43" s="442">
        <v>1.1851156761180277E-3</v>
      </c>
      <c r="M43" s="442">
        <v>5.4467989073059483E-3</v>
      </c>
      <c r="N43" s="442">
        <v>2.5241428328679608E-3</v>
      </c>
      <c r="O43" s="442">
        <v>2.8858877095252556E-3</v>
      </c>
      <c r="P43" s="442">
        <v>2.7092377693025537E-3</v>
      </c>
      <c r="Q43" s="442">
        <v>4.8051963613469934E-3</v>
      </c>
      <c r="R43" s="442">
        <v>3.8394636815986538E-3</v>
      </c>
      <c r="S43" s="442">
        <v>1.7600571022199881E-3</v>
      </c>
      <c r="T43" s="442">
        <v>1.394511683730993E-3</v>
      </c>
      <c r="U43" s="442">
        <v>2.1257110483737219E-3</v>
      </c>
      <c r="V43" s="442">
        <v>1.3635355967628806E-3</v>
      </c>
      <c r="W43" s="442">
        <v>1.4208856725840397E-3</v>
      </c>
      <c r="X43" s="442">
        <v>2.0206970213179172E-3</v>
      </c>
      <c r="Y43" s="442">
        <v>8.678716512627806E-3</v>
      </c>
      <c r="Z43" s="442">
        <v>1.8707427216030708E-3</v>
      </c>
      <c r="AA43" s="442">
        <v>6.3785844240146607E-3</v>
      </c>
      <c r="AB43" s="442">
        <v>1.3496561708387381E-2</v>
      </c>
      <c r="AC43" s="442">
        <v>5.0062981659943582E-3</v>
      </c>
      <c r="AD43" s="442">
        <v>4.8098376606820689E-3</v>
      </c>
      <c r="AE43" s="442">
        <v>9.2946187286823637E-4</v>
      </c>
      <c r="AF43" s="442">
        <v>6.7888831273803709E-3</v>
      </c>
      <c r="AG43" s="442">
        <v>2.8862162948483489E-4</v>
      </c>
      <c r="AH43" s="442">
        <v>2.5223747921541747E-3</v>
      </c>
      <c r="AI43" s="442">
        <v>7.8361140932859761E-3</v>
      </c>
      <c r="AJ43" s="442">
        <v>2.4360481029948463E-3</v>
      </c>
      <c r="AK43" s="442">
        <v>5.3700242481690263E-3</v>
      </c>
      <c r="AL43" s="442">
        <v>2.623872874197874E-3</v>
      </c>
      <c r="AM43" s="442">
        <v>2.7290438565049191E-3</v>
      </c>
      <c r="AN43" s="442">
        <v>5.8047024770487737E-4</v>
      </c>
      <c r="AO43" s="442">
        <v>1.001287838908711</v>
      </c>
      <c r="AP43" s="318">
        <f t="shared" si="0"/>
        <v>0.12784424931406282</v>
      </c>
    </row>
    <row r="44" spans="1:42" ht="12.5" x14ac:dyDescent="0.2">
      <c r="A44" s="319">
        <v>40</v>
      </c>
      <c r="B44" s="320" t="s">
        <v>43</v>
      </c>
      <c r="C44" s="321">
        <f t="shared" ref="C44:AO44" si="1">SUM(C5:C42)</f>
        <v>1.1438777951011843</v>
      </c>
      <c r="D44" s="322">
        <f t="shared" si="1"/>
        <v>1.0941199185387063</v>
      </c>
      <c r="E44" s="322">
        <f t="shared" si="1"/>
        <v>1</v>
      </c>
      <c r="F44" s="322">
        <f t="shared" si="1"/>
        <v>1.1220794040796416</v>
      </c>
      <c r="G44" s="322">
        <f t="shared" si="1"/>
        <v>1.1967529655032263</v>
      </c>
      <c r="H44" s="322">
        <f t="shared" si="1"/>
        <v>1.075660615133057</v>
      </c>
      <c r="I44" s="322">
        <f t="shared" si="1"/>
        <v>1.1810283545243987</v>
      </c>
      <c r="J44" s="322">
        <f t="shared" si="1"/>
        <v>1.0919129038599198</v>
      </c>
      <c r="K44" s="322">
        <f t="shared" si="1"/>
        <v>1.0433454634903323</v>
      </c>
      <c r="L44" s="322">
        <f t="shared" si="1"/>
        <v>1.1469701596035693</v>
      </c>
      <c r="M44" s="322">
        <f t="shared" si="1"/>
        <v>1.1683766836104734</v>
      </c>
      <c r="N44" s="322">
        <f t="shared" si="1"/>
        <v>1.2789764349603583</v>
      </c>
      <c r="O44" s="322">
        <f t="shared" si="1"/>
        <v>1.0808488577117155</v>
      </c>
      <c r="P44" s="322">
        <f t="shared" si="1"/>
        <v>1.2281417732311197</v>
      </c>
      <c r="Q44" s="322">
        <f t="shared" si="1"/>
        <v>1.1842895511026008</v>
      </c>
      <c r="R44" s="322">
        <f t="shared" si="1"/>
        <v>1.1462002653838532</v>
      </c>
      <c r="S44" s="322">
        <f t="shared" si="1"/>
        <v>1.158636163629126</v>
      </c>
      <c r="T44" s="322">
        <f t="shared" si="1"/>
        <v>1.1354903814383401</v>
      </c>
      <c r="U44" s="322">
        <f t="shared" si="1"/>
        <v>1.1838011164560951</v>
      </c>
      <c r="V44" s="322">
        <f t="shared" si="1"/>
        <v>1.1284932644574086</v>
      </c>
      <c r="W44" s="322">
        <f t="shared" si="1"/>
        <v>1.1941792160267328</v>
      </c>
      <c r="X44" s="322">
        <f t="shared" si="1"/>
        <v>1.1472891075620606</v>
      </c>
      <c r="Y44" s="322">
        <f t="shared" si="1"/>
        <v>1.2457369742788069</v>
      </c>
      <c r="Z44" s="322">
        <f t="shared" si="1"/>
        <v>1.1092840660714234</v>
      </c>
      <c r="AA44" s="322">
        <f t="shared" si="1"/>
        <v>1.2632984321879681</v>
      </c>
      <c r="AB44" s="322">
        <f t="shared" si="1"/>
        <v>1.1064885214767779</v>
      </c>
      <c r="AC44" s="322">
        <f t="shared" si="1"/>
        <v>1.0991554534814261</v>
      </c>
      <c r="AD44" s="322">
        <f t="shared" si="1"/>
        <v>1.1140441695116878</v>
      </c>
      <c r="AE44" s="322">
        <f t="shared" si="1"/>
        <v>1.0622900127809964</v>
      </c>
      <c r="AF44" s="322">
        <f t="shared" si="1"/>
        <v>1.1006680486859628</v>
      </c>
      <c r="AG44" s="322">
        <f t="shared" si="1"/>
        <v>1.1318979600328873</v>
      </c>
      <c r="AH44" s="322">
        <f t="shared" si="1"/>
        <v>1.1122641852024917</v>
      </c>
      <c r="AI44" s="322">
        <f t="shared" si="1"/>
        <v>1.1154794743368244</v>
      </c>
      <c r="AJ44" s="322">
        <f t="shared" si="1"/>
        <v>1.1068426256057824</v>
      </c>
      <c r="AK44" s="322">
        <f t="shared" si="1"/>
        <v>1.1243264344611763</v>
      </c>
      <c r="AL44" s="322">
        <f t="shared" si="1"/>
        <v>1.1102508981093353</v>
      </c>
      <c r="AM44" s="322">
        <f t="shared" si="1"/>
        <v>1.1628895821308156</v>
      </c>
      <c r="AN44" s="322">
        <f t="shared" si="1"/>
        <v>1.2452290344198871</v>
      </c>
      <c r="AO44" s="322">
        <f t="shared" si="1"/>
        <v>0.37045536231971349</v>
      </c>
      <c r="AP44" s="323">
        <f t="shared" si="0"/>
        <v>43.340616268178159</v>
      </c>
    </row>
    <row r="45" spans="1:42" ht="13" x14ac:dyDescent="0.2">
      <c r="A45" s="56" t="s">
        <v>486</v>
      </c>
    </row>
    <row r="61" spans="3:41" x14ac:dyDescent="0.2">
      <c r="C61" s="324"/>
      <c r="D61" s="324"/>
      <c r="E61" s="324"/>
      <c r="F61" s="324"/>
      <c r="G61" s="324"/>
      <c r="H61" s="324"/>
      <c r="I61" s="324"/>
      <c r="J61" s="324"/>
      <c r="K61" s="324"/>
      <c r="L61" s="324"/>
      <c r="M61" s="324"/>
      <c r="N61" s="324"/>
      <c r="O61" s="324"/>
      <c r="P61" s="324"/>
      <c r="Q61" s="324"/>
      <c r="R61" s="324"/>
      <c r="S61" s="324"/>
      <c r="T61" s="324"/>
      <c r="U61" s="324"/>
      <c r="V61" s="324"/>
      <c r="W61" s="324"/>
      <c r="X61" s="324"/>
      <c r="Y61" s="324"/>
      <c r="Z61" s="324"/>
      <c r="AA61" s="324"/>
      <c r="AB61" s="324"/>
      <c r="AC61" s="324"/>
      <c r="AD61" s="324"/>
      <c r="AE61" s="324"/>
      <c r="AF61" s="324"/>
      <c r="AG61" s="324"/>
      <c r="AH61" s="324"/>
      <c r="AI61" s="324"/>
      <c r="AJ61" s="324"/>
      <c r="AK61" s="324"/>
      <c r="AL61" s="324"/>
      <c r="AM61" s="324"/>
      <c r="AN61" s="324"/>
      <c r="AO61" s="324"/>
    </row>
    <row r="62" spans="3:41" x14ac:dyDescent="0.2">
      <c r="C62" s="324"/>
      <c r="D62" s="324"/>
      <c r="E62" s="324"/>
      <c r="F62" s="324"/>
      <c r="G62" s="324"/>
      <c r="H62" s="324"/>
      <c r="I62" s="324"/>
      <c r="J62" s="324"/>
      <c r="K62" s="324"/>
      <c r="L62" s="324"/>
      <c r="M62" s="324"/>
      <c r="N62" s="324"/>
      <c r="O62" s="324"/>
      <c r="P62" s="324"/>
      <c r="Q62" s="324"/>
      <c r="R62" s="324"/>
      <c r="S62" s="324"/>
      <c r="T62" s="324"/>
      <c r="U62" s="324"/>
      <c r="V62" s="324"/>
      <c r="W62" s="324"/>
      <c r="X62" s="324"/>
      <c r="Y62" s="324"/>
      <c r="Z62" s="324"/>
      <c r="AA62" s="324"/>
      <c r="AB62" s="324"/>
      <c r="AC62" s="324"/>
      <c r="AD62" s="324"/>
      <c r="AE62" s="324"/>
      <c r="AF62" s="324"/>
      <c r="AG62" s="324"/>
      <c r="AH62" s="324"/>
      <c r="AI62" s="324"/>
      <c r="AJ62" s="324"/>
      <c r="AK62" s="324"/>
      <c r="AL62" s="324"/>
      <c r="AM62" s="324"/>
      <c r="AN62" s="324"/>
      <c r="AO62" s="324"/>
    </row>
    <row r="63" spans="3:41" x14ac:dyDescent="0.2">
      <c r="C63" s="324"/>
      <c r="D63" s="324"/>
      <c r="E63" s="324"/>
      <c r="F63" s="324"/>
      <c r="G63" s="324"/>
      <c r="H63" s="324"/>
      <c r="I63" s="324"/>
      <c r="J63" s="324"/>
      <c r="K63" s="324"/>
      <c r="L63" s="324"/>
      <c r="M63" s="324"/>
      <c r="N63" s="324"/>
      <c r="O63" s="324"/>
      <c r="P63" s="324"/>
      <c r="Q63" s="324"/>
      <c r="R63" s="324"/>
      <c r="S63" s="324"/>
      <c r="T63" s="324"/>
      <c r="U63" s="324"/>
      <c r="V63" s="324"/>
      <c r="W63" s="324"/>
      <c r="X63" s="324"/>
      <c r="Y63" s="324"/>
      <c r="Z63" s="324"/>
      <c r="AA63" s="324"/>
      <c r="AB63" s="324"/>
      <c r="AC63" s="324"/>
      <c r="AD63" s="324"/>
      <c r="AE63" s="324"/>
      <c r="AF63" s="324"/>
      <c r="AG63" s="324"/>
      <c r="AH63" s="324"/>
      <c r="AI63" s="324"/>
      <c r="AJ63" s="324"/>
      <c r="AK63" s="324"/>
      <c r="AL63" s="324"/>
      <c r="AM63" s="324"/>
      <c r="AN63" s="324"/>
      <c r="AO63" s="324"/>
    </row>
    <row r="64" spans="3:41" x14ac:dyDescent="0.2">
      <c r="C64" s="324"/>
      <c r="D64" s="324"/>
      <c r="E64" s="324"/>
      <c r="F64" s="324"/>
      <c r="G64" s="324"/>
      <c r="H64" s="324"/>
      <c r="I64" s="324"/>
      <c r="J64" s="324"/>
      <c r="K64" s="324"/>
      <c r="L64" s="324"/>
      <c r="M64" s="324"/>
      <c r="N64" s="324"/>
      <c r="O64" s="324"/>
      <c r="P64" s="324"/>
      <c r="Q64" s="324"/>
      <c r="R64" s="324"/>
      <c r="S64" s="324"/>
      <c r="T64" s="324"/>
      <c r="U64" s="324"/>
      <c r="V64" s="324"/>
      <c r="W64" s="324"/>
      <c r="X64" s="324"/>
      <c r="Y64" s="324"/>
      <c r="Z64" s="324"/>
      <c r="AA64" s="324"/>
      <c r="AB64" s="324"/>
      <c r="AC64" s="324"/>
      <c r="AD64" s="324"/>
      <c r="AE64" s="324"/>
      <c r="AF64" s="324"/>
      <c r="AG64" s="324"/>
      <c r="AH64" s="324"/>
      <c r="AI64" s="324"/>
      <c r="AJ64" s="324"/>
      <c r="AK64" s="324"/>
      <c r="AL64" s="324"/>
      <c r="AM64" s="324"/>
      <c r="AN64" s="324"/>
      <c r="AO64" s="324"/>
    </row>
    <row r="65" spans="3:41" x14ac:dyDescent="0.2">
      <c r="C65" s="324"/>
      <c r="D65" s="324"/>
      <c r="E65" s="324"/>
      <c r="F65" s="324"/>
      <c r="G65" s="324"/>
      <c r="H65" s="324"/>
      <c r="I65" s="324"/>
      <c r="J65" s="324"/>
      <c r="K65" s="324"/>
      <c r="L65" s="324"/>
      <c r="M65" s="324"/>
      <c r="N65" s="324"/>
      <c r="O65" s="324"/>
      <c r="P65" s="324"/>
      <c r="Q65" s="324"/>
      <c r="R65" s="324"/>
      <c r="S65" s="324"/>
      <c r="T65" s="324"/>
      <c r="U65" s="324"/>
      <c r="V65" s="324"/>
      <c r="W65" s="324"/>
      <c r="X65" s="324"/>
      <c r="Y65" s="324"/>
      <c r="Z65" s="324"/>
      <c r="AA65" s="324"/>
      <c r="AB65" s="324"/>
      <c r="AC65" s="324"/>
      <c r="AD65" s="324"/>
      <c r="AE65" s="324"/>
      <c r="AF65" s="324"/>
      <c r="AG65" s="324"/>
      <c r="AH65" s="324"/>
      <c r="AI65" s="324"/>
      <c r="AJ65" s="324"/>
      <c r="AK65" s="324"/>
      <c r="AL65" s="324"/>
      <c r="AM65" s="324"/>
      <c r="AN65" s="324"/>
      <c r="AO65" s="324"/>
    </row>
    <row r="66" spans="3:41" x14ac:dyDescent="0.2">
      <c r="C66" s="324"/>
      <c r="D66" s="324"/>
      <c r="E66" s="324"/>
      <c r="F66" s="324"/>
      <c r="G66" s="324"/>
      <c r="H66" s="324"/>
      <c r="I66" s="324"/>
      <c r="J66" s="324"/>
      <c r="K66" s="324"/>
      <c r="L66" s="324"/>
      <c r="M66" s="324"/>
      <c r="N66" s="324"/>
      <c r="O66" s="324"/>
      <c r="P66" s="324"/>
      <c r="Q66" s="324"/>
      <c r="R66" s="324"/>
      <c r="S66" s="324"/>
      <c r="T66" s="324"/>
      <c r="U66" s="324"/>
      <c r="V66" s="324"/>
      <c r="W66" s="324"/>
      <c r="X66" s="324"/>
      <c r="Y66" s="324"/>
      <c r="Z66" s="324"/>
      <c r="AA66" s="324"/>
      <c r="AB66" s="324"/>
      <c r="AC66" s="324"/>
      <c r="AD66" s="324"/>
      <c r="AE66" s="324"/>
      <c r="AF66" s="324"/>
      <c r="AG66" s="324"/>
      <c r="AH66" s="324"/>
      <c r="AI66" s="324"/>
      <c r="AJ66" s="324"/>
      <c r="AK66" s="324"/>
      <c r="AL66" s="324"/>
      <c r="AM66" s="324"/>
      <c r="AN66" s="324"/>
      <c r="AO66" s="324"/>
    </row>
    <row r="67" spans="3:41" x14ac:dyDescent="0.2">
      <c r="C67" s="324"/>
      <c r="D67" s="324"/>
      <c r="E67" s="324"/>
      <c r="F67" s="324"/>
      <c r="G67" s="324"/>
      <c r="H67" s="324"/>
      <c r="I67" s="324"/>
      <c r="J67" s="324"/>
      <c r="K67" s="324"/>
      <c r="L67" s="324"/>
      <c r="M67" s="324"/>
      <c r="N67" s="324"/>
      <c r="O67" s="324"/>
      <c r="P67" s="324"/>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row>
    <row r="68" spans="3:41" x14ac:dyDescent="0.2">
      <c r="C68" s="324"/>
      <c r="D68" s="324"/>
      <c r="E68" s="324"/>
      <c r="F68" s="324"/>
      <c r="G68" s="324"/>
      <c r="H68" s="324"/>
      <c r="I68" s="324"/>
      <c r="J68" s="324"/>
      <c r="K68" s="324"/>
      <c r="L68" s="324"/>
      <c r="M68" s="324"/>
      <c r="N68" s="324"/>
      <c r="O68" s="324"/>
      <c r="P68" s="324"/>
      <c r="Q68" s="324"/>
      <c r="R68" s="324"/>
      <c r="S68" s="324"/>
      <c r="T68" s="324"/>
      <c r="U68" s="324"/>
      <c r="V68" s="324"/>
      <c r="W68" s="324"/>
      <c r="X68" s="324"/>
      <c r="Y68" s="324"/>
      <c r="Z68" s="324"/>
      <c r="AA68" s="324"/>
      <c r="AB68" s="324"/>
      <c r="AC68" s="324"/>
      <c r="AD68" s="324"/>
      <c r="AE68" s="324"/>
      <c r="AF68" s="324"/>
      <c r="AG68" s="324"/>
      <c r="AH68" s="324"/>
      <c r="AI68" s="324"/>
      <c r="AJ68" s="324"/>
      <c r="AK68" s="324"/>
      <c r="AL68" s="324"/>
      <c r="AM68" s="324"/>
      <c r="AN68" s="324"/>
      <c r="AO68" s="324"/>
    </row>
    <row r="69" spans="3:41" x14ac:dyDescent="0.2">
      <c r="C69" s="324"/>
      <c r="D69" s="324"/>
      <c r="E69" s="324"/>
      <c r="F69" s="324"/>
      <c r="G69" s="324"/>
      <c r="H69" s="324"/>
      <c r="I69" s="324"/>
      <c r="J69" s="324"/>
      <c r="K69" s="324"/>
      <c r="L69" s="324"/>
      <c r="M69" s="324"/>
      <c r="N69" s="324"/>
      <c r="O69" s="324"/>
      <c r="P69" s="324"/>
      <c r="Q69" s="324"/>
      <c r="R69" s="324"/>
      <c r="S69" s="324"/>
      <c r="T69" s="324"/>
      <c r="U69" s="324"/>
      <c r="V69" s="324"/>
      <c r="W69" s="324"/>
      <c r="X69" s="324"/>
      <c r="Y69" s="324"/>
      <c r="Z69" s="324"/>
      <c r="AA69" s="324"/>
      <c r="AB69" s="324"/>
      <c r="AC69" s="324"/>
      <c r="AD69" s="324"/>
      <c r="AE69" s="324"/>
      <c r="AF69" s="324"/>
      <c r="AG69" s="324"/>
      <c r="AH69" s="324"/>
      <c r="AI69" s="324"/>
      <c r="AJ69" s="324"/>
      <c r="AK69" s="324"/>
      <c r="AL69" s="324"/>
      <c r="AM69" s="324"/>
      <c r="AN69" s="324"/>
      <c r="AO69" s="324"/>
    </row>
    <row r="70" spans="3:41" x14ac:dyDescent="0.2">
      <c r="C70" s="324"/>
      <c r="D70" s="324"/>
      <c r="E70" s="324"/>
      <c r="F70" s="324"/>
      <c r="G70" s="324"/>
      <c r="H70" s="324"/>
      <c r="I70" s="324"/>
      <c r="J70" s="324"/>
      <c r="K70" s="324"/>
      <c r="L70" s="324"/>
      <c r="M70" s="324"/>
      <c r="N70" s="324"/>
      <c r="O70" s="324"/>
      <c r="P70" s="324"/>
      <c r="Q70" s="324"/>
      <c r="R70" s="324"/>
      <c r="S70" s="324"/>
      <c r="T70" s="324"/>
      <c r="U70" s="324"/>
      <c r="V70" s="324"/>
      <c r="W70" s="324"/>
      <c r="X70" s="324"/>
      <c r="Y70" s="324"/>
      <c r="Z70" s="324"/>
      <c r="AA70" s="324"/>
      <c r="AB70" s="324"/>
      <c r="AC70" s="324"/>
      <c r="AD70" s="324"/>
      <c r="AE70" s="324"/>
      <c r="AF70" s="324"/>
      <c r="AG70" s="324"/>
      <c r="AH70" s="324"/>
      <c r="AI70" s="324"/>
      <c r="AJ70" s="324"/>
      <c r="AK70" s="324"/>
      <c r="AL70" s="324"/>
      <c r="AM70" s="324"/>
      <c r="AN70" s="324"/>
      <c r="AO70" s="324"/>
    </row>
    <row r="71" spans="3:41" x14ac:dyDescent="0.2">
      <c r="C71" s="324"/>
      <c r="D71" s="324"/>
      <c r="E71" s="324"/>
      <c r="F71" s="324"/>
      <c r="G71" s="324"/>
      <c r="H71" s="324"/>
      <c r="I71" s="324"/>
      <c r="J71" s="324"/>
      <c r="K71" s="324"/>
      <c r="L71" s="324"/>
      <c r="M71" s="324"/>
      <c r="N71" s="324"/>
      <c r="O71" s="324"/>
      <c r="P71" s="324"/>
      <c r="Q71" s="324"/>
      <c r="R71" s="324"/>
      <c r="S71" s="324"/>
      <c r="T71" s="324"/>
      <c r="U71" s="324"/>
      <c r="V71" s="324"/>
      <c r="W71" s="324"/>
      <c r="X71" s="324"/>
      <c r="Y71" s="324"/>
      <c r="Z71" s="324"/>
      <c r="AA71" s="324"/>
      <c r="AB71" s="324"/>
      <c r="AC71" s="324"/>
      <c r="AD71" s="324"/>
      <c r="AE71" s="324"/>
      <c r="AF71" s="324"/>
      <c r="AG71" s="324"/>
      <c r="AH71" s="324"/>
      <c r="AI71" s="324"/>
      <c r="AJ71" s="324"/>
      <c r="AK71" s="324"/>
      <c r="AL71" s="324"/>
      <c r="AM71" s="324"/>
      <c r="AN71" s="324"/>
      <c r="AO71" s="324"/>
    </row>
    <row r="72" spans="3:41" x14ac:dyDescent="0.2">
      <c r="C72" s="324"/>
      <c r="D72" s="324"/>
      <c r="E72" s="324"/>
      <c r="F72" s="324"/>
      <c r="G72" s="324"/>
      <c r="H72" s="324"/>
      <c r="I72" s="324"/>
      <c r="J72" s="324"/>
      <c r="K72" s="324"/>
      <c r="L72" s="324"/>
      <c r="M72" s="324"/>
      <c r="N72" s="324"/>
      <c r="O72" s="324"/>
      <c r="P72" s="324"/>
      <c r="Q72" s="324"/>
      <c r="R72" s="324"/>
      <c r="S72" s="324"/>
      <c r="T72" s="324"/>
      <c r="U72" s="324"/>
      <c r="V72" s="324"/>
      <c r="W72" s="324"/>
      <c r="X72" s="324"/>
      <c r="Y72" s="324"/>
      <c r="Z72" s="324"/>
      <c r="AA72" s="324"/>
      <c r="AB72" s="324"/>
      <c r="AC72" s="324"/>
      <c r="AD72" s="324"/>
      <c r="AE72" s="324"/>
      <c r="AF72" s="324"/>
      <c r="AG72" s="324"/>
      <c r="AH72" s="324"/>
      <c r="AI72" s="324"/>
      <c r="AJ72" s="324"/>
      <c r="AK72" s="324"/>
      <c r="AL72" s="324"/>
      <c r="AM72" s="324"/>
      <c r="AN72" s="324"/>
      <c r="AO72" s="324"/>
    </row>
    <row r="73" spans="3:41" x14ac:dyDescent="0.2">
      <c r="C73" s="324"/>
      <c r="D73" s="324"/>
      <c r="E73" s="324"/>
      <c r="F73" s="324"/>
      <c r="G73" s="324"/>
      <c r="H73" s="324"/>
      <c r="I73" s="324"/>
      <c r="J73" s="324"/>
      <c r="K73" s="324"/>
      <c r="L73" s="324"/>
      <c r="M73" s="324"/>
      <c r="N73" s="324"/>
      <c r="O73" s="324"/>
      <c r="P73" s="324"/>
      <c r="Q73" s="324"/>
      <c r="R73" s="324"/>
      <c r="S73" s="324"/>
      <c r="T73" s="324"/>
      <c r="U73" s="324"/>
      <c r="V73" s="324"/>
      <c r="W73" s="324"/>
      <c r="X73" s="324"/>
      <c r="Y73" s="324"/>
      <c r="Z73" s="324"/>
      <c r="AA73" s="324"/>
      <c r="AB73" s="324"/>
      <c r="AC73" s="324"/>
      <c r="AD73" s="324"/>
      <c r="AE73" s="324"/>
      <c r="AF73" s="324"/>
      <c r="AG73" s="324"/>
      <c r="AH73" s="324"/>
      <c r="AI73" s="324"/>
      <c r="AJ73" s="324"/>
      <c r="AK73" s="324"/>
      <c r="AL73" s="324"/>
      <c r="AM73" s="324"/>
      <c r="AN73" s="324"/>
      <c r="AO73" s="324"/>
    </row>
    <row r="74" spans="3:41" x14ac:dyDescent="0.2">
      <c r="C74" s="324"/>
      <c r="D74" s="324"/>
      <c r="E74" s="324"/>
      <c r="F74" s="324"/>
      <c r="G74" s="324"/>
      <c r="H74" s="324"/>
      <c r="I74" s="324"/>
      <c r="J74" s="324"/>
      <c r="K74" s="324"/>
      <c r="L74" s="324"/>
      <c r="M74" s="324"/>
      <c r="N74" s="324"/>
      <c r="O74" s="324"/>
      <c r="P74" s="324"/>
      <c r="Q74" s="324"/>
      <c r="R74" s="324"/>
      <c r="S74" s="324"/>
      <c r="T74" s="324"/>
      <c r="U74" s="324"/>
      <c r="V74" s="324"/>
      <c r="W74" s="324"/>
      <c r="X74" s="324"/>
      <c r="Y74" s="324"/>
      <c r="Z74" s="324"/>
      <c r="AA74" s="324"/>
      <c r="AB74" s="324"/>
      <c r="AC74" s="324"/>
      <c r="AD74" s="324"/>
      <c r="AE74" s="324"/>
      <c r="AF74" s="324"/>
      <c r="AG74" s="324"/>
      <c r="AH74" s="324"/>
      <c r="AI74" s="324"/>
      <c r="AJ74" s="324"/>
      <c r="AK74" s="324"/>
      <c r="AL74" s="324"/>
      <c r="AM74" s="324"/>
      <c r="AN74" s="324"/>
      <c r="AO74" s="324"/>
    </row>
    <row r="75" spans="3:41" x14ac:dyDescent="0.2">
      <c r="C75" s="324"/>
      <c r="D75" s="324"/>
      <c r="E75" s="324"/>
      <c r="F75" s="324"/>
      <c r="G75" s="324"/>
      <c r="H75" s="324"/>
      <c r="I75" s="324"/>
      <c r="J75" s="324"/>
      <c r="K75" s="324"/>
      <c r="L75" s="324"/>
      <c r="M75" s="324"/>
      <c r="N75" s="324"/>
      <c r="O75" s="324"/>
      <c r="P75" s="324"/>
      <c r="Q75" s="324"/>
      <c r="R75" s="324"/>
      <c r="S75" s="324"/>
      <c r="T75" s="324"/>
      <c r="U75" s="324"/>
      <c r="V75" s="324"/>
      <c r="W75" s="324"/>
      <c r="X75" s="324"/>
      <c r="Y75" s="324"/>
      <c r="Z75" s="324"/>
      <c r="AA75" s="324"/>
      <c r="AB75" s="324"/>
      <c r="AC75" s="324"/>
      <c r="AD75" s="324"/>
      <c r="AE75" s="324"/>
      <c r="AF75" s="324"/>
      <c r="AG75" s="324"/>
      <c r="AH75" s="324"/>
      <c r="AI75" s="324"/>
      <c r="AJ75" s="324"/>
      <c r="AK75" s="324"/>
      <c r="AL75" s="324"/>
      <c r="AM75" s="324"/>
      <c r="AN75" s="324"/>
      <c r="AO75" s="324"/>
    </row>
    <row r="76" spans="3:41" x14ac:dyDescent="0.2">
      <c r="C76" s="324"/>
      <c r="D76" s="324"/>
      <c r="E76" s="324"/>
      <c r="F76" s="324"/>
      <c r="G76" s="324"/>
      <c r="H76" s="324"/>
      <c r="I76" s="324"/>
      <c r="J76" s="324"/>
      <c r="K76" s="324"/>
      <c r="L76" s="324"/>
      <c r="M76" s="324"/>
      <c r="N76" s="324"/>
      <c r="O76" s="324"/>
      <c r="P76" s="324"/>
      <c r="Q76" s="324"/>
      <c r="R76" s="324"/>
      <c r="S76" s="324"/>
      <c r="T76" s="324"/>
      <c r="U76" s="324"/>
      <c r="V76" s="324"/>
      <c r="W76" s="324"/>
      <c r="X76" s="324"/>
      <c r="Y76" s="324"/>
      <c r="Z76" s="324"/>
      <c r="AA76" s="324"/>
      <c r="AB76" s="324"/>
      <c r="AC76" s="324"/>
      <c r="AD76" s="324"/>
      <c r="AE76" s="324"/>
      <c r="AF76" s="324"/>
      <c r="AG76" s="324"/>
      <c r="AH76" s="324"/>
      <c r="AI76" s="324"/>
      <c r="AJ76" s="324"/>
      <c r="AK76" s="324"/>
      <c r="AL76" s="324"/>
      <c r="AM76" s="324"/>
      <c r="AN76" s="324"/>
      <c r="AO76" s="324"/>
    </row>
    <row r="77" spans="3:41" x14ac:dyDescent="0.2">
      <c r="C77" s="324"/>
      <c r="D77" s="324"/>
      <c r="E77" s="324"/>
      <c r="F77" s="324"/>
      <c r="G77" s="324"/>
      <c r="H77" s="324"/>
      <c r="I77" s="324"/>
      <c r="J77" s="324"/>
      <c r="K77" s="324"/>
      <c r="L77" s="324"/>
      <c r="M77" s="324"/>
      <c r="N77" s="324"/>
      <c r="O77" s="324"/>
      <c r="P77" s="324"/>
      <c r="Q77" s="324"/>
      <c r="R77" s="324"/>
      <c r="S77" s="324"/>
      <c r="T77" s="324"/>
      <c r="U77" s="324"/>
      <c r="V77" s="324"/>
      <c r="W77" s="324"/>
      <c r="X77" s="324"/>
      <c r="Y77" s="324"/>
      <c r="Z77" s="324"/>
      <c r="AA77" s="324"/>
      <c r="AB77" s="324"/>
      <c r="AC77" s="324"/>
      <c r="AD77" s="324"/>
      <c r="AE77" s="324"/>
      <c r="AF77" s="324"/>
      <c r="AG77" s="324"/>
      <c r="AH77" s="324"/>
      <c r="AI77" s="324"/>
      <c r="AJ77" s="324"/>
      <c r="AK77" s="324"/>
      <c r="AL77" s="324"/>
      <c r="AM77" s="324"/>
      <c r="AN77" s="324"/>
      <c r="AO77" s="324"/>
    </row>
    <row r="78" spans="3:41" x14ac:dyDescent="0.2">
      <c r="C78" s="324"/>
      <c r="D78" s="324"/>
      <c r="E78" s="324"/>
      <c r="F78" s="324"/>
      <c r="G78" s="324"/>
      <c r="H78" s="324"/>
      <c r="I78" s="324"/>
      <c r="J78" s="324"/>
      <c r="K78" s="324"/>
      <c r="L78" s="324"/>
      <c r="M78" s="324"/>
      <c r="N78" s="324"/>
      <c r="O78" s="324"/>
      <c r="P78" s="324"/>
      <c r="Q78" s="324"/>
      <c r="R78" s="324"/>
      <c r="S78" s="324"/>
      <c r="T78" s="324"/>
      <c r="U78" s="324"/>
      <c r="V78" s="324"/>
      <c r="W78" s="324"/>
      <c r="X78" s="324"/>
      <c r="Y78" s="324"/>
      <c r="Z78" s="324"/>
      <c r="AA78" s="324"/>
      <c r="AB78" s="324"/>
      <c r="AC78" s="324"/>
      <c r="AD78" s="324"/>
      <c r="AE78" s="324"/>
      <c r="AF78" s="324"/>
      <c r="AG78" s="324"/>
      <c r="AH78" s="324"/>
      <c r="AI78" s="324"/>
      <c r="AJ78" s="324"/>
      <c r="AK78" s="324"/>
      <c r="AL78" s="324"/>
      <c r="AM78" s="324"/>
      <c r="AN78" s="324"/>
      <c r="AO78" s="324"/>
    </row>
    <row r="79" spans="3:41" x14ac:dyDescent="0.2">
      <c r="C79" s="324"/>
      <c r="D79" s="324"/>
      <c r="E79" s="324"/>
      <c r="F79" s="324"/>
      <c r="G79" s="324"/>
      <c r="H79" s="324"/>
      <c r="I79" s="324"/>
      <c r="J79" s="324"/>
      <c r="K79" s="324"/>
      <c r="L79" s="324"/>
      <c r="M79" s="324"/>
      <c r="N79" s="324"/>
      <c r="O79" s="324"/>
      <c r="P79" s="324"/>
      <c r="Q79" s="324"/>
      <c r="R79" s="324"/>
      <c r="S79" s="324"/>
      <c r="T79" s="324"/>
      <c r="U79" s="324"/>
      <c r="V79" s="324"/>
      <c r="W79" s="324"/>
      <c r="X79" s="324"/>
      <c r="Y79" s="324"/>
      <c r="Z79" s="324"/>
      <c r="AA79" s="324"/>
      <c r="AB79" s="324"/>
      <c r="AC79" s="324"/>
      <c r="AD79" s="324"/>
      <c r="AE79" s="324"/>
      <c r="AF79" s="324"/>
      <c r="AG79" s="324"/>
      <c r="AH79" s="324"/>
      <c r="AI79" s="324"/>
      <c r="AJ79" s="324"/>
      <c r="AK79" s="324"/>
      <c r="AL79" s="324"/>
      <c r="AM79" s="324"/>
      <c r="AN79" s="324"/>
      <c r="AO79" s="324"/>
    </row>
    <row r="80" spans="3:41" x14ac:dyDescent="0.2">
      <c r="C80" s="324"/>
      <c r="D80" s="324"/>
      <c r="E80" s="324"/>
      <c r="F80" s="324"/>
      <c r="G80" s="324"/>
      <c r="H80" s="324"/>
      <c r="I80" s="324"/>
      <c r="J80" s="324"/>
      <c r="K80" s="324"/>
      <c r="L80" s="324"/>
      <c r="M80" s="324"/>
      <c r="N80" s="324"/>
      <c r="O80" s="324"/>
      <c r="P80" s="324"/>
      <c r="Q80" s="324"/>
      <c r="R80" s="324"/>
      <c r="S80" s="324"/>
      <c r="T80" s="324"/>
      <c r="U80" s="324"/>
      <c r="V80" s="324"/>
      <c r="W80" s="324"/>
      <c r="X80" s="324"/>
      <c r="Y80" s="324"/>
      <c r="Z80" s="324"/>
      <c r="AA80" s="324"/>
      <c r="AB80" s="324"/>
      <c r="AC80" s="324"/>
      <c r="AD80" s="324"/>
      <c r="AE80" s="324"/>
      <c r="AF80" s="324"/>
      <c r="AG80" s="324"/>
      <c r="AH80" s="324"/>
      <c r="AI80" s="324"/>
      <c r="AJ80" s="324"/>
      <c r="AK80" s="324"/>
      <c r="AL80" s="324"/>
      <c r="AM80" s="324"/>
      <c r="AN80" s="324"/>
      <c r="AO80" s="324"/>
    </row>
    <row r="81" spans="3:41" x14ac:dyDescent="0.2">
      <c r="C81" s="324"/>
      <c r="D81" s="324"/>
      <c r="E81" s="324"/>
      <c r="F81" s="324"/>
      <c r="G81" s="324"/>
      <c r="H81" s="324"/>
      <c r="I81" s="324"/>
      <c r="J81" s="324"/>
      <c r="K81" s="324"/>
      <c r="L81" s="324"/>
      <c r="M81" s="324"/>
      <c r="N81" s="324"/>
      <c r="O81" s="324"/>
      <c r="P81" s="324"/>
      <c r="Q81" s="324"/>
      <c r="R81" s="324"/>
      <c r="S81" s="324"/>
      <c r="T81" s="324"/>
      <c r="U81" s="324"/>
      <c r="V81" s="324"/>
      <c r="W81" s="324"/>
      <c r="X81" s="324"/>
      <c r="Y81" s="324"/>
      <c r="Z81" s="324"/>
      <c r="AA81" s="324"/>
      <c r="AB81" s="324"/>
      <c r="AC81" s="324"/>
      <c r="AD81" s="324"/>
      <c r="AE81" s="324"/>
      <c r="AF81" s="324"/>
      <c r="AG81" s="324"/>
      <c r="AH81" s="324"/>
      <c r="AI81" s="324"/>
      <c r="AJ81" s="324"/>
      <c r="AK81" s="324"/>
      <c r="AL81" s="324"/>
      <c r="AM81" s="324"/>
      <c r="AN81" s="324"/>
      <c r="AO81" s="324"/>
    </row>
    <row r="82" spans="3:41" x14ac:dyDescent="0.2">
      <c r="C82" s="324"/>
      <c r="D82" s="324"/>
      <c r="E82" s="324"/>
      <c r="F82" s="324"/>
      <c r="G82" s="324"/>
      <c r="H82" s="324"/>
      <c r="I82" s="324"/>
      <c r="J82" s="324"/>
      <c r="K82" s="324"/>
      <c r="L82" s="324"/>
      <c r="M82" s="324"/>
      <c r="N82" s="324"/>
      <c r="O82" s="324"/>
      <c r="P82" s="324"/>
      <c r="Q82" s="324"/>
      <c r="R82" s="324"/>
      <c r="S82" s="324"/>
      <c r="T82" s="324"/>
      <c r="U82" s="324"/>
      <c r="V82" s="324"/>
      <c r="W82" s="324"/>
      <c r="X82" s="324"/>
      <c r="Y82" s="324"/>
      <c r="Z82" s="324"/>
      <c r="AA82" s="324"/>
      <c r="AB82" s="324"/>
      <c r="AC82" s="324"/>
      <c r="AD82" s="324"/>
      <c r="AE82" s="324"/>
      <c r="AF82" s="324"/>
      <c r="AG82" s="324"/>
      <c r="AH82" s="324"/>
      <c r="AI82" s="324"/>
      <c r="AJ82" s="324"/>
      <c r="AK82" s="324"/>
      <c r="AL82" s="324"/>
      <c r="AM82" s="324"/>
      <c r="AN82" s="324"/>
      <c r="AO82" s="324"/>
    </row>
    <row r="83" spans="3:41" x14ac:dyDescent="0.2">
      <c r="C83" s="324"/>
      <c r="D83" s="324"/>
      <c r="E83" s="324"/>
      <c r="F83" s="324"/>
      <c r="G83" s="324"/>
      <c r="H83" s="324"/>
      <c r="I83" s="324"/>
      <c r="J83" s="324"/>
      <c r="K83" s="324"/>
      <c r="L83" s="324"/>
      <c r="M83" s="324"/>
      <c r="N83" s="324"/>
      <c r="O83" s="324"/>
      <c r="P83" s="324"/>
      <c r="Q83" s="324"/>
      <c r="R83" s="324"/>
      <c r="S83" s="324"/>
      <c r="T83" s="324"/>
      <c r="U83" s="324"/>
      <c r="V83" s="324"/>
      <c r="W83" s="324"/>
      <c r="X83" s="324"/>
      <c r="Y83" s="324"/>
      <c r="Z83" s="324"/>
      <c r="AA83" s="324"/>
      <c r="AB83" s="324"/>
      <c r="AC83" s="324"/>
      <c r="AD83" s="324"/>
      <c r="AE83" s="324"/>
      <c r="AF83" s="324"/>
      <c r="AG83" s="324"/>
      <c r="AH83" s="324"/>
      <c r="AI83" s="324"/>
      <c r="AJ83" s="324"/>
      <c r="AK83" s="324"/>
      <c r="AL83" s="324"/>
      <c r="AM83" s="324"/>
      <c r="AN83" s="324"/>
      <c r="AO83" s="324"/>
    </row>
    <row r="84" spans="3:41" x14ac:dyDescent="0.2">
      <c r="C84" s="324"/>
      <c r="D84" s="324"/>
      <c r="E84" s="324"/>
      <c r="F84" s="324"/>
      <c r="G84" s="324"/>
      <c r="H84" s="324"/>
      <c r="I84" s="324"/>
      <c r="J84" s="324"/>
      <c r="K84" s="324"/>
      <c r="L84" s="324"/>
      <c r="M84" s="324"/>
      <c r="N84" s="324"/>
      <c r="O84" s="324"/>
      <c r="P84" s="324"/>
      <c r="Q84" s="324"/>
      <c r="R84" s="324"/>
      <c r="S84" s="324"/>
      <c r="T84" s="324"/>
      <c r="U84" s="324"/>
      <c r="V84" s="324"/>
      <c r="W84" s="324"/>
      <c r="X84" s="324"/>
      <c r="Y84" s="324"/>
      <c r="Z84" s="324"/>
      <c r="AA84" s="324"/>
      <c r="AB84" s="324"/>
      <c r="AC84" s="324"/>
      <c r="AD84" s="324"/>
      <c r="AE84" s="324"/>
      <c r="AF84" s="324"/>
      <c r="AG84" s="324"/>
      <c r="AH84" s="324"/>
      <c r="AI84" s="324"/>
      <c r="AJ84" s="324"/>
      <c r="AK84" s="324"/>
      <c r="AL84" s="324"/>
      <c r="AM84" s="324"/>
      <c r="AN84" s="324"/>
      <c r="AO84" s="324"/>
    </row>
    <row r="85" spans="3:41" x14ac:dyDescent="0.2">
      <c r="C85" s="324"/>
      <c r="D85" s="324"/>
      <c r="E85" s="324"/>
      <c r="F85" s="324"/>
      <c r="G85" s="324"/>
      <c r="H85" s="324"/>
      <c r="I85" s="324"/>
      <c r="J85" s="324"/>
      <c r="K85" s="324"/>
      <c r="L85" s="324"/>
      <c r="M85" s="324"/>
      <c r="N85" s="324"/>
      <c r="O85" s="324"/>
      <c r="P85" s="324"/>
      <c r="Q85" s="324"/>
      <c r="R85" s="324"/>
      <c r="S85" s="324"/>
      <c r="T85" s="324"/>
      <c r="U85" s="324"/>
      <c r="V85" s="324"/>
      <c r="W85" s="324"/>
      <c r="X85" s="324"/>
      <c r="Y85" s="324"/>
      <c r="Z85" s="324"/>
      <c r="AA85" s="324"/>
      <c r="AB85" s="324"/>
      <c r="AC85" s="324"/>
      <c r="AD85" s="324"/>
      <c r="AE85" s="324"/>
      <c r="AF85" s="324"/>
      <c r="AG85" s="324"/>
      <c r="AH85" s="324"/>
      <c r="AI85" s="324"/>
      <c r="AJ85" s="324"/>
      <c r="AK85" s="324"/>
      <c r="AL85" s="324"/>
      <c r="AM85" s="324"/>
      <c r="AN85" s="324"/>
      <c r="AO85" s="324"/>
    </row>
    <row r="86" spans="3:41" x14ac:dyDescent="0.2">
      <c r="C86" s="324"/>
      <c r="D86" s="324"/>
      <c r="E86" s="324"/>
      <c r="F86" s="324"/>
      <c r="G86" s="324"/>
      <c r="H86" s="324"/>
      <c r="I86" s="324"/>
      <c r="J86" s="324"/>
      <c r="K86" s="324"/>
      <c r="L86" s="324"/>
      <c r="M86" s="324"/>
      <c r="N86" s="324"/>
      <c r="O86" s="324"/>
      <c r="P86" s="324"/>
      <c r="Q86" s="324"/>
      <c r="R86" s="324"/>
      <c r="S86" s="324"/>
      <c r="T86" s="324"/>
      <c r="U86" s="324"/>
      <c r="V86" s="324"/>
      <c r="W86" s="324"/>
      <c r="X86" s="324"/>
      <c r="Y86" s="324"/>
      <c r="Z86" s="324"/>
      <c r="AA86" s="324"/>
      <c r="AB86" s="324"/>
      <c r="AC86" s="324"/>
      <c r="AD86" s="324"/>
      <c r="AE86" s="324"/>
      <c r="AF86" s="324"/>
      <c r="AG86" s="324"/>
      <c r="AH86" s="324"/>
      <c r="AI86" s="324"/>
      <c r="AJ86" s="324"/>
      <c r="AK86" s="324"/>
      <c r="AL86" s="324"/>
      <c r="AM86" s="324"/>
      <c r="AN86" s="324"/>
      <c r="AO86" s="324"/>
    </row>
    <row r="87" spans="3:41" x14ac:dyDescent="0.2">
      <c r="C87" s="324"/>
      <c r="D87" s="324"/>
      <c r="E87" s="324"/>
      <c r="F87" s="324"/>
      <c r="G87" s="324"/>
      <c r="H87" s="324"/>
      <c r="I87" s="324"/>
      <c r="J87" s="324"/>
      <c r="K87" s="324"/>
      <c r="L87" s="324"/>
      <c r="M87" s="324"/>
      <c r="N87" s="324"/>
      <c r="O87" s="324"/>
      <c r="P87" s="324"/>
      <c r="Q87" s="324"/>
      <c r="R87" s="324"/>
      <c r="S87" s="324"/>
      <c r="T87" s="324"/>
      <c r="U87" s="324"/>
      <c r="V87" s="324"/>
      <c r="W87" s="324"/>
      <c r="X87" s="324"/>
      <c r="Y87" s="324"/>
      <c r="Z87" s="324"/>
      <c r="AA87" s="324"/>
      <c r="AB87" s="324"/>
      <c r="AC87" s="324"/>
      <c r="AD87" s="324"/>
      <c r="AE87" s="324"/>
      <c r="AF87" s="324"/>
      <c r="AG87" s="324"/>
      <c r="AH87" s="324"/>
      <c r="AI87" s="324"/>
      <c r="AJ87" s="324"/>
      <c r="AK87" s="324"/>
      <c r="AL87" s="324"/>
      <c r="AM87" s="324"/>
      <c r="AN87" s="324"/>
      <c r="AO87" s="324"/>
    </row>
    <row r="88" spans="3:41" x14ac:dyDescent="0.2">
      <c r="C88" s="324"/>
      <c r="D88" s="324"/>
      <c r="E88" s="324"/>
      <c r="F88" s="324"/>
      <c r="G88" s="324"/>
      <c r="H88" s="324"/>
      <c r="I88" s="324"/>
      <c r="J88" s="324"/>
      <c r="K88" s="324"/>
      <c r="L88" s="324"/>
      <c r="M88" s="324"/>
      <c r="N88" s="324"/>
      <c r="O88" s="324"/>
      <c r="P88" s="324"/>
      <c r="Q88" s="324"/>
      <c r="R88" s="324"/>
      <c r="S88" s="324"/>
      <c r="T88" s="324"/>
      <c r="U88" s="324"/>
      <c r="V88" s="324"/>
      <c r="W88" s="324"/>
      <c r="X88" s="324"/>
      <c r="Y88" s="324"/>
      <c r="Z88" s="324"/>
      <c r="AA88" s="324"/>
      <c r="AB88" s="324"/>
      <c r="AC88" s="324"/>
      <c r="AD88" s="324"/>
      <c r="AE88" s="324"/>
      <c r="AF88" s="324"/>
      <c r="AG88" s="324"/>
      <c r="AH88" s="324"/>
      <c r="AI88" s="324"/>
      <c r="AJ88" s="324"/>
      <c r="AK88" s="324"/>
      <c r="AL88" s="324"/>
      <c r="AM88" s="324"/>
      <c r="AN88" s="324"/>
      <c r="AO88" s="324"/>
    </row>
    <row r="89" spans="3:41" x14ac:dyDescent="0.2">
      <c r="C89" s="324"/>
      <c r="D89" s="324"/>
      <c r="E89" s="324"/>
      <c r="F89" s="324"/>
      <c r="G89" s="324"/>
      <c r="H89" s="324"/>
      <c r="I89" s="324"/>
      <c r="J89" s="324"/>
      <c r="K89" s="324"/>
      <c r="L89" s="324"/>
      <c r="M89" s="324"/>
      <c r="N89" s="324"/>
      <c r="O89" s="324"/>
      <c r="P89" s="324"/>
      <c r="Q89" s="324"/>
      <c r="R89" s="324"/>
      <c r="S89" s="324"/>
      <c r="T89" s="324"/>
      <c r="U89" s="324"/>
      <c r="V89" s="324"/>
      <c r="W89" s="324"/>
      <c r="X89" s="324"/>
      <c r="Y89" s="324"/>
      <c r="Z89" s="324"/>
      <c r="AA89" s="324"/>
      <c r="AB89" s="324"/>
      <c r="AC89" s="324"/>
      <c r="AD89" s="324"/>
      <c r="AE89" s="324"/>
      <c r="AF89" s="324"/>
      <c r="AG89" s="324"/>
      <c r="AH89" s="324"/>
      <c r="AI89" s="324"/>
      <c r="AJ89" s="324"/>
      <c r="AK89" s="324"/>
      <c r="AL89" s="324"/>
      <c r="AM89" s="324"/>
      <c r="AN89" s="324"/>
      <c r="AO89" s="324"/>
    </row>
    <row r="90" spans="3:41" x14ac:dyDescent="0.2">
      <c r="C90" s="324"/>
      <c r="D90" s="324"/>
      <c r="E90" s="324"/>
      <c r="F90" s="324"/>
      <c r="G90" s="324"/>
      <c r="H90" s="324"/>
      <c r="I90" s="324"/>
      <c r="J90" s="324"/>
      <c r="K90" s="324"/>
      <c r="L90" s="324"/>
      <c r="M90" s="324"/>
      <c r="N90" s="324"/>
      <c r="O90" s="324"/>
      <c r="P90" s="324"/>
      <c r="Q90" s="324"/>
      <c r="R90" s="324"/>
      <c r="S90" s="324"/>
      <c r="T90" s="324"/>
      <c r="U90" s="324"/>
      <c r="V90" s="324"/>
      <c r="W90" s="324"/>
      <c r="X90" s="324"/>
      <c r="Y90" s="324"/>
      <c r="Z90" s="324"/>
      <c r="AA90" s="324"/>
      <c r="AB90" s="324"/>
      <c r="AC90" s="324"/>
      <c r="AD90" s="324"/>
      <c r="AE90" s="324"/>
      <c r="AF90" s="324"/>
      <c r="AG90" s="324"/>
      <c r="AH90" s="324"/>
      <c r="AI90" s="324"/>
      <c r="AJ90" s="324"/>
      <c r="AK90" s="324"/>
      <c r="AL90" s="324"/>
      <c r="AM90" s="324"/>
      <c r="AN90" s="324"/>
      <c r="AO90" s="324"/>
    </row>
    <row r="91" spans="3:41" x14ac:dyDescent="0.2">
      <c r="C91" s="324"/>
      <c r="D91" s="324"/>
      <c r="E91" s="324"/>
      <c r="F91" s="324"/>
      <c r="G91" s="324"/>
      <c r="H91" s="324"/>
      <c r="I91" s="324"/>
      <c r="J91" s="324"/>
      <c r="K91" s="324"/>
      <c r="L91" s="324"/>
      <c r="M91" s="324"/>
      <c r="N91" s="324"/>
      <c r="O91" s="324"/>
      <c r="P91" s="324"/>
      <c r="Q91" s="324"/>
      <c r="R91" s="324"/>
      <c r="S91" s="324"/>
      <c r="T91" s="324"/>
      <c r="U91" s="324"/>
      <c r="V91" s="324"/>
      <c r="W91" s="324"/>
      <c r="X91" s="324"/>
      <c r="Y91" s="324"/>
      <c r="Z91" s="324"/>
      <c r="AA91" s="324"/>
      <c r="AB91" s="324"/>
      <c r="AC91" s="324"/>
      <c r="AD91" s="324"/>
      <c r="AE91" s="324"/>
      <c r="AF91" s="324"/>
      <c r="AG91" s="324"/>
      <c r="AH91" s="324"/>
      <c r="AI91" s="324"/>
      <c r="AJ91" s="324"/>
      <c r="AK91" s="324"/>
      <c r="AL91" s="324"/>
      <c r="AM91" s="324"/>
      <c r="AN91" s="324"/>
      <c r="AO91" s="324"/>
    </row>
    <row r="92" spans="3:41" x14ac:dyDescent="0.2">
      <c r="C92" s="324"/>
      <c r="D92" s="324"/>
      <c r="E92" s="324"/>
      <c r="F92" s="324"/>
      <c r="G92" s="324"/>
      <c r="H92" s="324"/>
      <c r="I92" s="324"/>
      <c r="J92" s="324"/>
      <c r="K92" s="324"/>
      <c r="L92" s="324"/>
      <c r="M92" s="324"/>
      <c r="N92" s="324"/>
      <c r="O92" s="324"/>
      <c r="P92" s="324"/>
      <c r="Q92" s="324"/>
      <c r="R92" s="324"/>
      <c r="S92" s="324"/>
      <c r="T92" s="324"/>
      <c r="U92" s="324"/>
      <c r="V92" s="324"/>
      <c r="W92" s="324"/>
      <c r="X92" s="324"/>
      <c r="Y92" s="324"/>
      <c r="Z92" s="324"/>
      <c r="AA92" s="324"/>
      <c r="AB92" s="324"/>
      <c r="AC92" s="324"/>
      <c r="AD92" s="324"/>
      <c r="AE92" s="324"/>
      <c r="AF92" s="324"/>
      <c r="AG92" s="324"/>
      <c r="AH92" s="324"/>
      <c r="AI92" s="324"/>
      <c r="AJ92" s="324"/>
      <c r="AK92" s="324"/>
      <c r="AL92" s="324"/>
      <c r="AM92" s="324"/>
      <c r="AN92" s="324"/>
      <c r="AO92" s="324"/>
    </row>
  </sheetData>
  <phoneticPr fontId="5"/>
  <pageMargins left="0.78740157480314965" right="0.59055118110236227" top="0.98425196850393704" bottom="0.98425196850393704" header="0.51181102362204722" footer="0.51181102362204722"/>
  <pageSetup paperSize="9" scale="95" orientation="landscape" verticalDpi="20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08C01-E7E6-40A6-9BF8-35D0AF9D6623}">
  <dimension ref="A1:AS91"/>
  <sheetViews>
    <sheetView workbookViewId="0">
      <pane xSplit="2" ySplit="4" topLeftCell="P43" activePane="bottomRight" state="frozen"/>
      <selection pane="topRight" activeCell="C1" sqref="C1"/>
      <selection pane="bottomLeft" activeCell="A5" sqref="A5"/>
      <selection pane="bottomRight" activeCell="I49" sqref="I49"/>
    </sheetView>
  </sheetViews>
  <sheetFormatPr defaultRowHeight="13" x14ac:dyDescent="0.2"/>
  <cols>
    <col min="1" max="1" width="3.36328125" style="329" customWidth="1"/>
    <col min="2" max="2" width="21.36328125" style="329" customWidth="1"/>
    <col min="3" max="44" width="9.36328125" style="329" customWidth="1"/>
    <col min="45" max="233" width="9" style="329"/>
    <col min="234" max="234" width="3.36328125" style="329" customWidth="1"/>
    <col min="235" max="235" width="21.36328125" style="329" customWidth="1"/>
    <col min="236" max="237" width="0" style="329" hidden="1" customWidth="1"/>
    <col min="238" max="239" width="9.08984375" style="329" bestFit="1" customWidth="1"/>
    <col min="240" max="248" width="9" style="329"/>
    <col min="249" max="288" width="9.08984375" style="329" bestFit="1" customWidth="1"/>
    <col min="289" max="489" width="9" style="329"/>
    <col min="490" max="490" width="3.36328125" style="329" customWidth="1"/>
    <col min="491" max="491" width="21.36328125" style="329" customWidth="1"/>
    <col min="492" max="493" width="0" style="329" hidden="1" customWidth="1"/>
    <col min="494" max="495" width="9.08984375" style="329" bestFit="1" customWidth="1"/>
    <col min="496" max="504" width="9" style="329"/>
    <col min="505" max="544" width="9.08984375" style="329" bestFit="1" customWidth="1"/>
    <col min="545" max="745" width="9" style="329"/>
    <col min="746" max="746" width="3.36328125" style="329" customWidth="1"/>
    <col min="747" max="747" width="21.36328125" style="329" customWidth="1"/>
    <col min="748" max="749" width="0" style="329" hidden="1" customWidth="1"/>
    <col min="750" max="751" width="9.08984375" style="329" bestFit="1" customWidth="1"/>
    <col min="752" max="760" width="9" style="329"/>
    <col min="761" max="800" width="9.08984375" style="329" bestFit="1" customWidth="1"/>
    <col min="801" max="1001" width="9" style="329"/>
    <col min="1002" max="1002" width="3.36328125" style="329" customWidth="1"/>
    <col min="1003" max="1003" width="21.36328125" style="329" customWidth="1"/>
    <col min="1004" max="1005" width="0" style="329" hidden="1" customWidth="1"/>
    <col min="1006" max="1007" width="9.08984375" style="329" bestFit="1" customWidth="1"/>
    <col min="1008" max="1016" width="9" style="329"/>
    <col min="1017" max="1056" width="9.08984375" style="329" bestFit="1" customWidth="1"/>
    <col min="1057" max="1257" width="9" style="329"/>
    <col min="1258" max="1258" width="3.36328125" style="329" customWidth="1"/>
    <col min="1259" max="1259" width="21.36328125" style="329" customWidth="1"/>
    <col min="1260" max="1261" width="0" style="329" hidden="1" customWidth="1"/>
    <col min="1262" max="1263" width="9.08984375" style="329" bestFit="1" customWidth="1"/>
    <col min="1264" max="1272" width="9" style="329"/>
    <col min="1273" max="1312" width="9.08984375" style="329" bestFit="1" customWidth="1"/>
    <col min="1313" max="1513" width="9" style="329"/>
    <col min="1514" max="1514" width="3.36328125" style="329" customWidth="1"/>
    <col min="1515" max="1515" width="21.36328125" style="329" customWidth="1"/>
    <col min="1516" max="1517" width="0" style="329" hidden="1" customWidth="1"/>
    <col min="1518" max="1519" width="9.08984375" style="329" bestFit="1" customWidth="1"/>
    <col min="1520" max="1528" width="9" style="329"/>
    <col min="1529" max="1568" width="9.08984375" style="329" bestFit="1" customWidth="1"/>
    <col min="1569" max="1769" width="9" style="329"/>
    <col min="1770" max="1770" width="3.36328125" style="329" customWidth="1"/>
    <col min="1771" max="1771" width="21.36328125" style="329" customWidth="1"/>
    <col min="1772" max="1773" width="0" style="329" hidden="1" customWidth="1"/>
    <col min="1774" max="1775" width="9.08984375" style="329" bestFit="1" customWidth="1"/>
    <col min="1776" max="1784" width="9" style="329"/>
    <col min="1785" max="1824" width="9.08984375" style="329" bestFit="1" customWidth="1"/>
    <col min="1825" max="2025" width="9" style="329"/>
    <col min="2026" max="2026" width="3.36328125" style="329" customWidth="1"/>
    <col min="2027" max="2027" width="21.36328125" style="329" customWidth="1"/>
    <col min="2028" max="2029" width="0" style="329" hidden="1" customWidth="1"/>
    <col min="2030" max="2031" width="9.08984375" style="329" bestFit="1" customWidth="1"/>
    <col min="2032" max="2040" width="9" style="329"/>
    <col min="2041" max="2080" width="9.08984375" style="329" bestFit="1" customWidth="1"/>
    <col min="2081" max="2281" width="9" style="329"/>
    <col min="2282" max="2282" width="3.36328125" style="329" customWidth="1"/>
    <col min="2283" max="2283" width="21.36328125" style="329" customWidth="1"/>
    <col min="2284" max="2285" width="0" style="329" hidden="1" customWidth="1"/>
    <col min="2286" max="2287" width="9.08984375" style="329" bestFit="1" customWidth="1"/>
    <col min="2288" max="2296" width="9" style="329"/>
    <col min="2297" max="2336" width="9.08984375" style="329" bestFit="1" customWidth="1"/>
    <col min="2337" max="2537" width="9" style="329"/>
    <col min="2538" max="2538" width="3.36328125" style="329" customWidth="1"/>
    <col min="2539" max="2539" width="21.36328125" style="329" customWidth="1"/>
    <col min="2540" max="2541" width="0" style="329" hidden="1" customWidth="1"/>
    <col min="2542" max="2543" width="9.08984375" style="329" bestFit="1" customWidth="1"/>
    <col min="2544" max="2552" width="9" style="329"/>
    <col min="2553" max="2592" width="9.08984375" style="329" bestFit="1" customWidth="1"/>
    <col min="2593" max="2793" width="9" style="329"/>
    <col min="2794" max="2794" width="3.36328125" style="329" customWidth="1"/>
    <col min="2795" max="2795" width="21.36328125" style="329" customWidth="1"/>
    <col min="2796" max="2797" width="0" style="329" hidden="1" customWidth="1"/>
    <col min="2798" max="2799" width="9.08984375" style="329" bestFit="1" customWidth="1"/>
    <col min="2800" max="2808" width="9" style="329"/>
    <col min="2809" max="2848" width="9.08984375" style="329" bestFit="1" customWidth="1"/>
    <col min="2849" max="3049" width="9" style="329"/>
    <col min="3050" max="3050" width="3.36328125" style="329" customWidth="1"/>
    <col min="3051" max="3051" width="21.36328125" style="329" customWidth="1"/>
    <col min="3052" max="3053" width="0" style="329" hidden="1" customWidth="1"/>
    <col min="3054" max="3055" width="9.08984375" style="329" bestFit="1" customWidth="1"/>
    <col min="3056" max="3064" width="9" style="329"/>
    <col min="3065" max="3104" width="9.08984375" style="329" bestFit="1" customWidth="1"/>
    <col min="3105" max="3305" width="9" style="329"/>
    <col min="3306" max="3306" width="3.36328125" style="329" customWidth="1"/>
    <col min="3307" max="3307" width="21.36328125" style="329" customWidth="1"/>
    <col min="3308" max="3309" width="0" style="329" hidden="1" customWidth="1"/>
    <col min="3310" max="3311" width="9.08984375" style="329" bestFit="1" customWidth="1"/>
    <col min="3312" max="3320" width="9" style="329"/>
    <col min="3321" max="3360" width="9.08984375" style="329" bestFit="1" customWidth="1"/>
    <col min="3361" max="3561" width="9" style="329"/>
    <col min="3562" max="3562" width="3.36328125" style="329" customWidth="1"/>
    <col min="3563" max="3563" width="21.36328125" style="329" customWidth="1"/>
    <col min="3564" max="3565" width="0" style="329" hidden="1" customWidth="1"/>
    <col min="3566" max="3567" width="9.08984375" style="329" bestFit="1" customWidth="1"/>
    <col min="3568" max="3576" width="9" style="329"/>
    <col min="3577" max="3616" width="9.08984375" style="329" bestFit="1" customWidth="1"/>
    <col min="3617" max="3817" width="9" style="329"/>
    <col min="3818" max="3818" width="3.36328125" style="329" customWidth="1"/>
    <col min="3819" max="3819" width="21.36328125" style="329" customWidth="1"/>
    <col min="3820" max="3821" width="0" style="329" hidden="1" customWidth="1"/>
    <col min="3822" max="3823" width="9.08984375" style="329" bestFit="1" customWidth="1"/>
    <col min="3824" max="3832" width="9" style="329"/>
    <col min="3833" max="3872" width="9.08984375" style="329" bestFit="1" customWidth="1"/>
    <col min="3873" max="4073" width="9" style="329"/>
    <col min="4074" max="4074" width="3.36328125" style="329" customWidth="1"/>
    <col min="4075" max="4075" width="21.36328125" style="329" customWidth="1"/>
    <col min="4076" max="4077" width="0" style="329" hidden="1" customWidth="1"/>
    <col min="4078" max="4079" width="9.08984375" style="329" bestFit="1" customWidth="1"/>
    <col min="4080" max="4088" width="9" style="329"/>
    <col min="4089" max="4128" width="9.08984375" style="329" bestFit="1" customWidth="1"/>
    <col min="4129" max="4329" width="9" style="329"/>
    <col min="4330" max="4330" width="3.36328125" style="329" customWidth="1"/>
    <col min="4331" max="4331" width="21.36328125" style="329" customWidth="1"/>
    <col min="4332" max="4333" width="0" style="329" hidden="1" customWidth="1"/>
    <col min="4334" max="4335" width="9.08984375" style="329" bestFit="1" customWidth="1"/>
    <col min="4336" max="4344" width="9" style="329"/>
    <col min="4345" max="4384" width="9.08984375" style="329" bestFit="1" customWidth="1"/>
    <col min="4385" max="4585" width="9" style="329"/>
    <col min="4586" max="4586" width="3.36328125" style="329" customWidth="1"/>
    <col min="4587" max="4587" width="21.36328125" style="329" customWidth="1"/>
    <col min="4588" max="4589" width="0" style="329" hidden="1" customWidth="1"/>
    <col min="4590" max="4591" width="9.08984375" style="329" bestFit="1" customWidth="1"/>
    <col min="4592" max="4600" width="9" style="329"/>
    <col min="4601" max="4640" width="9.08984375" style="329" bestFit="1" customWidth="1"/>
    <col min="4641" max="4841" width="9" style="329"/>
    <col min="4842" max="4842" width="3.36328125" style="329" customWidth="1"/>
    <col min="4843" max="4843" width="21.36328125" style="329" customWidth="1"/>
    <col min="4844" max="4845" width="0" style="329" hidden="1" customWidth="1"/>
    <col min="4846" max="4847" width="9.08984375" style="329" bestFit="1" customWidth="1"/>
    <col min="4848" max="4856" width="9" style="329"/>
    <col min="4857" max="4896" width="9.08984375" style="329" bestFit="1" customWidth="1"/>
    <col min="4897" max="5097" width="9" style="329"/>
    <col min="5098" max="5098" width="3.36328125" style="329" customWidth="1"/>
    <col min="5099" max="5099" width="21.36328125" style="329" customWidth="1"/>
    <col min="5100" max="5101" width="0" style="329" hidden="1" customWidth="1"/>
    <col min="5102" max="5103" width="9.08984375" style="329" bestFit="1" customWidth="1"/>
    <col min="5104" max="5112" width="9" style="329"/>
    <col min="5113" max="5152" width="9.08984375" style="329" bestFit="1" customWidth="1"/>
    <col min="5153" max="5353" width="9" style="329"/>
    <col min="5354" max="5354" width="3.36328125" style="329" customWidth="1"/>
    <col min="5355" max="5355" width="21.36328125" style="329" customWidth="1"/>
    <col min="5356" max="5357" width="0" style="329" hidden="1" customWidth="1"/>
    <col min="5358" max="5359" width="9.08984375" style="329" bestFit="1" customWidth="1"/>
    <col min="5360" max="5368" width="9" style="329"/>
    <col min="5369" max="5408" width="9.08984375" style="329" bestFit="1" customWidth="1"/>
    <col min="5409" max="5609" width="9" style="329"/>
    <col min="5610" max="5610" width="3.36328125" style="329" customWidth="1"/>
    <col min="5611" max="5611" width="21.36328125" style="329" customWidth="1"/>
    <col min="5612" max="5613" width="0" style="329" hidden="1" customWidth="1"/>
    <col min="5614" max="5615" width="9.08984375" style="329" bestFit="1" customWidth="1"/>
    <col min="5616" max="5624" width="9" style="329"/>
    <col min="5625" max="5664" width="9.08984375" style="329" bestFit="1" customWidth="1"/>
    <col min="5665" max="5865" width="9" style="329"/>
    <col min="5866" max="5866" width="3.36328125" style="329" customWidth="1"/>
    <col min="5867" max="5867" width="21.36328125" style="329" customWidth="1"/>
    <col min="5868" max="5869" width="0" style="329" hidden="1" customWidth="1"/>
    <col min="5870" max="5871" width="9.08984375" style="329" bestFit="1" customWidth="1"/>
    <col min="5872" max="5880" width="9" style="329"/>
    <col min="5881" max="5920" width="9.08984375" style="329" bestFit="1" customWidth="1"/>
    <col min="5921" max="6121" width="9" style="329"/>
    <col min="6122" max="6122" width="3.36328125" style="329" customWidth="1"/>
    <col min="6123" max="6123" width="21.36328125" style="329" customWidth="1"/>
    <col min="6124" max="6125" width="0" style="329" hidden="1" customWidth="1"/>
    <col min="6126" max="6127" width="9.08984375" style="329" bestFit="1" customWidth="1"/>
    <col min="6128" max="6136" width="9" style="329"/>
    <col min="6137" max="6176" width="9.08984375" style="329" bestFit="1" customWidth="1"/>
    <col min="6177" max="6377" width="9" style="329"/>
    <col min="6378" max="6378" width="3.36328125" style="329" customWidth="1"/>
    <col min="6379" max="6379" width="21.36328125" style="329" customWidth="1"/>
    <col min="6380" max="6381" width="0" style="329" hidden="1" customWidth="1"/>
    <col min="6382" max="6383" width="9.08984375" style="329" bestFit="1" customWidth="1"/>
    <col min="6384" max="6392" width="9" style="329"/>
    <col min="6393" max="6432" width="9.08984375" style="329" bestFit="1" customWidth="1"/>
    <col min="6433" max="6633" width="9" style="329"/>
    <col min="6634" max="6634" width="3.36328125" style="329" customWidth="1"/>
    <col min="6635" max="6635" width="21.36328125" style="329" customWidth="1"/>
    <col min="6636" max="6637" width="0" style="329" hidden="1" customWidth="1"/>
    <col min="6638" max="6639" width="9.08984375" style="329" bestFit="1" customWidth="1"/>
    <col min="6640" max="6648" width="9" style="329"/>
    <col min="6649" max="6688" width="9.08984375" style="329" bestFit="1" customWidth="1"/>
    <col min="6689" max="6889" width="9" style="329"/>
    <col min="6890" max="6890" width="3.36328125" style="329" customWidth="1"/>
    <col min="6891" max="6891" width="21.36328125" style="329" customWidth="1"/>
    <col min="6892" max="6893" width="0" style="329" hidden="1" customWidth="1"/>
    <col min="6894" max="6895" width="9.08984375" style="329" bestFit="1" customWidth="1"/>
    <col min="6896" max="6904" width="9" style="329"/>
    <col min="6905" max="6944" width="9.08984375" style="329" bestFit="1" customWidth="1"/>
    <col min="6945" max="7145" width="9" style="329"/>
    <col min="7146" max="7146" width="3.36328125" style="329" customWidth="1"/>
    <col min="7147" max="7147" width="21.36328125" style="329" customWidth="1"/>
    <col min="7148" max="7149" width="0" style="329" hidden="1" customWidth="1"/>
    <col min="7150" max="7151" width="9.08984375" style="329" bestFit="1" customWidth="1"/>
    <col min="7152" max="7160" width="9" style="329"/>
    <col min="7161" max="7200" width="9.08984375" style="329" bestFit="1" customWidth="1"/>
    <col min="7201" max="7401" width="9" style="329"/>
    <col min="7402" max="7402" width="3.36328125" style="329" customWidth="1"/>
    <col min="7403" max="7403" width="21.36328125" style="329" customWidth="1"/>
    <col min="7404" max="7405" width="0" style="329" hidden="1" customWidth="1"/>
    <col min="7406" max="7407" width="9.08984375" style="329" bestFit="1" customWidth="1"/>
    <col min="7408" max="7416" width="9" style="329"/>
    <col min="7417" max="7456" width="9.08984375" style="329" bestFit="1" customWidth="1"/>
    <col min="7457" max="7657" width="9" style="329"/>
    <col min="7658" max="7658" width="3.36328125" style="329" customWidth="1"/>
    <col min="7659" max="7659" width="21.36328125" style="329" customWidth="1"/>
    <col min="7660" max="7661" width="0" style="329" hidden="1" customWidth="1"/>
    <col min="7662" max="7663" width="9.08984375" style="329" bestFit="1" customWidth="1"/>
    <col min="7664" max="7672" width="9" style="329"/>
    <col min="7673" max="7712" width="9.08984375" style="329" bestFit="1" customWidth="1"/>
    <col min="7713" max="7913" width="9" style="329"/>
    <col min="7914" max="7914" width="3.36328125" style="329" customWidth="1"/>
    <col min="7915" max="7915" width="21.36328125" style="329" customWidth="1"/>
    <col min="7916" max="7917" width="0" style="329" hidden="1" customWidth="1"/>
    <col min="7918" max="7919" width="9.08984375" style="329" bestFit="1" customWidth="1"/>
    <col min="7920" max="7928" width="9" style="329"/>
    <col min="7929" max="7968" width="9.08984375" style="329" bestFit="1" customWidth="1"/>
    <col min="7969" max="8169" width="9" style="329"/>
    <col min="8170" max="8170" width="3.36328125" style="329" customWidth="1"/>
    <col min="8171" max="8171" width="21.36328125" style="329" customWidth="1"/>
    <col min="8172" max="8173" width="0" style="329" hidden="1" customWidth="1"/>
    <col min="8174" max="8175" width="9.08984375" style="329" bestFit="1" customWidth="1"/>
    <col min="8176" max="8184" width="9" style="329"/>
    <col min="8185" max="8224" width="9.08984375" style="329" bestFit="1" customWidth="1"/>
    <col min="8225" max="8425" width="9" style="329"/>
    <col min="8426" max="8426" width="3.36328125" style="329" customWidth="1"/>
    <col min="8427" max="8427" width="21.36328125" style="329" customWidth="1"/>
    <col min="8428" max="8429" width="0" style="329" hidden="1" customWidth="1"/>
    <col min="8430" max="8431" width="9.08984375" style="329" bestFit="1" customWidth="1"/>
    <col min="8432" max="8440" width="9" style="329"/>
    <col min="8441" max="8480" width="9.08984375" style="329" bestFit="1" customWidth="1"/>
    <col min="8481" max="8681" width="9" style="329"/>
    <col min="8682" max="8682" width="3.36328125" style="329" customWidth="1"/>
    <col min="8683" max="8683" width="21.36328125" style="329" customWidth="1"/>
    <col min="8684" max="8685" width="0" style="329" hidden="1" customWidth="1"/>
    <col min="8686" max="8687" width="9.08984375" style="329" bestFit="1" customWidth="1"/>
    <col min="8688" max="8696" width="9" style="329"/>
    <col min="8697" max="8736" width="9.08984375" style="329" bestFit="1" customWidth="1"/>
    <col min="8737" max="8937" width="9" style="329"/>
    <col min="8938" max="8938" width="3.36328125" style="329" customWidth="1"/>
    <col min="8939" max="8939" width="21.36328125" style="329" customWidth="1"/>
    <col min="8940" max="8941" width="0" style="329" hidden="1" customWidth="1"/>
    <col min="8942" max="8943" width="9.08984375" style="329" bestFit="1" customWidth="1"/>
    <col min="8944" max="8952" width="9" style="329"/>
    <col min="8953" max="8992" width="9.08984375" style="329" bestFit="1" customWidth="1"/>
    <col min="8993" max="9193" width="9" style="329"/>
    <col min="9194" max="9194" width="3.36328125" style="329" customWidth="1"/>
    <col min="9195" max="9195" width="21.36328125" style="329" customWidth="1"/>
    <col min="9196" max="9197" width="0" style="329" hidden="1" customWidth="1"/>
    <col min="9198" max="9199" width="9.08984375" style="329" bestFit="1" customWidth="1"/>
    <col min="9200" max="9208" width="9" style="329"/>
    <col min="9209" max="9248" width="9.08984375" style="329" bestFit="1" customWidth="1"/>
    <col min="9249" max="9449" width="9" style="329"/>
    <col min="9450" max="9450" width="3.36328125" style="329" customWidth="1"/>
    <col min="9451" max="9451" width="21.36328125" style="329" customWidth="1"/>
    <col min="9452" max="9453" width="0" style="329" hidden="1" customWidth="1"/>
    <col min="9454" max="9455" width="9.08984375" style="329" bestFit="1" customWidth="1"/>
    <col min="9456" max="9464" width="9" style="329"/>
    <col min="9465" max="9504" width="9.08984375" style="329" bestFit="1" customWidth="1"/>
    <col min="9505" max="9705" width="9" style="329"/>
    <col min="9706" max="9706" width="3.36328125" style="329" customWidth="1"/>
    <col min="9707" max="9707" width="21.36328125" style="329" customWidth="1"/>
    <col min="9708" max="9709" width="0" style="329" hidden="1" customWidth="1"/>
    <col min="9710" max="9711" width="9.08984375" style="329" bestFit="1" customWidth="1"/>
    <col min="9712" max="9720" width="9" style="329"/>
    <col min="9721" max="9760" width="9.08984375" style="329" bestFit="1" customWidth="1"/>
    <col min="9761" max="9961" width="9" style="329"/>
    <col min="9962" max="9962" width="3.36328125" style="329" customWidth="1"/>
    <col min="9963" max="9963" width="21.36328125" style="329" customWidth="1"/>
    <col min="9964" max="9965" width="0" style="329" hidden="1" customWidth="1"/>
    <col min="9966" max="9967" width="9.08984375" style="329" bestFit="1" customWidth="1"/>
    <col min="9968" max="9976" width="9" style="329"/>
    <col min="9977" max="10016" width="9.08984375" style="329" bestFit="1" customWidth="1"/>
    <col min="10017" max="10217" width="9" style="329"/>
    <col min="10218" max="10218" width="3.36328125" style="329" customWidth="1"/>
    <col min="10219" max="10219" width="21.36328125" style="329" customWidth="1"/>
    <col min="10220" max="10221" width="0" style="329" hidden="1" customWidth="1"/>
    <col min="10222" max="10223" width="9.08984375" style="329" bestFit="1" customWidth="1"/>
    <col min="10224" max="10232" width="9" style="329"/>
    <col min="10233" max="10272" width="9.08984375" style="329" bestFit="1" customWidth="1"/>
    <col min="10273" max="10473" width="9" style="329"/>
    <col min="10474" max="10474" width="3.36328125" style="329" customWidth="1"/>
    <col min="10475" max="10475" width="21.36328125" style="329" customWidth="1"/>
    <col min="10476" max="10477" width="0" style="329" hidden="1" customWidth="1"/>
    <col min="10478" max="10479" width="9.08984375" style="329" bestFit="1" customWidth="1"/>
    <col min="10480" max="10488" width="9" style="329"/>
    <col min="10489" max="10528" width="9.08984375" style="329" bestFit="1" customWidth="1"/>
    <col min="10529" max="10729" width="9" style="329"/>
    <col min="10730" max="10730" width="3.36328125" style="329" customWidth="1"/>
    <col min="10731" max="10731" width="21.36328125" style="329" customWidth="1"/>
    <col min="10732" max="10733" width="0" style="329" hidden="1" customWidth="1"/>
    <col min="10734" max="10735" width="9.08984375" style="329" bestFit="1" customWidth="1"/>
    <col min="10736" max="10744" width="9" style="329"/>
    <col min="10745" max="10784" width="9.08984375" style="329" bestFit="1" customWidth="1"/>
    <col min="10785" max="10985" width="9" style="329"/>
    <col min="10986" max="10986" width="3.36328125" style="329" customWidth="1"/>
    <col min="10987" max="10987" width="21.36328125" style="329" customWidth="1"/>
    <col min="10988" max="10989" width="0" style="329" hidden="1" customWidth="1"/>
    <col min="10990" max="10991" width="9.08984375" style="329" bestFit="1" customWidth="1"/>
    <col min="10992" max="11000" width="9" style="329"/>
    <col min="11001" max="11040" width="9.08984375" style="329" bestFit="1" customWidth="1"/>
    <col min="11041" max="11241" width="9" style="329"/>
    <col min="11242" max="11242" width="3.36328125" style="329" customWidth="1"/>
    <col min="11243" max="11243" width="21.36328125" style="329" customWidth="1"/>
    <col min="11244" max="11245" width="0" style="329" hidden="1" customWidth="1"/>
    <col min="11246" max="11247" width="9.08984375" style="329" bestFit="1" customWidth="1"/>
    <col min="11248" max="11256" width="9" style="329"/>
    <col min="11257" max="11296" width="9.08984375" style="329" bestFit="1" customWidth="1"/>
    <col min="11297" max="11497" width="9" style="329"/>
    <col min="11498" max="11498" width="3.36328125" style="329" customWidth="1"/>
    <col min="11499" max="11499" width="21.36328125" style="329" customWidth="1"/>
    <col min="11500" max="11501" width="0" style="329" hidden="1" customWidth="1"/>
    <col min="11502" max="11503" width="9.08984375" style="329" bestFit="1" customWidth="1"/>
    <col min="11504" max="11512" width="9" style="329"/>
    <col min="11513" max="11552" width="9.08984375" style="329" bestFit="1" customWidth="1"/>
    <col min="11553" max="11753" width="9" style="329"/>
    <col min="11754" max="11754" width="3.36328125" style="329" customWidth="1"/>
    <col min="11755" max="11755" width="21.36328125" style="329" customWidth="1"/>
    <col min="11756" max="11757" width="0" style="329" hidden="1" customWidth="1"/>
    <col min="11758" max="11759" width="9.08984375" style="329" bestFit="1" customWidth="1"/>
    <col min="11760" max="11768" width="9" style="329"/>
    <col min="11769" max="11808" width="9.08984375" style="329" bestFit="1" customWidth="1"/>
    <col min="11809" max="12009" width="9" style="329"/>
    <col min="12010" max="12010" width="3.36328125" style="329" customWidth="1"/>
    <col min="12011" max="12011" width="21.36328125" style="329" customWidth="1"/>
    <col min="12012" max="12013" width="0" style="329" hidden="1" customWidth="1"/>
    <col min="12014" max="12015" width="9.08984375" style="329" bestFit="1" customWidth="1"/>
    <col min="12016" max="12024" width="9" style="329"/>
    <col min="12025" max="12064" width="9.08984375" style="329" bestFit="1" customWidth="1"/>
    <col min="12065" max="12265" width="9" style="329"/>
    <col min="12266" max="12266" width="3.36328125" style="329" customWidth="1"/>
    <col min="12267" max="12267" width="21.36328125" style="329" customWidth="1"/>
    <col min="12268" max="12269" width="0" style="329" hidden="1" customWidth="1"/>
    <col min="12270" max="12271" width="9.08984375" style="329" bestFit="1" customWidth="1"/>
    <col min="12272" max="12280" width="9" style="329"/>
    <col min="12281" max="12320" width="9.08984375" style="329" bestFit="1" customWidth="1"/>
    <col min="12321" max="12521" width="9" style="329"/>
    <col min="12522" max="12522" width="3.36328125" style="329" customWidth="1"/>
    <col min="12523" max="12523" width="21.36328125" style="329" customWidth="1"/>
    <col min="12524" max="12525" width="0" style="329" hidden="1" customWidth="1"/>
    <col min="12526" max="12527" width="9.08984375" style="329" bestFit="1" customWidth="1"/>
    <col min="12528" max="12536" width="9" style="329"/>
    <col min="12537" max="12576" width="9.08984375" style="329" bestFit="1" customWidth="1"/>
    <col min="12577" max="12777" width="9" style="329"/>
    <col min="12778" max="12778" width="3.36328125" style="329" customWidth="1"/>
    <col min="12779" max="12779" width="21.36328125" style="329" customWidth="1"/>
    <col min="12780" max="12781" width="0" style="329" hidden="1" customWidth="1"/>
    <col min="12782" max="12783" width="9.08984375" style="329" bestFit="1" customWidth="1"/>
    <col min="12784" max="12792" width="9" style="329"/>
    <col min="12793" max="12832" width="9.08984375" style="329" bestFit="1" customWidth="1"/>
    <col min="12833" max="13033" width="9" style="329"/>
    <col min="13034" max="13034" width="3.36328125" style="329" customWidth="1"/>
    <col min="13035" max="13035" width="21.36328125" style="329" customWidth="1"/>
    <col min="13036" max="13037" width="0" style="329" hidden="1" customWidth="1"/>
    <col min="13038" max="13039" width="9.08984375" style="329" bestFit="1" customWidth="1"/>
    <col min="13040" max="13048" width="9" style="329"/>
    <col min="13049" max="13088" width="9.08984375" style="329" bestFit="1" customWidth="1"/>
    <col min="13089" max="13289" width="9" style="329"/>
    <col min="13290" max="13290" width="3.36328125" style="329" customWidth="1"/>
    <col min="13291" max="13291" width="21.36328125" style="329" customWidth="1"/>
    <col min="13292" max="13293" width="0" style="329" hidden="1" customWidth="1"/>
    <col min="13294" max="13295" width="9.08984375" style="329" bestFit="1" customWidth="1"/>
    <col min="13296" max="13304" width="9" style="329"/>
    <col min="13305" max="13344" width="9.08984375" style="329" bestFit="1" customWidth="1"/>
    <col min="13345" max="13545" width="9" style="329"/>
    <col min="13546" max="13546" width="3.36328125" style="329" customWidth="1"/>
    <col min="13547" max="13547" width="21.36328125" style="329" customWidth="1"/>
    <col min="13548" max="13549" width="0" style="329" hidden="1" customWidth="1"/>
    <col min="13550" max="13551" width="9.08984375" style="329" bestFit="1" customWidth="1"/>
    <col min="13552" max="13560" width="9" style="329"/>
    <col min="13561" max="13600" width="9.08984375" style="329" bestFit="1" customWidth="1"/>
    <col min="13601" max="13801" width="9" style="329"/>
    <col min="13802" max="13802" width="3.36328125" style="329" customWidth="1"/>
    <col min="13803" max="13803" width="21.36328125" style="329" customWidth="1"/>
    <col min="13804" max="13805" width="0" style="329" hidden="1" customWidth="1"/>
    <col min="13806" max="13807" width="9.08984375" style="329" bestFit="1" customWidth="1"/>
    <col min="13808" max="13816" width="9" style="329"/>
    <col min="13817" max="13856" width="9.08984375" style="329" bestFit="1" customWidth="1"/>
    <col min="13857" max="14057" width="9" style="329"/>
    <col min="14058" max="14058" width="3.36328125" style="329" customWidth="1"/>
    <col min="14059" max="14059" width="21.36328125" style="329" customWidth="1"/>
    <col min="14060" max="14061" width="0" style="329" hidden="1" customWidth="1"/>
    <col min="14062" max="14063" width="9.08984375" style="329" bestFit="1" customWidth="1"/>
    <col min="14064" max="14072" width="9" style="329"/>
    <col min="14073" max="14112" width="9.08984375" style="329" bestFit="1" customWidth="1"/>
    <col min="14113" max="14313" width="9" style="329"/>
    <col min="14314" max="14314" width="3.36328125" style="329" customWidth="1"/>
    <col min="14315" max="14315" width="21.36328125" style="329" customWidth="1"/>
    <col min="14316" max="14317" width="0" style="329" hidden="1" customWidth="1"/>
    <col min="14318" max="14319" width="9.08984375" style="329" bestFit="1" customWidth="1"/>
    <col min="14320" max="14328" width="9" style="329"/>
    <col min="14329" max="14368" width="9.08984375" style="329" bestFit="1" customWidth="1"/>
    <col min="14369" max="14569" width="9" style="329"/>
    <col min="14570" max="14570" width="3.36328125" style="329" customWidth="1"/>
    <col min="14571" max="14571" width="21.36328125" style="329" customWidth="1"/>
    <col min="14572" max="14573" width="0" style="329" hidden="1" customWidth="1"/>
    <col min="14574" max="14575" width="9.08984375" style="329" bestFit="1" customWidth="1"/>
    <col min="14576" max="14584" width="9" style="329"/>
    <col min="14585" max="14624" width="9.08984375" style="329" bestFit="1" customWidth="1"/>
    <col min="14625" max="14825" width="9" style="329"/>
    <col min="14826" max="14826" width="3.36328125" style="329" customWidth="1"/>
    <col min="14827" max="14827" width="21.36328125" style="329" customWidth="1"/>
    <col min="14828" max="14829" width="0" style="329" hidden="1" customWidth="1"/>
    <col min="14830" max="14831" width="9.08984375" style="329" bestFit="1" customWidth="1"/>
    <col min="14832" max="14840" width="9" style="329"/>
    <col min="14841" max="14880" width="9.08984375" style="329" bestFit="1" customWidth="1"/>
    <col min="14881" max="15081" width="9" style="329"/>
    <col min="15082" max="15082" width="3.36328125" style="329" customWidth="1"/>
    <col min="15083" max="15083" width="21.36328125" style="329" customWidth="1"/>
    <col min="15084" max="15085" width="0" style="329" hidden="1" customWidth="1"/>
    <col min="15086" max="15087" width="9.08984375" style="329" bestFit="1" customWidth="1"/>
    <col min="15088" max="15096" width="9" style="329"/>
    <col min="15097" max="15136" width="9.08984375" style="329" bestFit="1" customWidth="1"/>
    <col min="15137" max="15337" width="9" style="329"/>
    <col min="15338" max="15338" width="3.36328125" style="329" customWidth="1"/>
    <col min="15339" max="15339" width="21.36328125" style="329" customWidth="1"/>
    <col min="15340" max="15341" width="0" style="329" hidden="1" customWidth="1"/>
    <col min="15342" max="15343" width="9.08984375" style="329" bestFit="1" customWidth="1"/>
    <col min="15344" max="15352" width="9" style="329"/>
    <col min="15353" max="15392" width="9.08984375" style="329" bestFit="1" customWidth="1"/>
    <col min="15393" max="15593" width="9" style="329"/>
    <col min="15594" max="15594" width="3.36328125" style="329" customWidth="1"/>
    <col min="15595" max="15595" width="21.36328125" style="329" customWidth="1"/>
    <col min="15596" max="15597" width="0" style="329" hidden="1" customWidth="1"/>
    <col min="15598" max="15599" width="9.08984375" style="329" bestFit="1" customWidth="1"/>
    <col min="15600" max="15608" width="9" style="329"/>
    <col min="15609" max="15648" width="9.08984375" style="329" bestFit="1" customWidth="1"/>
    <col min="15649" max="15849" width="9" style="329"/>
    <col min="15850" max="15850" width="3.36328125" style="329" customWidth="1"/>
    <col min="15851" max="15851" width="21.36328125" style="329" customWidth="1"/>
    <col min="15852" max="15853" width="0" style="329" hidden="1" customWidth="1"/>
    <col min="15854" max="15855" width="9.08984375" style="329" bestFit="1" customWidth="1"/>
    <col min="15856" max="15864" width="9" style="329"/>
    <col min="15865" max="15904" width="9.08984375" style="329" bestFit="1" customWidth="1"/>
    <col min="15905" max="16105" width="9" style="329"/>
    <col min="16106" max="16106" width="3.36328125" style="329" customWidth="1"/>
    <col min="16107" max="16107" width="21.36328125" style="329" customWidth="1"/>
    <col min="16108" max="16109" width="0" style="329" hidden="1" customWidth="1"/>
    <col min="16110" max="16111" width="9.08984375" style="329" bestFit="1" customWidth="1"/>
    <col min="16112" max="16120" width="9" style="329"/>
    <col min="16121" max="16160" width="9.08984375" style="329" bestFit="1" customWidth="1"/>
    <col min="16161" max="16384" width="9" style="329"/>
  </cols>
  <sheetData>
    <row r="1" spans="1:44" x14ac:dyDescent="0.2">
      <c r="A1" s="325" t="s">
        <v>489</v>
      </c>
      <c r="B1" s="326"/>
      <c r="C1" s="327"/>
      <c r="D1" s="327"/>
      <c r="E1" s="328">
        <v>45093</v>
      </c>
      <c r="F1" s="327"/>
      <c r="G1" s="327"/>
      <c r="H1" s="327"/>
      <c r="I1" s="327"/>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row>
    <row r="2" spans="1:44" x14ac:dyDescent="0.2">
      <c r="A2" s="326" t="s">
        <v>178</v>
      </c>
      <c r="B2" s="326" t="s">
        <v>351</v>
      </c>
      <c r="C2" s="327"/>
      <c r="D2" s="327"/>
      <c r="E2" s="327" t="s">
        <v>178</v>
      </c>
      <c r="F2" s="327"/>
      <c r="G2" s="327"/>
      <c r="H2" s="327"/>
      <c r="I2" s="327"/>
      <c r="J2" s="327"/>
      <c r="K2" s="327"/>
      <c r="L2" s="327"/>
      <c r="M2" s="327"/>
      <c r="N2" s="327"/>
      <c r="O2" s="327"/>
      <c r="P2" s="327"/>
      <c r="Q2" s="327"/>
      <c r="R2" s="327"/>
      <c r="S2" s="327"/>
      <c r="T2" s="327"/>
      <c r="U2" s="327"/>
      <c r="V2" s="327"/>
      <c r="W2" s="327"/>
      <c r="X2" s="327"/>
      <c r="Y2" s="327"/>
      <c r="Z2" s="327"/>
      <c r="AA2" s="327"/>
      <c r="AB2" s="327"/>
      <c r="AC2" s="327"/>
      <c r="AD2" s="327"/>
      <c r="AE2" s="327"/>
      <c r="AF2" s="327"/>
      <c r="AG2" s="327"/>
      <c r="AH2" s="327"/>
      <c r="AI2" s="327"/>
      <c r="AJ2" s="327"/>
      <c r="AK2" s="327"/>
      <c r="AL2" s="327"/>
      <c r="AM2" s="327"/>
      <c r="AN2" s="327"/>
      <c r="AO2" s="327"/>
      <c r="AP2" s="327"/>
      <c r="AQ2" s="327" t="s">
        <v>490</v>
      </c>
      <c r="AR2" s="327"/>
    </row>
    <row r="3" spans="1:44" x14ac:dyDescent="0.2">
      <c r="A3" s="462" t="s">
        <v>491</v>
      </c>
      <c r="B3" s="463"/>
      <c r="C3" s="330" t="s">
        <v>492</v>
      </c>
      <c r="D3" s="331" t="s">
        <v>133</v>
      </c>
      <c r="E3" s="332" t="s">
        <v>493</v>
      </c>
      <c r="F3" s="331" t="s">
        <v>494</v>
      </c>
      <c r="G3" s="333" t="s">
        <v>495</v>
      </c>
      <c r="H3" s="332" t="s">
        <v>496</v>
      </c>
      <c r="I3" s="332" t="s">
        <v>497</v>
      </c>
      <c r="J3" s="331" t="s">
        <v>498</v>
      </c>
      <c r="K3" s="333" t="s">
        <v>499</v>
      </c>
      <c r="L3" s="332" t="s">
        <v>500</v>
      </c>
      <c r="M3" s="332" t="s">
        <v>501</v>
      </c>
      <c r="N3" s="331" t="s">
        <v>502</v>
      </c>
      <c r="O3" s="333" t="s">
        <v>503</v>
      </c>
      <c r="P3" s="331" t="s">
        <v>504</v>
      </c>
      <c r="Q3" s="333" t="s">
        <v>505</v>
      </c>
      <c r="R3" s="332" t="s">
        <v>506</v>
      </c>
      <c r="S3" s="332" t="s">
        <v>507</v>
      </c>
      <c r="T3" s="331" t="s">
        <v>508</v>
      </c>
      <c r="U3" s="333" t="s">
        <v>509</v>
      </c>
      <c r="V3" s="332" t="s">
        <v>510</v>
      </c>
      <c r="W3" s="332" t="s">
        <v>511</v>
      </c>
      <c r="X3" s="331" t="s">
        <v>512</v>
      </c>
      <c r="Y3" s="333" t="s">
        <v>513</v>
      </c>
      <c r="Z3" s="332" t="s">
        <v>514</v>
      </c>
      <c r="AA3" s="332" t="s">
        <v>515</v>
      </c>
      <c r="AB3" s="331" t="s">
        <v>516</v>
      </c>
      <c r="AC3" s="333" t="s">
        <v>517</v>
      </c>
      <c r="AD3" s="332" t="s">
        <v>518</v>
      </c>
      <c r="AE3" s="332" t="s">
        <v>519</v>
      </c>
      <c r="AF3" s="331" t="s">
        <v>520</v>
      </c>
      <c r="AG3" s="333" t="s">
        <v>521</v>
      </c>
      <c r="AH3" s="332" t="s">
        <v>522</v>
      </c>
      <c r="AI3" s="332" t="s">
        <v>523</v>
      </c>
      <c r="AJ3" s="331" t="s">
        <v>524</v>
      </c>
      <c r="AK3" s="333" t="s">
        <v>525</v>
      </c>
      <c r="AL3" s="332" t="s">
        <v>526</v>
      </c>
      <c r="AM3" s="332" t="s">
        <v>527</v>
      </c>
      <c r="AN3" s="331" t="s">
        <v>528</v>
      </c>
      <c r="AO3" s="333" t="s">
        <v>529</v>
      </c>
      <c r="AP3" s="332" t="s">
        <v>530</v>
      </c>
      <c r="AQ3" s="332" t="s">
        <v>531</v>
      </c>
      <c r="AR3" s="334" t="s">
        <v>532</v>
      </c>
    </row>
    <row r="4" spans="1:44" x14ac:dyDescent="0.2">
      <c r="A4" s="335"/>
      <c r="B4" s="336"/>
      <c r="C4" s="337" t="s">
        <v>533</v>
      </c>
      <c r="D4" s="338" t="s">
        <v>533</v>
      </c>
      <c r="E4" s="339" t="s">
        <v>533</v>
      </c>
      <c r="F4" s="338" t="s">
        <v>533</v>
      </c>
      <c r="G4" s="340" t="s">
        <v>533</v>
      </c>
      <c r="H4" s="339" t="s">
        <v>533</v>
      </c>
      <c r="I4" s="339" t="s">
        <v>533</v>
      </c>
      <c r="J4" s="338" t="s">
        <v>533</v>
      </c>
      <c r="K4" s="340" t="s">
        <v>533</v>
      </c>
      <c r="L4" s="339" t="s">
        <v>533</v>
      </c>
      <c r="M4" s="339" t="s">
        <v>533</v>
      </c>
      <c r="N4" s="338" t="s">
        <v>533</v>
      </c>
      <c r="O4" s="340" t="s">
        <v>533</v>
      </c>
      <c r="P4" s="338" t="s">
        <v>533</v>
      </c>
      <c r="Q4" s="340" t="s">
        <v>533</v>
      </c>
      <c r="R4" s="339" t="s">
        <v>533</v>
      </c>
      <c r="S4" s="339" t="s">
        <v>533</v>
      </c>
      <c r="T4" s="338" t="s">
        <v>533</v>
      </c>
      <c r="U4" s="340" t="s">
        <v>533</v>
      </c>
      <c r="V4" s="339" t="s">
        <v>533</v>
      </c>
      <c r="W4" s="339" t="s">
        <v>533</v>
      </c>
      <c r="X4" s="338" t="s">
        <v>533</v>
      </c>
      <c r="Y4" s="340" t="s">
        <v>533</v>
      </c>
      <c r="Z4" s="339" t="s">
        <v>533</v>
      </c>
      <c r="AA4" s="339" t="s">
        <v>533</v>
      </c>
      <c r="AB4" s="338" t="s">
        <v>533</v>
      </c>
      <c r="AC4" s="340" t="s">
        <v>533</v>
      </c>
      <c r="AD4" s="339" t="s">
        <v>533</v>
      </c>
      <c r="AE4" s="339" t="s">
        <v>533</v>
      </c>
      <c r="AF4" s="338" t="s">
        <v>533</v>
      </c>
      <c r="AG4" s="340" t="s">
        <v>533</v>
      </c>
      <c r="AH4" s="339" t="s">
        <v>533</v>
      </c>
      <c r="AI4" s="339" t="s">
        <v>533</v>
      </c>
      <c r="AJ4" s="338" t="s">
        <v>533</v>
      </c>
      <c r="AK4" s="340" t="s">
        <v>533</v>
      </c>
      <c r="AL4" s="339" t="s">
        <v>533</v>
      </c>
      <c r="AM4" s="339" t="s">
        <v>533</v>
      </c>
      <c r="AN4" s="338" t="s">
        <v>533</v>
      </c>
      <c r="AO4" s="340" t="s">
        <v>533</v>
      </c>
      <c r="AP4" s="339" t="s">
        <v>533</v>
      </c>
      <c r="AQ4" s="339" t="s">
        <v>533</v>
      </c>
      <c r="AR4" s="341" t="s">
        <v>533</v>
      </c>
    </row>
    <row r="5" spans="1:44" x14ac:dyDescent="0.2">
      <c r="A5" s="342" t="s">
        <v>264</v>
      </c>
      <c r="B5" s="343" t="s">
        <v>534</v>
      </c>
      <c r="C5" s="344">
        <v>52217</v>
      </c>
      <c r="D5" s="345">
        <v>5496</v>
      </c>
      <c r="E5" s="346">
        <v>2250</v>
      </c>
      <c r="F5" s="345">
        <v>682</v>
      </c>
      <c r="G5" s="347">
        <v>797</v>
      </c>
      <c r="H5" s="346">
        <v>732</v>
      </c>
      <c r="I5" s="346">
        <v>2451</v>
      </c>
      <c r="J5" s="345">
        <v>105</v>
      </c>
      <c r="K5" s="347">
        <v>727</v>
      </c>
      <c r="L5" s="346">
        <v>204</v>
      </c>
      <c r="M5" s="346">
        <v>2710</v>
      </c>
      <c r="N5" s="345">
        <v>1090</v>
      </c>
      <c r="O5" s="347">
        <v>495</v>
      </c>
      <c r="P5" s="345">
        <v>383</v>
      </c>
      <c r="Q5" s="347">
        <v>1109</v>
      </c>
      <c r="R5" s="346">
        <v>1919</v>
      </c>
      <c r="S5" s="346">
        <v>215</v>
      </c>
      <c r="T5" s="345">
        <v>567</v>
      </c>
      <c r="U5" s="347">
        <v>811</v>
      </c>
      <c r="V5" s="346">
        <v>1485</v>
      </c>
      <c r="W5" s="346">
        <v>1074</v>
      </c>
      <c r="X5" s="345">
        <v>3000</v>
      </c>
      <c r="Y5" s="347">
        <v>1075</v>
      </c>
      <c r="Z5" s="346">
        <v>3053</v>
      </c>
      <c r="AA5" s="346">
        <v>6898</v>
      </c>
      <c r="AB5" s="345">
        <v>942</v>
      </c>
      <c r="AC5" s="347">
        <v>2553</v>
      </c>
      <c r="AD5" s="346">
        <v>732</v>
      </c>
      <c r="AE5" s="346">
        <v>1117</v>
      </c>
      <c r="AF5" s="345">
        <v>1098</v>
      </c>
      <c r="AG5" s="347">
        <v>487</v>
      </c>
      <c r="AH5" s="346">
        <v>417</v>
      </c>
      <c r="AI5" s="346">
        <v>845</v>
      </c>
      <c r="AJ5" s="345">
        <v>71</v>
      </c>
      <c r="AK5" s="347">
        <v>215</v>
      </c>
      <c r="AL5" s="346">
        <v>313</v>
      </c>
      <c r="AM5" s="346">
        <v>227</v>
      </c>
      <c r="AN5" s="345">
        <v>215</v>
      </c>
      <c r="AO5" s="347">
        <v>383</v>
      </c>
      <c r="AP5" s="346">
        <v>852</v>
      </c>
      <c r="AQ5" s="346">
        <v>933</v>
      </c>
      <c r="AR5" s="348">
        <v>1116</v>
      </c>
    </row>
    <row r="6" spans="1:44" x14ac:dyDescent="0.2">
      <c r="A6" s="342" t="s">
        <v>220</v>
      </c>
      <c r="B6" s="343" t="s">
        <v>446</v>
      </c>
      <c r="C6" s="344">
        <v>1559</v>
      </c>
      <c r="D6" s="345">
        <f t="shared" ref="D6:D40" si="0">C6-SUM(E6:AR6)</f>
        <v>89</v>
      </c>
      <c r="E6" s="346">
        <v>98</v>
      </c>
      <c r="F6" s="345">
        <v>2</v>
      </c>
      <c r="G6" s="347">
        <v>25</v>
      </c>
      <c r="H6" s="346">
        <v>8</v>
      </c>
      <c r="I6" s="346">
        <v>15</v>
      </c>
      <c r="J6" s="345">
        <v>0</v>
      </c>
      <c r="K6" s="347">
        <v>5</v>
      </c>
      <c r="L6" s="346">
        <v>9</v>
      </c>
      <c r="M6" s="346">
        <v>123</v>
      </c>
      <c r="N6" s="345">
        <v>0</v>
      </c>
      <c r="O6" s="347">
        <v>0</v>
      </c>
      <c r="P6" s="345">
        <v>21</v>
      </c>
      <c r="Q6" s="347">
        <v>6</v>
      </c>
      <c r="R6" s="346">
        <v>0</v>
      </c>
      <c r="S6" s="346">
        <v>0</v>
      </c>
      <c r="T6" s="345">
        <v>0</v>
      </c>
      <c r="U6" s="347">
        <v>1</v>
      </c>
      <c r="V6" s="346">
        <v>9</v>
      </c>
      <c r="W6" s="346">
        <v>2</v>
      </c>
      <c r="X6" s="345">
        <v>46</v>
      </c>
      <c r="Y6" s="347">
        <v>124</v>
      </c>
      <c r="Z6" s="346">
        <v>145</v>
      </c>
      <c r="AA6" s="346">
        <v>13</v>
      </c>
      <c r="AB6" s="345">
        <v>123</v>
      </c>
      <c r="AC6" s="347">
        <v>1</v>
      </c>
      <c r="AD6" s="346">
        <v>317</v>
      </c>
      <c r="AE6" s="346">
        <v>2</v>
      </c>
      <c r="AF6" s="345">
        <v>18</v>
      </c>
      <c r="AG6" s="347">
        <v>8</v>
      </c>
      <c r="AH6" s="346">
        <v>92</v>
      </c>
      <c r="AI6" s="346">
        <v>1</v>
      </c>
      <c r="AJ6" s="345">
        <v>0</v>
      </c>
      <c r="AK6" s="347">
        <v>15</v>
      </c>
      <c r="AL6" s="346">
        <v>18</v>
      </c>
      <c r="AM6" s="346">
        <v>78</v>
      </c>
      <c r="AN6" s="345">
        <v>0</v>
      </c>
      <c r="AO6" s="347">
        <v>11</v>
      </c>
      <c r="AP6" s="346">
        <v>25</v>
      </c>
      <c r="AQ6" s="346">
        <v>81</v>
      </c>
      <c r="AR6" s="348">
        <v>28</v>
      </c>
    </row>
    <row r="7" spans="1:44" x14ac:dyDescent="0.2">
      <c r="A7" s="342" t="s">
        <v>221</v>
      </c>
      <c r="B7" s="343" t="s">
        <v>250</v>
      </c>
      <c r="C7" s="344">
        <v>4484</v>
      </c>
      <c r="D7" s="345">
        <f t="shared" si="0"/>
        <v>226</v>
      </c>
      <c r="E7" s="346">
        <v>564</v>
      </c>
      <c r="F7" s="345">
        <v>1</v>
      </c>
      <c r="G7" s="347">
        <v>563</v>
      </c>
      <c r="H7" s="346">
        <v>0</v>
      </c>
      <c r="I7" s="346">
        <v>381</v>
      </c>
      <c r="J7" s="345">
        <v>9</v>
      </c>
      <c r="K7" s="347">
        <v>0</v>
      </c>
      <c r="L7" s="346">
        <v>88</v>
      </c>
      <c r="M7" s="346">
        <v>162</v>
      </c>
      <c r="N7" s="345">
        <v>24</v>
      </c>
      <c r="O7" s="347">
        <v>106</v>
      </c>
      <c r="P7" s="345">
        <v>0</v>
      </c>
      <c r="Q7" s="347">
        <v>0</v>
      </c>
      <c r="R7" s="346">
        <v>1</v>
      </c>
      <c r="S7" s="346">
        <v>46</v>
      </c>
      <c r="T7" s="345">
        <v>1</v>
      </c>
      <c r="U7" s="347">
        <v>0</v>
      </c>
      <c r="V7" s="346">
        <v>0</v>
      </c>
      <c r="W7" s="346">
        <v>0</v>
      </c>
      <c r="X7" s="345">
        <v>0</v>
      </c>
      <c r="Y7" s="347">
        <v>2</v>
      </c>
      <c r="Z7" s="346">
        <v>1</v>
      </c>
      <c r="AA7" s="346">
        <v>443</v>
      </c>
      <c r="AB7" s="345">
        <v>6</v>
      </c>
      <c r="AC7" s="347">
        <v>1108</v>
      </c>
      <c r="AD7" s="346">
        <v>9</v>
      </c>
      <c r="AE7" s="346">
        <v>0</v>
      </c>
      <c r="AF7" s="345">
        <v>149</v>
      </c>
      <c r="AG7" s="347">
        <v>0</v>
      </c>
      <c r="AH7" s="346">
        <v>0</v>
      </c>
      <c r="AI7" s="346">
        <v>0</v>
      </c>
      <c r="AJ7" s="345">
        <v>14</v>
      </c>
      <c r="AK7" s="347">
        <v>0</v>
      </c>
      <c r="AL7" s="346">
        <v>0</v>
      </c>
      <c r="AM7" s="346">
        <v>0</v>
      </c>
      <c r="AN7" s="345">
        <v>0</v>
      </c>
      <c r="AO7" s="347">
        <v>1</v>
      </c>
      <c r="AP7" s="346">
        <v>0</v>
      </c>
      <c r="AQ7" s="346">
        <v>352</v>
      </c>
      <c r="AR7" s="348">
        <v>227</v>
      </c>
    </row>
    <row r="8" spans="1:44" x14ac:dyDescent="0.2">
      <c r="A8" s="342" t="s">
        <v>222</v>
      </c>
      <c r="B8" s="343" t="s">
        <v>27</v>
      </c>
      <c r="C8" s="344">
        <v>420</v>
      </c>
      <c r="D8" s="345">
        <f t="shared" si="0"/>
        <v>30</v>
      </c>
      <c r="E8" s="346">
        <v>119</v>
      </c>
      <c r="F8" s="345">
        <v>21</v>
      </c>
      <c r="G8" s="347">
        <v>5</v>
      </c>
      <c r="H8" s="346">
        <v>5</v>
      </c>
      <c r="I8" s="346">
        <v>13</v>
      </c>
      <c r="J8" s="345">
        <v>0</v>
      </c>
      <c r="K8" s="347">
        <v>0</v>
      </c>
      <c r="L8" s="346">
        <v>9</v>
      </c>
      <c r="M8" s="346">
        <v>12</v>
      </c>
      <c r="N8" s="345">
        <v>9</v>
      </c>
      <c r="O8" s="347">
        <v>22</v>
      </c>
      <c r="P8" s="345">
        <v>1</v>
      </c>
      <c r="Q8" s="347">
        <v>8</v>
      </c>
      <c r="R8" s="346">
        <v>0</v>
      </c>
      <c r="S8" s="346">
        <v>13</v>
      </c>
      <c r="T8" s="345">
        <v>0</v>
      </c>
      <c r="U8" s="347">
        <v>5</v>
      </c>
      <c r="V8" s="346">
        <v>1</v>
      </c>
      <c r="W8" s="346">
        <v>8</v>
      </c>
      <c r="X8" s="345">
        <v>1</v>
      </c>
      <c r="Y8" s="347">
        <v>32</v>
      </c>
      <c r="Z8" s="346">
        <v>11</v>
      </c>
      <c r="AA8" s="346">
        <v>4</v>
      </c>
      <c r="AB8" s="345">
        <v>8</v>
      </c>
      <c r="AC8" s="347">
        <v>1</v>
      </c>
      <c r="AD8" s="346">
        <v>1</v>
      </c>
      <c r="AE8" s="346">
        <v>43</v>
      </c>
      <c r="AF8" s="345">
        <v>7</v>
      </c>
      <c r="AG8" s="347">
        <v>0</v>
      </c>
      <c r="AH8" s="346">
        <v>1</v>
      </c>
      <c r="AI8" s="346">
        <v>0</v>
      </c>
      <c r="AJ8" s="345">
        <v>1</v>
      </c>
      <c r="AK8" s="347">
        <v>0</v>
      </c>
      <c r="AL8" s="346">
        <v>0</v>
      </c>
      <c r="AM8" s="346">
        <v>15</v>
      </c>
      <c r="AN8" s="345">
        <v>0</v>
      </c>
      <c r="AO8" s="347">
        <v>1</v>
      </c>
      <c r="AP8" s="346">
        <v>5</v>
      </c>
      <c r="AQ8" s="346">
        <v>7</v>
      </c>
      <c r="AR8" s="348">
        <v>1</v>
      </c>
    </row>
    <row r="9" spans="1:44" x14ac:dyDescent="0.2">
      <c r="A9" s="342" t="s">
        <v>223</v>
      </c>
      <c r="B9" s="343" t="s">
        <v>191</v>
      </c>
      <c r="C9" s="344">
        <v>71746</v>
      </c>
      <c r="D9" s="345">
        <f t="shared" si="0"/>
        <v>20579</v>
      </c>
      <c r="E9" s="346">
        <v>6310</v>
      </c>
      <c r="F9" s="345">
        <v>2289</v>
      </c>
      <c r="G9" s="347">
        <v>2199</v>
      </c>
      <c r="H9" s="346">
        <v>6105</v>
      </c>
      <c r="I9" s="346">
        <v>191</v>
      </c>
      <c r="J9" s="345">
        <v>219</v>
      </c>
      <c r="K9" s="347">
        <v>4036</v>
      </c>
      <c r="L9" s="346">
        <v>481</v>
      </c>
      <c r="M9" s="346">
        <v>1014</v>
      </c>
      <c r="N9" s="345">
        <v>3971</v>
      </c>
      <c r="O9" s="347">
        <v>229</v>
      </c>
      <c r="P9" s="345">
        <v>168</v>
      </c>
      <c r="Q9" s="347">
        <v>1782</v>
      </c>
      <c r="R9" s="346">
        <v>1571</v>
      </c>
      <c r="S9" s="346">
        <v>1055</v>
      </c>
      <c r="T9" s="345">
        <v>226</v>
      </c>
      <c r="U9" s="347">
        <v>2431</v>
      </c>
      <c r="V9" s="346">
        <v>1192</v>
      </c>
      <c r="W9" s="346">
        <v>680</v>
      </c>
      <c r="X9" s="345">
        <v>567</v>
      </c>
      <c r="Y9" s="347">
        <v>238</v>
      </c>
      <c r="Z9" s="346">
        <v>1199</v>
      </c>
      <c r="AA9" s="346">
        <v>893</v>
      </c>
      <c r="AB9" s="345">
        <v>606</v>
      </c>
      <c r="AC9" s="347">
        <v>1022</v>
      </c>
      <c r="AD9" s="346">
        <v>2015</v>
      </c>
      <c r="AE9" s="346">
        <v>749</v>
      </c>
      <c r="AF9" s="345">
        <v>3055</v>
      </c>
      <c r="AG9" s="347">
        <v>24</v>
      </c>
      <c r="AH9" s="346">
        <v>341</v>
      </c>
      <c r="AI9" s="346">
        <v>1803</v>
      </c>
      <c r="AJ9" s="345">
        <v>22</v>
      </c>
      <c r="AK9" s="347">
        <v>22</v>
      </c>
      <c r="AL9" s="346">
        <v>202</v>
      </c>
      <c r="AM9" s="346">
        <v>292</v>
      </c>
      <c r="AN9" s="345">
        <v>223</v>
      </c>
      <c r="AO9" s="347">
        <v>187</v>
      </c>
      <c r="AP9" s="346">
        <v>188</v>
      </c>
      <c r="AQ9" s="346">
        <v>870</v>
      </c>
      <c r="AR9" s="348">
        <v>500</v>
      </c>
    </row>
    <row r="10" spans="1:44" x14ac:dyDescent="0.2">
      <c r="A10" s="342" t="s">
        <v>224</v>
      </c>
      <c r="B10" s="343" t="s">
        <v>28</v>
      </c>
      <c r="C10" s="344">
        <v>13333</v>
      </c>
      <c r="D10" s="345">
        <f t="shared" si="0"/>
        <v>767</v>
      </c>
      <c r="E10" s="346">
        <v>1941</v>
      </c>
      <c r="F10" s="345">
        <v>351</v>
      </c>
      <c r="G10" s="347">
        <v>89</v>
      </c>
      <c r="H10" s="346">
        <v>324</v>
      </c>
      <c r="I10" s="346">
        <v>198</v>
      </c>
      <c r="J10" s="345">
        <v>69</v>
      </c>
      <c r="K10" s="347">
        <v>399</v>
      </c>
      <c r="L10" s="346">
        <v>43</v>
      </c>
      <c r="M10" s="346">
        <v>448</v>
      </c>
      <c r="N10" s="345">
        <v>1408</v>
      </c>
      <c r="O10" s="347">
        <v>325</v>
      </c>
      <c r="P10" s="345">
        <v>1799</v>
      </c>
      <c r="Q10" s="347">
        <v>284</v>
      </c>
      <c r="R10" s="346">
        <v>151</v>
      </c>
      <c r="S10" s="346">
        <v>217</v>
      </c>
      <c r="T10" s="345">
        <v>81</v>
      </c>
      <c r="U10" s="347">
        <v>423</v>
      </c>
      <c r="V10" s="346">
        <v>49</v>
      </c>
      <c r="W10" s="346">
        <v>319</v>
      </c>
      <c r="X10" s="345">
        <v>91</v>
      </c>
      <c r="Y10" s="347">
        <v>157</v>
      </c>
      <c r="Z10" s="346">
        <v>581</v>
      </c>
      <c r="AA10" s="346">
        <v>88</v>
      </c>
      <c r="AB10" s="345">
        <v>368</v>
      </c>
      <c r="AC10" s="347">
        <v>75</v>
      </c>
      <c r="AD10" s="346">
        <v>161</v>
      </c>
      <c r="AE10" s="346">
        <v>270</v>
      </c>
      <c r="AF10" s="345">
        <v>192</v>
      </c>
      <c r="AG10" s="347">
        <v>0</v>
      </c>
      <c r="AH10" s="346">
        <v>974</v>
      </c>
      <c r="AI10" s="346">
        <v>81</v>
      </c>
      <c r="AJ10" s="345">
        <v>144</v>
      </c>
      <c r="AK10" s="347">
        <v>66</v>
      </c>
      <c r="AL10" s="346">
        <v>58</v>
      </c>
      <c r="AM10" s="346">
        <v>43</v>
      </c>
      <c r="AN10" s="345">
        <v>20</v>
      </c>
      <c r="AO10" s="347">
        <v>13</v>
      </c>
      <c r="AP10" s="346">
        <v>73</v>
      </c>
      <c r="AQ10" s="346">
        <v>145</v>
      </c>
      <c r="AR10" s="348">
        <v>48</v>
      </c>
    </row>
    <row r="11" spans="1:44" x14ac:dyDescent="0.2">
      <c r="A11" s="342" t="s">
        <v>225</v>
      </c>
      <c r="B11" s="343" t="s">
        <v>268</v>
      </c>
      <c r="C11" s="344">
        <v>15830</v>
      </c>
      <c r="D11" s="345">
        <f t="shared" si="0"/>
        <v>1747</v>
      </c>
      <c r="E11" s="346">
        <v>1704</v>
      </c>
      <c r="F11" s="345">
        <v>1404</v>
      </c>
      <c r="G11" s="347">
        <v>650</v>
      </c>
      <c r="H11" s="346">
        <v>317</v>
      </c>
      <c r="I11" s="346">
        <v>80</v>
      </c>
      <c r="J11" s="345">
        <v>14</v>
      </c>
      <c r="K11" s="347">
        <v>837</v>
      </c>
      <c r="L11" s="346">
        <v>69</v>
      </c>
      <c r="M11" s="346">
        <v>477</v>
      </c>
      <c r="N11" s="345">
        <v>571</v>
      </c>
      <c r="O11" s="347">
        <v>100</v>
      </c>
      <c r="P11" s="345">
        <v>142</v>
      </c>
      <c r="Q11" s="347">
        <v>49</v>
      </c>
      <c r="R11" s="346">
        <v>518</v>
      </c>
      <c r="S11" s="346">
        <v>621</v>
      </c>
      <c r="T11" s="345">
        <v>86</v>
      </c>
      <c r="U11" s="347">
        <v>540</v>
      </c>
      <c r="V11" s="346">
        <v>375</v>
      </c>
      <c r="W11" s="346">
        <v>762</v>
      </c>
      <c r="X11" s="345">
        <v>262</v>
      </c>
      <c r="Y11" s="347">
        <v>91</v>
      </c>
      <c r="Z11" s="346">
        <v>1234</v>
      </c>
      <c r="AA11" s="346">
        <v>113</v>
      </c>
      <c r="AB11" s="345">
        <v>108</v>
      </c>
      <c r="AC11" s="347">
        <v>27</v>
      </c>
      <c r="AD11" s="346">
        <v>619</v>
      </c>
      <c r="AE11" s="346">
        <v>651</v>
      </c>
      <c r="AF11" s="345">
        <v>610</v>
      </c>
      <c r="AG11" s="347">
        <v>10</v>
      </c>
      <c r="AH11" s="346">
        <v>114</v>
      </c>
      <c r="AI11" s="346">
        <v>242</v>
      </c>
      <c r="AJ11" s="345">
        <v>61</v>
      </c>
      <c r="AK11" s="347">
        <v>60</v>
      </c>
      <c r="AL11" s="346">
        <v>236</v>
      </c>
      <c r="AM11" s="346">
        <v>143</v>
      </c>
      <c r="AN11" s="345">
        <v>73</v>
      </c>
      <c r="AO11" s="347">
        <v>41</v>
      </c>
      <c r="AP11" s="346">
        <v>47</v>
      </c>
      <c r="AQ11" s="346">
        <v>16</v>
      </c>
      <c r="AR11" s="348">
        <v>9</v>
      </c>
    </row>
    <row r="12" spans="1:44" x14ac:dyDescent="0.2">
      <c r="A12" s="342" t="s">
        <v>226</v>
      </c>
      <c r="B12" s="343" t="s">
        <v>29</v>
      </c>
      <c r="C12" s="344">
        <v>27385</v>
      </c>
      <c r="D12" s="345">
        <f t="shared" si="0"/>
        <v>3721</v>
      </c>
      <c r="E12" s="346">
        <v>4289</v>
      </c>
      <c r="F12" s="345">
        <v>4057</v>
      </c>
      <c r="G12" s="347">
        <v>726</v>
      </c>
      <c r="H12" s="346">
        <v>844</v>
      </c>
      <c r="I12" s="346">
        <v>68</v>
      </c>
      <c r="J12" s="345">
        <v>237</v>
      </c>
      <c r="K12" s="347">
        <v>948</v>
      </c>
      <c r="L12" s="346">
        <v>140</v>
      </c>
      <c r="M12" s="346">
        <v>164</v>
      </c>
      <c r="N12" s="345">
        <v>618</v>
      </c>
      <c r="O12" s="347">
        <v>1941</v>
      </c>
      <c r="P12" s="345">
        <v>12</v>
      </c>
      <c r="Q12" s="347">
        <v>76</v>
      </c>
      <c r="R12" s="346">
        <v>369</v>
      </c>
      <c r="S12" s="346">
        <v>1815</v>
      </c>
      <c r="T12" s="345">
        <v>165</v>
      </c>
      <c r="U12" s="347">
        <v>611</v>
      </c>
      <c r="V12" s="346">
        <v>1519</v>
      </c>
      <c r="W12" s="346">
        <v>62</v>
      </c>
      <c r="X12" s="345">
        <v>492</v>
      </c>
      <c r="Y12" s="347">
        <v>101</v>
      </c>
      <c r="Z12" s="346">
        <v>792</v>
      </c>
      <c r="AA12" s="346">
        <v>0</v>
      </c>
      <c r="AB12" s="345">
        <v>125</v>
      </c>
      <c r="AC12" s="347">
        <v>111</v>
      </c>
      <c r="AD12" s="346">
        <v>39</v>
      </c>
      <c r="AE12" s="346">
        <v>596</v>
      </c>
      <c r="AF12" s="345">
        <v>931</v>
      </c>
      <c r="AG12" s="347">
        <v>56</v>
      </c>
      <c r="AH12" s="346">
        <v>3</v>
      </c>
      <c r="AI12" s="346">
        <v>135</v>
      </c>
      <c r="AJ12" s="345">
        <v>816</v>
      </c>
      <c r="AK12" s="347">
        <v>60</v>
      </c>
      <c r="AL12" s="346">
        <v>673</v>
      </c>
      <c r="AM12" s="346">
        <v>21</v>
      </c>
      <c r="AN12" s="345">
        <v>0</v>
      </c>
      <c r="AO12" s="347">
        <v>51</v>
      </c>
      <c r="AP12" s="346">
        <v>1</v>
      </c>
      <c r="AQ12" s="346">
        <v>0</v>
      </c>
      <c r="AR12" s="348">
        <v>0</v>
      </c>
    </row>
    <row r="13" spans="1:44" x14ac:dyDescent="0.2">
      <c r="A13" s="342" t="s">
        <v>227</v>
      </c>
      <c r="B13" s="343" t="s">
        <v>30</v>
      </c>
      <c r="C13" s="344">
        <v>1491</v>
      </c>
      <c r="D13" s="345">
        <f t="shared" si="0"/>
        <v>382</v>
      </c>
      <c r="E13" s="346">
        <v>83</v>
      </c>
      <c r="F13" s="345">
        <v>281</v>
      </c>
      <c r="G13" s="347">
        <v>25</v>
      </c>
      <c r="H13" s="346">
        <v>33</v>
      </c>
      <c r="I13" s="346">
        <v>3</v>
      </c>
      <c r="J13" s="345">
        <v>0</v>
      </c>
      <c r="K13" s="347">
        <v>10</v>
      </c>
      <c r="L13" s="346">
        <v>0</v>
      </c>
      <c r="M13" s="346">
        <v>0</v>
      </c>
      <c r="N13" s="345">
        <v>395</v>
      </c>
      <c r="O13" s="347">
        <v>68</v>
      </c>
      <c r="P13" s="345">
        <v>10</v>
      </c>
      <c r="Q13" s="347">
        <v>10</v>
      </c>
      <c r="R13" s="346">
        <v>20</v>
      </c>
      <c r="S13" s="346">
        <v>0</v>
      </c>
      <c r="T13" s="345">
        <v>0</v>
      </c>
      <c r="U13" s="347">
        <v>28</v>
      </c>
      <c r="V13" s="346">
        <v>43</v>
      </c>
      <c r="W13" s="346">
        <v>0</v>
      </c>
      <c r="X13" s="345">
        <v>0</v>
      </c>
      <c r="Y13" s="347">
        <v>3</v>
      </c>
      <c r="Z13" s="346">
        <v>25</v>
      </c>
      <c r="AA13" s="346">
        <v>0</v>
      </c>
      <c r="AB13" s="345">
        <v>8</v>
      </c>
      <c r="AC13" s="347">
        <v>6</v>
      </c>
      <c r="AD13" s="346">
        <v>22</v>
      </c>
      <c r="AE13" s="346">
        <v>9</v>
      </c>
      <c r="AF13" s="345">
        <v>2</v>
      </c>
      <c r="AG13" s="347">
        <v>0</v>
      </c>
      <c r="AH13" s="346">
        <v>0</v>
      </c>
      <c r="AI13" s="346">
        <v>0</v>
      </c>
      <c r="AJ13" s="345">
        <v>0</v>
      </c>
      <c r="AK13" s="347">
        <v>0</v>
      </c>
      <c r="AL13" s="346">
        <v>0</v>
      </c>
      <c r="AM13" s="346">
        <v>10</v>
      </c>
      <c r="AN13" s="345">
        <v>15</v>
      </c>
      <c r="AO13" s="347">
        <v>0</v>
      </c>
      <c r="AP13" s="346">
        <v>0</v>
      </c>
      <c r="AQ13" s="346">
        <v>0</v>
      </c>
      <c r="AR13" s="348">
        <v>0</v>
      </c>
    </row>
    <row r="14" spans="1:44" x14ac:dyDescent="0.2">
      <c r="A14" s="342" t="s">
        <v>2</v>
      </c>
      <c r="B14" s="343" t="s">
        <v>535</v>
      </c>
      <c r="C14" s="344">
        <v>24915</v>
      </c>
      <c r="D14" s="345">
        <f t="shared" si="0"/>
        <v>6656</v>
      </c>
      <c r="E14" s="346">
        <v>2168</v>
      </c>
      <c r="F14" s="345">
        <v>1733</v>
      </c>
      <c r="G14" s="347">
        <v>961</v>
      </c>
      <c r="H14" s="346">
        <v>293</v>
      </c>
      <c r="I14" s="346">
        <v>25</v>
      </c>
      <c r="J14" s="345">
        <v>29</v>
      </c>
      <c r="K14" s="347">
        <v>950</v>
      </c>
      <c r="L14" s="346">
        <v>62</v>
      </c>
      <c r="M14" s="346">
        <v>918</v>
      </c>
      <c r="N14" s="345">
        <v>1337</v>
      </c>
      <c r="O14" s="347">
        <v>203</v>
      </c>
      <c r="P14" s="345">
        <v>265</v>
      </c>
      <c r="Q14" s="347">
        <v>175</v>
      </c>
      <c r="R14" s="346">
        <v>446</v>
      </c>
      <c r="S14" s="346">
        <v>207</v>
      </c>
      <c r="T14" s="345">
        <v>48</v>
      </c>
      <c r="U14" s="347">
        <v>668</v>
      </c>
      <c r="V14" s="346">
        <v>971</v>
      </c>
      <c r="W14" s="346">
        <v>882</v>
      </c>
      <c r="X14" s="345">
        <v>501</v>
      </c>
      <c r="Y14" s="347">
        <v>36</v>
      </c>
      <c r="Z14" s="346">
        <v>1022</v>
      </c>
      <c r="AA14" s="346">
        <v>90</v>
      </c>
      <c r="AB14" s="345">
        <v>191</v>
      </c>
      <c r="AC14" s="347">
        <v>46</v>
      </c>
      <c r="AD14" s="346">
        <v>238</v>
      </c>
      <c r="AE14" s="346">
        <v>747</v>
      </c>
      <c r="AF14" s="345">
        <v>1321</v>
      </c>
      <c r="AG14" s="347">
        <v>0</v>
      </c>
      <c r="AH14" s="346">
        <v>250</v>
      </c>
      <c r="AI14" s="346">
        <v>512</v>
      </c>
      <c r="AJ14" s="345">
        <v>124</v>
      </c>
      <c r="AK14" s="347">
        <v>173</v>
      </c>
      <c r="AL14" s="346">
        <v>407</v>
      </c>
      <c r="AM14" s="346">
        <v>18</v>
      </c>
      <c r="AN14" s="345">
        <v>35</v>
      </c>
      <c r="AO14" s="347">
        <v>164</v>
      </c>
      <c r="AP14" s="346">
        <v>38</v>
      </c>
      <c r="AQ14" s="346">
        <v>2</v>
      </c>
      <c r="AR14" s="348">
        <v>3</v>
      </c>
    </row>
    <row r="15" spans="1:44" x14ac:dyDescent="0.2">
      <c r="A15" s="342" t="s">
        <v>3</v>
      </c>
      <c r="B15" s="343" t="s">
        <v>31</v>
      </c>
      <c r="C15" s="344">
        <v>10880</v>
      </c>
      <c r="D15" s="345">
        <f t="shared" si="0"/>
        <v>771</v>
      </c>
      <c r="E15" s="346">
        <v>1251</v>
      </c>
      <c r="F15" s="345">
        <v>1443</v>
      </c>
      <c r="G15" s="347">
        <v>296</v>
      </c>
      <c r="H15" s="346">
        <v>203</v>
      </c>
      <c r="I15" s="346">
        <v>17</v>
      </c>
      <c r="J15" s="345">
        <v>12</v>
      </c>
      <c r="K15" s="347">
        <v>196</v>
      </c>
      <c r="L15" s="346">
        <v>32</v>
      </c>
      <c r="M15" s="346">
        <v>216</v>
      </c>
      <c r="N15" s="345">
        <v>146</v>
      </c>
      <c r="O15" s="347">
        <v>830</v>
      </c>
      <c r="P15" s="345">
        <v>167</v>
      </c>
      <c r="Q15" s="347">
        <v>19</v>
      </c>
      <c r="R15" s="346">
        <v>109</v>
      </c>
      <c r="S15" s="346">
        <v>1449</v>
      </c>
      <c r="T15" s="345">
        <v>93</v>
      </c>
      <c r="U15" s="347">
        <v>308</v>
      </c>
      <c r="V15" s="346">
        <v>31</v>
      </c>
      <c r="W15" s="346">
        <v>271</v>
      </c>
      <c r="X15" s="345">
        <v>205</v>
      </c>
      <c r="Y15" s="347">
        <v>103</v>
      </c>
      <c r="Z15" s="346">
        <v>319</v>
      </c>
      <c r="AA15" s="346">
        <v>846</v>
      </c>
      <c r="AB15" s="345">
        <v>56</v>
      </c>
      <c r="AC15" s="347">
        <v>153</v>
      </c>
      <c r="AD15" s="346">
        <v>75</v>
      </c>
      <c r="AE15" s="346">
        <v>318</v>
      </c>
      <c r="AF15" s="345">
        <v>133</v>
      </c>
      <c r="AG15" s="347">
        <v>35</v>
      </c>
      <c r="AH15" s="346">
        <v>42</v>
      </c>
      <c r="AI15" s="346">
        <v>44</v>
      </c>
      <c r="AJ15" s="345">
        <v>317</v>
      </c>
      <c r="AK15" s="347">
        <v>85</v>
      </c>
      <c r="AL15" s="346">
        <v>52</v>
      </c>
      <c r="AM15" s="346">
        <v>47</v>
      </c>
      <c r="AN15" s="345">
        <v>5</v>
      </c>
      <c r="AO15" s="347">
        <v>5</v>
      </c>
      <c r="AP15" s="346">
        <v>109</v>
      </c>
      <c r="AQ15" s="346">
        <v>39</v>
      </c>
      <c r="AR15" s="348">
        <v>32</v>
      </c>
    </row>
    <row r="16" spans="1:44" x14ac:dyDescent="0.2">
      <c r="A16" s="342" t="s">
        <v>4</v>
      </c>
      <c r="B16" s="343" t="s">
        <v>32</v>
      </c>
      <c r="C16" s="344">
        <v>23687</v>
      </c>
      <c r="D16" s="345">
        <f t="shared" si="0"/>
        <v>4316</v>
      </c>
      <c r="E16" s="346">
        <v>6480</v>
      </c>
      <c r="F16" s="345">
        <v>3271</v>
      </c>
      <c r="G16" s="347">
        <v>65</v>
      </c>
      <c r="H16" s="346">
        <v>247</v>
      </c>
      <c r="I16" s="346">
        <v>15</v>
      </c>
      <c r="J16" s="345">
        <v>0</v>
      </c>
      <c r="K16" s="347">
        <v>1254</v>
      </c>
      <c r="L16" s="346">
        <v>85</v>
      </c>
      <c r="M16" s="346">
        <v>34</v>
      </c>
      <c r="N16" s="345">
        <v>5085</v>
      </c>
      <c r="O16" s="347">
        <v>11</v>
      </c>
      <c r="P16" s="345">
        <v>61</v>
      </c>
      <c r="Q16" s="347">
        <v>3</v>
      </c>
      <c r="R16" s="346">
        <v>157</v>
      </c>
      <c r="S16" s="346">
        <v>152</v>
      </c>
      <c r="T16" s="345">
        <v>156</v>
      </c>
      <c r="U16" s="347">
        <v>717</v>
      </c>
      <c r="V16" s="346">
        <v>61</v>
      </c>
      <c r="W16" s="346">
        <v>473</v>
      </c>
      <c r="X16" s="345">
        <v>56</v>
      </c>
      <c r="Y16" s="347">
        <v>17</v>
      </c>
      <c r="Z16" s="346">
        <v>38</v>
      </c>
      <c r="AA16" s="346">
        <v>13</v>
      </c>
      <c r="AB16" s="345">
        <v>105</v>
      </c>
      <c r="AC16" s="347">
        <v>31</v>
      </c>
      <c r="AD16" s="346">
        <v>11</v>
      </c>
      <c r="AE16" s="346">
        <v>53</v>
      </c>
      <c r="AF16" s="345">
        <v>96</v>
      </c>
      <c r="AG16" s="347">
        <v>13</v>
      </c>
      <c r="AH16" s="346">
        <v>82</v>
      </c>
      <c r="AI16" s="346">
        <v>122</v>
      </c>
      <c r="AJ16" s="345">
        <v>165</v>
      </c>
      <c r="AK16" s="347">
        <v>16</v>
      </c>
      <c r="AL16" s="346">
        <v>40</v>
      </c>
      <c r="AM16" s="346">
        <v>0</v>
      </c>
      <c r="AN16" s="345">
        <v>95</v>
      </c>
      <c r="AO16" s="347">
        <v>3</v>
      </c>
      <c r="AP16" s="346">
        <v>88</v>
      </c>
      <c r="AQ16" s="346">
        <v>0</v>
      </c>
      <c r="AR16" s="348">
        <v>0</v>
      </c>
    </row>
    <row r="17" spans="1:44" x14ac:dyDescent="0.2">
      <c r="A17" s="342" t="s">
        <v>5</v>
      </c>
      <c r="B17" s="343" t="s">
        <v>33</v>
      </c>
      <c r="C17" s="344">
        <v>6870</v>
      </c>
      <c r="D17" s="345">
        <f t="shared" si="0"/>
        <v>978</v>
      </c>
      <c r="E17" s="346">
        <v>690</v>
      </c>
      <c r="F17" s="345">
        <v>1893</v>
      </c>
      <c r="G17" s="347">
        <v>406</v>
      </c>
      <c r="H17" s="346">
        <v>50</v>
      </c>
      <c r="I17" s="346">
        <v>4</v>
      </c>
      <c r="J17" s="345">
        <v>9</v>
      </c>
      <c r="K17" s="347">
        <v>114</v>
      </c>
      <c r="L17" s="346">
        <v>65</v>
      </c>
      <c r="M17" s="346">
        <v>353</v>
      </c>
      <c r="N17" s="345">
        <v>292</v>
      </c>
      <c r="O17" s="347">
        <v>89</v>
      </c>
      <c r="P17" s="345">
        <v>0</v>
      </c>
      <c r="Q17" s="347">
        <v>68</v>
      </c>
      <c r="R17" s="346">
        <v>102</v>
      </c>
      <c r="S17" s="346">
        <v>167</v>
      </c>
      <c r="T17" s="345">
        <v>48</v>
      </c>
      <c r="U17" s="347">
        <v>78</v>
      </c>
      <c r="V17" s="346">
        <v>376</v>
      </c>
      <c r="W17" s="346">
        <v>81</v>
      </c>
      <c r="X17" s="345">
        <v>9</v>
      </c>
      <c r="Y17" s="347">
        <v>6</v>
      </c>
      <c r="Z17" s="346">
        <v>241</v>
      </c>
      <c r="AA17" s="346">
        <v>1</v>
      </c>
      <c r="AB17" s="345">
        <v>67</v>
      </c>
      <c r="AC17" s="347">
        <v>7</v>
      </c>
      <c r="AD17" s="346">
        <v>33</v>
      </c>
      <c r="AE17" s="346">
        <v>145</v>
      </c>
      <c r="AF17" s="345">
        <v>45</v>
      </c>
      <c r="AG17" s="347">
        <v>0</v>
      </c>
      <c r="AH17" s="346">
        <v>146</v>
      </c>
      <c r="AI17" s="346">
        <v>33</v>
      </c>
      <c r="AJ17" s="345">
        <v>173</v>
      </c>
      <c r="AK17" s="347">
        <v>4</v>
      </c>
      <c r="AL17" s="346">
        <v>41</v>
      </c>
      <c r="AM17" s="346">
        <v>12</v>
      </c>
      <c r="AN17" s="345">
        <v>0</v>
      </c>
      <c r="AO17" s="347">
        <v>0</v>
      </c>
      <c r="AP17" s="346">
        <v>35</v>
      </c>
      <c r="AQ17" s="346">
        <v>9</v>
      </c>
      <c r="AR17" s="348">
        <v>0</v>
      </c>
    </row>
    <row r="18" spans="1:44" x14ac:dyDescent="0.2">
      <c r="A18" s="342" t="s">
        <v>6</v>
      </c>
      <c r="B18" s="343" t="s">
        <v>34</v>
      </c>
      <c r="C18" s="344">
        <v>39164</v>
      </c>
      <c r="D18" s="345">
        <f t="shared" si="0"/>
        <v>4594</v>
      </c>
      <c r="E18" s="346">
        <v>4229</v>
      </c>
      <c r="F18" s="345">
        <v>5784</v>
      </c>
      <c r="G18" s="347">
        <v>4259</v>
      </c>
      <c r="H18" s="346">
        <v>366</v>
      </c>
      <c r="I18" s="346">
        <v>169</v>
      </c>
      <c r="J18" s="345">
        <v>6</v>
      </c>
      <c r="K18" s="347">
        <v>1663</v>
      </c>
      <c r="L18" s="346">
        <v>292</v>
      </c>
      <c r="M18" s="346">
        <v>663</v>
      </c>
      <c r="N18" s="345">
        <v>1310</v>
      </c>
      <c r="O18" s="347">
        <v>496</v>
      </c>
      <c r="P18" s="345">
        <v>421</v>
      </c>
      <c r="Q18" s="347">
        <v>214</v>
      </c>
      <c r="R18" s="346">
        <v>2556</v>
      </c>
      <c r="S18" s="346">
        <v>844</v>
      </c>
      <c r="T18" s="345">
        <v>442</v>
      </c>
      <c r="U18" s="347">
        <v>1605</v>
      </c>
      <c r="V18" s="346">
        <v>291</v>
      </c>
      <c r="W18" s="346">
        <v>1777</v>
      </c>
      <c r="X18" s="345">
        <v>346</v>
      </c>
      <c r="Y18" s="347">
        <v>162</v>
      </c>
      <c r="Z18" s="346">
        <v>773</v>
      </c>
      <c r="AA18" s="346">
        <v>115</v>
      </c>
      <c r="AB18" s="345">
        <v>1359</v>
      </c>
      <c r="AC18" s="347">
        <v>63</v>
      </c>
      <c r="AD18" s="346">
        <v>212</v>
      </c>
      <c r="AE18" s="346">
        <v>587</v>
      </c>
      <c r="AF18" s="345">
        <v>587</v>
      </c>
      <c r="AG18" s="347">
        <v>108</v>
      </c>
      <c r="AH18" s="346">
        <v>278</v>
      </c>
      <c r="AI18" s="346">
        <v>502</v>
      </c>
      <c r="AJ18" s="345">
        <v>521</v>
      </c>
      <c r="AK18" s="347">
        <v>635</v>
      </c>
      <c r="AL18" s="346">
        <v>545</v>
      </c>
      <c r="AM18" s="346">
        <v>4</v>
      </c>
      <c r="AN18" s="345">
        <v>91</v>
      </c>
      <c r="AO18" s="347">
        <v>83</v>
      </c>
      <c r="AP18" s="346">
        <v>160</v>
      </c>
      <c r="AQ18" s="346">
        <v>28</v>
      </c>
      <c r="AR18" s="348">
        <v>24</v>
      </c>
    </row>
    <row r="19" spans="1:44" x14ac:dyDescent="0.2">
      <c r="A19" s="342" t="s">
        <v>7</v>
      </c>
      <c r="B19" s="343" t="s">
        <v>269</v>
      </c>
      <c r="C19" s="344">
        <v>31734</v>
      </c>
      <c r="D19" s="345">
        <f t="shared" si="0"/>
        <v>9431</v>
      </c>
      <c r="E19" s="346">
        <v>2932</v>
      </c>
      <c r="F19" s="345">
        <v>2245</v>
      </c>
      <c r="G19" s="347">
        <v>538</v>
      </c>
      <c r="H19" s="346">
        <v>190</v>
      </c>
      <c r="I19" s="346">
        <v>177</v>
      </c>
      <c r="J19" s="345">
        <v>21</v>
      </c>
      <c r="K19" s="347">
        <v>670</v>
      </c>
      <c r="L19" s="346">
        <v>749</v>
      </c>
      <c r="M19" s="346">
        <v>157</v>
      </c>
      <c r="N19" s="345">
        <v>1315</v>
      </c>
      <c r="O19" s="347">
        <v>27</v>
      </c>
      <c r="P19" s="345">
        <v>88</v>
      </c>
      <c r="Q19" s="347">
        <v>67</v>
      </c>
      <c r="R19" s="346">
        <v>264</v>
      </c>
      <c r="S19" s="346">
        <v>7743</v>
      </c>
      <c r="T19" s="345">
        <v>153</v>
      </c>
      <c r="U19" s="347">
        <v>319</v>
      </c>
      <c r="V19" s="346">
        <v>52</v>
      </c>
      <c r="W19" s="346">
        <v>1661</v>
      </c>
      <c r="X19" s="345">
        <v>178</v>
      </c>
      <c r="Y19" s="347">
        <v>37</v>
      </c>
      <c r="Z19" s="346">
        <v>40</v>
      </c>
      <c r="AA19" s="346">
        <v>81</v>
      </c>
      <c r="AB19" s="345">
        <v>122</v>
      </c>
      <c r="AC19" s="347">
        <v>21</v>
      </c>
      <c r="AD19" s="346">
        <v>49</v>
      </c>
      <c r="AE19" s="346">
        <v>794</v>
      </c>
      <c r="AF19" s="345">
        <v>606</v>
      </c>
      <c r="AG19" s="347">
        <v>13</v>
      </c>
      <c r="AH19" s="346">
        <v>98</v>
      </c>
      <c r="AI19" s="346">
        <v>135</v>
      </c>
      <c r="AJ19" s="345">
        <v>607</v>
      </c>
      <c r="AK19" s="347">
        <v>12</v>
      </c>
      <c r="AL19" s="346">
        <v>52</v>
      </c>
      <c r="AM19" s="346">
        <v>4</v>
      </c>
      <c r="AN19" s="345">
        <v>46</v>
      </c>
      <c r="AO19" s="347">
        <v>3</v>
      </c>
      <c r="AP19" s="346">
        <v>8</v>
      </c>
      <c r="AQ19" s="346">
        <v>24</v>
      </c>
      <c r="AR19" s="348">
        <v>5</v>
      </c>
    </row>
    <row r="20" spans="1:44" x14ac:dyDescent="0.2">
      <c r="A20" s="342" t="s">
        <v>8</v>
      </c>
      <c r="B20" s="343" t="s">
        <v>270</v>
      </c>
      <c r="C20" s="344">
        <v>30254</v>
      </c>
      <c r="D20" s="345">
        <f t="shared" si="0"/>
        <v>5601</v>
      </c>
      <c r="E20" s="346">
        <v>1875</v>
      </c>
      <c r="F20" s="345">
        <v>5058</v>
      </c>
      <c r="G20" s="347">
        <v>4761</v>
      </c>
      <c r="H20" s="346">
        <v>590</v>
      </c>
      <c r="I20" s="346">
        <v>599</v>
      </c>
      <c r="J20" s="345">
        <v>24</v>
      </c>
      <c r="K20" s="347">
        <v>1375</v>
      </c>
      <c r="L20" s="346">
        <v>40</v>
      </c>
      <c r="M20" s="346">
        <v>187</v>
      </c>
      <c r="N20" s="345">
        <v>1544</v>
      </c>
      <c r="O20" s="347">
        <v>123</v>
      </c>
      <c r="P20" s="345">
        <v>249</v>
      </c>
      <c r="Q20" s="347">
        <v>132</v>
      </c>
      <c r="R20" s="346">
        <v>1052</v>
      </c>
      <c r="S20" s="346">
        <v>235</v>
      </c>
      <c r="T20" s="345">
        <v>693</v>
      </c>
      <c r="U20" s="347">
        <v>264</v>
      </c>
      <c r="V20" s="346">
        <v>211</v>
      </c>
      <c r="W20" s="346">
        <v>950</v>
      </c>
      <c r="X20" s="345">
        <v>158</v>
      </c>
      <c r="Y20" s="347">
        <v>251</v>
      </c>
      <c r="Z20" s="346">
        <v>210</v>
      </c>
      <c r="AA20" s="346">
        <v>250</v>
      </c>
      <c r="AB20" s="345">
        <v>205</v>
      </c>
      <c r="AC20" s="347">
        <v>103</v>
      </c>
      <c r="AD20" s="346">
        <v>55</v>
      </c>
      <c r="AE20" s="346">
        <v>583</v>
      </c>
      <c r="AF20" s="345">
        <v>268</v>
      </c>
      <c r="AG20" s="347">
        <v>0</v>
      </c>
      <c r="AH20" s="346">
        <v>164</v>
      </c>
      <c r="AI20" s="346">
        <v>892</v>
      </c>
      <c r="AJ20" s="345">
        <v>1214</v>
      </c>
      <c r="AK20" s="347">
        <v>52</v>
      </c>
      <c r="AL20" s="346">
        <v>148</v>
      </c>
      <c r="AM20" s="346">
        <v>8</v>
      </c>
      <c r="AN20" s="345">
        <v>18</v>
      </c>
      <c r="AO20" s="347">
        <v>25</v>
      </c>
      <c r="AP20" s="346">
        <v>10</v>
      </c>
      <c r="AQ20" s="346">
        <v>22</v>
      </c>
      <c r="AR20" s="348">
        <v>55</v>
      </c>
    </row>
    <row r="21" spans="1:44" x14ac:dyDescent="0.2">
      <c r="A21" s="342" t="s">
        <v>9</v>
      </c>
      <c r="B21" s="343" t="s">
        <v>271</v>
      </c>
      <c r="C21" s="344">
        <v>10720</v>
      </c>
      <c r="D21" s="345">
        <f t="shared" si="0"/>
        <v>2732</v>
      </c>
      <c r="E21" s="346">
        <v>2506</v>
      </c>
      <c r="F21" s="345">
        <v>617</v>
      </c>
      <c r="G21" s="347">
        <v>725</v>
      </c>
      <c r="H21" s="346">
        <v>663</v>
      </c>
      <c r="I21" s="346">
        <v>0</v>
      </c>
      <c r="J21" s="345">
        <v>66</v>
      </c>
      <c r="K21" s="347">
        <v>232</v>
      </c>
      <c r="L21" s="346">
        <v>31</v>
      </c>
      <c r="M21" s="346">
        <v>184</v>
      </c>
      <c r="N21" s="345">
        <v>278</v>
      </c>
      <c r="O21" s="347">
        <v>1</v>
      </c>
      <c r="P21" s="345">
        <v>15</v>
      </c>
      <c r="Q21" s="347">
        <v>649</v>
      </c>
      <c r="R21" s="346">
        <v>142</v>
      </c>
      <c r="S21" s="346">
        <v>49</v>
      </c>
      <c r="T21" s="345">
        <v>67</v>
      </c>
      <c r="U21" s="347">
        <v>0</v>
      </c>
      <c r="V21" s="346">
        <v>43</v>
      </c>
      <c r="W21" s="346">
        <v>151</v>
      </c>
      <c r="X21" s="345">
        <v>109</v>
      </c>
      <c r="Y21" s="347">
        <v>7</v>
      </c>
      <c r="Z21" s="346">
        <v>10</v>
      </c>
      <c r="AA21" s="346">
        <v>60</v>
      </c>
      <c r="AB21" s="345">
        <v>0</v>
      </c>
      <c r="AC21" s="347">
        <v>9</v>
      </c>
      <c r="AD21" s="346">
        <v>69</v>
      </c>
      <c r="AE21" s="346">
        <v>7</v>
      </c>
      <c r="AF21" s="345">
        <v>112</v>
      </c>
      <c r="AG21" s="347">
        <v>3</v>
      </c>
      <c r="AH21" s="346">
        <v>235</v>
      </c>
      <c r="AI21" s="346">
        <v>9</v>
      </c>
      <c r="AJ21" s="345">
        <v>69</v>
      </c>
      <c r="AK21" s="347">
        <v>202</v>
      </c>
      <c r="AL21" s="346">
        <v>529</v>
      </c>
      <c r="AM21" s="346">
        <v>0</v>
      </c>
      <c r="AN21" s="345">
        <v>0</v>
      </c>
      <c r="AO21" s="347">
        <v>10</v>
      </c>
      <c r="AP21" s="346">
        <v>102</v>
      </c>
      <c r="AQ21" s="346">
        <v>27</v>
      </c>
      <c r="AR21" s="348">
        <v>0</v>
      </c>
    </row>
    <row r="22" spans="1:44" x14ac:dyDescent="0.2">
      <c r="A22" s="342" t="s">
        <v>10</v>
      </c>
      <c r="B22" s="343" t="s">
        <v>281</v>
      </c>
      <c r="C22" s="344">
        <v>11196</v>
      </c>
      <c r="D22" s="345">
        <f t="shared" si="0"/>
        <v>1058</v>
      </c>
      <c r="E22" s="346">
        <v>1505</v>
      </c>
      <c r="F22" s="345">
        <v>1466</v>
      </c>
      <c r="G22" s="347">
        <v>514</v>
      </c>
      <c r="H22" s="346">
        <v>147</v>
      </c>
      <c r="I22" s="346">
        <v>14</v>
      </c>
      <c r="J22" s="345">
        <v>13</v>
      </c>
      <c r="K22" s="347">
        <v>1254</v>
      </c>
      <c r="L22" s="346">
        <v>48</v>
      </c>
      <c r="M22" s="346">
        <v>266</v>
      </c>
      <c r="N22" s="345">
        <v>162</v>
      </c>
      <c r="O22" s="347">
        <v>213</v>
      </c>
      <c r="P22" s="345">
        <v>152</v>
      </c>
      <c r="Q22" s="347">
        <v>104</v>
      </c>
      <c r="R22" s="346">
        <v>51</v>
      </c>
      <c r="S22" s="346">
        <v>8</v>
      </c>
      <c r="T22" s="345">
        <v>72</v>
      </c>
      <c r="U22" s="347">
        <v>142</v>
      </c>
      <c r="V22" s="346">
        <v>137</v>
      </c>
      <c r="W22" s="346">
        <v>93</v>
      </c>
      <c r="X22" s="345">
        <v>165</v>
      </c>
      <c r="Y22" s="347">
        <v>31</v>
      </c>
      <c r="Z22" s="346">
        <v>376</v>
      </c>
      <c r="AA22" s="346">
        <v>35</v>
      </c>
      <c r="AB22" s="345">
        <v>108</v>
      </c>
      <c r="AC22" s="347">
        <v>2</v>
      </c>
      <c r="AD22" s="346">
        <v>13</v>
      </c>
      <c r="AE22" s="346">
        <v>452</v>
      </c>
      <c r="AF22" s="345">
        <v>248</v>
      </c>
      <c r="AG22" s="347">
        <v>319</v>
      </c>
      <c r="AH22" s="346">
        <v>163</v>
      </c>
      <c r="AI22" s="346">
        <v>3</v>
      </c>
      <c r="AJ22" s="345">
        <v>2</v>
      </c>
      <c r="AK22" s="347">
        <v>6</v>
      </c>
      <c r="AL22" s="346">
        <v>2</v>
      </c>
      <c r="AM22" s="346">
        <v>0</v>
      </c>
      <c r="AN22" s="345">
        <v>1567</v>
      </c>
      <c r="AO22" s="347">
        <v>18</v>
      </c>
      <c r="AP22" s="346">
        <v>164</v>
      </c>
      <c r="AQ22" s="346">
        <v>103</v>
      </c>
      <c r="AR22" s="348">
        <v>0</v>
      </c>
    </row>
    <row r="23" spans="1:44" x14ac:dyDescent="0.2">
      <c r="A23" s="342" t="s">
        <v>11</v>
      </c>
      <c r="B23" s="343" t="s">
        <v>35</v>
      </c>
      <c r="C23" s="344">
        <v>38482</v>
      </c>
      <c r="D23" s="345">
        <f t="shared" si="0"/>
        <v>7041</v>
      </c>
      <c r="E23" s="346">
        <v>10403</v>
      </c>
      <c r="F23" s="345">
        <v>3136</v>
      </c>
      <c r="G23" s="347">
        <v>1365</v>
      </c>
      <c r="H23" s="346">
        <v>567</v>
      </c>
      <c r="I23" s="346">
        <v>1357</v>
      </c>
      <c r="J23" s="345">
        <v>39</v>
      </c>
      <c r="K23" s="347">
        <v>1016</v>
      </c>
      <c r="L23" s="346">
        <v>52</v>
      </c>
      <c r="M23" s="346">
        <v>245</v>
      </c>
      <c r="N23" s="345">
        <v>1152</v>
      </c>
      <c r="O23" s="347">
        <v>725</v>
      </c>
      <c r="P23" s="345">
        <v>99</v>
      </c>
      <c r="Q23" s="347">
        <v>314</v>
      </c>
      <c r="R23" s="346">
        <v>135</v>
      </c>
      <c r="S23" s="346">
        <v>556</v>
      </c>
      <c r="T23" s="345">
        <v>309</v>
      </c>
      <c r="U23" s="347">
        <v>94</v>
      </c>
      <c r="V23" s="346">
        <v>1473</v>
      </c>
      <c r="W23" s="346">
        <v>1430</v>
      </c>
      <c r="X23" s="345">
        <v>241</v>
      </c>
      <c r="Y23" s="347">
        <v>306</v>
      </c>
      <c r="Z23" s="346">
        <v>1375</v>
      </c>
      <c r="AA23" s="346">
        <v>794</v>
      </c>
      <c r="AB23" s="345">
        <v>12</v>
      </c>
      <c r="AC23" s="347">
        <v>350</v>
      </c>
      <c r="AD23" s="346">
        <v>568</v>
      </c>
      <c r="AE23" s="346">
        <v>431</v>
      </c>
      <c r="AF23" s="345">
        <v>786</v>
      </c>
      <c r="AG23" s="347">
        <v>3</v>
      </c>
      <c r="AH23" s="346">
        <v>115</v>
      </c>
      <c r="AI23" s="346">
        <v>140</v>
      </c>
      <c r="AJ23" s="345">
        <v>96</v>
      </c>
      <c r="AK23" s="347">
        <v>112</v>
      </c>
      <c r="AL23" s="346">
        <v>916</v>
      </c>
      <c r="AM23" s="346">
        <v>22</v>
      </c>
      <c r="AN23" s="345">
        <v>140</v>
      </c>
      <c r="AO23" s="347">
        <v>365</v>
      </c>
      <c r="AP23" s="346">
        <v>181</v>
      </c>
      <c r="AQ23" s="346">
        <v>0</v>
      </c>
      <c r="AR23" s="348">
        <v>21</v>
      </c>
    </row>
    <row r="24" spans="1:44" x14ac:dyDescent="0.2">
      <c r="A24" s="342" t="s">
        <v>12</v>
      </c>
      <c r="B24" s="343" t="s">
        <v>366</v>
      </c>
      <c r="C24" s="344">
        <v>13315</v>
      </c>
      <c r="D24" s="345">
        <f t="shared" si="0"/>
        <v>3151</v>
      </c>
      <c r="E24" s="346">
        <v>474</v>
      </c>
      <c r="F24" s="345">
        <v>3386</v>
      </c>
      <c r="G24" s="347">
        <v>508</v>
      </c>
      <c r="H24" s="346">
        <v>824</v>
      </c>
      <c r="I24" s="346">
        <v>0</v>
      </c>
      <c r="J24" s="345">
        <v>0</v>
      </c>
      <c r="K24" s="347">
        <v>731</v>
      </c>
      <c r="L24" s="346">
        <v>0</v>
      </c>
      <c r="M24" s="346">
        <v>12</v>
      </c>
      <c r="N24" s="345">
        <v>41</v>
      </c>
      <c r="O24" s="347">
        <v>0</v>
      </c>
      <c r="P24" s="345">
        <v>96</v>
      </c>
      <c r="Q24" s="347">
        <v>144</v>
      </c>
      <c r="R24" s="346">
        <v>423</v>
      </c>
      <c r="S24" s="346">
        <v>0</v>
      </c>
      <c r="T24" s="345">
        <v>31</v>
      </c>
      <c r="U24" s="347">
        <v>10</v>
      </c>
      <c r="V24" s="346">
        <v>2279</v>
      </c>
      <c r="W24" s="346">
        <v>24</v>
      </c>
      <c r="X24" s="345">
        <v>200</v>
      </c>
      <c r="Y24" s="347">
        <v>0</v>
      </c>
      <c r="Z24" s="346">
        <v>12</v>
      </c>
      <c r="AA24" s="346">
        <v>0</v>
      </c>
      <c r="AB24" s="345">
        <v>0</v>
      </c>
      <c r="AC24" s="347">
        <v>89</v>
      </c>
      <c r="AD24" s="346">
        <v>0</v>
      </c>
      <c r="AE24" s="346">
        <v>661</v>
      </c>
      <c r="AF24" s="345">
        <v>8</v>
      </c>
      <c r="AG24" s="347">
        <v>15</v>
      </c>
      <c r="AH24" s="346">
        <v>0</v>
      </c>
      <c r="AI24" s="346">
        <v>79</v>
      </c>
      <c r="AJ24" s="345">
        <v>0</v>
      </c>
      <c r="AK24" s="347">
        <v>2</v>
      </c>
      <c r="AL24" s="346">
        <v>105</v>
      </c>
      <c r="AM24" s="346">
        <v>0</v>
      </c>
      <c r="AN24" s="345">
        <v>0</v>
      </c>
      <c r="AO24" s="347">
        <v>0</v>
      </c>
      <c r="AP24" s="346">
        <v>0</v>
      </c>
      <c r="AQ24" s="346">
        <v>10</v>
      </c>
      <c r="AR24" s="348">
        <v>0</v>
      </c>
    </row>
    <row r="25" spans="1:44" x14ac:dyDescent="0.2">
      <c r="A25" s="342" t="s">
        <v>13</v>
      </c>
      <c r="B25" s="343" t="s">
        <v>192</v>
      </c>
      <c r="C25" s="344">
        <v>32308</v>
      </c>
      <c r="D25" s="345">
        <f t="shared" si="0"/>
        <v>9941</v>
      </c>
      <c r="E25" s="346">
        <v>2887</v>
      </c>
      <c r="F25" s="345">
        <v>1816</v>
      </c>
      <c r="G25" s="347">
        <v>6662</v>
      </c>
      <c r="H25" s="346">
        <v>692</v>
      </c>
      <c r="I25" s="346">
        <v>105</v>
      </c>
      <c r="J25" s="345">
        <v>16</v>
      </c>
      <c r="K25" s="347">
        <v>555</v>
      </c>
      <c r="L25" s="346">
        <v>882</v>
      </c>
      <c r="M25" s="346">
        <v>287</v>
      </c>
      <c r="N25" s="345">
        <v>432</v>
      </c>
      <c r="O25" s="347">
        <v>71</v>
      </c>
      <c r="P25" s="345">
        <v>166</v>
      </c>
      <c r="Q25" s="347">
        <v>197</v>
      </c>
      <c r="R25" s="346">
        <v>544</v>
      </c>
      <c r="S25" s="346">
        <v>439</v>
      </c>
      <c r="T25" s="345">
        <v>379</v>
      </c>
      <c r="U25" s="347">
        <v>715</v>
      </c>
      <c r="V25" s="346">
        <v>671</v>
      </c>
      <c r="W25" s="346">
        <v>606</v>
      </c>
      <c r="X25" s="345">
        <v>248</v>
      </c>
      <c r="Y25" s="347">
        <v>75</v>
      </c>
      <c r="Z25" s="346">
        <v>777</v>
      </c>
      <c r="AA25" s="346">
        <v>117</v>
      </c>
      <c r="AB25" s="345">
        <v>70</v>
      </c>
      <c r="AC25" s="347">
        <v>222</v>
      </c>
      <c r="AD25" s="346">
        <v>174</v>
      </c>
      <c r="AE25" s="346">
        <v>207</v>
      </c>
      <c r="AF25" s="345">
        <v>318</v>
      </c>
      <c r="AG25" s="347">
        <v>3</v>
      </c>
      <c r="AH25" s="346">
        <v>297</v>
      </c>
      <c r="AI25" s="346">
        <v>597</v>
      </c>
      <c r="AJ25" s="345">
        <v>146</v>
      </c>
      <c r="AK25" s="347">
        <v>33</v>
      </c>
      <c r="AL25" s="346">
        <v>651</v>
      </c>
      <c r="AM25" s="346">
        <v>57</v>
      </c>
      <c r="AN25" s="345">
        <v>19</v>
      </c>
      <c r="AO25" s="347">
        <v>0</v>
      </c>
      <c r="AP25" s="346">
        <v>74</v>
      </c>
      <c r="AQ25" s="346">
        <v>132</v>
      </c>
      <c r="AR25" s="348">
        <v>28</v>
      </c>
    </row>
    <row r="26" spans="1:44" x14ac:dyDescent="0.2">
      <c r="A26" s="342" t="s">
        <v>14</v>
      </c>
      <c r="B26" s="343" t="s">
        <v>50</v>
      </c>
      <c r="C26" s="344">
        <v>35106</v>
      </c>
      <c r="D26" s="345">
        <f t="shared" si="0"/>
        <v>8818</v>
      </c>
      <c r="E26" s="346">
        <v>4915</v>
      </c>
      <c r="F26" s="345">
        <v>1451</v>
      </c>
      <c r="G26" s="347">
        <v>650</v>
      </c>
      <c r="H26" s="346">
        <v>797</v>
      </c>
      <c r="I26" s="346">
        <v>290</v>
      </c>
      <c r="J26" s="345">
        <v>165</v>
      </c>
      <c r="K26" s="347">
        <v>596</v>
      </c>
      <c r="L26" s="346">
        <v>29</v>
      </c>
      <c r="M26" s="346">
        <v>2900</v>
      </c>
      <c r="N26" s="345">
        <v>549</v>
      </c>
      <c r="O26" s="347">
        <v>163</v>
      </c>
      <c r="P26" s="345">
        <v>811</v>
      </c>
      <c r="Q26" s="347">
        <v>175</v>
      </c>
      <c r="R26" s="346">
        <v>679</v>
      </c>
      <c r="S26" s="346">
        <v>324</v>
      </c>
      <c r="T26" s="345">
        <v>177</v>
      </c>
      <c r="U26" s="347">
        <v>387</v>
      </c>
      <c r="V26" s="346">
        <v>397</v>
      </c>
      <c r="W26" s="346">
        <v>533</v>
      </c>
      <c r="X26" s="345">
        <v>432</v>
      </c>
      <c r="Y26" s="347">
        <v>338</v>
      </c>
      <c r="Z26" s="346">
        <v>1129</v>
      </c>
      <c r="AA26" s="346">
        <v>178</v>
      </c>
      <c r="AB26" s="345">
        <v>175</v>
      </c>
      <c r="AC26" s="347">
        <v>793</v>
      </c>
      <c r="AD26" s="346">
        <v>379</v>
      </c>
      <c r="AE26" s="346">
        <v>2318</v>
      </c>
      <c r="AF26" s="345">
        <v>2990</v>
      </c>
      <c r="AG26" s="347">
        <v>38</v>
      </c>
      <c r="AH26" s="346">
        <v>91</v>
      </c>
      <c r="AI26" s="346">
        <v>259</v>
      </c>
      <c r="AJ26" s="345">
        <v>28</v>
      </c>
      <c r="AK26" s="347">
        <v>158</v>
      </c>
      <c r="AL26" s="346">
        <v>603</v>
      </c>
      <c r="AM26" s="346">
        <v>55</v>
      </c>
      <c r="AN26" s="345">
        <v>153</v>
      </c>
      <c r="AO26" s="347">
        <v>76</v>
      </c>
      <c r="AP26" s="346">
        <v>46</v>
      </c>
      <c r="AQ26" s="346">
        <v>43</v>
      </c>
      <c r="AR26" s="348">
        <v>18</v>
      </c>
    </row>
    <row r="27" spans="1:44" x14ac:dyDescent="0.2">
      <c r="A27" s="342" t="s">
        <v>15</v>
      </c>
      <c r="B27" s="343" t="s">
        <v>36</v>
      </c>
      <c r="C27" s="344">
        <v>160898</v>
      </c>
      <c r="D27" s="345">
        <f t="shared" si="0"/>
        <v>39946</v>
      </c>
      <c r="E27" s="346">
        <v>24975</v>
      </c>
      <c r="F27" s="345">
        <v>16540</v>
      </c>
      <c r="G27" s="347">
        <v>5351</v>
      </c>
      <c r="H27" s="346">
        <v>8271</v>
      </c>
      <c r="I27" s="346">
        <v>1758</v>
      </c>
      <c r="J27" s="345">
        <v>990</v>
      </c>
      <c r="K27" s="347">
        <v>5172</v>
      </c>
      <c r="L27" s="346">
        <v>1246</v>
      </c>
      <c r="M27" s="346">
        <v>4190</v>
      </c>
      <c r="N27" s="345">
        <v>8789</v>
      </c>
      <c r="O27" s="347">
        <v>1269</v>
      </c>
      <c r="P27" s="345">
        <v>1232</v>
      </c>
      <c r="Q27" s="347">
        <v>3691</v>
      </c>
      <c r="R27" s="346">
        <v>2451</v>
      </c>
      <c r="S27" s="346">
        <v>4236</v>
      </c>
      <c r="T27" s="345">
        <v>2924</v>
      </c>
      <c r="U27" s="347">
        <v>1071</v>
      </c>
      <c r="V27" s="346">
        <v>1706</v>
      </c>
      <c r="W27" s="346">
        <v>1293</v>
      </c>
      <c r="X27" s="345">
        <v>1038</v>
      </c>
      <c r="Y27" s="347">
        <v>1126</v>
      </c>
      <c r="Z27" s="346">
        <v>2505</v>
      </c>
      <c r="AA27" s="346">
        <v>1937</v>
      </c>
      <c r="AB27" s="345">
        <v>1238</v>
      </c>
      <c r="AC27" s="347">
        <v>1488</v>
      </c>
      <c r="AD27" s="346">
        <v>1882</v>
      </c>
      <c r="AE27" s="346">
        <v>1242</v>
      </c>
      <c r="AF27" s="345">
        <v>2462</v>
      </c>
      <c r="AG27" s="347">
        <v>542</v>
      </c>
      <c r="AH27" s="346">
        <v>615</v>
      </c>
      <c r="AI27" s="346">
        <v>1142</v>
      </c>
      <c r="AJ27" s="345">
        <v>831</v>
      </c>
      <c r="AK27" s="347">
        <v>363</v>
      </c>
      <c r="AL27" s="346">
        <v>585</v>
      </c>
      <c r="AM27" s="346">
        <v>404</v>
      </c>
      <c r="AN27" s="345">
        <v>1129</v>
      </c>
      <c r="AO27" s="347">
        <v>404</v>
      </c>
      <c r="AP27" s="346">
        <v>899</v>
      </c>
      <c r="AQ27" s="346">
        <v>942</v>
      </c>
      <c r="AR27" s="348">
        <v>1023</v>
      </c>
    </row>
    <row r="28" spans="1:44" x14ac:dyDescent="0.2">
      <c r="A28" s="342" t="s">
        <v>16</v>
      </c>
      <c r="B28" s="343" t="s">
        <v>193</v>
      </c>
      <c r="C28" s="344">
        <v>7222</v>
      </c>
      <c r="D28" s="345">
        <f t="shared" si="0"/>
        <v>2084</v>
      </c>
      <c r="E28" s="346">
        <v>1982</v>
      </c>
      <c r="F28" s="345">
        <v>765</v>
      </c>
      <c r="G28" s="347">
        <v>179</v>
      </c>
      <c r="H28" s="346">
        <v>26</v>
      </c>
      <c r="I28" s="346">
        <v>199</v>
      </c>
      <c r="J28" s="345">
        <v>10</v>
      </c>
      <c r="K28" s="347">
        <v>0</v>
      </c>
      <c r="L28" s="346">
        <v>419</v>
      </c>
      <c r="M28" s="346">
        <v>196</v>
      </c>
      <c r="N28" s="345">
        <v>188</v>
      </c>
      <c r="O28" s="347">
        <v>250</v>
      </c>
      <c r="P28" s="345">
        <v>2</v>
      </c>
      <c r="Q28" s="347">
        <v>30</v>
      </c>
      <c r="R28" s="346">
        <v>7</v>
      </c>
      <c r="S28" s="346">
        <v>157</v>
      </c>
      <c r="T28" s="345">
        <v>0</v>
      </c>
      <c r="U28" s="347">
        <v>0</v>
      </c>
      <c r="V28" s="346">
        <v>219</v>
      </c>
      <c r="W28" s="346">
        <v>0</v>
      </c>
      <c r="X28" s="345">
        <v>17</v>
      </c>
      <c r="Y28" s="347">
        <v>3</v>
      </c>
      <c r="Z28" s="346">
        <v>23</v>
      </c>
      <c r="AA28" s="346">
        <v>1</v>
      </c>
      <c r="AB28" s="345">
        <v>223</v>
      </c>
      <c r="AC28" s="347">
        <v>9</v>
      </c>
      <c r="AD28" s="346">
        <v>17</v>
      </c>
      <c r="AE28" s="346">
        <v>143</v>
      </c>
      <c r="AF28" s="345">
        <v>3</v>
      </c>
      <c r="AG28" s="347">
        <v>13</v>
      </c>
      <c r="AH28" s="346">
        <v>0</v>
      </c>
      <c r="AI28" s="346">
        <v>0</v>
      </c>
      <c r="AJ28" s="345">
        <v>0</v>
      </c>
      <c r="AK28" s="347">
        <v>0</v>
      </c>
      <c r="AL28" s="346">
        <v>13</v>
      </c>
      <c r="AM28" s="346">
        <v>33</v>
      </c>
      <c r="AN28" s="345">
        <v>0</v>
      </c>
      <c r="AO28" s="347">
        <v>0</v>
      </c>
      <c r="AP28" s="346">
        <v>0</v>
      </c>
      <c r="AQ28" s="346">
        <v>11</v>
      </c>
      <c r="AR28" s="348">
        <v>0</v>
      </c>
    </row>
    <row r="29" spans="1:44" x14ac:dyDescent="0.2">
      <c r="A29" s="342" t="s">
        <v>17</v>
      </c>
      <c r="B29" s="343" t="s">
        <v>273</v>
      </c>
      <c r="C29" s="344">
        <v>3361</v>
      </c>
      <c r="D29" s="345">
        <f t="shared" si="0"/>
        <v>1174</v>
      </c>
      <c r="E29" s="346">
        <v>379</v>
      </c>
      <c r="F29" s="345">
        <v>382</v>
      </c>
      <c r="G29" s="347">
        <v>127</v>
      </c>
      <c r="H29" s="346">
        <v>264</v>
      </c>
      <c r="I29" s="346">
        <v>11</v>
      </c>
      <c r="J29" s="345">
        <v>64</v>
      </c>
      <c r="K29" s="347">
        <v>44</v>
      </c>
      <c r="L29" s="346">
        <v>38</v>
      </c>
      <c r="M29" s="346">
        <v>36</v>
      </c>
      <c r="N29" s="345">
        <v>131</v>
      </c>
      <c r="O29" s="347">
        <v>54</v>
      </c>
      <c r="P29" s="345">
        <v>6</v>
      </c>
      <c r="Q29" s="347">
        <v>72</v>
      </c>
      <c r="R29" s="346">
        <v>11</v>
      </c>
      <c r="S29" s="346">
        <v>119</v>
      </c>
      <c r="T29" s="345">
        <v>58</v>
      </c>
      <c r="U29" s="347">
        <v>46</v>
      </c>
      <c r="V29" s="346">
        <v>47</v>
      </c>
      <c r="W29" s="346">
        <v>7</v>
      </c>
      <c r="X29" s="345">
        <v>27</v>
      </c>
      <c r="Y29" s="347">
        <v>3</v>
      </c>
      <c r="Z29" s="346">
        <v>25</v>
      </c>
      <c r="AA29" s="346">
        <v>33</v>
      </c>
      <c r="AB29" s="345">
        <v>9</v>
      </c>
      <c r="AC29" s="347">
        <v>23</v>
      </c>
      <c r="AD29" s="346">
        <v>36</v>
      </c>
      <c r="AE29" s="346">
        <v>11</v>
      </c>
      <c r="AF29" s="345">
        <v>13</v>
      </c>
      <c r="AG29" s="347">
        <v>5</v>
      </c>
      <c r="AH29" s="346">
        <v>14</v>
      </c>
      <c r="AI29" s="346">
        <v>3</v>
      </c>
      <c r="AJ29" s="345">
        <v>11</v>
      </c>
      <c r="AK29" s="347">
        <v>5</v>
      </c>
      <c r="AL29" s="346">
        <v>7</v>
      </c>
      <c r="AM29" s="346">
        <v>8</v>
      </c>
      <c r="AN29" s="345">
        <v>4</v>
      </c>
      <c r="AO29" s="347">
        <v>39</v>
      </c>
      <c r="AP29" s="346">
        <v>8</v>
      </c>
      <c r="AQ29" s="346">
        <v>7</v>
      </c>
      <c r="AR29" s="348">
        <v>0</v>
      </c>
    </row>
    <row r="30" spans="1:44" x14ac:dyDescent="0.2">
      <c r="A30" s="342" t="s">
        <v>18</v>
      </c>
      <c r="B30" s="343" t="s">
        <v>282</v>
      </c>
      <c r="C30" s="344">
        <v>11375</v>
      </c>
      <c r="D30" s="345">
        <f t="shared" si="0"/>
        <v>3172</v>
      </c>
      <c r="E30" s="346">
        <v>1918</v>
      </c>
      <c r="F30" s="345">
        <v>1231</v>
      </c>
      <c r="G30" s="347">
        <v>410</v>
      </c>
      <c r="H30" s="346">
        <v>663</v>
      </c>
      <c r="I30" s="346">
        <v>143</v>
      </c>
      <c r="J30" s="345">
        <v>97</v>
      </c>
      <c r="K30" s="347">
        <v>199</v>
      </c>
      <c r="L30" s="346">
        <v>270</v>
      </c>
      <c r="M30" s="346">
        <v>221</v>
      </c>
      <c r="N30" s="345">
        <v>362</v>
      </c>
      <c r="O30" s="347">
        <v>248</v>
      </c>
      <c r="P30" s="345">
        <v>68</v>
      </c>
      <c r="Q30" s="347">
        <v>221</v>
      </c>
      <c r="R30" s="346">
        <v>90</v>
      </c>
      <c r="S30" s="346">
        <v>383</v>
      </c>
      <c r="T30" s="345">
        <v>166</v>
      </c>
      <c r="U30" s="347">
        <v>76</v>
      </c>
      <c r="V30" s="346">
        <v>217</v>
      </c>
      <c r="W30" s="346">
        <v>29</v>
      </c>
      <c r="X30" s="345">
        <v>76</v>
      </c>
      <c r="Y30" s="347">
        <v>44</v>
      </c>
      <c r="Z30" s="346">
        <v>106</v>
      </c>
      <c r="AA30" s="346">
        <v>93</v>
      </c>
      <c r="AB30" s="345">
        <v>92</v>
      </c>
      <c r="AC30" s="347">
        <v>74</v>
      </c>
      <c r="AD30" s="346">
        <v>60</v>
      </c>
      <c r="AE30" s="346">
        <v>108</v>
      </c>
      <c r="AF30" s="345">
        <v>121</v>
      </c>
      <c r="AG30" s="347">
        <v>48</v>
      </c>
      <c r="AH30" s="346">
        <v>3</v>
      </c>
      <c r="AI30" s="346">
        <v>30</v>
      </c>
      <c r="AJ30" s="345">
        <v>26</v>
      </c>
      <c r="AK30" s="347">
        <v>29</v>
      </c>
      <c r="AL30" s="346">
        <v>40</v>
      </c>
      <c r="AM30" s="346">
        <v>29</v>
      </c>
      <c r="AN30" s="345">
        <v>34</v>
      </c>
      <c r="AO30" s="347">
        <v>35</v>
      </c>
      <c r="AP30" s="346">
        <v>41</v>
      </c>
      <c r="AQ30" s="346">
        <v>41</v>
      </c>
      <c r="AR30" s="348">
        <v>61</v>
      </c>
    </row>
    <row r="31" spans="1:44" x14ac:dyDescent="0.2">
      <c r="A31" s="342" t="s">
        <v>19</v>
      </c>
      <c r="B31" s="343" t="s">
        <v>385</v>
      </c>
      <c r="C31" s="344">
        <v>462368</v>
      </c>
      <c r="D31" s="345">
        <f t="shared" si="0"/>
        <v>157638</v>
      </c>
      <c r="E31" s="346">
        <v>55660</v>
      </c>
      <c r="F31" s="345">
        <v>33001</v>
      </c>
      <c r="G31" s="347">
        <v>19312</v>
      </c>
      <c r="H31" s="346">
        <v>33440</v>
      </c>
      <c r="I31" s="346">
        <v>4238</v>
      </c>
      <c r="J31" s="345">
        <v>5258</v>
      </c>
      <c r="K31" s="347">
        <v>14704</v>
      </c>
      <c r="L31" s="346">
        <v>1946</v>
      </c>
      <c r="M31" s="346">
        <v>8721</v>
      </c>
      <c r="N31" s="345">
        <v>20083</v>
      </c>
      <c r="O31" s="347">
        <v>3744</v>
      </c>
      <c r="P31" s="345">
        <v>3770</v>
      </c>
      <c r="Q31" s="347">
        <v>11086</v>
      </c>
      <c r="R31" s="346">
        <v>8265</v>
      </c>
      <c r="S31" s="346">
        <v>6042</v>
      </c>
      <c r="T31" s="345">
        <v>9203</v>
      </c>
      <c r="U31" s="347">
        <v>4156</v>
      </c>
      <c r="V31" s="346">
        <v>7717</v>
      </c>
      <c r="W31" s="346">
        <v>3628</v>
      </c>
      <c r="X31" s="345">
        <v>3413</v>
      </c>
      <c r="Y31" s="347">
        <v>1893</v>
      </c>
      <c r="Z31" s="346">
        <v>4899</v>
      </c>
      <c r="AA31" s="346">
        <v>4535</v>
      </c>
      <c r="AB31" s="345">
        <v>3023</v>
      </c>
      <c r="AC31" s="347">
        <v>3609</v>
      </c>
      <c r="AD31" s="346">
        <v>2870</v>
      </c>
      <c r="AE31" s="346">
        <v>3352</v>
      </c>
      <c r="AF31" s="345">
        <v>5793</v>
      </c>
      <c r="AG31" s="347">
        <v>1989</v>
      </c>
      <c r="AH31" s="346">
        <v>1142</v>
      </c>
      <c r="AI31" s="346">
        <v>2459</v>
      </c>
      <c r="AJ31" s="345">
        <v>1432</v>
      </c>
      <c r="AK31" s="347">
        <v>546</v>
      </c>
      <c r="AL31" s="346">
        <v>2098</v>
      </c>
      <c r="AM31" s="346">
        <v>660</v>
      </c>
      <c r="AN31" s="345">
        <v>2596</v>
      </c>
      <c r="AO31" s="347">
        <v>903</v>
      </c>
      <c r="AP31" s="346">
        <v>1223</v>
      </c>
      <c r="AQ31" s="346">
        <v>1184</v>
      </c>
      <c r="AR31" s="348">
        <v>1137</v>
      </c>
    </row>
    <row r="32" spans="1:44" x14ac:dyDescent="0.2">
      <c r="A32" s="342" t="s">
        <v>20</v>
      </c>
      <c r="B32" s="343" t="s">
        <v>37</v>
      </c>
      <c r="C32" s="344">
        <v>52260</v>
      </c>
      <c r="D32" s="345">
        <f t="shared" si="0"/>
        <v>19391</v>
      </c>
      <c r="E32" s="346">
        <v>7668</v>
      </c>
      <c r="F32" s="345">
        <v>3775</v>
      </c>
      <c r="G32" s="347">
        <v>2950</v>
      </c>
      <c r="H32" s="346">
        <v>3128</v>
      </c>
      <c r="I32" s="346">
        <v>738</v>
      </c>
      <c r="J32" s="345">
        <v>800</v>
      </c>
      <c r="K32" s="347">
        <v>1116</v>
      </c>
      <c r="L32" s="346">
        <v>241</v>
      </c>
      <c r="M32" s="346">
        <v>1282</v>
      </c>
      <c r="N32" s="345">
        <v>2079</v>
      </c>
      <c r="O32" s="347">
        <v>353</v>
      </c>
      <c r="P32" s="345">
        <v>439</v>
      </c>
      <c r="Q32" s="347">
        <v>932</v>
      </c>
      <c r="R32" s="346">
        <v>490</v>
      </c>
      <c r="S32" s="346">
        <v>611</v>
      </c>
      <c r="T32" s="345">
        <v>1122</v>
      </c>
      <c r="U32" s="347">
        <v>309</v>
      </c>
      <c r="V32" s="346">
        <v>753</v>
      </c>
      <c r="W32" s="346">
        <v>303</v>
      </c>
      <c r="X32" s="345">
        <v>258</v>
      </c>
      <c r="Y32" s="347">
        <v>165</v>
      </c>
      <c r="Z32" s="346">
        <v>313</v>
      </c>
      <c r="AA32" s="346">
        <v>352</v>
      </c>
      <c r="AB32" s="345">
        <v>269</v>
      </c>
      <c r="AC32" s="347">
        <v>340</v>
      </c>
      <c r="AD32" s="346">
        <v>344</v>
      </c>
      <c r="AE32" s="346">
        <v>197</v>
      </c>
      <c r="AF32" s="345">
        <v>425</v>
      </c>
      <c r="AG32" s="347">
        <v>79</v>
      </c>
      <c r="AH32" s="346">
        <v>79</v>
      </c>
      <c r="AI32" s="346">
        <v>77</v>
      </c>
      <c r="AJ32" s="345">
        <v>87</v>
      </c>
      <c r="AK32" s="347">
        <v>25</v>
      </c>
      <c r="AL32" s="346">
        <v>208</v>
      </c>
      <c r="AM32" s="346">
        <v>48</v>
      </c>
      <c r="AN32" s="345">
        <v>153</v>
      </c>
      <c r="AO32" s="347">
        <v>62</v>
      </c>
      <c r="AP32" s="346">
        <v>84</v>
      </c>
      <c r="AQ32" s="346">
        <v>113</v>
      </c>
      <c r="AR32" s="348">
        <v>102</v>
      </c>
    </row>
    <row r="33" spans="1:45" x14ac:dyDescent="0.2">
      <c r="A33" s="342" t="s">
        <v>21</v>
      </c>
      <c r="B33" s="343" t="s">
        <v>38</v>
      </c>
      <c r="C33" s="344">
        <v>52349</v>
      </c>
      <c r="D33" s="345">
        <f t="shared" si="0"/>
        <v>20397</v>
      </c>
      <c r="E33" s="346">
        <v>4934</v>
      </c>
      <c r="F33" s="345">
        <v>5367</v>
      </c>
      <c r="G33" s="347">
        <v>2199</v>
      </c>
      <c r="H33" s="346">
        <v>5928</v>
      </c>
      <c r="I33" s="346">
        <v>251</v>
      </c>
      <c r="J33" s="345">
        <v>1478</v>
      </c>
      <c r="K33" s="347">
        <v>1727</v>
      </c>
      <c r="L33" s="346">
        <v>141</v>
      </c>
      <c r="M33" s="346">
        <v>422</v>
      </c>
      <c r="N33" s="345">
        <v>1870</v>
      </c>
      <c r="O33" s="347">
        <v>180</v>
      </c>
      <c r="P33" s="345">
        <v>137</v>
      </c>
      <c r="Q33" s="347">
        <v>2097</v>
      </c>
      <c r="R33" s="346">
        <v>390</v>
      </c>
      <c r="S33" s="346">
        <v>490</v>
      </c>
      <c r="T33" s="345">
        <v>1169</v>
      </c>
      <c r="U33" s="347">
        <v>166</v>
      </c>
      <c r="V33" s="346">
        <v>745</v>
      </c>
      <c r="W33" s="346">
        <v>113</v>
      </c>
      <c r="X33" s="345">
        <v>148</v>
      </c>
      <c r="Y33" s="347">
        <v>44</v>
      </c>
      <c r="Z33" s="346">
        <v>216</v>
      </c>
      <c r="AA33" s="346">
        <v>184</v>
      </c>
      <c r="AB33" s="345">
        <v>95</v>
      </c>
      <c r="AC33" s="347">
        <v>179</v>
      </c>
      <c r="AD33" s="346">
        <v>77</v>
      </c>
      <c r="AE33" s="346">
        <v>228</v>
      </c>
      <c r="AF33" s="345">
        <v>233</v>
      </c>
      <c r="AG33" s="347">
        <v>83</v>
      </c>
      <c r="AH33" s="346">
        <v>32</v>
      </c>
      <c r="AI33" s="346">
        <v>102</v>
      </c>
      <c r="AJ33" s="345">
        <v>154</v>
      </c>
      <c r="AK33" s="347">
        <v>9</v>
      </c>
      <c r="AL33" s="346">
        <v>84</v>
      </c>
      <c r="AM33" s="346">
        <v>18</v>
      </c>
      <c r="AN33" s="345">
        <v>143</v>
      </c>
      <c r="AO33" s="347">
        <v>55</v>
      </c>
      <c r="AP33" s="346">
        <v>29</v>
      </c>
      <c r="AQ33" s="346">
        <v>15</v>
      </c>
      <c r="AR33" s="348">
        <v>20</v>
      </c>
    </row>
    <row r="34" spans="1:45" x14ac:dyDescent="0.2">
      <c r="A34" s="342" t="s">
        <v>22</v>
      </c>
      <c r="B34" s="343" t="s">
        <v>536</v>
      </c>
      <c r="C34" s="344">
        <v>146857</v>
      </c>
      <c r="D34" s="345">
        <f t="shared" si="0"/>
        <v>58372</v>
      </c>
      <c r="E34" s="346">
        <v>16419</v>
      </c>
      <c r="F34" s="345">
        <v>13991</v>
      </c>
      <c r="G34" s="347">
        <v>4784</v>
      </c>
      <c r="H34" s="346">
        <v>10779</v>
      </c>
      <c r="I34" s="346">
        <v>684</v>
      </c>
      <c r="J34" s="345">
        <v>738</v>
      </c>
      <c r="K34" s="347">
        <v>4655</v>
      </c>
      <c r="L34" s="346">
        <v>526</v>
      </c>
      <c r="M34" s="346">
        <v>1177</v>
      </c>
      <c r="N34" s="345">
        <v>5450</v>
      </c>
      <c r="O34" s="347">
        <v>866</v>
      </c>
      <c r="P34" s="345">
        <v>999</v>
      </c>
      <c r="Q34" s="347">
        <v>2236</v>
      </c>
      <c r="R34" s="346">
        <v>1997</v>
      </c>
      <c r="S34" s="346">
        <v>1799</v>
      </c>
      <c r="T34" s="345">
        <v>1811</v>
      </c>
      <c r="U34" s="347">
        <v>1361</v>
      </c>
      <c r="V34" s="346">
        <v>1718</v>
      </c>
      <c r="W34" s="346">
        <v>1983</v>
      </c>
      <c r="X34" s="345">
        <v>846</v>
      </c>
      <c r="Y34" s="347">
        <v>580</v>
      </c>
      <c r="Z34" s="346">
        <v>1473</v>
      </c>
      <c r="AA34" s="346">
        <v>927</v>
      </c>
      <c r="AB34" s="345">
        <v>645</v>
      </c>
      <c r="AC34" s="347">
        <v>769</v>
      </c>
      <c r="AD34" s="346">
        <v>542</v>
      </c>
      <c r="AE34" s="346">
        <v>1367</v>
      </c>
      <c r="AF34" s="345">
        <v>1973</v>
      </c>
      <c r="AG34" s="347">
        <v>347</v>
      </c>
      <c r="AH34" s="346">
        <v>291</v>
      </c>
      <c r="AI34" s="346">
        <v>1199</v>
      </c>
      <c r="AJ34" s="345">
        <v>702</v>
      </c>
      <c r="AK34" s="347">
        <v>182</v>
      </c>
      <c r="AL34" s="346">
        <v>957</v>
      </c>
      <c r="AM34" s="346">
        <v>317</v>
      </c>
      <c r="AN34" s="345">
        <v>755</v>
      </c>
      <c r="AO34" s="347">
        <v>180</v>
      </c>
      <c r="AP34" s="346">
        <v>166</v>
      </c>
      <c r="AQ34" s="346">
        <v>155</v>
      </c>
      <c r="AR34" s="348">
        <v>139</v>
      </c>
    </row>
    <row r="35" spans="1:45" x14ac:dyDescent="0.2">
      <c r="A35" s="342" t="s">
        <v>23</v>
      </c>
      <c r="B35" s="343" t="s">
        <v>194</v>
      </c>
      <c r="C35" s="344">
        <v>29908</v>
      </c>
      <c r="D35" s="345">
        <f t="shared" si="0"/>
        <v>14890</v>
      </c>
      <c r="E35" s="346">
        <v>2790</v>
      </c>
      <c r="F35" s="345">
        <v>3249</v>
      </c>
      <c r="G35" s="347">
        <v>1499</v>
      </c>
      <c r="H35" s="346">
        <v>1884</v>
      </c>
      <c r="I35" s="346">
        <v>126</v>
      </c>
      <c r="J35" s="345">
        <v>253</v>
      </c>
      <c r="K35" s="347">
        <v>857</v>
      </c>
      <c r="L35" s="346">
        <v>55</v>
      </c>
      <c r="M35" s="346">
        <v>283</v>
      </c>
      <c r="N35" s="345">
        <v>844</v>
      </c>
      <c r="O35" s="347">
        <v>42</v>
      </c>
      <c r="P35" s="345">
        <v>58</v>
      </c>
      <c r="Q35" s="347">
        <v>576</v>
      </c>
      <c r="R35" s="346">
        <v>61</v>
      </c>
      <c r="S35" s="346">
        <v>588</v>
      </c>
      <c r="T35" s="345">
        <v>233</v>
      </c>
      <c r="U35" s="347">
        <v>49</v>
      </c>
      <c r="V35" s="346">
        <v>841</v>
      </c>
      <c r="W35" s="346">
        <v>41</v>
      </c>
      <c r="X35" s="345">
        <v>50</v>
      </c>
      <c r="Y35" s="347">
        <v>45</v>
      </c>
      <c r="Z35" s="346">
        <v>91</v>
      </c>
      <c r="AA35" s="346">
        <v>42</v>
      </c>
      <c r="AB35" s="345">
        <v>40</v>
      </c>
      <c r="AC35" s="347">
        <v>22</v>
      </c>
      <c r="AD35" s="346">
        <v>22</v>
      </c>
      <c r="AE35" s="346">
        <v>72</v>
      </c>
      <c r="AF35" s="345">
        <v>60</v>
      </c>
      <c r="AG35" s="347">
        <v>36</v>
      </c>
      <c r="AH35" s="346">
        <v>11</v>
      </c>
      <c r="AI35" s="346">
        <v>28</v>
      </c>
      <c r="AJ35" s="345">
        <v>24</v>
      </c>
      <c r="AK35" s="347">
        <v>10</v>
      </c>
      <c r="AL35" s="346">
        <v>14</v>
      </c>
      <c r="AM35" s="346">
        <v>13</v>
      </c>
      <c r="AN35" s="345">
        <v>45</v>
      </c>
      <c r="AO35" s="347">
        <v>13</v>
      </c>
      <c r="AP35" s="346">
        <v>18</v>
      </c>
      <c r="AQ35" s="346">
        <v>15</v>
      </c>
      <c r="AR35" s="348">
        <v>18</v>
      </c>
    </row>
    <row r="36" spans="1:45" x14ac:dyDescent="0.2">
      <c r="A36" s="342" t="s">
        <v>24</v>
      </c>
      <c r="B36" s="343" t="s">
        <v>39</v>
      </c>
      <c r="C36" s="344">
        <v>66571</v>
      </c>
      <c r="D36" s="345">
        <f t="shared" si="0"/>
        <v>21457</v>
      </c>
      <c r="E36" s="346">
        <v>5675</v>
      </c>
      <c r="F36" s="345">
        <v>3806</v>
      </c>
      <c r="G36" s="347">
        <v>3174</v>
      </c>
      <c r="H36" s="346">
        <v>3719</v>
      </c>
      <c r="I36" s="346">
        <v>904</v>
      </c>
      <c r="J36" s="345">
        <v>1158</v>
      </c>
      <c r="K36" s="347">
        <v>5057</v>
      </c>
      <c r="L36" s="346">
        <v>467</v>
      </c>
      <c r="M36" s="346">
        <v>1455</v>
      </c>
      <c r="N36" s="345">
        <v>2835</v>
      </c>
      <c r="O36" s="347">
        <v>532</v>
      </c>
      <c r="P36" s="345">
        <v>521</v>
      </c>
      <c r="Q36" s="347">
        <v>1746</v>
      </c>
      <c r="R36" s="346">
        <v>778</v>
      </c>
      <c r="S36" s="346">
        <v>863</v>
      </c>
      <c r="T36" s="345">
        <v>1203</v>
      </c>
      <c r="U36" s="347">
        <v>857</v>
      </c>
      <c r="V36" s="346">
        <v>976</v>
      </c>
      <c r="W36" s="346">
        <v>507</v>
      </c>
      <c r="X36" s="345">
        <v>589</v>
      </c>
      <c r="Y36" s="347">
        <v>409</v>
      </c>
      <c r="Z36" s="346">
        <v>907</v>
      </c>
      <c r="AA36" s="346">
        <v>508</v>
      </c>
      <c r="AB36" s="345">
        <v>545</v>
      </c>
      <c r="AC36" s="347">
        <v>572</v>
      </c>
      <c r="AD36" s="346">
        <v>599</v>
      </c>
      <c r="AE36" s="346">
        <v>850</v>
      </c>
      <c r="AF36" s="345">
        <v>913</v>
      </c>
      <c r="AG36" s="347">
        <v>261</v>
      </c>
      <c r="AH36" s="346">
        <v>237</v>
      </c>
      <c r="AI36" s="346">
        <v>228</v>
      </c>
      <c r="AJ36" s="345">
        <v>224</v>
      </c>
      <c r="AK36" s="347">
        <v>110</v>
      </c>
      <c r="AL36" s="346">
        <v>281</v>
      </c>
      <c r="AM36" s="346">
        <v>148</v>
      </c>
      <c r="AN36" s="345">
        <v>209</v>
      </c>
      <c r="AO36" s="347">
        <v>350</v>
      </c>
      <c r="AP36" s="346">
        <v>305</v>
      </c>
      <c r="AQ36" s="346">
        <v>344</v>
      </c>
      <c r="AR36" s="348">
        <v>292</v>
      </c>
    </row>
    <row r="37" spans="1:45" x14ac:dyDescent="0.2">
      <c r="A37" s="342" t="s">
        <v>25</v>
      </c>
      <c r="B37" s="343" t="s">
        <v>40</v>
      </c>
      <c r="C37" s="344">
        <v>138126</v>
      </c>
      <c r="D37" s="345">
        <f t="shared" si="0"/>
        <v>43795</v>
      </c>
      <c r="E37" s="346">
        <v>12968</v>
      </c>
      <c r="F37" s="345">
        <v>7577</v>
      </c>
      <c r="G37" s="347">
        <v>5322</v>
      </c>
      <c r="H37" s="346">
        <v>16151</v>
      </c>
      <c r="I37" s="346">
        <v>1121</v>
      </c>
      <c r="J37" s="345">
        <v>2875</v>
      </c>
      <c r="K37" s="347">
        <v>3760</v>
      </c>
      <c r="L37" s="346">
        <v>801</v>
      </c>
      <c r="M37" s="346">
        <v>2473</v>
      </c>
      <c r="N37" s="345">
        <v>4941</v>
      </c>
      <c r="O37" s="347">
        <v>1206</v>
      </c>
      <c r="P37" s="345">
        <v>950</v>
      </c>
      <c r="Q37" s="347">
        <v>4818</v>
      </c>
      <c r="R37" s="346">
        <v>1783</v>
      </c>
      <c r="S37" s="346">
        <v>1571</v>
      </c>
      <c r="T37" s="345">
        <v>2837</v>
      </c>
      <c r="U37" s="347">
        <v>931</v>
      </c>
      <c r="V37" s="346">
        <v>3683</v>
      </c>
      <c r="W37" s="346">
        <v>1038</v>
      </c>
      <c r="X37" s="345">
        <v>1159</v>
      </c>
      <c r="Y37" s="347">
        <v>608</v>
      </c>
      <c r="Z37" s="346">
        <v>1894</v>
      </c>
      <c r="AA37" s="346">
        <v>991</v>
      </c>
      <c r="AB37" s="345">
        <v>918</v>
      </c>
      <c r="AC37" s="347">
        <v>1045</v>
      </c>
      <c r="AD37" s="346">
        <v>957</v>
      </c>
      <c r="AE37" s="346">
        <v>1412</v>
      </c>
      <c r="AF37" s="345">
        <v>1939</v>
      </c>
      <c r="AG37" s="347">
        <v>770</v>
      </c>
      <c r="AH37" s="346">
        <v>637</v>
      </c>
      <c r="AI37" s="346">
        <v>716</v>
      </c>
      <c r="AJ37" s="345">
        <v>766</v>
      </c>
      <c r="AK37" s="347">
        <v>305</v>
      </c>
      <c r="AL37" s="346">
        <v>561</v>
      </c>
      <c r="AM37" s="346">
        <v>250</v>
      </c>
      <c r="AN37" s="345">
        <v>557</v>
      </c>
      <c r="AO37" s="347">
        <v>649</v>
      </c>
      <c r="AP37" s="346">
        <v>398</v>
      </c>
      <c r="AQ37" s="346">
        <v>625</v>
      </c>
      <c r="AR37" s="348">
        <v>368</v>
      </c>
    </row>
    <row r="38" spans="1:45" x14ac:dyDescent="0.2">
      <c r="A38" s="342" t="s">
        <v>26</v>
      </c>
      <c r="B38" s="343" t="s">
        <v>482</v>
      </c>
      <c r="C38" s="344">
        <v>297763</v>
      </c>
      <c r="D38" s="345">
        <f t="shared" si="0"/>
        <v>88946</v>
      </c>
      <c r="E38" s="346">
        <v>29406</v>
      </c>
      <c r="F38" s="345">
        <v>23893</v>
      </c>
      <c r="G38" s="347">
        <v>15856</v>
      </c>
      <c r="H38" s="346">
        <v>23984</v>
      </c>
      <c r="I38" s="346">
        <v>3407</v>
      </c>
      <c r="J38" s="345">
        <v>4333</v>
      </c>
      <c r="K38" s="347">
        <v>9314</v>
      </c>
      <c r="L38" s="346">
        <v>1963</v>
      </c>
      <c r="M38" s="346">
        <v>4830</v>
      </c>
      <c r="N38" s="345">
        <v>13053</v>
      </c>
      <c r="O38" s="347">
        <v>3234</v>
      </c>
      <c r="P38" s="345">
        <v>2394</v>
      </c>
      <c r="Q38" s="347">
        <v>11091</v>
      </c>
      <c r="R38" s="346">
        <v>4394</v>
      </c>
      <c r="S38" s="346">
        <v>3774</v>
      </c>
      <c r="T38" s="345">
        <v>8092</v>
      </c>
      <c r="U38" s="347">
        <v>3462</v>
      </c>
      <c r="V38" s="346">
        <v>5844</v>
      </c>
      <c r="W38" s="346">
        <v>2145</v>
      </c>
      <c r="X38" s="345">
        <v>2225</v>
      </c>
      <c r="Y38" s="347">
        <v>1968</v>
      </c>
      <c r="Z38" s="346">
        <v>3593</v>
      </c>
      <c r="AA38" s="346">
        <v>2285</v>
      </c>
      <c r="AB38" s="345">
        <v>1857</v>
      </c>
      <c r="AC38" s="347">
        <v>2560</v>
      </c>
      <c r="AD38" s="346">
        <v>2029</v>
      </c>
      <c r="AE38" s="346">
        <v>1810</v>
      </c>
      <c r="AF38" s="345">
        <v>4086</v>
      </c>
      <c r="AG38" s="347">
        <v>1453</v>
      </c>
      <c r="AH38" s="346">
        <v>1134</v>
      </c>
      <c r="AI38" s="346">
        <v>1621</v>
      </c>
      <c r="AJ38" s="345">
        <v>1027</v>
      </c>
      <c r="AK38" s="347">
        <v>332</v>
      </c>
      <c r="AL38" s="346">
        <v>1054</v>
      </c>
      <c r="AM38" s="346">
        <v>655</v>
      </c>
      <c r="AN38" s="345">
        <v>1084</v>
      </c>
      <c r="AO38" s="347">
        <v>710</v>
      </c>
      <c r="AP38" s="346">
        <v>1446</v>
      </c>
      <c r="AQ38" s="346">
        <v>767</v>
      </c>
      <c r="AR38" s="348">
        <v>652</v>
      </c>
    </row>
    <row r="39" spans="1:45" x14ac:dyDescent="0.2">
      <c r="A39" s="342" t="s">
        <v>51</v>
      </c>
      <c r="B39" s="343" t="s">
        <v>537</v>
      </c>
      <c r="C39" s="344">
        <v>24412</v>
      </c>
      <c r="D39" s="345">
        <f t="shared" si="0"/>
        <v>7105</v>
      </c>
      <c r="E39" s="346">
        <v>2880</v>
      </c>
      <c r="F39" s="345">
        <v>943</v>
      </c>
      <c r="G39" s="347">
        <v>900</v>
      </c>
      <c r="H39" s="346">
        <v>1300</v>
      </c>
      <c r="I39" s="346">
        <v>340</v>
      </c>
      <c r="J39" s="345">
        <v>185</v>
      </c>
      <c r="K39" s="347">
        <v>528</v>
      </c>
      <c r="L39" s="346">
        <v>183</v>
      </c>
      <c r="M39" s="346">
        <v>721</v>
      </c>
      <c r="N39" s="345">
        <v>924</v>
      </c>
      <c r="O39" s="347">
        <v>301</v>
      </c>
      <c r="P39" s="345">
        <v>345</v>
      </c>
      <c r="Q39" s="347">
        <v>591</v>
      </c>
      <c r="R39" s="346">
        <v>414</v>
      </c>
      <c r="S39" s="346">
        <v>357</v>
      </c>
      <c r="T39" s="345">
        <v>316</v>
      </c>
      <c r="U39" s="347">
        <v>257</v>
      </c>
      <c r="V39" s="346">
        <v>504</v>
      </c>
      <c r="W39" s="346">
        <v>317</v>
      </c>
      <c r="X39" s="345">
        <v>325</v>
      </c>
      <c r="Y39" s="347">
        <v>245</v>
      </c>
      <c r="Z39" s="346">
        <v>629</v>
      </c>
      <c r="AA39" s="346">
        <v>432</v>
      </c>
      <c r="AB39" s="345">
        <v>287</v>
      </c>
      <c r="AC39" s="347">
        <v>432</v>
      </c>
      <c r="AD39" s="346">
        <v>372</v>
      </c>
      <c r="AE39" s="346">
        <v>321</v>
      </c>
      <c r="AF39" s="345">
        <v>555</v>
      </c>
      <c r="AG39" s="347">
        <v>71</v>
      </c>
      <c r="AH39" s="346">
        <v>199</v>
      </c>
      <c r="AI39" s="346">
        <v>97</v>
      </c>
      <c r="AJ39" s="345">
        <v>92</v>
      </c>
      <c r="AK39" s="347">
        <v>69</v>
      </c>
      <c r="AL39" s="346">
        <v>115</v>
      </c>
      <c r="AM39" s="346">
        <v>112</v>
      </c>
      <c r="AN39" s="345">
        <v>81</v>
      </c>
      <c r="AO39" s="347">
        <v>108</v>
      </c>
      <c r="AP39" s="346">
        <v>149</v>
      </c>
      <c r="AQ39" s="346">
        <v>159</v>
      </c>
      <c r="AR39" s="348">
        <v>151</v>
      </c>
    </row>
    <row r="40" spans="1:45" x14ac:dyDescent="0.2">
      <c r="A40" s="342" t="s">
        <v>195</v>
      </c>
      <c r="B40" s="343" t="s">
        <v>41</v>
      </c>
      <c r="C40" s="344">
        <v>223814</v>
      </c>
      <c r="D40" s="345">
        <f t="shared" si="0"/>
        <v>82167</v>
      </c>
      <c r="E40" s="346">
        <v>23856</v>
      </c>
      <c r="F40" s="345">
        <v>20433</v>
      </c>
      <c r="G40" s="347">
        <v>10079</v>
      </c>
      <c r="H40" s="346">
        <v>13233</v>
      </c>
      <c r="I40" s="346">
        <v>1516</v>
      </c>
      <c r="J40" s="345">
        <v>3636</v>
      </c>
      <c r="K40" s="347">
        <v>4949</v>
      </c>
      <c r="L40" s="346">
        <v>933</v>
      </c>
      <c r="M40" s="346">
        <v>3211</v>
      </c>
      <c r="N40" s="345">
        <v>8567</v>
      </c>
      <c r="O40" s="347">
        <v>1103</v>
      </c>
      <c r="P40" s="345">
        <v>1505</v>
      </c>
      <c r="Q40" s="347">
        <v>6040</v>
      </c>
      <c r="R40" s="346">
        <v>1641</v>
      </c>
      <c r="S40" s="346">
        <v>11242</v>
      </c>
      <c r="T40" s="345">
        <v>3538</v>
      </c>
      <c r="U40" s="347">
        <v>1099</v>
      </c>
      <c r="V40" s="346">
        <v>3286</v>
      </c>
      <c r="W40" s="346">
        <v>1778</v>
      </c>
      <c r="X40" s="345">
        <v>1021</v>
      </c>
      <c r="Y40" s="347">
        <v>787</v>
      </c>
      <c r="Z40" s="346">
        <v>1865</v>
      </c>
      <c r="AA40" s="346">
        <v>953</v>
      </c>
      <c r="AB40" s="345">
        <v>1147</v>
      </c>
      <c r="AC40" s="347">
        <v>746</v>
      </c>
      <c r="AD40" s="346">
        <v>1017</v>
      </c>
      <c r="AE40" s="346">
        <v>1255</v>
      </c>
      <c r="AF40" s="345">
        <v>2642</v>
      </c>
      <c r="AG40" s="347">
        <v>617</v>
      </c>
      <c r="AH40" s="346">
        <v>461</v>
      </c>
      <c r="AI40" s="346">
        <v>769</v>
      </c>
      <c r="AJ40" s="345">
        <v>1621</v>
      </c>
      <c r="AK40" s="347">
        <v>227</v>
      </c>
      <c r="AL40" s="346">
        <v>479</v>
      </c>
      <c r="AM40" s="346">
        <v>142</v>
      </c>
      <c r="AN40" s="345">
        <v>566</v>
      </c>
      <c r="AO40" s="347">
        <v>624</v>
      </c>
      <c r="AP40" s="346">
        <v>2089</v>
      </c>
      <c r="AQ40" s="346">
        <v>390</v>
      </c>
      <c r="AR40" s="348">
        <v>584</v>
      </c>
    </row>
    <row r="41" spans="1:45" x14ac:dyDescent="0.2">
      <c r="A41" s="342" t="s">
        <v>201</v>
      </c>
      <c r="B41" s="343" t="s">
        <v>42</v>
      </c>
      <c r="C41" s="344">
        <v>341198</v>
      </c>
      <c r="D41" s="345">
        <f>C41-SUM(E41:AR41)</f>
        <v>114877</v>
      </c>
      <c r="E41" s="346">
        <v>35465</v>
      </c>
      <c r="F41" s="345">
        <v>27676</v>
      </c>
      <c r="G41" s="347">
        <v>15061</v>
      </c>
      <c r="H41" s="346">
        <v>27050</v>
      </c>
      <c r="I41" s="346">
        <v>3759</v>
      </c>
      <c r="J41" s="345">
        <v>4521</v>
      </c>
      <c r="K41" s="347">
        <v>9834</v>
      </c>
      <c r="L41" s="346">
        <v>1549</v>
      </c>
      <c r="M41" s="346">
        <v>7789</v>
      </c>
      <c r="N41" s="345">
        <v>13853</v>
      </c>
      <c r="O41" s="347">
        <v>2911</v>
      </c>
      <c r="P41" s="345">
        <v>2566</v>
      </c>
      <c r="Q41" s="347">
        <v>9760</v>
      </c>
      <c r="R41" s="346">
        <v>5091</v>
      </c>
      <c r="S41" s="346">
        <v>4340</v>
      </c>
      <c r="T41" s="345">
        <v>6066</v>
      </c>
      <c r="U41" s="347">
        <v>2737</v>
      </c>
      <c r="V41" s="346">
        <v>6638</v>
      </c>
      <c r="W41" s="346">
        <v>2283</v>
      </c>
      <c r="X41" s="345">
        <v>2907</v>
      </c>
      <c r="Y41" s="347">
        <v>1372</v>
      </c>
      <c r="Z41" s="346">
        <v>3235</v>
      </c>
      <c r="AA41" s="346">
        <v>3319</v>
      </c>
      <c r="AB41" s="345">
        <v>1890</v>
      </c>
      <c r="AC41" s="347">
        <v>3548</v>
      </c>
      <c r="AD41" s="346">
        <v>1930</v>
      </c>
      <c r="AE41" s="346">
        <v>3326</v>
      </c>
      <c r="AF41" s="345">
        <v>3672</v>
      </c>
      <c r="AG41" s="347">
        <v>1048</v>
      </c>
      <c r="AH41" s="346">
        <v>996</v>
      </c>
      <c r="AI41" s="346">
        <v>1300</v>
      </c>
      <c r="AJ41" s="345">
        <v>1257</v>
      </c>
      <c r="AK41" s="347">
        <v>394</v>
      </c>
      <c r="AL41" s="346">
        <v>1284</v>
      </c>
      <c r="AM41" s="346">
        <v>513</v>
      </c>
      <c r="AN41" s="345">
        <v>1311</v>
      </c>
      <c r="AO41" s="347">
        <v>652</v>
      </c>
      <c r="AP41" s="346">
        <v>973</v>
      </c>
      <c r="AQ41" s="346">
        <v>1192</v>
      </c>
      <c r="AR41" s="348">
        <v>1253</v>
      </c>
    </row>
    <row r="42" spans="1:45" x14ac:dyDescent="0.2">
      <c r="A42" s="342" t="s">
        <v>202</v>
      </c>
      <c r="B42" s="343" t="s">
        <v>283</v>
      </c>
      <c r="C42" s="344">
        <v>0</v>
      </c>
      <c r="D42" s="345">
        <v>0</v>
      </c>
      <c r="E42" s="346">
        <v>0</v>
      </c>
      <c r="F42" s="345">
        <v>0</v>
      </c>
      <c r="G42" s="347">
        <v>0</v>
      </c>
      <c r="H42" s="346">
        <v>0</v>
      </c>
      <c r="I42" s="346">
        <v>0</v>
      </c>
      <c r="J42" s="345">
        <v>0</v>
      </c>
      <c r="K42" s="347">
        <v>0</v>
      </c>
      <c r="L42" s="346">
        <v>0</v>
      </c>
      <c r="M42" s="346">
        <v>0</v>
      </c>
      <c r="N42" s="345">
        <v>0</v>
      </c>
      <c r="O42" s="347">
        <v>0</v>
      </c>
      <c r="P42" s="345">
        <v>0</v>
      </c>
      <c r="Q42" s="347">
        <v>0</v>
      </c>
      <c r="R42" s="346">
        <v>0</v>
      </c>
      <c r="S42" s="346">
        <v>0</v>
      </c>
      <c r="T42" s="345">
        <v>0</v>
      </c>
      <c r="U42" s="347">
        <v>0</v>
      </c>
      <c r="V42" s="346">
        <v>0</v>
      </c>
      <c r="W42" s="346">
        <v>0</v>
      </c>
      <c r="X42" s="345">
        <v>0</v>
      </c>
      <c r="Y42" s="347">
        <v>0</v>
      </c>
      <c r="Z42" s="346">
        <v>0</v>
      </c>
      <c r="AA42" s="346">
        <v>0</v>
      </c>
      <c r="AB42" s="345">
        <v>0</v>
      </c>
      <c r="AC42" s="347">
        <v>0</v>
      </c>
      <c r="AD42" s="346">
        <v>0</v>
      </c>
      <c r="AE42" s="346">
        <v>0</v>
      </c>
      <c r="AF42" s="345">
        <v>0</v>
      </c>
      <c r="AG42" s="347">
        <v>0</v>
      </c>
      <c r="AH42" s="346">
        <v>0</v>
      </c>
      <c r="AI42" s="346">
        <v>0</v>
      </c>
      <c r="AJ42" s="345">
        <v>0</v>
      </c>
      <c r="AK42" s="347">
        <v>0</v>
      </c>
      <c r="AL42" s="346">
        <v>0</v>
      </c>
      <c r="AM42" s="346">
        <v>0</v>
      </c>
      <c r="AN42" s="345">
        <v>0</v>
      </c>
      <c r="AO42" s="347">
        <v>0</v>
      </c>
      <c r="AP42" s="346">
        <v>0</v>
      </c>
      <c r="AQ42" s="346">
        <v>0</v>
      </c>
      <c r="AR42" s="348">
        <v>0</v>
      </c>
      <c r="AS42" s="329" t="s">
        <v>538</v>
      </c>
    </row>
    <row r="43" spans="1:45" x14ac:dyDescent="0.2">
      <c r="A43" s="342" t="s">
        <v>203</v>
      </c>
      <c r="B43" s="343" t="s">
        <v>284</v>
      </c>
      <c r="C43" s="344">
        <v>434</v>
      </c>
      <c r="D43" s="345">
        <f>C43-SUM(E43:AR43)</f>
        <v>110</v>
      </c>
      <c r="E43" s="346">
        <v>42</v>
      </c>
      <c r="F43" s="345">
        <v>18</v>
      </c>
      <c r="G43" s="347">
        <v>21</v>
      </c>
      <c r="H43" s="346">
        <v>53</v>
      </c>
      <c r="I43" s="346">
        <v>2</v>
      </c>
      <c r="J43" s="345">
        <v>14</v>
      </c>
      <c r="K43" s="347">
        <v>13</v>
      </c>
      <c r="L43" s="346">
        <v>2</v>
      </c>
      <c r="M43" s="346">
        <v>9</v>
      </c>
      <c r="N43" s="345">
        <v>23</v>
      </c>
      <c r="O43" s="347">
        <v>2</v>
      </c>
      <c r="P43" s="345">
        <v>3</v>
      </c>
      <c r="Q43" s="347">
        <v>17</v>
      </c>
      <c r="R43" s="346">
        <v>6</v>
      </c>
      <c r="S43" s="346">
        <v>8</v>
      </c>
      <c r="T43" s="345">
        <v>12</v>
      </c>
      <c r="U43" s="347">
        <v>3</v>
      </c>
      <c r="V43" s="346">
        <v>12</v>
      </c>
      <c r="W43" s="346">
        <v>4</v>
      </c>
      <c r="X43" s="345">
        <v>5</v>
      </c>
      <c r="Y43" s="347">
        <v>2</v>
      </c>
      <c r="Z43" s="346">
        <v>6</v>
      </c>
      <c r="AA43" s="346">
        <v>5</v>
      </c>
      <c r="AB43" s="345">
        <v>2</v>
      </c>
      <c r="AC43" s="347">
        <v>4</v>
      </c>
      <c r="AD43" s="346">
        <v>3</v>
      </c>
      <c r="AE43" s="346">
        <v>5</v>
      </c>
      <c r="AF43" s="345">
        <v>7</v>
      </c>
      <c r="AG43" s="347">
        <v>3</v>
      </c>
      <c r="AH43" s="346">
        <v>2</v>
      </c>
      <c r="AI43" s="346">
        <v>2</v>
      </c>
      <c r="AJ43" s="345">
        <v>3</v>
      </c>
      <c r="AK43" s="347">
        <v>0</v>
      </c>
      <c r="AL43" s="346">
        <v>2</v>
      </c>
      <c r="AM43" s="346">
        <v>1</v>
      </c>
      <c r="AN43" s="345">
        <v>2</v>
      </c>
      <c r="AO43" s="347">
        <v>2</v>
      </c>
      <c r="AP43" s="346">
        <v>1</v>
      </c>
      <c r="AQ43" s="346">
        <v>2</v>
      </c>
      <c r="AR43" s="348">
        <v>1</v>
      </c>
    </row>
    <row r="44" spans="1:45" x14ac:dyDescent="0.2">
      <c r="A44" s="349"/>
      <c r="B44" s="350" t="s">
        <v>539</v>
      </c>
      <c r="C44" s="351">
        <f>SUM(C5:C43)</f>
        <v>2516012</v>
      </c>
      <c r="D44" s="352">
        <f>SUM(D5:D43)</f>
        <v>773646</v>
      </c>
      <c r="E44" s="353">
        <f t="shared" ref="E44:AR44" si="1">SUM(E5:E43)</f>
        <v>286690</v>
      </c>
      <c r="F44" s="352">
        <f t="shared" si="1"/>
        <v>205034</v>
      </c>
      <c r="G44" s="354">
        <f t="shared" si="1"/>
        <v>114013</v>
      </c>
      <c r="H44" s="353">
        <f t="shared" si="1"/>
        <v>163870</v>
      </c>
      <c r="I44" s="353">
        <f t="shared" si="1"/>
        <v>25369</v>
      </c>
      <c r="J44" s="352">
        <f t="shared" si="1"/>
        <v>27463</v>
      </c>
      <c r="K44" s="354">
        <f t="shared" si="1"/>
        <v>79497</v>
      </c>
      <c r="L44" s="353">
        <f t="shared" si="1"/>
        <v>14190</v>
      </c>
      <c r="M44" s="353">
        <f t="shared" si="1"/>
        <v>48548</v>
      </c>
      <c r="N44" s="352">
        <f t="shared" si="1"/>
        <v>105721</v>
      </c>
      <c r="O44" s="354">
        <f t="shared" si="1"/>
        <v>22533</v>
      </c>
      <c r="P44" s="352">
        <f t="shared" si="1"/>
        <v>20121</v>
      </c>
      <c r="Q44" s="354">
        <f t="shared" si="1"/>
        <v>60589</v>
      </c>
      <c r="R44" s="353">
        <f t="shared" si="1"/>
        <v>39078</v>
      </c>
      <c r="S44" s="353">
        <f t="shared" si="1"/>
        <v>52735</v>
      </c>
      <c r="T44" s="352">
        <f t="shared" si="1"/>
        <v>42544</v>
      </c>
      <c r="U44" s="354">
        <f t="shared" si="1"/>
        <v>26737</v>
      </c>
      <c r="V44" s="353">
        <f t="shared" si="1"/>
        <v>46572</v>
      </c>
      <c r="W44" s="353">
        <f t="shared" si="1"/>
        <v>27308</v>
      </c>
      <c r="X44" s="352">
        <f t="shared" si="1"/>
        <v>21411</v>
      </c>
      <c r="Y44" s="354">
        <f t="shared" si="1"/>
        <v>12486</v>
      </c>
      <c r="Z44" s="353">
        <f t="shared" si="1"/>
        <v>35143</v>
      </c>
      <c r="AA44" s="353">
        <f t="shared" si="1"/>
        <v>27629</v>
      </c>
      <c r="AB44" s="352">
        <f t="shared" si="1"/>
        <v>17044</v>
      </c>
      <c r="AC44" s="354">
        <f t="shared" si="1"/>
        <v>22213</v>
      </c>
      <c r="AD44" s="353">
        <f t="shared" si="1"/>
        <v>18548</v>
      </c>
      <c r="AE44" s="353">
        <f t="shared" si="1"/>
        <v>26439</v>
      </c>
      <c r="AF44" s="352">
        <f t="shared" si="1"/>
        <v>38477</v>
      </c>
      <c r="AG44" s="354">
        <f t="shared" si="1"/>
        <v>8500</v>
      </c>
      <c r="AH44" s="353">
        <f t="shared" si="1"/>
        <v>9756</v>
      </c>
      <c r="AI44" s="353">
        <f t="shared" si="1"/>
        <v>16207</v>
      </c>
      <c r="AJ44" s="352">
        <f t="shared" si="1"/>
        <v>12848</v>
      </c>
      <c r="AK44" s="354">
        <f t="shared" si="1"/>
        <v>4534</v>
      </c>
      <c r="AL44" s="353">
        <f t="shared" si="1"/>
        <v>13373</v>
      </c>
      <c r="AM44" s="353">
        <f t="shared" si="1"/>
        <v>4407</v>
      </c>
      <c r="AN44" s="352">
        <f t="shared" si="1"/>
        <v>11384</v>
      </c>
      <c r="AO44" s="354">
        <f t="shared" si="1"/>
        <v>6226</v>
      </c>
      <c r="AP44" s="353">
        <f t="shared" si="1"/>
        <v>10035</v>
      </c>
      <c r="AQ44" s="353">
        <f t="shared" si="1"/>
        <v>8805</v>
      </c>
      <c r="AR44" s="355">
        <f t="shared" si="1"/>
        <v>7916</v>
      </c>
      <c r="AS44" s="356"/>
    </row>
    <row r="45" spans="1:45" x14ac:dyDescent="0.2">
      <c r="A45" s="327"/>
      <c r="B45" s="327"/>
      <c r="C45" s="357"/>
      <c r="D45" s="357" t="s">
        <v>540</v>
      </c>
      <c r="E45" s="357"/>
      <c r="F45" s="357"/>
      <c r="G45" s="357"/>
      <c r="H45" s="357"/>
      <c r="I45" s="357"/>
      <c r="J45" s="357"/>
      <c r="K45" s="357"/>
      <c r="L45" s="357"/>
      <c r="M45" s="357"/>
      <c r="N45" s="357"/>
      <c r="O45" s="357"/>
      <c r="P45" s="357"/>
      <c r="Q45" s="357"/>
      <c r="R45" s="357"/>
      <c r="S45" s="357"/>
      <c r="T45" s="357"/>
      <c r="U45" s="357"/>
      <c r="V45" s="357"/>
      <c r="W45" s="357"/>
      <c r="X45" s="357"/>
      <c r="Y45" s="357"/>
      <c r="Z45" s="357"/>
      <c r="AA45" s="357"/>
      <c r="AB45" s="357"/>
      <c r="AC45" s="357"/>
      <c r="AD45" s="357"/>
      <c r="AE45" s="357"/>
      <c r="AF45" s="357"/>
      <c r="AG45" s="357"/>
      <c r="AH45" s="357"/>
      <c r="AI45" s="357"/>
      <c r="AJ45" s="357"/>
      <c r="AK45" s="357"/>
      <c r="AL45" s="357"/>
      <c r="AM45" s="357"/>
      <c r="AN45" s="357"/>
      <c r="AO45" s="357"/>
      <c r="AP45" s="357"/>
      <c r="AQ45" s="357"/>
      <c r="AR45" s="357"/>
    </row>
    <row r="46" spans="1:45" x14ac:dyDescent="0.2">
      <c r="A46" s="327"/>
      <c r="B46" s="327"/>
      <c r="C46" s="357"/>
      <c r="D46" s="327"/>
      <c r="E46" s="327"/>
      <c r="F46" s="327"/>
      <c r="G46" s="327"/>
      <c r="H46" s="327"/>
      <c r="I46" s="327"/>
      <c r="J46" s="327"/>
      <c r="K46" s="327"/>
      <c r="L46" s="327"/>
      <c r="M46" s="327"/>
      <c r="N46" s="327"/>
      <c r="O46" s="327"/>
      <c r="P46" s="327"/>
      <c r="Q46" s="327"/>
      <c r="R46" s="327"/>
      <c r="S46" s="327"/>
      <c r="T46" s="327"/>
      <c r="U46" s="327"/>
      <c r="V46" s="327"/>
      <c r="W46" s="327"/>
      <c r="X46" s="327"/>
      <c r="Y46" s="327"/>
      <c r="Z46" s="327"/>
      <c r="AA46" s="327"/>
      <c r="AB46" s="327"/>
      <c r="AC46" s="327"/>
      <c r="AD46" s="327"/>
      <c r="AE46" s="327"/>
      <c r="AF46" s="327"/>
      <c r="AG46" s="327"/>
      <c r="AH46" s="327"/>
      <c r="AI46" s="327"/>
      <c r="AJ46" s="327"/>
      <c r="AK46" s="327"/>
      <c r="AL46" s="327"/>
      <c r="AM46" s="327"/>
      <c r="AN46" s="327"/>
      <c r="AO46" s="327"/>
      <c r="AP46" s="327"/>
      <c r="AQ46" s="327"/>
      <c r="AR46" s="327"/>
    </row>
    <row r="47" spans="1:45" x14ac:dyDescent="0.2">
      <c r="A47" s="325" t="s">
        <v>541</v>
      </c>
      <c r="B47" s="326"/>
      <c r="C47" s="327"/>
      <c r="D47" s="327"/>
      <c r="E47" s="327"/>
      <c r="F47" s="327"/>
      <c r="G47" s="327"/>
      <c r="H47" s="327"/>
      <c r="I47" s="327"/>
      <c r="J47" s="327"/>
      <c r="K47" s="327"/>
      <c r="L47" s="327"/>
      <c r="M47" s="327"/>
      <c r="N47" s="327"/>
      <c r="O47" s="327"/>
      <c r="P47" s="327"/>
      <c r="Q47" s="327"/>
      <c r="R47" s="327"/>
      <c r="S47" s="327"/>
      <c r="T47" s="327"/>
      <c r="U47" s="327"/>
      <c r="V47" s="327"/>
      <c r="W47" s="327"/>
      <c r="X47" s="327"/>
      <c r="Y47" s="327"/>
      <c r="Z47" s="327"/>
      <c r="AA47" s="327"/>
      <c r="AB47" s="327"/>
      <c r="AC47" s="327"/>
      <c r="AD47" s="327"/>
      <c r="AE47" s="327"/>
      <c r="AF47" s="327"/>
      <c r="AG47" s="327"/>
      <c r="AH47" s="327"/>
      <c r="AI47" s="327"/>
      <c r="AJ47" s="327"/>
      <c r="AK47" s="327"/>
      <c r="AL47" s="327"/>
      <c r="AM47" s="327"/>
      <c r="AN47" s="327"/>
      <c r="AO47" s="327"/>
      <c r="AP47" s="327"/>
      <c r="AQ47" s="327"/>
      <c r="AR47" s="327"/>
    </row>
    <row r="48" spans="1:45" x14ac:dyDescent="0.2">
      <c r="A48" s="326" t="s">
        <v>178</v>
      </c>
      <c r="B48" s="326" t="s">
        <v>542</v>
      </c>
      <c r="C48" s="327"/>
      <c r="D48" s="327"/>
      <c r="E48" s="327" t="s">
        <v>178</v>
      </c>
      <c r="F48" s="327"/>
      <c r="G48" s="327"/>
      <c r="H48" s="327"/>
      <c r="I48" s="327"/>
      <c r="J48" s="327"/>
      <c r="K48" s="327"/>
      <c r="L48" s="327"/>
      <c r="M48" s="327"/>
      <c r="N48" s="327"/>
      <c r="O48" s="327"/>
      <c r="P48" s="327"/>
      <c r="Q48" s="327"/>
      <c r="R48" s="327"/>
      <c r="S48" s="327"/>
      <c r="T48" s="327"/>
      <c r="U48" s="327"/>
      <c r="V48" s="327"/>
      <c r="W48" s="327"/>
      <c r="X48" s="327"/>
      <c r="Y48" s="327"/>
      <c r="Z48" s="327"/>
      <c r="AA48" s="327"/>
      <c r="AB48" s="327"/>
      <c r="AC48" s="327"/>
      <c r="AD48" s="327"/>
      <c r="AE48" s="327"/>
      <c r="AF48" s="327"/>
      <c r="AG48" s="327"/>
      <c r="AH48" s="327"/>
      <c r="AI48" s="327"/>
      <c r="AJ48" s="327"/>
      <c r="AK48" s="327"/>
      <c r="AL48" s="327"/>
      <c r="AM48" s="327"/>
      <c r="AN48" s="327"/>
      <c r="AO48" s="327"/>
      <c r="AP48" s="327"/>
      <c r="AQ48" s="327" t="s">
        <v>490</v>
      </c>
      <c r="AR48" s="327"/>
    </row>
    <row r="49" spans="1:44" ht="13.5" customHeight="1" x14ac:dyDescent="0.2">
      <c r="A49" s="462" t="s">
        <v>491</v>
      </c>
      <c r="B49" s="464"/>
      <c r="C49" s="330" t="s">
        <v>492</v>
      </c>
      <c r="D49" s="332" t="s">
        <v>133</v>
      </c>
      <c r="E49" s="332" t="s">
        <v>493</v>
      </c>
      <c r="F49" s="331" t="s">
        <v>494</v>
      </c>
      <c r="G49" s="333" t="s">
        <v>495</v>
      </c>
      <c r="H49" s="332" t="s">
        <v>496</v>
      </c>
      <c r="I49" s="332" t="s">
        <v>497</v>
      </c>
      <c r="J49" s="331" t="s">
        <v>498</v>
      </c>
      <c r="K49" s="333" t="s">
        <v>499</v>
      </c>
      <c r="L49" s="332" t="s">
        <v>500</v>
      </c>
      <c r="M49" s="332" t="s">
        <v>501</v>
      </c>
      <c r="N49" s="331" t="s">
        <v>502</v>
      </c>
      <c r="O49" s="333" t="s">
        <v>503</v>
      </c>
      <c r="P49" s="332" t="s">
        <v>504</v>
      </c>
      <c r="Q49" s="332" t="s">
        <v>505</v>
      </c>
      <c r="R49" s="331" t="s">
        <v>506</v>
      </c>
      <c r="S49" s="333" t="s">
        <v>507</v>
      </c>
      <c r="T49" s="332" t="s">
        <v>508</v>
      </c>
      <c r="U49" s="332" t="s">
        <v>509</v>
      </c>
      <c r="V49" s="331" t="s">
        <v>510</v>
      </c>
      <c r="W49" s="333" t="s">
        <v>511</v>
      </c>
      <c r="X49" s="332" t="s">
        <v>512</v>
      </c>
      <c r="Y49" s="332" t="s">
        <v>513</v>
      </c>
      <c r="Z49" s="331" t="s">
        <v>514</v>
      </c>
      <c r="AA49" s="333" t="s">
        <v>515</v>
      </c>
      <c r="AB49" s="332" t="s">
        <v>516</v>
      </c>
      <c r="AC49" s="332" t="s">
        <v>517</v>
      </c>
      <c r="AD49" s="331" t="s">
        <v>518</v>
      </c>
      <c r="AE49" s="333" t="s">
        <v>519</v>
      </c>
      <c r="AF49" s="332" t="s">
        <v>520</v>
      </c>
      <c r="AG49" s="332" t="s">
        <v>521</v>
      </c>
      <c r="AH49" s="331" t="s">
        <v>522</v>
      </c>
      <c r="AI49" s="333" t="s">
        <v>523</v>
      </c>
      <c r="AJ49" s="332" t="s">
        <v>524</v>
      </c>
      <c r="AK49" s="332" t="s">
        <v>525</v>
      </c>
      <c r="AL49" s="331" t="s">
        <v>526</v>
      </c>
      <c r="AM49" s="333" t="s">
        <v>527</v>
      </c>
      <c r="AN49" s="332" t="s">
        <v>528</v>
      </c>
      <c r="AO49" s="332" t="s">
        <v>529</v>
      </c>
      <c r="AP49" s="331" t="s">
        <v>530</v>
      </c>
      <c r="AQ49" s="333" t="s">
        <v>531</v>
      </c>
      <c r="AR49" s="334" t="s">
        <v>532</v>
      </c>
    </row>
    <row r="50" spans="1:44" ht="24" x14ac:dyDescent="0.2">
      <c r="A50" s="335"/>
      <c r="B50" s="358"/>
      <c r="C50" s="359" t="s">
        <v>543</v>
      </c>
      <c r="D50" s="360" t="s">
        <v>543</v>
      </c>
      <c r="E50" s="360" t="s">
        <v>543</v>
      </c>
      <c r="F50" s="361" t="s">
        <v>543</v>
      </c>
      <c r="G50" s="362" t="s">
        <v>543</v>
      </c>
      <c r="H50" s="360" t="s">
        <v>543</v>
      </c>
      <c r="I50" s="360" t="s">
        <v>543</v>
      </c>
      <c r="J50" s="361" t="s">
        <v>543</v>
      </c>
      <c r="K50" s="362" t="s">
        <v>543</v>
      </c>
      <c r="L50" s="360" t="s">
        <v>543</v>
      </c>
      <c r="M50" s="360" t="s">
        <v>543</v>
      </c>
      <c r="N50" s="361" t="s">
        <v>543</v>
      </c>
      <c r="O50" s="362" t="s">
        <v>543</v>
      </c>
      <c r="P50" s="360" t="s">
        <v>543</v>
      </c>
      <c r="Q50" s="360" t="s">
        <v>543</v>
      </c>
      <c r="R50" s="361" t="s">
        <v>543</v>
      </c>
      <c r="S50" s="362" t="s">
        <v>543</v>
      </c>
      <c r="T50" s="360" t="s">
        <v>543</v>
      </c>
      <c r="U50" s="360" t="s">
        <v>543</v>
      </c>
      <c r="V50" s="361" t="s">
        <v>543</v>
      </c>
      <c r="W50" s="362" t="s">
        <v>543</v>
      </c>
      <c r="X50" s="360" t="s">
        <v>543</v>
      </c>
      <c r="Y50" s="360" t="s">
        <v>543</v>
      </c>
      <c r="Z50" s="361" t="s">
        <v>543</v>
      </c>
      <c r="AA50" s="362" t="s">
        <v>543</v>
      </c>
      <c r="AB50" s="360" t="s">
        <v>543</v>
      </c>
      <c r="AC50" s="360" t="s">
        <v>543</v>
      </c>
      <c r="AD50" s="361" t="s">
        <v>543</v>
      </c>
      <c r="AE50" s="362" t="s">
        <v>543</v>
      </c>
      <c r="AF50" s="360" t="s">
        <v>543</v>
      </c>
      <c r="AG50" s="360" t="s">
        <v>543</v>
      </c>
      <c r="AH50" s="361" t="s">
        <v>543</v>
      </c>
      <c r="AI50" s="362" t="s">
        <v>543</v>
      </c>
      <c r="AJ50" s="360" t="s">
        <v>543</v>
      </c>
      <c r="AK50" s="360" t="s">
        <v>543</v>
      </c>
      <c r="AL50" s="361" t="s">
        <v>543</v>
      </c>
      <c r="AM50" s="362" t="s">
        <v>543</v>
      </c>
      <c r="AN50" s="360" t="s">
        <v>543</v>
      </c>
      <c r="AO50" s="360" t="s">
        <v>543</v>
      </c>
      <c r="AP50" s="361" t="s">
        <v>543</v>
      </c>
      <c r="AQ50" s="362" t="s">
        <v>543</v>
      </c>
      <c r="AR50" s="363" t="s">
        <v>543</v>
      </c>
    </row>
    <row r="51" spans="1:44" x14ac:dyDescent="0.2">
      <c r="A51" s="342" t="s">
        <v>264</v>
      </c>
      <c r="B51" s="326" t="s">
        <v>534</v>
      </c>
      <c r="C51" s="344">
        <v>32013</v>
      </c>
      <c r="D51" s="346">
        <v>5496</v>
      </c>
      <c r="E51" s="346">
        <v>920</v>
      </c>
      <c r="F51" s="345">
        <v>619</v>
      </c>
      <c r="G51" s="347">
        <v>541</v>
      </c>
      <c r="H51" s="346">
        <v>642</v>
      </c>
      <c r="I51" s="346">
        <v>875</v>
      </c>
      <c r="J51" s="345">
        <v>85</v>
      </c>
      <c r="K51" s="347">
        <v>567</v>
      </c>
      <c r="L51" s="346">
        <v>153</v>
      </c>
      <c r="M51" s="346">
        <v>1627</v>
      </c>
      <c r="N51" s="345">
        <v>689</v>
      </c>
      <c r="O51" s="347">
        <v>452</v>
      </c>
      <c r="P51" s="346">
        <v>119</v>
      </c>
      <c r="Q51" s="346">
        <v>716</v>
      </c>
      <c r="R51" s="345">
        <v>1569</v>
      </c>
      <c r="S51" s="347">
        <v>148</v>
      </c>
      <c r="T51" s="346">
        <v>368</v>
      </c>
      <c r="U51" s="346">
        <v>642</v>
      </c>
      <c r="V51" s="345">
        <v>806</v>
      </c>
      <c r="W51" s="347">
        <v>325</v>
      </c>
      <c r="X51" s="346">
        <v>1985</v>
      </c>
      <c r="Y51" s="346">
        <v>722</v>
      </c>
      <c r="Z51" s="345">
        <v>1460</v>
      </c>
      <c r="AA51" s="347">
        <v>4404</v>
      </c>
      <c r="AB51" s="346">
        <v>714</v>
      </c>
      <c r="AC51" s="346">
        <v>1642</v>
      </c>
      <c r="AD51" s="345">
        <v>459</v>
      </c>
      <c r="AE51" s="347">
        <v>569</v>
      </c>
      <c r="AF51" s="346">
        <v>705</v>
      </c>
      <c r="AG51" s="346">
        <v>251</v>
      </c>
      <c r="AH51" s="345">
        <v>328</v>
      </c>
      <c r="AI51" s="347">
        <v>473</v>
      </c>
      <c r="AJ51" s="346">
        <v>0</v>
      </c>
      <c r="AK51" s="346">
        <v>130</v>
      </c>
      <c r="AL51" s="345">
        <v>126</v>
      </c>
      <c r="AM51" s="347">
        <v>71</v>
      </c>
      <c r="AN51" s="346">
        <v>0</v>
      </c>
      <c r="AO51" s="346">
        <v>320</v>
      </c>
      <c r="AP51" s="345">
        <v>671</v>
      </c>
      <c r="AQ51" s="347">
        <v>635</v>
      </c>
      <c r="AR51" s="348">
        <v>664</v>
      </c>
    </row>
    <row r="52" spans="1:44" x14ac:dyDescent="0.2">
      <c r="A52" s="342" t="s">
        <v>220</v>
      </c>
      <c r="B52" s="326" t="s">
        <v>446</v>
      </c>
      <c r="C52" s="344">
        <v>924</v>
      </c>
      <c r="D52" s="346">
        <f t="shared" ref="D52:D86" si="2">C52-SUM(E52:AR52)</f>
        <v>52</v>
      </c>
      <c r="E52" s="346">
        <v>56</v>
      </c>
      <c r="F52" s="345">
        <v>0</v>
      </c>
      <c r="G52" s="347">
        <v>0</v>
      </c>
      <c r="H52" s="346">
        <v>7</v>
      </c>
      <c r="I52" s="346">
        <v>0</v>
      </c>
      <c r="J52" s="345">
        <v>0</v>
      </c>
      <c r="K52" s="347">
        <v>0</v>
      </c>
      <c r="L52" s="346">
        <v>0</v>
      </c>
      <c r="M52" s="346">
        <v>86</v>
      </c>
      <c r="N52" s="345">
        <v>0</v>
      </c>
      <c r="O52" s="347">
        <v>0</v>
      </c>
      <c r="P52" s="346">
        <v>6</v>
      </c>
      <c r="Q52" s="346">
        <v>0</v>
      </c>
      <c r="R52" s="345">
        <v>0</v>
      </c>
      <c r="S52" s="347">
        <v>0</v>
      </c>
      <c r="T52" s="346">
        <v>0</v>
      </c>
      <c r="U52" s="346">
        <v>0</v>
      </c>
      <c r="V52" s="345">
        <v>6</v>
      </c>
      <c r="W52" s="347">
        <v>0</v>
      </c>
      <c r="X52" s="346">
        <v>5</v>
      </c>
      <c r="Y52" s="346">
        <v>106</v>
      </c>
      <c r="Z52" s="345">
        <v>85</v>
      </c>
      <c r="AA52" s="347">
        <v>0</v>
      </c>
      <c r="AB52" s="346">
        <v>78</v>
      </c>
      <c r="AC52" s="346">
        <v>0</v>
      </c>
      <c r="AD52" s="345">
        <v>246</v>
      </c>
      <c r="AE52" s="347">
        <v>0</v>
      </c>
      <c r="AF52" s="346">
        <v>4</v>
      </c>
      <c r="AG52" s="346">
        <v>0</v>
      </c>
      <c r="AH52" s="345">
        <v>59</v>
      </c>
      <c r="AI52" s="347">
        <v>0</v>
      </c>
      <c r="AJ52" s="346">
        <v>0</v>
      </c>
      <c r="AK52" s="346">
        <v>0</v>
      </c>
      <c r="AL52" s="345">
        <v>14</v>
      </c>
      <c r="AM52" s="347">
        <v>47</v>
      </c>
      <c r="AN52" s="346">
        <v>0</v>
      </c>
      <c r="AO52" s="346">
        <v>2</v>
      </c>
      <c r="AP52" s="345">
        <v>7</v>
      </c>
      <c r="AQ52" s="347">
        <v>46</v>
      </c>
      <c r="AR52" s="348">
        <v>12</v>
      </c>
    </row>
    <row r="53" spans="1:44" x14ac:dyDescent="0.2">
      <c r="A53" s="342" t="s">
        <v>221</v>
      </c>
      <c r="B53" s="326" t="s">
        <v>250</v>
      </c>
      <c r="C53" s="344">
        <v>3104</v>
      </c>
      <c r="D53" s="346">
        <f t="shared" si="2"/>
        <v>252</v>
      </c>
      <c r="E53" s="346">
        <v>41</v>
      </c>
      <c r="F53" s="345">
        <v>0</v>
      </c>
      <c r="G53" s="347">
        <v>431</v>
      </c>
      <c r="H53" s="346">
        <v>0</v>
      </c>
      <c r="I53" s="346">
        <v>0</v>
      </c>
      <c r="J53" s="345">
        <v>0</v>
      </c>
      <c r="K53" s="347">
        <v>0</v>
      </c>
      <c r="L53" s="346">
        <v>52</v>
      </c>
      <c r="M53" s="346">
        <v>101</v>
      </c>
      <c r="N53" s="345">
        <v>0</v>
      </c>
      <c r="O53" s="347">
        <v>32</v>
      </c>
      <c r="P53" s="346">
        <v>0</v>
      </c>
      <c r="Q53" s="346">
        <v>0</v>
      </c>
      <c r="R53" s="345">
        <v>0</v>
      </c>
      <c r="S53" s="347">
        <v>18</v>
      </c>
      <c r="T53" s="346">
        <v>0</v>
      </c>
      <c r="U53" s="346">
        <v>0</v>
      </c>
      <c r="V53" s="345">
        <v>0</v>
      </c>
      <c r="W53" s="347">
        <v>0</v>
      </c>
      <c r="X53" s="346">
        <v>0</v>
      </c>
      <c r="Y53" s="346">
        <v>0</v>
      </c>
      <c r="Z53" s="345">
        <v>0</v>
      </c>
      <c r="AA53" s="347">
        <v>312</v>
      </c>
      <c r="AB53" s="346">
        <v>5</v>
      </c>
      <c r="AC53" s="346">
        <v>1208</v>
      </c>
      <c r="AD53" s="345">
        <v>11</v>
      </c>
      <c r="AE53" s="347">
        <v>0</v>
      </c>
      <c r="AF53" s="346">
        <v>155</v>
      </c>
      <c r="AG53" s="346">
        <v>0</v>
      </c>
      <c r="AH53" s="345">
        <v>0</v>
      </c>
      <c r="AI53" s="347">
        <v>0</v>
      </c>
      <c r="AJ53" s="346">
        <v>0</v>
      </c>
      <c r="AK53" s="346">
        <v>0</v>
      </c>
      <c r="AL53" s="345">
        <v>0</v>
      </c>
      <c r="AM53" s="347">
        <v>0</v>
      </c>
      <c r="AN53" s="346">
        <v>0</v>
      </c>
      <c r="AO53" s="346">
        <v>0</v>
      </c>
      <c r="AP53" s="345">
        <v>0</v>
      </c>
      <c r="AQ53" s="347">
        <v>347</v>
      </c>
      <c r="AR53" s="348">
        <v>139</v>
      </c>
    </row>
    <row r="54" spans="1:44" x14ac:dyDescent="0.2">
      <c r="A54" s="342" t="s">
        <v>222</v>
      </c>
      <c r="B54" s="326" t="s">
        <v>27</v>
      </c>
      <c r="C54" s="344">
        <v>240</v>
      </c>
      <c r="D54" s="346">
        <f t="shared" si="2"/>
        <v>17</v>
      </c>
      <c r="E54" s="346">
        <v>77</v>
      </c>
      <c r="F54" s="345">
        <v>15</v>
      </c>
      <c r="G54" s="347">
        <v>0</v>
      </c>
      <c r="H54" s="346">
        <v>4</v>
      </c>
      <c r="I54" s="346">
        <v>2</v>
      </c>
      <c r="J54" s="345">
        <v>0</v>
      </c>
      <c r="K54" s="347">
        <v>0</v>
      </c>
      <c r="L54" s="346">
        <v>3</v>
      </c>
      <c r="M54" s="346">
        <v>0</v>
      </c>
      <c r="N54" s="345">
        <v>0</v>
      </c>
      <c r="O54" s="347">
        <v>19</v>
      </c>
      <c r="P54" s="346">
        <v>1</v>
      </c>
      <c r="Q54" s="346">
        <v>0</v>
      </c>
      <c r="R54" s="345">
        <v>0</v>
      </c>
      <c r="S54" s="347">
        <v>3</v>
      </c>
      <c r="T54" s="346">
        <v>0</v>
      </c>
      <c r="U54" s="346">
        <v>0</v>
      </c>
      <c r="V54" s="345">
        <v>0</v>
      </c>
      <c r="W54" s="347">
        <v>4</v>
      </c>
      <c r="X54" s="346">
        <v>0</v>
      </c>
      <c r="Y54" s="346">
        <v>24</v>
      </c>
      <c r="Z54" s="345">
        <v>9</v>
      </c>
      <c r="AA54" s="347">
        <v>3</v>
      </c>
      <c r="AB54" s="346">
        <v>7</v>
      </c>
      <c r="AC54" s="346">
        <v>0</v>
      </c>
      <c r="AD54" s="345">
        <v>0</v>
      </c>
      <c r="AE54" s="347">
        <v>36</v>
      </c>
      <c r="AF54" s="346">
        <v>3</v>
      </c>
      <c r="AG54" s="346">
        <v>0</v>
      </c>
      <c r="AH54" s="345">
        <v>0</v>
      </c>
      <c r="AI54" s="347">
        <v>0</v>
      </c>
      <c r="AJ54" s="346">
        <v>0</v>
      </c>
      <c r="AK54" s="346">
        <v>0</v>
      </c>
      <c r="AL54" s="345">
        <v>0</v>
      </c>
      <c r="AM54" s="347">
        <v>7</v>
      </c>
      <c r="AN54" s="346">
        <v>0</v>
      </c>
      <c r="AO54" s="346">
        <v>0</v>
      </c>
      <c r="AP54" s="345">
        <v>0</v>
      </c>
      <c r="AQ54" s="347">
        <v>6</v>
      </c>
      <c r="AR54" s="348">
        <v>0</v>
      </c>
    </row>
    <row r="55" spans="1:44" x14ac:dyDescent="0.2">
      <c r="A55" s="342" t="s">
        <v>223</v>
      </c>
      <c r="B55" s="326" t="s">
        <v>191</v>
      </c>
      <c r="C55" s="344">
        <v>73039</v>
      </c>
      <c r="D55" s="346">
        <f t="shared" si="2"/>
        <v>21268</v>
      </c>
      <c r="E55" s="346">
        <v>6547</v>
      </c>
      <c r="F55" s="345">
        <v>2250</v>
      </c>
      <c r="G55" s="347">
        <v>2300</v>
      </c>
      <c r="H55" s="346">
        <v>6230</v>
      </c>
      <c r="I55" s="346">
        <v>139</v>
      </c>
      <c r="J55" s="345">
        <v>189</v>
      </c>
      <c r="K55" s="347">
        <v>4443</v>
      </c>
      <c r="L55" s="346">
        <v>517</v>
      </c>
      <c r="M55" s="346">
        <v>992</v>
      </c>
      <c r="N55" s="345">
        <v>4385</v>
      </c>
      <c r="O55" s="347">
        <v>220</v>
      </c>
      <c r="P55" s="346">
        <v>148</v>
      </c>
      <c r="Q55" s="346">
        <v>1953</v>
      </c>
      <c r="R55" s="345">
        <v>1548</v>
      </c>
      <c r="S55" s="347">
        <v>1051</v>
      </c>
      <c r="T55" s="346">
        <v>229</v>
      </c>
      <c r="U55" s="346">
        <v>2183</v>
      </c>
      <c r="V55" s="345">
        <v>1264</v>
      </c>
      <c r="W55" s="347">
        <v>743</v>
      </c>
      <c r="X55" s="346">
        <v>568</v>
      </c>
      <c r="Y55" s="346">
        <v>235</v>
      </c>
      <c r="Z55" s="345">
        <v>1012</v>
      </c>
      <c r="AA55" s="347">
        <v>787</v>
      </c>
      <c r="AB55" s="346">
        <v>638</v>
      </c>
      <c r="AC55" s="346">
        <v>833</v>
      </c>
      <c r="AD55" s="345">
        <v>1671</v>
      </c>
      <c r="AE55" s="347">
        <v>825</v>
      </c>
      <c r="AF55" s="346">
        <v>3111</v>
      </c>
      <c r="AG55" s="346">
        <v>18</v>
      </c>
      <c r="AH55" s="345">
        <v>345</v>
      </c>
      <c r="AI55" s="347">
        <v>1977</v>
      </c>
      <c r="AJ55" s="346">
        <v>19</v>
      </c>
      <c r="AK55" s="346">
        <v>15</v>
      </c>
      <c r="AL55" s="345">
        <v>204</v>
      </c>
      <c r="AM55" s="347">
        <v>329</v>
      </c>
      <c r="AN55" s="346">
        <v>210</v>
      </c>
      <c r="AO55" s="346">
        <v>178</v>
      </c>
      <c r="AP55" s="345">
        <v>169</v>
      </c>
      <c r="AQ55" s="347">
        <v>785</v>
      </c>
      <c r="AR55" s="348">
        <v>511</v>
      </c>
    </row>
    <row r="56" spans="1:44" x14ac:dyDescent="0.2">
      <c r="A56" s="342" t="s">
        <v>224</v>
      </c>
      <c r="B56" s="326" t="s">
        <v>28</v>
      </c>
      <c r="C56" s="344">
        <v>11242</v>
      </c>
      <c r="D56" s="346">
        <f t="shared" si="2"/>
        <v>536</v>
      </c>
      <c r="E56" s="346">
        <v>1898</v>
      </c>
      <c r="F56" s="345">
        <v>273</v>
      </c>
      <c r="G56" s="347">
        <v>63</v>
      </c>
      <c r="H56" s="346">
        <v>261</v>
      </c>
      <c r="I56" s="346">
        <v>189</v>
      </c>
      <c r="J56" s="345">
        <v>65</v>
      </c>
      <c r="K56" s="347">
        <v>385</v>
      </c>
      <c r="L56" s="346">
        <v>38</v>
      </c>
      <c r="M56" s="346">
        <v>324</v>
      </c>
      <c r="N56" s="345">
        <v>1291</v>
      </c>
      <c r="O56" s="347">
        <v>314</v>
      </c>
      <c r="P56" s="346">
        <v>1376</v>
      </c>
      <c r="Q56" s="346">
        <v>256</v>
      </c>
      <c r="R56" s="345">
        <v>109</v>
      </c>
      <c r="S56" s="347">
        <v>199</v>
      </c>
      <c r="T56" s="346">
        <v>61</v>
      </c>
      <c r="U56" s="346">
        <v>412</v>
      </c>
      <c r="V56" s="345">
        <v>37</v>
      </c>
      <c r="W56" s="347">
        <v>227</v>
      </c>
      <c r="X56" s="346">
        <v>40</v>
      </c>
      <c r="Y56" s="346">
        <v>131</v>
      </c>
      <c r="Z56" s="345">
        <v>470</v>
      </c>
      <c r="AA56" s="347">
        <v>76</v>
      </c>
      <c r="AB56" s="346">
        <v>369</v>
      </c>
      <c r="AC56" s="346">
        <v>66</v>
      </c>
      <c r="AD56" s="345">
        <v>132</v>
      </c>
      <c r="AE56" s="347">
        <v>235</v>
      </c>
      <c r="AF56" s="346">
        <v>165</v>
      </c>
      <c r="AG56" s="346">
        <v>0</v>
      </c>
      <c r="AH56" s="345">
        <v>608</v>
      </c>
      <c r="AI56" s="347">
        <v>77</v>
      </c>
      <c r="AJ56" s="346">
        <v>150</v>
      </c>
      <c r="AK56" s="346">
        <v>58</v>
      </c>
      <c r="AL56" s="345">
        <v>48</v>
      </c>
      <c r="AM56" s="347">
        <v>39</v>
      </c>
      <c r="AN56" s="346">
        <v>14</v>
      </c>
      <c r="AO56" s="346">
        <v>10</v>
      </c>
      <c r="AP56" s="345">
        <v>65</v>
      </c>
      <c r="AQ56" s="347">
        <v>132</v>
      </c>
      <c r="AR56" s="348">
        <v>43</v>
      </c>
    </row>
    <row r="57" spans="1:44" x14ac:dyDescent="0.2">
      <c r="A57" s="342" t="s">
        <v>225</v>
      </c>
      <c r="B57" s="326" t="s">
        <v>268</v>
      </c>
      <c r="C57" s="344">
        <v>14078</v>
      </c>
      <c r="D57" s="346">
        <f t="shared" si="2"/>
        <v>1405</v>
      </c>
      <c r="E57" s="346">
        <v>1471</v>
      </c>
      <c r="F57" s="345">
        <v>1325</v>
      </c>
      <c r="G57" s="347">
        <v>635</v>
      </c>
      <c r="H57" s="346">
        <v>290</v>
      </c>
      <c r="I57" s="346">
        <v>62</v>
      </c>
      <c r="J57" s="345">
        <v>6</v>
      </c>
      <c r="K57" s="347">
        <v>810</v>
      </c>
      <c r="L57" s="346">
        <v>63</v>
      </c>
      <c r="M57" s="346">
        <v>367</v>
      </c>
      <c r="N57" s="345">
        <v>499</v>
      </c>
      <c r="O57" s="347">
        <v>86</v>
      </c>
      <c r="P57" s="346">
        <v>99</v>
      </c>
      <c r="Q57" s="346">
        <v>21</v>
      </c>
      <c r="R57" s="345">
        <v>438</v>
      </c>
      <c r="S57" s="347">
        <v>639</v>
      </c>
      <c r="T57" s="346">
        <v>71</v>
      </c>
      <c r="U57" s="346">
        <v>419</v>
      </c>
      <c r="V57" s="345">
        <v>369</v>
      </c>
      <c r="W57" s="347">
        <v>728</v>
      </c>
      <c r="X57" s="346">
        <v>245</v>
      </c>
      <c r="Y57" s="346">
        <v>68</v>
      </c>
      <c r="Z57" s="345">
        <v>1123</v>
      </c>
      <c r="AA57" s="347">
        <v>67</v>
      </c>
      <c r="AB57" s="346">
        <v>80</v>
      </c>
      <c r="AC57" s="346">
        <v>13</v>
      </c>
      <c r="AD57" s="345">
        <v>548</v>
      </c>
      <c r="AE57" s="347">
        <v>612</v>
      </c>
      <c r="AF57" s="346">
        <v>570</v>
      </c>
      <c r="AG57" s="346">
        <v>7</v>
      </c>
      <c r="AH57" s="345">
        <v>91</v>
      </c>
      <c r="AI57" s="347">
        <v>233</v>
      </c>
      <c r="AJ57" s="346">
        <v>62</v>
      </c>
      <c r="AK57" s="346">
        <v>41</v>
      </c>
      <c r="AL57" s="345">
        <v>244</v>
      </c>
      <c r="AM57" s="347">
        <v>125</v>
      </c>
      <c r="AN57" s="346">
        <v>73</v>
      </c>
      <c r="AO57" s="346">
        <v>24</v>
      </c>
      <c r="AP57" s="345">
        <v>36</v>
      </c>
      <c r="AQ57" s="347">
        <v>11</v>
      </c>
      <c r="AR57" s="348">
        <v>2</v>
      </c>
    </row>
    <row r="58" spans="1:44" x14ac:dyDescent="0.2">
      <c r="A58" s="342" t="s">
        <v>226</v>
      </c>
      <c r="B58" s="326" t="s">
        <v>29</v>
      </c>
      <c r="C58" s="344">
        <v>24748</v>
      </c>
      <c r="D58" s="346">
        <f t="shared" si="2"/>
        <v>3256</v>
      </c>
      <c r="E58" s="346">
        <v>3897</v>
      </c>
      <c r="F58" s="345">
        <v>3715</v>
      </c>
      <c r="G58" s="347">
        <v>652</v>
      </c>
      <c r="H58" s="346">
        <v>744</v>
      </c>
      <c r="I58" s="346">
        <v>55</v>
      </c>
      <c r="J58" s="345">
        <v>205</v>
      </c>
      <c r="K58" s="347">
        <v>855</v>
      </c>
      <c r="L58" s="346">
        <v>128</v>
      </c>
      <c r="M58" s="346">
        <v>154</v>
      </c>
      <c r="N58" s="345">
        <v>526</v>
      </c>
      <c r="O58" s="347">
        <v>1762</v>
      </c>
      <c r="P58" s="346">
        <v>10</v>
      </c>
      <c r="Q58" s="346">
        <v>71</v>
      </c>
      <c r="R58" s="345">
        <v>341</v>
      </c>
      <c r="S58" s="347">
        <v>1689</v>
      </c>
      <c r="T58" s="346">
        <v>140</v>
      </c>
      <c r="U58" s="346">
        <v>554</v>
      </c>
      <c r="V58" s="345">
        <v>1404</v>
      </c>
      <c r="W58" s="347">
        <v>53</v>
      </c>
      <c r="X58" s="346">
        <v>455</v>
      </c>
      <c r="Y58" s="346">
        <v>92</v>
      </c>
      <c r="Z58" s="345">
        <v>733</v>
      </c>
      <c r="AA58" s="347">
        <v>0</v>
      </c>
      <c r="AB58" s="346">
        <v>116</v>
      </c>
      <c r="AC58" s="346">
        <v>99</v>
      </c>
      <c r="AD58" s="345">
        <v>31</v>
      </c>
      <c r="AE58" s="347">
        <v>547</v>
      </c>
      <c r="AF58" s="346">
        <v>802</v>
      </c>
      <c r="AG58" s="346">
        <v>42</v>
      </c>
      <c r="AH58" s="345">
        <v>3</v>
      </c>
      <c r="AI58" s="347">
        <v>120</v>
      </c>
      <c r="AJ58" s="346">
        <v>754</v>
      </c>
      <c r="AK58" s="346">
        <v>56</v>
      </c>
      <c r="AL58" s="345">
        <v>624</v>
      </c>
      <c r="AM58" s="347">
        <v>15</v>
      </c>
      <c r="AN58" s="346">
        <v>0</v>
      </c>
      <c r="AO58" s="346">
        <v>48</v>
      </c>
      <c r="AP58" s="345">
        <v>0</v>
      </c>
      <c r="AQ58" s="347">
        <v>0</v>
      </c>
      <c r="AR58" s="348">
        <v>0</v>
      </c>
    </row>
    <row r="59" spans="1:44" x14ac:dyDescent="0.2">
      <c r="A59" s="342" t="s">
        <v>227</v>
      </c>
      <c r="B59" s="326" t="s">
        <v>30</v>
      </c>
      <c r="C59" s="344">
        <v>1425</v>
      </c>
      <c r="D59" s="346">
        <f t="shared" si="2"/>
        <v>363</v>
      </c>
      <c r="E59" s="346">
        <v>71</v>
      </c>
      <c r="F59" s="345">
        <v>274</v>
      </c>
      <c r="G59" s="347">
        <v>23</v>
      </c>
      <c r="H59" s="346">
        <v>25</v>
      </c>
      <c r="I59" s="346">
        <v>2</v>
      </c>
      <c r="J59" s="345">
        <v>0</v>
      </c>
      <c r="K59" s="347">
        <v>10</v>
      </c>
      <c r="L59" s="346">
        <v>0</v>
      </c>
      <c r="M59" s="346">
        <v>0</v>
      </c>
      <c r="N59" s="345">
        <v>398</v>
      </c>
      <c r="O59" s="347">
        <v>69</v>
      </c>
      <c r="P59" s="346">
        <v>6</v>
      </c>
      <c r="Q59" s="346">
        <v>10</v>
      </c>
      <c r="R59" s="345">
        <v>19</v>
      </c>
      <c r="S59" s="347">
        <v>0</v>
      </c>
      <c r="T59" s="346">
        <v>0</v>
      </c>
      <c r="U59" s="346">
        <v>28</v>
      </c>
      <c r="V59" s="345">
        <v>41</v>
      </c>
      <c r="W59" s="347">
        <v>0</v>
      </c>
      <c r="X59" s="346">
        <v>0</v>
      </c>
      <c r="Y59" s="346">
        <v>3</v>
      </c>
      <c r="Z59" s="345">
        <v>20</v>
      </c>
      <c r="AA59" s="347">
        <v>0</v>
      </c>
      <c r="AB59" s="346">
        <v>8</v>
      </c>
      <c r="AC59" s="346">
        <v>4</v>
      </c>
      <c r="AD59" s="345">
        <v>16</v>
      </c>
      <c r="AE59" s="347">
        <v>9</v>
      </c>
      <c r="AF59" s="346">
        <v>1</v>
      </c>
      <c r="AG59" s="346">
        <v>0</v>
      </c>
      <c r="AH59" s="345">
        <v>0</v>
      </c>
      <c r="AI59" s="347">
        <v>0</v>
      </c>
      <c r="AJ59" s="346">
        <v>0</v>
      </c>
      <c r="AK59" s="346">
        <v>0</v>
      </c>
      <c r="AL59" s="345">
        <v>0</v>
      </c>
      <c r="AM59" s="347">
        <v>10</v>
      </c>
      <c r="AN59" s="346">
        <v>15</v>
      </c>
      <c r="AO59" s="346">
        <v>0</v>
      </c>
      <c r="AP59" s="345">
        <v>0</v>
      </c>
      <c r="AQ59" s="347">
        <v>0</v>
      </c>
      <c r="AR59" s="348">
        <v>0</v>
      </c>
    </row>
    <row r="60" spans="1:44" x14ac:dyDescent="0.2">
      <c r="A60" s="342" t="s">
        <v>2</v>
      </c>
      <c r="B60" s="326" t="s">
        <v>535</v>
      </c>
      <c r="C60" s="344">
        <v>23900</v>
      </c>
      <c r="D60" s="346">
        <f t="shared" si="2"/>
        <v>6083</v>
      </c>
      <c r="E60" s="346">
        <v>2050</v>
      </c>
      <c r="F60" s="345">
        <v>1659</v>
      </c>
      <c r="G60" s="347">
        <v>965</v>
      </c>
      <c r="H60" s="346">
        <v>280</v>
      </c>
      <c r="I60" s="346">
        <v>24</v>
      </c>
      <c r="J60" s="345">
        <v>23</v>
      </c>
      <c r="K60" s="347">
        <v>935</v>
      </c>
      <c r="L60" s="346">
        <v>55</v>
      </c>
      <c r="M60" s="346">
        <v>884</v>
      </c>
      <c r="N60" s="345">
        <v>1371</v>
      </c>
      <c r="O60" s="347">
        <v>186</v>
      </c>
      <c r="P60" s="346">
        <v>247</v>
      </c>
      <c r="Q60" s="346">
        <v>174</v>
      </c>
      <c r="R60" s="345">
        <v>407</v>
      </c>
      <c r="S60" s="347">
        <v>210</v>
      </c>
      <c r="T60" s="346">
        <v>33</v>
      </c>
      <c r="U60" s="346">
        <v>690</v>
      </c>
      <c r="V60" s="345">
        <v>1016</v>
      </c>
      <c r="W60" s="347">
        <v>817</v>
      </c>
      <c r="X60" s="346">
        <v>513</v>
      </c>
      <c r="Y60" s="346">
        <v>30</v>
      </c>
      <c r="Z60" s="345">
        <v>981</v>
      </c>
      <c r="AA60" s="347">
        <v>83</v>
      </c>
      <c r="AB60" s="346">
        <v>192</v>
      </c>
      <c r="AC60" s="346">
        <v>35</v>
      </c>
      <c r="AD60" s="345">
        <v>232</v>
      </c>
      <c r="AE60" s="347">
        <v>730</v>
      </c>
      <c r="AF60" s="346">
        <v>1365</v>
      </c>
      <c r="AG60" s="346">
        <v>0</v>
      </c>
      <c r="AH60" s="345">
        <v>195</v>
      </c>
      <c r="AI60" s="347">
        <v>495</v>
      </c>
      <c r="AJ60" s="346">
        <v>114</v>
      </c>
      <c r="AK60" s="346">
        <v>174</v>
      </c>
      <c r="AL60" s="345">
        <v>409</v>
      </c>
      <c r="AM60" s="347">
        <v>12</v>
      </c>
      <c r="AN60" s="346">
        <v>29</v>
      </c>
      <c r="AO60" s="346">
        <v>164</v>
      </c>
      <c r="AP60" s="345">
        <v>36</v>
      </c>
      <c r="AQ60" s="347">
        <v>1</v>
      </c>
      <c r="AR60" s="348">
        <v>1</v>
      </c>
    </row>
    <row r="61" spans="1:44" x14ac:dyDescent="0.2">
      <c r="A61" s="342" t="s">
        <v>3</v>
      </c>
      <c r="B61" s="326" t="s">
        <v>31</v>
      </c>
      <c r="C61" s="344">
        <v>10398</v>
      </c>
      <c r="D61" s="346">
        <f t="shared" si="2"/>
        <v>701</v>
      </c>
      <c r="E61" s="346">
        <v>1236</v>
      </c>
      <c r="F61" s="345">
        <v>1421</v>
      </c>
      <c r="G61" s="347">
        <v>296</v>
      </c>
      <c r="H61" s="346">
        <v>186</v>
      </c>
      <c r="I61" s="346">
        <v>6</v>
      </c>
      <c r="J61" s="345">
        <v>9</v>
      </c>
      <c r="K61" s="347">
        <v>183</v>
      </c>
      <c r="L61" s="346">
        <v>32</v>
      </c>
      <c r="M61" s="346">
        <v>207</v>
      </c>
      <c r="N61" s="345">
        <v>125</v>
      </c>
      <c r="O61" s="347">
        <v>891</v>
      </c>
      <c r="P61" s="346">
        <v>156</v>
      </c>
      <c r="Q61" s="346">
        <v>8</v>
      </c>
      <c r="R61" s="345">
        <v>95</v>
      </c>
      <c r="S61" s="347">
        <v>1560</v>
      </c>
      <c r="T61" s="346">
        <v>50</v>
      </c>
      <c r="U61" s="346">
        <v>287</v>
      </c>
      <c r="V61" s="345">
        <v>23</v>
      </c>
      <c r="W61" s="347">
        <v>250</v>
      </c>
      <c r="X61" s="346">
        <v>99</v>
      </c>
      <c r="Y61" s="346">
        <v>98</v>
      </c>
      <c r="Z61" s="345">
        <v>313</v>
      </c>
      <c r="AA61" s="347">
        <v>683</v>
      </c>
      <c r="AB61" s="346">
        <v>46</v>
      </c>
      <c r="AC61" s="346">
        <v>136</v>
      </c>
      <c r="AD61" s="345">
        <v>51</v>
      </c>
      <c r="AE61" s="347">
        <v>321</v>
      </c>
      <c r="AF61" s="346">
        <v>111</v>
      </c>
      <c r="AG61" s="346">
        <v>32</v>
      </c>
      <c r="AH61" s="345">
        <v>46</v>
      </c>
      <c r="AI61" s="347">
        <v>31</v>
      </c>
      <c r="AJ61" s="346">
        <v>345</v>
      </c>
      <c r="AK61" s="346">
        <v>90</v>
      </c>
      <c r="AL61" s="345">
        <v>53</v>
      </c>
      <c r="AM61" s="347">
        <v>44</v>
      </c>
      <c r="AN61" s="346">
        <v>4</v>
      </c>
      <c r="AO61" s="346">
        <v>5</v>
      </c>
      <c r="AP61" s="345">
        <v>105</v>
      </c>
      <c r="AQ61" s="347">
        <v>34</v>
      </c>
      <c r="AR61" s="348">
        <v>29</v>
      </c>
    </row>
    <row r="62" spans="1:44" x14ac:dyDescent="0.2">
      <c r="A62" s="342" t="s">
        <v>4</v>
      </c>
      <c r="B62" s="326" t="s">
        <v>32</v>
      </c>
      <c r="C62" s="344">
        <v>26698</v>
      </c>
      <c r="D62" s="346">
        <f t="shared" si="2"/>
        <v>4907</v>
      </c>
      <c r="E62" s="346">
        <v>7310</v>
      </c>
      <c r="F62" s="345">
        <v>3667</v>
      </c>
      <c r="G62" s="347">
        <v>57</v>
      </c>
      <c r="H62" s="346">
        <v>280</v>
      </c>
      <c r="I62" s="346">
        <v>13</v>
      </c>
      <c r="J62" s="345">
        <v>0</v>
      </c>
      <c r="K62" s="347">
        <v>1442</v>
      </c>
      <c r="L62" s="346">
        <v>88</v>
      </c>
      <c r="M62" s="346">
        <v>26</v>
      </c>
      <c r="N62" s="345">
        <v>5882</v>
      </c>
      <c r="O62" s="347">
        <v>12</v>
      </c>
      <c r="P62" s="346">
        <v>67</v>
      </c>
      <c r="Q62" s="346">
        <v>3</v>
      </c>
      <c r="R62" s="345">
        <v>155</v>
      </c>
      <c r="S62" s="347">
        <v>149</v>
      </c>
      <c r="T62" s="346">
        <v>163</v>
      </c>
      <c r="U62" s="346">
        <v>811</v>
      </c>
      <c r="V62" s="345">
        <v>69</v>
      </c>
      <c r="W62" s="347">
        <v>515</v>
      </c>
      <c r="X62" s="346">
        <v>61</v>
      </c>
      <c r="Y62" s="346">
        <v>18</v>
      </c>
      <c r="Z62" s="345">
        <v>42</v>
      </c>
      <c r="AA62" s="347">
        <v>7</v>
      </c>
      <c r="AB62" s="346">
        <v>121</v>
      </c>
      <c r="AC62" s="346">
        <v>21</v>
      </c>
      <c r="AD62" s="345">
        <v>2</v>
      </c>
      <c r="AE62" s="347">
        <v>55</v>
      </c>
      <c r="AF62" s="346">
        <v>100</v>
      </c>
      <c r="AG62" s="346">
        <v>11</v>
      </c>
      <c r="AH62" s="345">
        <v>90</v>
      </c>
      <c r="AI62" s="347">
        <v>119</v>
      </c>
      <c r="AJ62" s="346">
        <v>186</v>
      </c>
      <c r="AK62" s="346">
        <v>17</v>
      </c>
      <c r="AL62" s="345">
        <v>43</v>
      </c>
      <c r="AM62" s="347">
        <v>0</v>
      </c>
      <c r="AN62" s="346">
        <v>100</v>
      </c>
      <c r="AO62" s="346">
        <v>0</v>
      </c>
      <c r="AP62" s="345">
        <v>89</v>
      </c>
      <c r="AQ62" s="347">
        <v>0</v>
      </c>
      <c r="AR62" s="348">
        <v>0</v>
      </c>
    </row>
    <row r="63" spans="1:44" x14ac:dyDescent="0.2">
      <c r="A63" s="342" t="s">
        <v>5</v>
      </c>
      <c r="B63" s="326" t="s">
        <v>33</v>
      </c>
      <c r="C63" s="344">
        <v>7261</v>
      </c>
      <c r="D63" s="346">
        <f t="shared" si="2"/>
        <v>970</v>
      </c>
      <c r="E63" s="346">
        <v>736</v>
      </c>
      <c r="F63" s="345">
        <v>2042</v>
      </c>
      <c r="G63" s="347">
        <v>441</v>
      </c>
      <c r="H63" s="346">
        <v>53</v>
      </c>
      <c r="I63" s="346">
        <v>3</v>
      </c>
      <c r="J63" s="345">
        <v>4</v>
      </c>
      <c r="K63" s="347">
        <v>116</v>
      </c>
      <c r="L63" s="346">
        <v>72</v>
      </c>
      <c r="M63" s="346">
        <v>382</v>
      </c>
      <c r="N63" s="345">
        <v>309</v>
      </c>
      <c r="O63" s="347">
        <v>98</v>
      </c>
      <c r="P63" s="346">
        <v>0</v>
      </c>
      <c r="Q63" s="346">
        <v>64</v>
      </c>
      <c r="R63" s="345">
        <v>109</v>
      </c>
      <c r="S63" s="347">
        <v>184</v>
      </c>
      <c r="T63" s="346">
        <v>43</v>
      </c>
      <c r="U63" s="346">
        <v>78</v>
      </c>
      <c r="V63" s="345">
        <v>424</v>
      </c>
      <c r="W63" s="347">
        <v>62</v>
      </c>
      <c r="X63" s="346">
        <v>8</v>
      </c>
      <c r="Y63" s="346">
        <v>4</v>
      </c>
      <c r="Z63" s="345">
        <v>261</v>
      </c>
      <c r="AA63" s="347">
        <v>0</v>
      </c>
      <c r="AB63" s="346">
        <v>71</v>
      </c>
      <c r="AC63" s="346">
        <v>5</v>
      </c>
      <c r="AD63" s="345">
        <v>32</v>
      </c>
      <c r="AE63" s="347">
        <v>156</v>
      </c>
      <c r="AF63" s="346">
        <v>49</v>
      </c>
      <c r="AG63" s="346">
        <v>0</v>
      </c>
      <c r="AH63" s="345">
        <v>154</v>
      </c>
      <c r="AI63" s="347">
        <v>30</v>
      </c>
      <c r="AJ63" s="346">
        <v>195</v>
      </c>
      <c r="AK63" s="346">
        <v>4</v>
      </c>
      <c r="AL63" s="345">
        <v>44</v>
      </c>
      <c r="AM63" s="347">
        <v>13</v>
      </c>
      <c r="AN63" s="346">
        <v>0</v>
      </c>
      <c r="AO63" s="346">
        <v>0</v>
      </c>
      <c r="AP63" s="345">
        <v>38</v>
      </c>
      <c r="AQ63" s="347">
        <v>7</v>
      </c>
      <c r="AR63" s="348">
        <v>0</v>
      </c>
    </row>
    <row r="64" spans="1:44" x14ac:dyDescent="0.2">
      <c r="A64" s="342" t="s">
        <v>6</v>
      </c>
      <c r="B64" s="326" t="s">
        <v>34</v>
      </c>
      <c r="C64" s="344">
        <v>33535</v>
      </c>
      <c r="D64" s="346">
        <f t="shared" si="2"/>
        <v>3722</v>
      </c>
      <c r="E64" s="346">
        <v>3519</v>
      </c>
      <c r="F64" s="345">
        <v>5011</v>
      </c>
      <c r="G64" s="347">
        <v>4119</v>
      </c>
      <c r="H64" s="346">
        <v>282</v>
      </c>
      <c r="I64" s="346">
        <v>147</v>
      </c>
      <c r="J64" s="345">
        <v>4</v>
      </c>
      <c r="K64" s="347">
        <v>1420</v>
      </c>
      <c r="L64" s="346">
        <v>237</v>
      </c>
      <c r="M64" s="346">
        <v>589</v>
      </c>
      <c r="N64" s="345">
        <v>1091</v>
      </c>
      <c r="O64" s="347">
        <v>416</v>
      </c>
      <c r="P64" s="346">
        <v>344</v>
      </c>
      <c r="Q64" s="346">
        <v>182</v>
      </c>
      <c r="R64" s="345">
        <v>2042</v>
      </c>
      <c r="S64" s="347">
        <v>733</v>
      </c>
      <c r="T64" s="346">
        <v>344</v>
      </c>
      <c r="U64" s="346">
        <v>1259</v>
      </c>
      <c r="V64" s="345">
        <v>260</v>
      </c>
      <c r="W64" s="347">
        <v>1539</v>
      </c>
      <c r="X64" s="346">
        <v>314</v>
      </c>
      <c r="Y64" s="346">
        <v>135</v>
      </c>
      <c r="Z64" s="345">
        <v>683</v>
      </c>
      <c r="AA64" s="347">
        <v>68</v>
      </c>
      <c r="AB64" s="346">
        <v>1284</v>
      </c>
      <c r="AC64" s="346">
        <v>37</v>
      </c>
      <c r="AD64" s="345">
        <v>183</v>
      </c>
      <c r="AE64" s="347">
        <v>519</v>
      </c>
      <c r="AF64" s="346">
        <v>476</v>
      </c>
      <c r="AG64" s="346">
        <v>91</v>
      </c>
      <c r="AH64" s="345">
        <v>239</v>
      </c>
      <c r="AI64" s="347">
        <v>391</v>
      </c>
      <c r="AJ64" s="346">
        <v>486</v>
      </c>
      <c r="AK64" s="346">
        <v>549</v>
      </c>
      <c r="AL64" s="345">
        <v>488</v>
      </c>
      <c r="AM64" s="347">
        <v>1</v>
      </c>
      <c r="AN64" s="346">
        <v>72</v>
      </c>
      <c r="AO64" s="346">
        <v>69</v>
      </c>
      <c r="AP64" s="345">
        <v>150</v>
      </c>
      <c r="AQ64" s="347">
        <v>20</v>
      </c>
      <c r="AR64" s="348">
        <v>20</v>
      </c>
    </row>
    <row r="65" spans="1:44" x14ac:dyDescent="0.2">
      <c r="A65" s="342" t="s">
        <v>7</v>
      </c>
      <c r="B65" s="326" t="s">
        <v>269</v>
      </c>
      <c r="C65" s="344">
        <v>32705</v>
      </c>
      <c r="D65" s="346">
        <f t="shared" si="2"/>
        <v>9957</v>
      </c>
      <c r="E65" s="346">
        <v>2904</v>
      </c>
      <c r="F65" s="345">
        <v>2197</v>
      </c>
      <c r="G65" s="347">
        <v>496</v>
      </c>
      <c r="H65" s="346">
        <v>171</v>
      </c>
      <c r="I65" s="346">
        <v>173</v>
      </c>
      <c r="J65" s="345">
        <v>17</v>
      </c>
      <c r="K65" s="347">
        <v>635</v>
      </c>
      <c r="L65" s="346">
        <v>780</v>
      </c>
      <c r="M65" s="346">
        <v>169</v>
      </c>
      <c r="N65" s="345">
        <v>1287</v>
      </c>
      <c r="O65" s="347">
        <v>20</v>
      </c>
      <c r="P65" s="346">
        <v>91</v>
      </c>
      <c r="Q65" s="346">
        <v>66</v>
      </c>
      <c r="R65" s="345">
        <v>259</v>
      </c>
      <c r="S65" s="347">
        <v>8441</v>
      </c>
      <c r="T65" s="346">
        <v>118</v>
      </c>
      <c r="U65" s="346">
        <v>256</v>
      </c>
      <c r="V65" s="345">
        <v>51</v>
      </c>
      <c r="W65" s="347">
        <v>1686</v>
      </c>
      <c r="X65" s="346">
        <v>190</v>
      </c>
      <c r="Y65" s="346">
        <v>34</v>
      </c>
      <c r="Z65" s="345">
        <v>28</v>
      </c>
      <c r="AA65" s="347">
        <v>76</v>
      </c>
      <c r="AB65" s="346">
        <v>132</v>
      </c>
      <c r="AC65" s="346">
        <v>13</v>
      </c>
      <c r="AD65" s="345">
        <v>42</v>
      </c>
      <c r="AE65" s="347">
        <v>835</v>
      </c>
      <c r="AF65" s="346">
        <v>597</v>
      </c>
      <c r="AG65" s="346">
        <v>8</v>
      </c>
      <c r="AH65" s="345">
        <v>104</v>
      </c>
      <c r="AI65" s="347">
        <v>116</v>
      </c>
      <c r="AJ65" s="346">
        <v>624</v>
      </c>
      <c r="AK65" s="346">
        <v>10</v>
      </c>
      <c r="AL65" s="345">
        <v>44</v>
      </c>
      <c r="AM65" s="347">
        <v>4</v>
      </c>
      <c r="AN65" s="346">
        <v>45</v>
      </c>
      <c r="AO65" s="346">
        <v>0</v>
      </c>
      <c r="AP65" s="345">
        <v>7</v>
      </c>
      <c r="AQ65" s="347">
        <v>19</v>
      </c>
      <c r="AR65" s="348">
        <v>3</v>
      </c>
    </row>
    <row r="66" spans="1:44" x14ac:dyDescent="0.2">
      <c r="A66" s="342" t="s">
        <v>8</v>
      </c>
      <c r="B66" s="326" t="s">
        <v>270</v>
      </c>
      <c r="C66" s="344">
        <v>30021</v>
      </c>
      <c r="D66" s="346">
        <f t="shared" si="2"/>
        <v>5521</v>
      </c>
      <c r="E66" s="346">
        <v>1688</v>
      </c>
      <c r="F66" s="345">
        <v>5051</v>
      </c>
      <c r="G66" s="347">
        <v>4993</v>
      </c>
      <c r="H66" s="346">
        <v>574</v>
      </c>
      <c r="I66" s="346">
        <v>626</v>
      </c>
      <c r="J66" s="345">
        <v>12</v>
      </c>
      <c r="K66" s="347">
        <v>1314</v>
      </c>
      <c r="L66" s="346">
        <v>38</v>
      </c>
      <c r="M66" s="346">
        <v>187</v>
      </c>
      <c r="N66" s="345">
        <v>1544</v>
      </c>
      <c r="O66" s="347">
        <v>111</v>
      </c>
      <c r="P66" s="346">
        <v>243</v>
      </c>
      <c r="Q66" s="346">
        <v>114</v>
      </c>
      <c r="R66" s="345">
        <v>1045</v>
      </c>
      <c r="S66" s="347">
        <v>215</v>
      </c>
      <c r="T66" s="346">
        <v>690</v>
      </c>
      <c r="U66" s="346">
        <v>245</v>
      </c>
      <c r="V66" s="345">
        <v>220</v>
      </c>
      <c r="W66" s="347">
        <v>890</v>
      </c>
      <c r="X66" s="346">
        <v>155</v>
      </c>
      <c r="Y66" s="346">
        <v>249</v>
      </c>
      <c r="Z66" s="345">
        <v>208</v>
      </c>
      <c r="AA66" s="347">
        <v>222</v>
      </c>
      <c r="AB66" s="346">
        <v>221</v>
      </c>
      <c r="AC66" s="346">
        <v>91</v>
      </c>
      <c r="AD66" s="345">
        <v>55</v>
      </c>
      <c r="AE66" s="347">
        <v>620</v>
      </c>
      <c r="AF66" s="346">
        <v>212</v>
      </c>
      <c r="AG66" s="346">
        <v>0</v>
      </c>
      <c r="AH66" s="345">
        <v>157</v>
      </c>
      <c r="AI66" s="347">
        <v>905</v>
      </c>
      <c r="AJ66" s="346">
        <v>1298</v>
      </c>
      <c r="AK66" s="346">
        <v>46</v>
      </c>
      <c r="AL66" s="345">
        <v>133</v>
      </c>
      <c r="AM66" s="347">
        <v>5</v>
      </c>
      <c r="AN66" s="346">
        <v>15</v>
      </c>
      <c r="AO66" s="346">
        <v>23</v>
      </c>
      <c r="AP66" s="345">
        <v>7</v>
      </c>
      <c r="AQ66" s="347">
        <v>21</v>
      </c>
      <c r="AR66" s="348">
        <v>57</v>
      </c>
    </row>
    <row r="67" spans="1:44" x14ac:dyDescent="0.2">
      <c r="A67" s="342" t="s">
        <v>9</v>
      </c>
      <c r="B67" s="326" t="s">
        <v>271</v>
      </c>
      <c r="C67" s="344">
        <v>10683</v>
      </c>
      <c r="D67" s="346">
        <f t="shared" si="2"/>
        <v>2738</v>
      </c>
      <c r="E67" s="346">
        <v>2533</v>
      </c>
      <c r="F67" s="345">
        <v>569</v>
      </c>
      <c r="G67" s="347">
        <v>736</v>
      </c>
      <c r="H67" s="346">
        <v>666</v>
      </c>
      <c r="I67" s="346">
        <v>0</v>
      </c>
      <c r="J67" s="345">
        <v>52</v>
      </c>
      <c r="K67" s="347">
        <v>216</v>
      </c>
      <c r="L67" s="346">
        <v>25</v>
      </c>
      <c r="M67" s="346">
        <v>190</v>
      </c>
      <c r="N67" s="345">
        <v>270</v>
      </c>
      <c r="O67" s="347">
        <v>0</v>
      </c>
      <c r="P67" s="346">
        <v>11</v>
      </c>
      <c r="Q67" s="346">
        <v>636</v>
      </c>
      <c r="R67" s="345">
        <v>132</v>
      </c>
      <c r="S67" s="347">
        <v>47</v>
      </c>
      <c r="T67" s="346">
        <v>68</v>
      </c>
      <c r="U67" s="346">
        <v>0</v>
      </c>
      <c r="V67" s="345">
        <v>45</v>
      </c>
      <c r="W67" s="347">
        <v>152</v>
      </c>
      <c r="X67" s="346">
        <v>112</v>
      </c>
      <c r="Y67" s="346">
        <v>7</v>
      </c>
      <c r="Z67" s="345">
        <v>8</v>
      </c>
      <c r="AA67" s="347">
        <v>63</v>
      </c>
      <c r="AB67" s="346">
        <v>0</v>
      </c>
      <c r="AC67" s="346">
        <v>7</v>
      </c>
      <c r="AD67" s="345">
        <v>68</v>
      </c>
      <c r="AE67" s="347">
        <v>4</v>
      </c>
      <c r="AF67" s="346">
        <v>115</v>
      </c>
      <c r="AG67" s="346">
        <v>2</v>
      </c>
      <c r="AH67" s="345">
        <v>235</v>
      </c>
      <c r="AI67" s="347">
        <v>8</v>
      </c>
      <c r="AJ67" s="346">
        <v>73</v>
      </c>
      <c r="AK67" s="346">
        <v>207</v>
      </c>
      <c r="AL67" s="345">
        <v>548</v>
      </c>
      <c r="AM67" s="347">
        <v>0</v>
      </c>
      <c r="AN67" s="346">
        <v>0</v>
      </c>
      <c r="AO67" s="346">
        <v>9</v>
      </c>
      <c r="AP67" s="345">
        <v>104</v>
      </c>
      <c r="AQ67" s="347">
        <v>27</v>
      </c>
      <c r="AR67" s="348">
        <v>0</v>
      </c>
    </row>
    <row r="68" spans="1:44" x14ac:dyDescent="0.2">
      <c r="A68" s="342" t="s">
        <v>10</v>
      </c>
      <c r="B68" s="326" t="s">
        <v>281</v>
      </c>
      <c r="C68" s="344">
        <v>10590</v>
      </c>
      <c r="D68" s="346">
        <f t="shared" si="2"/>
        <v>960</v>
      </c>
      <c r="E68" s="346">
        <v>1440</v>
      </c>
      <c r="F68" s="345">
        <v>1410</v>
      </c>
      <c r="G68" s="347">
        <v>489</v>
      </c>
      <c r="H68" s="346">
        <v>139</v>
      </c>
      <c r="I68" s="346">
        <v>12</v>
      </c>
      <c r="J68" s="345">
        <v>7</v>
      </c>
      <c r="K68" s="347">
        <v>1220</v>
      </c>
      <c r="L68" s="346">
        <v>46</v>
      </c>
      <c r="M68" s="346">
        <v>260</v>
      </c>
      <c r="N68" s="345">
        <v>137</v>
      </c>
      <c r="O68" s="347">
        <v>193</v>
      </c>
      <c r="P68" s="346">
        <v>80</v>
      </c>
      <c r="Q68" s="346">
        <v>100</v>
      </c>
      <c r="R68" s="345">
        <v>51</v>
      </c>
      <c r="S68" s="347">
        <v>7</v>
      </c>
      <c r="T68" s="346">
        <v>60</v>
      </c>
      <c r="U68" s="346">
        <v>138</v>
      </c>
      <c r="V68" s="345">
        <v>131</v>
      </c>
      <c r="W68" s="347">
        <v>80</v>
      </c>
      <c r="X68" s="346">
        <v>155</v>
      </c>
      <c r="Y68" s="346">
        <v>24</v>
      </c>
      <c r="Z68" s="345">
        <v>359</v>
      </c>
      <c r="AA68" s="347">
        <v>7</v>
      </c>
      <c r="AB68" s="346">
        <v>100</v>
      </c>
      <c r="AC68" s="346">
        <v>0</v>
      </c>
      <c r="AD68" s="345">
        <v>8</v>
      </c>
      <c r="AE68" s="347">
        <v>424</v>
      </c>
      <c r="AF68" s="346">
        <v>244</v>
      </c>
      <c r="AG68" s="346">
        <v>311</v>
      </c>
      <c r="AH68" s="345">
        <v>160</v>
      </c>
      <c r="AI68" s="347">
        <v>0</v>
      </c>
      <c r="AJ68" s="346">
        <v>1</v>
      </c>
      <c r="AK68" s="346">
        <v>6</v>
      </c>
      <c r="AL68" s="345">
        <v>1</v>
      </c>
      <c r="AM68" s="347">
        <v>0</v>
      </c>
      <c r="AN68" s="346">
        <v>1561</v>
      </c>
      <c r="AO68" s="346">
        <v>17</v>
      </c>
      <c r="AP68" s="345">
        <v>156</v>
      </c>
      <c r="AQ68" s="347">
        <v>96</v>
      </c>
      <c r="AR68" s="348">
        <v>0</v>
      </c>
    </row>
    <row r="69" spans="1:44" x14ac:dyDescent="0.2">
      <c r="A69" s="342" t="s">
        <v>11</v>
      </c>
      <c r="B69" s="326" t="s">
        <v>35</v>
      </c>
      <c r="C69" s="344">
        <v>41425</v>
      </c>
      <c r="D69" s="346">
        <f t="shared" si="2"/>
        <v>7463</v>
      </c>
      <c r="E69" s="346">
        <v>11420</v>
      </c>
      <c r="F69" s="345">
        <v>3323</v>
      </c>
      <c r="G69" s="347">
        <v>1442</v>
      </c>
      <c r="H69" s="346">
        <v>580</v>
      </c>
      <c r="I69" s="346">
        <v>1443</v>
      </c>
      <c r="J69" s="345">
        <v>31</v>
      </c>
      <c r="K69" s="347">
        <v>1061</v>
      </c>
      <c r="L69" s="346">
        <v>51</v>
      </c>
      <c r="M69" s="346">
        <v>256</v>
      </c>
      <c r="N69" s="345">
        <v>1236</v>
      </c>
      <c r="O69" s="347">
        <v>792</v>
      </c>
      <c r="P69" s="346">
        <v>100</v>
      </c>
      <c r="Q69" s="346">
        <v>323</v>
      </c>
      <c r="R69" s="345">
        <v>135</v>
      </c>
      <c r="S69" s="347">
        <v>607</v>
      </c>
      <c r="T69" s="346">
        <v>308</v>
      </c>
      <c r="U69" s="346">
        <v>93</v>
      </c>
      <c r="V69" s="345">
        <v>1625</v>
      </c>
      <c r="W69" s="347">
        <v>1572</v>
      </c>
      <c r="X69" s="346">
        <v>260</v>
      </c>
      <c r="Y69" s="346">
        <v>339</v>
      </c>
      <c r="Z69" s="345">
        <v>1491</v>
      </c>
      <c r="AA69" s="347">
        <v>876</v>
      </c>
      <c r="AB69" s="346">
        <v>12</v>
      </c>
      <c r="AC69" s="346">
        <v>380</v>
      </c>
      <c r="AD69" s="345">
        <v>605</v>
      </c>
      <c r="AE69" s="347">
        <v>470</v>
      </c>
      <c r="AF69" s="346">
        <v>858</v>
      </c>
      <c r="AG69" s="346">
        <v>2</v>
      </c>
      <c r="AH69" s="345">
        <v>121</v>
      </c>
      <c r="AI69" s="347">
        <v>138</v>
      </c>
      <c r="AJ69" s="346">
        <v>101</v>
      </c>
      <c r="AK69" s="346">
        <v>119</v>
      </c>
      <c r="AL69" s="345">
        <v>1010</v>
      </c>
      <c r="AM69" s="347">
        <v>22</v>
      </c>
      <c r="AN69" s="346">
        <v>146</v>
      </c>
      <c r="AO69" s="346">
        <v>398</v>
      </c>
      <c r="AP69" s="345">
        <v>192</v>
      </c>
      <c r="AQ69" s="347">
        <v>0</v>
      </c>
      <c r="AR69" s="348">
        <v>24</v>
      </c>
    </row>
    <row r="70" spans="1:44" x14ac:dyDescent="0.2">
      <c r="A70" s="342" t="s">
        <v>12</v>
      </c>
      <c r="B70" s="326" t="s">
        <v>366</v>
      </c>
      <c r="C70" s="344">
        <v>15837</v>
      </c>
      <c r="D70" s="346">
        <f t="shared" si="2"/>
        <v>3725</v>
      </c>
      <c r="E70" s="346">
        <v>547</v>
      </c>
      <c r="F70" s="345">
        <v>4055</v>
      </c>
      <c r="G70" s="347">
        <v>602</v>
      </c>
      <c r="H70" s="346">
        <v>994</v>
      </c>
      <c r="I70" s="346">
        <v>0</v>
      </c>
      <c r="J70" s="345">
        <v>0</v>
      </c>
      <c r="K70" s="347">
        <v>862</v>
      </c>
      <c r="L70" s="346">
        <v>0</v>
      </c>
      <c r="M70" s="346">
        <v>9</v>
      </c>
      <c r="N70" s="345">
        <v>49</v>
      </c>
      <c r="O70" s="347">
        <v>0</v>
      </c>
      <c r="P70" s="346">
        <v>112</v>
      </c>
      <c r="Q70" s="346">
        <v>173</v>
      </c>
      <c r="R70" s="345">
        <v>511</v>
      </c>
      <c r="S70" s="347">
        <v>0</v>
      </c>
      <c r="T70" s="346">
        <v>34</v>
      </c>
      <c r="U70" s="346">
        <v>5</v>
      </c>
      <c r="V70" s="345">
        <v>2749</v>
      </c>
      <c r="W70" s="347">
        <v>24</v>
      </c>
      <c r="X70" s="346">
        <v>237</v>
      </c>
      <c r="Y70" s="346">
        <v>0</v>
      </c>
      <c r="Z70" s="345">
        <v>13</v>
      </c>
      <c r="AA70" s="347">
        <v>0</v>
      </c>
      <c r="AB70" s="346">
        <v>0</v>
      </c>
      <c r="AC70" s="346">
        <v>101</v>
      </c>
      <c r="AD70" s="345">
        <v>0</v>
      </c>
      <c r="AE70" s="347">
        <v>778</v>
      </c>
      <c r="AF70" s="346">
        <v>7</v>
      </c>
      <c r="AG70" s="346">
        <v>18</v>
      </c>
      <c r="AH70" s="345">
        <v>0</v>
      </c>
      <c r="AI70" s="347">
        <v>95</v>
      </c>
      <c r="AJ70" s="346">
        <v>0</v>
      </c>
      <c r="AK70" s="346">
        <v>3</v>
      </c>
      <c r="AL70" s="345">
        <v>125</v>
      </c>
      <c r="AM70" s="347">
        <v>0</v>
      </c>
      <c r="AN70" s="346">
        <v>0</v>
      </c>
      <c r="AO70" s="346">
        <v>0</v>
      </c>
      <c r="AP70" s="345">
        <v>0</v>
      </c>
      <c r="AQ70" s="347">
        <v>9</v>
      </c>
      <c r="AR70" s="348">
        <v>0</v>
      </c>
    </row>
    <row r="71" spans="1:44" x14ac:dyDescent="0.2">
      <c r="A71" s="342" t="s">
        <v>13</v>
      </c>
      <c r="B71" s="326" t="s">
        <v>192</v>
      </c>
      <c r="C71" s="344">
        <v>32143</v>
      </c>
      <c r="D71" s="346">
        <f t="shared" si="2"/>
        <v>10049</v>
      </c>
      <c r="E71" s="346">
        <v>2853</v>
      </c>
      <c r="F71" s="345">
        <v>1803</v>
      </c>
      <c r="G71" s="347">
        <v>6937</v>
      </c>
      <c r="H71" s="346">
        <v>689</v>
      </c>
      <c r="I71" s="346">
        <v>92</v>
      </c>
      <c r="J71" s="345">
        <v>13</v>
      </c>
      <c r="K71" s="347">
        <v>338</v>
      </c>
      <c r="L71" s="346">
        <v>907</v>
      </c>
      <c r="M71" s="346">
        <v>274</v>
      </c>
      <c r="N71" s="345">
        <v>416</v>
      </c>
      <c r="O71" s="347">
        <v>64</v>
      </c>
      <c r="P71" s="346">
        <v>161</v>
      </c>
      <c r="Q71" s="346">
        <v>185</v>
      </c>
      <c r="R71" s="345">
        <v>541</v>
      </c>
      <c r="S71" s="347">
        <v>448</v>
      </c>
      <c r="T71" s="346">
        <v>376</v>
      </c>
      <c r="U71" s="346">
        <v>729</v>
      </c>
      <c r="V71" s="345">
        <v>703</v>
      </c>
      <c r="W71" s="347">
        <v>538</v>
      </c>
      <c r="X71" s="346">
        <v>244</v>
      </c>
      <c r="Y71" s="346">
        <v>80</v>
      </c>
      <c r="Z71" s="345">
        <v>684</v>
      </c>
      <c r="AA71" s="347">
        <v>107</v>
      </c>
      <c r="AB71" s="346">
        <v>68</v>
      </c>
      <c r="AC71" s="346">
        <v>185</v>
      </c>
      <c r="AD71" s="345">
        <v>175</v>
      </c>
      <c r="AE71" s="347">
        <v>207</v>
      </c>
      <c r="AF71" s="346">
        <v>317</v>
      </c>
      <c r="AG71" s="346">
        <v>0</v>
      </c>
      <c r="AH71" s="345">
        <v>286</v>
      </c>
      <c r="AI71" s="347">
        <v>515</v>
      </c>
      <c r="AJ71" s="346">
        <v>147</v>
      </c>
      <c r="AK71" s="346">
        <v>21</v>
      </c>
      <c r="AL71" s="345">
        <v>682</v>
      </c>
      <c r="AM71" s="347">
        <v>59</v>
      </c>
      <c r="AN71" s="346">
        <v>18</v>
      </c>
      <c r="AO71" s="346">
        <v>0</v>
      </c>
      <c r="AP71" s="345">
        <v>74</v>
      </c>
      <c r="AQ71" s="347">
        <v>130</v>
      </c>
      <c r="AR71" s="348">
        <v>28</v>
      </c>
    </row>
    <row r="72" spans="1:44" x14ac:dyDescent="0.2">
      <c r="A72" s="342" t="s">
        <v>14</v>
      </c>
      <c r="B72" s="326" t="s">
        <v>50</v>
      </c>
      <c r="C72" s="344">
        <v>25566</v>
      </c>
      <c r="D72" s="346">
        <f t="shared" si="2"/>
        <v>6274</v>
      </c>
      <c r="E72" s="346">
        <v>3478</v>
      </c>
      <c r="F72" s="345">
        <v>1048</v>
      </c>
      <c r="G72" s="347">
        <v>482</v>
      </c>
      <c r="H72" s="346">
        <v>582</v>
      </c>
      <c r="I72" s="346">
        <v>152</v>
      </c>
      <c r="J72" s="345">
        <v>114</v>
      </c>
      <c r="K72" s="347">
        <v>440</v>
      </c>
      <c r="L72" s="346">
        <v>12</v>
      </c>
      <c r="M72" s="346">
        <v>2094</v>
      </c>
      <c r="N72" s="345">
        <v>377</v>
      </c>
      <c r="O72" s="347">
        <v>120</v>
      </c>
      <c r="P72" s="346">
        <v>597</v>
      </c>
      <c r="Q72" s="346">
        <v>88</v>
      </c>
      <c r="R72" s="345">
        <v>457</v>
      </c>
      <c r="S72" s="347">
        <v>244</v>
      </c>
      <c r="T72" s="346">
        <v>102</v>
      </c>
      <c r="U72" s="346">
        <v>245</v>
      </c>
      <c r="V72" s="345">
        <v>283</v>
      </c>
      <c r="W72" s="347">
        <v>366</v>
      </c>
      <c r="X72" s="346">
        <v>336</v>
      </c>
      <c r="Y72" s="346">
        <v>277</v>
      </c>
      <c r="Z72" s="345">
        <v>876</v>
      </c>
      <c r="AA72" s="347">
        <v>106</v>
      </c>
      <c r="AB72" s="346">
        <v>135</v>
      </c>
      <c r="AC72" s="346">
        <v>585</v>
      </c>
      <c r="AD72" s="345">
        <v>265</v>
      </c>
      <c r="AE72" s="347">
        <v>1956</v>
      </c>
      <c r="AF72" s="346">
        <v>2323</v>
      </c>
      <c r="AG72" s="346">
        <v>16</v>
      </c>
      <c r="AH72" s="345">
        <v>48</v>
      </c>
      <c r="AI72" s="347">
        <v>215</v>
      </c>
      <c r="AJ72" s="346">
        <v>13</v>
      </c>
      <c r="AK72" s="346">
        <v>88</v>
      </c>
      <c r="AL72" s="345">
        <v>517</v>
      </c>
      <c r="AM72" s="347">
        <v>43</v>
      </c>
      <c r="AN72" s="346">
        <v>106</v>
      </c>
      <c r="AO72" s="346">
        <v>58</v>
      </c>
      <c r="AP72" s="345">
        <v>19</v>
      </c>
      <c r="AQ72" s="347">
        <v>17</v>
      </c>
      <c r="AR72" s="348">
        <v>12</v>
      </c>
    </row>
    <row r="73" spans="1:44" x14ac:dyDescent="0.2">
      <c r="A73" s="342" t="s">
        <v>15</v>
      </c>
      <c r="B73" s="326" t="s">
        <v>36</v>
      </c>
      <c r="C73" s="344">
        <v>116652</v>
      </c>
      <c r="D73" s="346">
        <f t="shared" si="2"/>
        <v>30572</v>
      </c>
      <c r="E73" s="346">
        <v>19186</v>
      </c>
      <c r="F73" s="345">
        <v>12619</v>
      </c>
      <c r="G73" s="347">
        <v>3885</v>
      </c>
      <c r="H73" s="346">
        <v>6121</v>
      </c>
      <c r="I73" s="346">
        <v>1183</v>
      </c>
      <c r="J73" s="345">
        <v>674</v>
      </c>
      <c r="K73" s="347">
        <v>3561</v>
      </c>
      <c r="L73" s="346">
        <v>935</v>
      </c>
      <c r="M73" s="346">
        <v>2961</v>
      </c>
      <c r="N73" s="345">
        <v>6712</v>
      </c>
      <c r="O73" s="347">
        <v>859</v>
      </c>
      <c r="P73" s="346">
        <v>737</v>
      </c>
      <c r="Q73" s="346">
        <v>2498</v>
      </c>
      <c r="R73" s="345">
        <v>1594</v>
      </c>
      <c r="S73" s="347">
        <v>3227</v>
      </c>
      <c r="T73" s="346">
        <v>1863</v>
      </c>
      <c r="U73" s="346">
        <v>688</v>
      </c>
      <c r="V73" s="345">
        <v>1113</v>
      </c>
      <c r="W73" s="347">
        <v>781</v>
      </c>
      <c r="X73" s="346">
        <v>578</v>
      </c>
      <c r="Y73" s="346">
        <v>735</v>
      </c>
      <c r="Z73" s="345">
        <v>1438</v>
      </c>
      <c r="AA73" s="347">
        <v>1356</v>
      </c>
      <c r="AB73" s="346">
        <v>880</v>
      </c>
      <c r="AC73" s="346">
        <v>981</v>
      </c>
      <c r="AD73" s="345">
        <v>1027</v>
      </c>
      <c r="AE73" s="347">
        <v>827</v>
      </c>
      <c r="AF73" s="346">
        <v>1521</v>
      </c>
      <c r="AG73" s="346">
        <v>321</v>
      </c>
      <c r="AH73" s="345">
        <v>288</v>
      </c>
      <c r="AI73" s="347">
        <v>687</v>
      </c>
      <c r="AJ73" s="346">
        <v>558</v>
      </c>
      <c r="AK73" s="346">
        <v>185</v>
      </c>
      <c r="AL73" s="345">
        <v>337</v>
      </c>
      <c r="AM73" s="347">
        <v>220</v>
      </c>
      <c r="AN73" s="346">
        <v>749</v>
      </c>
      <c r="AO73" s="346">
        <v>207</v>
      </c>
      <c r="AP73" s="345">
        <v>616</v>
      </c>
      <c r="AQ73" s="347">
        <v>619</v>
      </c>
      <c r="AR73" s="348">
        <v>753</v>
      </c>
    </row>
    <row r="74" spans="1:44" x14ac:dyDescent="0.2">
      <c r="A74" s="342" t="s">
        <v>16</v>
      </c>
      <c r="B74" s="326" t="s">
        <v>193</v>
      </c>
      <c r="C74" s="344">
        <v>6284</v>
      </c>
      <c r="D74" s="346">
        <f t="shared" si="2"/>
        <v>1812</v>
      </c>
      <c r="E74" s="346">
        <v>1730</v>
      </c>
      <c r="F74" s="345">
        <v>668</v>
      </c>
      <c r="G74" s="347">
        <v>155</v>
      </c>
      <c r="H74" s="346">
        <v>23</v>
      </c>
      <c r="I74" s="346">
        <v>171</v>
      </c>
      <c r="J74" s="345">
        <v>7</v>
      </c>
      <c r="K74" s="347">
        <v>0</v>
      </c>
      <c r="L74" s="346">
        <v>366</v>
      </c>
      <c r="M74" s="346">
        <v>167</v>
      </c>
      <c r="N74" s="345">
        <v>164</v>
      </c>
      <c r="O74" s="347">
        <v>218</v>
      </c>
      <c r="P74" s="346">
        <v>2</v>
      </c>
      <c r="Q74" s="346">
        <v>26</v>
      </c>
      <c r="R74" s="345">
        <v>6</v>
      </c>
      <c r="S74" s="347">
        <v>137</v>
      </c>
      <c r="T74" s="346">
        <v>0</v>
      </c>
      <c r="U74" s="346">
        <v>0</v>
      </c>
      <c r="V74" s="345">
        <v>191</v>
      </c>
      <c r="W74" s="347">
        <v>0</v>
      </c>
      <c r="X74" s="346">
        <v>14</v>
      </c>
      <c r="Y74" s="346">
        <v>3</v>
      </c>
      <c r="Z74" s="345">
        <v>20</v>
      </c>
      <c r="AA74" s="347">
        <v>1</v>
      </c>
      <c r="AB74" s="346">
        <v>195</v>
      </c>
      <c r="AC74" s="346">
        <v>4</v>
      </c>
      <c r="AD74" s="345">
        <v>15</v>
      </c>
      <c r="AE74" s="347">
        <v>125</v>
      </c>
      <c r="AF74" s="346">
        <v>3</v>
      </c>
      <c r="AG74" s="346">
        <v>11</v>
      </c>
      <c r="AH74" s="345">
        <v>0</v>
      </c>
      <c r="AI74" s="347">
        <v>0</v>
      </c>
      <c r="AJ74" s="346">
        <v>0</v>
      </c>
      <c r="AK74" s="346">
        <v>0</v>
      </c>
      <c r="AL74" s="345">
        <v>11</v>
      </c>
      <c r="AM74" s="347">
        <v>29</v>
      </c>
      <c r="AN74" s="346">
        <v>0</v>
      </c>
      <c r="AO74" s="346">
        <v>0</v>
      </c>
      <c r="AP74" s="345">
        <v>0</v>
      </c>
      <c r="AQ74" s="347">
        <v>10</v>
      </c>
      <c r="AR74" s="348">
        <v>0</v>
      </c>
    </row>
    <row r="75" spans="1:44" x14ac:dyDescent="0.2">
      <c r="A75" s="342" t="s">
        <v>17</v>
      </c>
      <c r="B75" s="326" t="s">
        <v>273</v>
      </c>
      <c r="C75" s="344">
        <v>5038</v>
      </c>
      <c r="D75" s="346">
        <f t="shared" si="2"/>
        <v>1764</v>
      </c>
      <c r="E75" s="346">
        <v>566</v>
      </c>
      <c r="F75" s="345">
        <v>576</v>
      </c>
      <c r="G75" s="347">
        <v>191</v>
      </c>
      <c r="H75" s="346">
        <v>396</v>
      </c>
      <c r="I75" s="346">
        <v>17</v>
      </c>
      <c r="J75" s="345">
        <v>97</v>
      </c>
      <c r="K75" s="347">
        <v>66</v>
      </c>
      <c r="L75" s="346">
        <v>57</v>
      </c>
      <c r="M75" s="346">
        <v>54</v>
      </c>
      <c r="N75" s="345">
        <v>197</v>
      </c>
      <c r="O75" s="347">
        <v>82</v>
      </c>
      <c r="P75" s="346">
        <v>9</v>
      </c>
      <c r="Q75" s="346">
        <v>108</v>
      </c>
      <c r="R75" s="345">
        <v>17</v>
      </c>
      <c r="S75" s="347">
        <v>179</v>
      </c>
      <c r="T75" s="346">
        <v>87</v>
      </c>
      <c r="U75" s="346">
        <v>69</v>
      </c>
      <c r="V75" s="345">
        <v>68</v>
      </c>
      <c r="W75" s="347">
        <v>11</v>
      </c>
      <c r="X75" s="346">
        <v>40</v>
      </c>
      <c r="Y75" s="346">
        <v>4</v>
      </c>
      <c r="Z75" s="345">
        <v>32</v>
      </c>
      <c r="AA75" s="347">
        <v>50</v>
      </c>
      <c r="AB75" s="346">
        <v>13</v>
      </c>
      <c r="AC75" s="346">
        <v>35</v>
      </c>
      <c r="AD75" s="345">
        <v>50</v>
      </c>
      <c r="AE75" s="347">
        <v>16</v>
      </c>
      <c r="AF75" s="346">
        <v>20</v>
      </c>
      <c r="AG75" s="346">
        <v>8</v>
      </c>
      <c r="AH75" s="345">
        <v>21</v>
      </c>
      <c r="AI75" s="347">
        <v>5</v>
      </c>
      <c r="AJ75" s="346">
        <v>17</v>
      </c>
      <c r="AK75" s="346">
        <v>7</v>
      </c>
      <c r="AL75" s="345">
        <v>9</v>
      </c>
      <c r="AM75" s="347">
        <v>12</v>
      </c>
      <c r="AN75" s="346">
        <v>6</v>
      </c>
      <c r="AO75" s="346">
        <v>59</v>
      </c>
      <c r="AP75" s="345">
        <v>12</v>
      </c>
      <c r="AQ75" s="347">
        <v>11</v>
      </c>
      <c r="AR75" s="348">
        <v>0</v>
      </c>
    </row>
    <row r="76" spans="1:44" x14ac:dyDescent="0.2">
      <c r="A76" s="342" t="s">
        <v>18</v>
      </c>
      <c r="B76" s="326" t="s">
        <v>282</v>
      </c>
      <c r="C76" s="344">
        <v>11062</v>
      </c>
      <c r="D76" s="346">
        <f t="shared" si="2"/>
        <v>3158</v>
      </c>
      <c r="E76" s="346">
        <v>1899</v>
      </c>
      <c r="F76" s="345">
        <v>1210</v>
      </c>
      <c r="G76" s="347">
        <v>413</v>
      </c>
      <c r="H76" s="346">
        <v>644</v>
      </c>
      <c r="I76" s="346">
        <v>141</v>
      </c>
      <c r="J76" s="345">
        <v>100</v>
      </c>
      <c r="K76" s="347">
        <v>192</v>
      </c>
      <c r="L76" s="346">
        <v>286</v>
      </c>
      <c r="M76" s="346">
        <v>185</v>
      </c>
      <c r="N76" s="345">
        <v>345</v>
      </c>
      <c r="O76" s="347">
        <v>238</v>
      </c>
      <c r="P76" s="346">
        <v>60</v>
      </c>
      <c r="Q76" s="346">
        <v>217</v>
      </c>
      <c r="R76" s="345">
        <v>95</v>
      </c>
      <c r="S76" s="347">
        <v>347</v>
      </c>
      <c r="T76" s="346">
        <v>157</v>
      </c>
      <c r="U76" s="346">
        <v>70</v>
      </c>
      <c r="V76" s="345">
        <v>203</v>
      </c>
      <c r="W76" s="347">
        <v>27</v>
      </c>
      <c r="X76" s="346">
        <v>69</v>
      </c>
      <c r="Y76" s="346">
        <v>41</v>
      </c>
      <c r="Z76" s="345">
        <v>93</v>
      </c>
      <c r="AA76" s="347">
        <v>88</v>
      </c>
      <c r="AB76" s="346">
        <v>78</v>
      </c>
      <c r="AC76" s="346">
        <v>59</v>
      </c>
      <c r="AD76" s="345">
        <v>45</v>
      </c>
      <c r="AE76" s="347">
        <v>97</v>
      </c>
      <c r="AF76" s="346">
        <v>122</v>
      </c>
      <c r="AG76" s="346">
        <v>40</v>
      </c>
      <c r="AH76" s="345">
        <v>0</v>
      </c>
      <c r="AI76" s="347">
        <v>27</v>
      </c>
      <c r="AJ76" s="346">
        <v>25</v>
      </c>
      <c r="AK76" s="346">
        <v>25</v>
      </c>
      <c r="AL76" s="345">
        <v>32</v>
      </c>
      <c r="AM76" s="347">
        <v>31</v>
      </c>
      <c r="AN76" s="346">
        <v>32</v>
      </c>
      <c r="AO76" s="346">
        <v>36</v>
      </c>
      <c r="AP76" s="345">
        <v>37</v>
      </c>
      <c r="AQ76" s="347">
        <v>38</v>
      </c>
      <c r="AR76" s="348">
        <v>60</v>
      </c>
    </row>
    <row r="77" spans="1:44" x14ac:dyDescent="0.2">
      <c r="A77" s="342" t="s">
        <v>19</v>
      </c>
      <c r="B77" s="326" t="s">
        <v>385</v>
      </c>
      <c r="C77" s="344">
        <v>340314</v>
      </c>
      <c r="D77" s="346">
        <f t="shared" si="2"/>
        <v>118742</v>
      </c>
      <c r="E77" s="346">
        <v>40756</v>
      </c>
      <c r="F77" s="345">
        <v>24654</v>
      </c>
      <c r="G77" s="347">
        <v>14407</v>
      </c>
      <c r="H77" s="346">
        <v>25405</v>
      </c>
      <c r="I77" s="346">
        <v>2780</v>
      </c>
      <c r="J77" s="345">
        <v>3880</v>
      </c>
      <c r="K77" s="347">
        <v>10580</v>
      </c>
      <c r="L77" s="346">
        <v>1383</v>
      </c>
      <c r="M77" s="346">
        <v>5924</v>
      </c>
      <c r="N77" s="345">
        <v>15110</v>
      </c>
      <c r="O77" s="347">
        <v>2627</v>
      </c>
      <c r="P77" s="346">
        <v>2599</v>
      </c>
      <c r="Q77" s="346">
        <v>8190</v>
      </c>
      <c r="R77" s="345">
        <v>5986</v>
      </c>
      <c r="S77" s="347">
        <v>4379</v>
      </c>
      <c r="T77" s="346">
        <v>6890</v>
      </c>
      <c r="U77" s="346">
        <v>3017</v>
      </c>
      <c r="V77" s="345">
        <v>5926</v>
      </c>
      <c r="W77" s="347">
        <v>2486</v>
      </c>
      <c r="X77" s="346">
        <v>2337</v>
      </c>
      <c r="Y77" s="346">
        <v>1231</v>
      </c>
      <c r="Z77" s="345">
        <v>3279</v>
      </c>
      <c r="AA77" s="347">
        <v>2862</v>
      </c>
      <c r="AB77" s="346">
        <v>2096</v>
      </c>
      <c r="AC77" s="346">
        <v>2179</v>
      </c>
      <c r="AD77" s="345">
        <v>1874</v>
      </c>
      <c r="AE77" s="347">
        <v>2370</v>
      </c>
      <c r="AF77" s="346">
        <v>4130</v>
      </c>
      <c r="AG77" s="346">
        <v>1603</v>
      </c>
      <c r="AH77" s="345">
        <v>717</v>
      </c>
      <c r="AI77" s="347">
        <v>1855</v>
      </c>
      <c r="AJ77" s="346">
        <v>997</v>
      </c>
      <c r="AK77" s="346">
        <v>350</v>
      </c>
      <c r="AL77" s="345">
        <v>1586</v>
      </c>
      <c r="AM77" s="347">
        <v>434</v>
      </c>
      <c r="AN77" s="346">
        <v>1988</v>
      </c>
      <c r="AO77" s="346">
        <v>626</v>
      </c>
      <c r="AP77" s="345">
        <v>740</v>
      </c>
      <c r="AQ77" s="347">
        <v>674</v>
      </c>
      <c r="AR77" s="348">
        <v>665</v>
      </c>
    </row>
    <row r="78" spans="1:44" x14ac:dyDescent="0.2">
      <c r="A78" s="342" t="s">
        <v>20</v>
      </c>
      <c r="B78" s="326" t="s">
        <v>37</v>
      </c>
      <c r="C78" s="344">
        <v>46842</v>
      </c>
      <c r="D78" s="346">
        <f t="shared" si="2"/>
        <v>17383</v>
      </c>
      <c r="E78" s="346">
        <v>6892</v>
      </c>
      <c r="F78" s="345">
        <v>3398</v>
      </c>
      <c r="G78" s="347">
        <v>2645</v>
      </c>
      <c r="H78" s="346">
        <v>2819</v>
      </c>
      <c r="I78" s="346">
        <v>661</v>
      </c>
      <c r="J78" s="345">
        <v>712</v>
      </c>
      <c r="K78" s="347">
        <v>997</v>
      </c>
      <c r="L78" s="346">
        <v>208</v>
      </c>
      <c r="M78" s="346">
        <v>1131</v>
      </c>
      <c r="N78" s="345">
        <v>1870</v>
      </c>
      <c r="O78" s="347">
        <v>310</v>
      </c>
      <c r="P78" s="346">
        <v>391</v>
      </c>
      <c r="Q78" s="346">
        <v>813</v>
      </c>
      <c r="R78" s="345">
        <v>448</v>
      </c>
      <c r="S78" s="347">
        <v>554</v>
      </c>
      <c r="T78" s="346">
        <v>1001</v>
      </c>
      <c r="U78" s="346">
        <v>284</v>
      </c>
      <c r="V78" s="345">
        <v>689</v>
      </c>
      <c r="W78" s="347">
        <v>271</v>
      </c>
      <c r="X78" s="346">
        <v>232</v>
      </c>
      <c r="Y78" s="346">
        <v>151</v>
      </c>
      <c r="Z78" s="345">
        <v>287</v>
      </c>
      <c r="AA78" s="347">
        <v>326</v>
      </c>
      <c r="AB78" s="346">
        <v>244</v>
      </c>
      <c r="AC78" s="346">
        <v>314</v>
      </c>
      <c r="AD78" s="345">
        <v>295</v>
      </c>
      <c r="AE78" s="347">
        <v>178</v>
      </c>
      <c r="AF78" s="346">
        <v>369</v>
      </c>
      <c r="AG78" s="346">
        <v>69</v>
      </c>
      <c r="AH78" s="345">
        <v>63</v>
      </c>
      <c r="AI78" s="347">
        <v>72</v>
      </c>
      <c r="AJ78" s="346">
        <v>68</v>
      </c>
      <c r="AK78" s="346">
        <v>23</v>
      </c>
      <c r="AL78" s="345">
        <v>186</v>
      </c>
      <c r="AM78" s="347">
        <v>46</v>
      </c>
      <c r="AN78" s="346">
        <v>135</v>
      </c>
      <c r="AO78" s="346">
        <v>48</v>
      </c>
      <c r="AP78" s="345">
        <v>66</v>
      </c>
      <c r="AQ78" s="347">
        <v>98</v>
      </c>
      <c r="AR78" s="348">
        <v>95</v>
      </c>
    </row>
    <row r="79" spans="1:44" x14ac:dyDescent="0.2">
      <c r="A79" s="342" t="s">
        <v>21</v>
      </c>
      <c r="B79" s="326" t="s">
        <v>38</v>
      </c>
      <c r="C79" s="344">
        <v>26548</v>
      </c>
      <c r="D79" s="346">
        <f t="shared" si="2"/>
        <v>11246</v>
      </c>
      <c r="E79" s="346">
        <v>2409</v>
      </c>
      <c r="F79" s="345">
        <v>2829</v>
      </c>
      <c r="G79" s="347">
        <v>1077</v>
      </c>
      <c r="H79" s="346">
        <v>3066</v>
      </c>
      <c r="I79" s="346">
        <v>73</v>
      </c>
      <c r="J79" s="345">
        <v>927</v>
      </c>
      <c r="K79" s="347">
        <v>786</v>
      </c>
      <c r="L79" s="346">
        <v>34</v>
      </c>
      <c r="M79" s="346">
        <v>125</v>
      </c>
      <c r="N79" s="345">
        <v>834</v>
      </c>
      <c r="O79" s="347">
        <v>71</v>
      </c>
      <c r="P79" s="346">
        <v>28</v>
      </c>
      <c r="Q79" s="346">
        <v>1102</v>
      </c>
      <c r="R79" s="345">
        <v>150</v>
      </c>
      <c r="S79" s="347">
        <v>209</v>
      </c>
      <c r="T79" s="346">
        <v>470</v>
      </c>
      <c r="U79" s="346">
        <v>67</v>
      </c>
      <c r="V79" s="345">
        <v>359</v>
      </c>
      <c r="W79" s="347">
        <v>44</v>
      </c>
      <c r="X79" s="346">
        <v>37</v>
      </c>
      <c r="Y79" s="346">
        <v>10</v>
      </c>
      <c r="Z79" s="345">
        <v>60</v>
      </c>
      <c r="AA79" s="347">
        <v>48</v>
      </c>
      <c r="AB79" s="346">
        <v>18</v>
      </c>
      <c r="AC79" s="346">
        <v>44</v>
      </c>
      <c r="AD79" s="345">
        <v>17</v>
      </c>
      <c r="AE79" s="347">
        <v>95</v>
      </c>
      <c r="AF79" s="346">
        <v>63</v>
      </c>
      <c r="AG79" s="346">
        <v>64</v>
      </c>
      <c r="AH79" s="345">
        <v>12</v>
      </c>
      <c r="AI79" s="347">
        <v>33</v>
      </c>
      <c r="AJ79" s="346">
        <v>46</v>
      </c>
      <c r="AK79" s="346">
        <v>1</v>
      </c>
      <c r="AL79" s="345">
        <v>18</v>
      </c>
      <c r="AM79" s="347">
        <v>0</v>
      </c>
      <c r="AN79" s="346">
        <v>52</v>
      </c>
      <c r="AO79" s="346">
        <v>18</v>
      </c>
      <c r="AP79" s="345">
        <v>2</v>
      </c>
      <c r="AQ79" s="347">
        <v>3</v>
      </c>
      <c r="AR79" s="348">
        <v>1</v>
      </c>
    </row>
    <row r="80" spans="1:44" x14ac:dyDescent="0.2">
      <c r="A80" s="342" t="s">
        <v>22</v>
      </c>
      <c r="B80" s="326" t="s">
        <v>536</v>
      </c>
      <c r="C80" s="344">
        <v>136212</v>
      </c>
      <c r="D80" s="346">
        <f t="shared" si="2"/>
        <v>54185</v>
      </c>
      <c r="E80" s="346">
        <v>14874</v>
      </c>
      <c r="F80" s="345">
        <v>13132</v>
      </c>
      <c r="G80" s="347">
        <v>4586</v>
      </c>
      <c r="H80" s="346">
        <v>10185</v>
      </c>
      <c r="I80" s="346">
        <v>632</v>
      </c>
      <c r="J80" s="345">
        <v>707</v>
      </c>
      <c r="K80" s="347">
        <v>4350</v>
      </c>
      <c r="L80" s="346">
        <v>468</v>
      </c>
      <c r="M80" s="346">
        <v>1062</v>
      </c>
      <c r="N80" s="345">
        <v>5172</v>
      </c>
      <c r="O80" s="347">
        <v>805</v>
      </c>
      <c r="P80" s="346">
        <v>909</v>
      </c>
      <c r="Q80" s="346">
        <v>2132</v>
      </c>
      <c r="R80" s="345">
        <v>1840</v>
      </c>
      <c r="S80" s="347">
        <v>1649</v>
      </c>
      <c r="T80" s="346">
        <v>1720</v>
      </c>
      <c r="U80" s="346">
        <v>1276</v>
      </c>
      <c r="V80" s="345">
        <v>1541</v>
      </c>
      <c r="W80" s="347">
        <v>1828</v>
      </c>
      <c r="X80" s="346">
        <v>771</v>
      </c>
      <c r="Y80" s="346">
        <v>529</v>
      </c>
      <c r="Z80" s="345">
        <v>1318</v>
      </c>
      <c r="AA80" s="347">
        <v>774</v>
      </c>
      <c r="AB80" s="346">
        <v>598</v>
      </c>
      <c r="AC80" s="346">
        <v>692</v>
      </c>
      <c r="AD80" s="345">
        <v>484</v>
      </c>
      <c r="AE80" s="347">
        <v>1315</v>
      </c>
      <c r="AF80" s="346">
        <v>1832</v>
      </c>
      <c r="AG80" s="346">
        <v>332</v>
      </c>
      <c r="AH80" s="345">
        <v>254</v>
      </c>
      <c r="AI80" s="347">
        <v>1077</v>
      </c>
      <c r="AJ80" s="346">
        <v>625</v>
      </c>
      <c r="AK80" s="346">
        <v>153</v>
      </c>
      <c r="AL80" s="345">
        <v>905</v>
      </c>
      <c r="AM80" s="347">
        <v>284</v>
      </c>
      <c r="AN80" s="346">
        <v>715</v>
      </c>
      <c r="AO80" s="346">
        <v>141</v>
      </c>
      <c r="AP80" s="345">
        <v>136</v>
      </c>
      <c r="AQ80" s="347">
        <v>109</v>
      </c>
      <c r="AR80" s="348">
        <v>115</v>
      </c>
    </row>
    <row r="81" spans="1:45" x14ac:dyDescent="0.2">
      <c r="A81" s="342" t="s">
        <v>23</v>
      </c>
      <c r="B81" s="326" t="s">
        <v>194</v>
      </c>
      <c r="C81" s="344">
        <v>33345</v>
      </c>
      <c r="D81" s="346">
        <f t="shared" si="2"/>
        <v>17011</v>
      </c>
      <c r="E81" s="346">
        <v>3055</v>
      </c>
      <c r="F81" s="345">
        <v>3823</v>
      </c>
      <c r="G81" s="347">
        <v>1660</v>
      </c>
      <c r="H81" s="346">
        <v>2095</v>
      </c>
      <c r="I81" s="346">
        <v>122</v>
      </c>
      <c r="J81" s="345">
        <v>233</v>
      </c>
      <c r="K81" s="347">
        <v>933</v>
      </c>
      <c r="L81" s="346">
        <v>63</v>
      </c>
      <c r="M81" s="346">
        <v>290</v>
      </c>
      <c r="N81" s="345">
        <v>926</v>
      </c>
      <c r="O81" s="347">
        <v>35</v>
      </c>
      <c r="P81" s="346">
        <v>57</v>
      </c>
      <c r="Q81" s="346">
        <v>491</v>
      </c>
      <c r="R81" s="345">
        <v>59</v>
      </c>
      <c r="S81" s="347">
        <v>695</v>
      </c>
      <c r="T81" s="346">
        <v>160</v>
      </c>
      <c r="U81" s="346">
        <v>38</v>
      </c>
      <c r="V81" s="345">
        <v>929</v>
      </c>
      <c r="W81" s="347">
        <v>26</v>
      </c>
      <c r="X81" s="346">
        <v>57</v>
      </c>
      <c r="Y81" s="346">
        <v>51</v>
      </c>
      <c r="Z81" s="345">
        <v>75</v>
      </c>
      <c r="AA81" s="347">
        <v>40</v>
      </c>
      <c r="AB81" s="346">
        <v>36</v>
      </c>
      <c r="AC81" s="346">
        <v>21</v>
      </c>
      <c r="AD81" s="345">
        <v>15</v>
      </c>
      <c r="AE81" s="347">
        <v>59</v>
      </c>
      <c r="AF81" s="346">
        <v>51</v>
      </c>
      <c r="AG81" s="346">
        <v>28</v>
      </c>
      <c r="AH81" s="345">
        <v>10</v>
      </c>
      <c r="AI81" s="347">
        <v>35</v>
      </c>
      <c r="AJ81" s="346">
        <v>29</v>
      </c>
      <c r="AK81" s="346">
        <v>0</v>
      </c>
      <c r="AL81" s="345">
        <v>17</v>
      </c>
      <c r="AM81" s="347">
        <v>16</v>
      </c>
      <c r="AN81" s="346">
        <v>48</v>
      </c>
      <c r="AO81" s="346">
        <v>0</v>
      </c>
      <c r="AP81" s="345">
        <v>22</v>
      </c>
      <c r="AQ81" s="347">
        <v>12</v>
      </c>
      <c r="AR81" s="348">
        <v>22</v>
      </c>
    </row>
    <row r="82" spans="1:45" x14ac:dyDescent="0.2">
      <c r="A82" s="342" t="s">
        <v>24</v>
      </c>
      <c r="B82" s="326" t="s">
        <v>39</v>
      </c>
      <c r="C82" s="344">
        <v>83827</v>
      </c>
      <c r="D82" s="346">
        <f t="shared" si="2"/>
        <v>27092</v>
      </c>
      <c r="E82" s="346">
        <v>7174</v>
      </c>
      <c r="F82" s="345">
        <v>4731</v>
      </c>
      <c r="G82" s="347">
        <v>4020</v>
      </c>
      <c r="H82" s="346">
        <v>4702</v>
      </c>
      <c r="I82" s="346">
        <v>1144</v>
      </c>
      <c r="J82" s="345">
        <v>1467</v>
      </c>
      <c r="K82" s="347">
        <v>6407</v>
      </c>
      <c r="L82" s="346">
        <v>592</v>
      </c>
      <c r="M82" s="346">
        <v>1844</v>
      </c>
      <c r="N82" s="345">
        <v>3590</v>
      </c>
      <c r="O82" s="347">
        <v>674</v>
      </c>
      <c r="P82" s="346">
        <v>658</v>
      </c>
      <c r="Q82" s="346">
        <v>2209</v>
      </c>
      <c r="R82" s="345">
        <v>966</v>
      </c>
      <c r="S82" s="347">
        <v>1027</v>
      </c>
      <c r="T82" s="346">
        <v>1520</v>
      </c>
      <c r="U82" s="346">
        <v>1086</v>
      </c>
      <c r="V82" s="345">
        <v>1237</v>
      </c>
      <c r="W82" s="347">
        <v>643</v>
      </c>
      <c r="X82" s="346">
        <v>746</v>
      </c>
      <c r="Y82" s="346">
        <v>518</v>
      </c>
      <c r="Z82" s="345">
        <v>1141</v>
      </c>
      <c r="AA82" s="347">
        <v>643</v>
      </c>
      <c r="AB82" s="346">
        <v>656</v>
      </c>
      <c r="AC82" s="346">
        <v>698</v>
      </c>
      <c r="AD82" s="345">
        <v>712</v>
      </c>
      <c r="AE82" s="347">
        <v>1075</v>
      </c>
      <c r="AF82" s="346">
        <v>1151</v>
      </c>
      <c r="AG82" s="346">
        <v>331</v>
      </c>
      <c r="AH82" s="345">
        <v>298</v>
      </c>
      <c r="AI82" s="347">
        <v>289</v>
      </c>
      <c r="AJ82" s="346">
        <v>236</v>
      </c>
      <c r="AK82" s="346">
        <v>131</v>
      </c>
      <c r="AL82" s="345">
        <v>330</v>
      </c>
      <c r="AM82" s="347">
        <v>188</v>
      </c>
      <c r="AN82" s="346">
        <v>265</v>
      </c>
      <c r="AO82" s="346">
        <v>444</v>
      </c>
      <c r="AP82" s="345">
        <v>386</v>
      </c>
      <c r="AQ82" s="347">
        <v>436</v>
      </c>
      <c r="AR82" s="348">
        <v>370</v>
      </c>
    </row>
    <row r="83" spans="1:45" x14ac:dyDescent="0.2">
      <c r="A83" s="342" t="s">
        <v>25</v>
      </c>
      <c r="B83" s="326" t="s">
        <v>40</v>
      </c>
      <c r="C83" s="344">
        <v>84687</v>
      </c>
      <c r="D83" s="346">
        <f t="shared" si="2"/>
        <v>26984</v>
      </c>
      <c r="E83" s="346">
        <v>7939</v>
      </c>
      <c r="F83" s="345">
        <v>4721</v>
      </c>
      <c r="G83" s="347">
        <v>3322</v>
      </c>
      <c r="H83" s="346">
        <v>9802</v>
      </c>
      <c r="I83" s="346">
        <v>683</v>
      </c>
      <c r="J83" s="345">
        <v>1713</v>
      </c>
      <c r="K83" s="347">
        <v>2416</v>
      </c>
      <c r="L83" s="346">
        <v>506</v>
      </c>
      <c r="M83" s="346">
        <v>1391</v>
      </c>
      <c r="N83" s="345">
        <v>3096</v>
      </c>
      <c r="O83" s="347">
        <v>764</v>
      </c>
      <c r="P83" s="346">
        <v>602</v>
      </c>
      <c r="Q83" s="346">
        <v>2810</v>
      </c>
      <c r="R83" s="345">
        <v>1006</v>
      </c>
      <c r="S83" s="347">
        <v>984</v>
      </c>
      <c r="T83" s="346">
        <v>1562</v>
      </c>
      <c r="U83" s="346">
        <v>592</v>
      </c>
      <c r="V83" s="345">
        <v>2234</v>
      </c>
      <c r="W83" s="347">
        <v>682</v>
      </c>
      <c r="X83" s="346">
        <v>744</v>
      </c>
      <c r="Y83" s="346">
        <v>370</v>
      </c>
      <c r="Z83" s="345">
        <v>1172</v>
      </c>
      <c r="AA83" s="347">
        <v>609</v>
      </c>
      <c r="AB83" s="346">
        <v>528</v>
      </c>
      <c r="AC83" s="346">
        <v>626</v>
      </c>
      <c r="AD83" s="345">
        <v>599</v>
      </c>
      <c r="AE83" s="347">
        <v>890</v>
      </c>
      <c r="AF83" s="346">
        <v>1234</v>
      </c>
      <c r="AG83" s="346">
        <v>487</v>
      </c>
      <c r="AH83" s="345">
        <v>395</v>
      </c>
      <c r="AI83" s="347">
        <v>467</v>
      </c>
      <c r="AJ83" s="346">
        <v>490</v>
      </c>
      <c r="AK83" s="346">
        <v>170</v>
      </c>
      <c r="AL83" s="345">
        <v>353</v>
      </c>
      <c r="AM83" s="347">
        <v>152</v>
      </c>
      <c r="AN83" s="346">
        <v>321</v>
      </c>
      <c r="AO83" s="346">
        <v>390</v>
      </c>
      <c r="AP83" s="345">
        <v>258</v>
      </c>
      <c r="AQ83" s="347">
        <v>383</v>
      </c>
      <c r="AR83" s="348">
        <v>240</v>
      </c>
    </row>
    <row r="84" spans="1:45" x14ac:dyDescent="0.2">
      <c r="A84" s="342" t="s">
        <v>26</v>
      </c>
      <c r="B84" s="326" t="s">
        <v>482</v>
      </c>
      <c r="C84" s="344">
        <v>281131</v>
      </c>
      <c r="D84" s="346">
        <f t="shared" si="2"/>
        <v>83885</v>
      </c>
      <c r="E84" s="346">
        <v>28334</v>
      </c>
      <c r="F84" s="345">
        <v>22023</v>
      </c>
      <c r="G84" s="347">
        <v>14967</v>
      </c>
      <c r="H84" s="346">
        <v>22311</v>
      </c>
      <c r="I84" s="346">
        <v>3211</v>
      </c>
      <c r="J84" s="345">
        <v>3924</v>
      </c>
      <c r="K84" s="347">
        <v>8559</v>
      </c>
      <c r="L84" s="346">
        <v>1862</v>
      </c>
      <c r="M84" s="346">
        <v>4567</v>
      </c>
      <c r="N84" s="345">
        <v>12271</v>
      </c>
      <c r="O84" s="347">
        <v>3173</v>
      </c>
      <c r="P84" s="346">
        <v>2320</v>
      </c>
      <c r="Q84" s="346">
        <v>10390</v>
      </c>
      <c r="R84" s="345">
        <v>4137</v>
      </c>
      <c r="S84" s="347">
        <v>3586</v>
      </c>
      <c r="T84" s="346">
        <v>7564</v>
      </c>
      <c r="U84" s="346">
        <v>3269</v>
      </c>
      <c r="V84" s="345">
        <v>5696</v>
      </c>
      <c r="W84" s="347">
        <v>2147</v>
      </c>
      <c r="X84" s="346">
        <v>2164</v>
      </c>
      <c r="Y84" s="346">
        <v>1899</v>
      </c>
      <c r="Z84" s="345">
        <v>3337</v>
      </c>
      <c r="AA84" s="347">
        <v>2215</v>
      </c>
      <c r="AB84" s="346">
        <v>1791</v>
      </c>
      <c r="AC84" s="346">
        <v>2394</v>
      </c>
      <c r="AD84" s="345">
        <v>1881</v>
      </c>
      <c r="AE84" s="347">
        <v>1766</v>
      </c>
      <c r="AF84" s="346">
        <v>4065</v>
      </c>
      <c r="AG84" s="346">
        <v>1386</v>
      </c>
      <c r="AH84" s="345">
        <v>1095</v>
      </c>
      <c r="AI84" s="347">
        <v>1561</v>
      </c>
      <c r="AJ84" s="346">
        <v>972</v>
      </c>
      <c r="AK84" s="346">
        <v>315</v>
      </c>
      <c r="AL84" s="345">
        <v>992</v>
      </c>
      <c r="AM84" s="347">
        <v>643</v>
      </c>
      <c r="AN84" s="346">
        <v>995</v>
      </c>
      <c r="AO84" s="346">
        <v>706</v>
      </c>
      <c r="AP84" s="345">
        <v>1465</v>
      </c>
      <c r="AQ84" s="347">
        <v>694</v>
      </c>
      <c r="AR84" s="348">
        <v>599</v>
      </c>
    </row>
    <row r="85" spans="1:45" x14ac:dyDescent="0.2">
      <c r="A85" s="342" t="s">
        <v>51</v>
      </c>
      <c r="B85" s="326" t="s">
        <v>537</v>
      </c>
      <c r="C85" s="344">
        <v>20319</v>
      </c>
      <c r="D85" s="346">
        <f t="shared" si="2"/>
        <v>6081</v>
      </c>
      <c r="E85" s="346">
        <v>2395</v>
      </c>
      <c r="F85" s="345">
        <v>689</v>
      </c>
      <c r="G85" s="347">
        <v>799</v>
      </c>
      <c r="H85" s="346">
        <v>1199</v>
      </c>
      <c r="I85" s="346">
        <v>286</v>
      </c>
      <c r="J85" s="345">
        <v>163</v>
      </c>
      <c r="K85" s="347">
        <v>454</v>
      </c>
      <c r="L85" s="346">
        <v>167</v>
      </c>
      <c r="M85" s="346">
        <v>558</v>
      </c>
      <c r="N85" s="345">
        <v>792</v>
      </c>
      <c r="O85" s="347">
        <v>257</v>
      </c>
      <c r="P85" s="346">
        <v>310</v>
      </c>
      <c r="Q85" s="346">
        <v>507</v>
      </c>
      <c r="R85" s="345">
        <v>312</v>
      </c>
      <c r="S85" s="347">
        <v>246</v>
      </c>
      <c r="T85" s="346">
        <v>244</v>
      </c>
      <c r="U85" s="346">
        <v>227</v>
      </c>
      <c r="V85" s="345">
        <v>369</v>
      </c>
      <c r="W85" s="347">
        <v>242</v>
      </c>
      <c r="X85" s="346">
        <v>208</v>
      </c>
      <c r="Y85" s="346">
        <v>185</v>
      </c>
      <c r="Z85" s="345">
        <v>481</v>
      </c>
      <c r="AA85" s="347">
        <v>413</v>
      </c>
      <c r="AB85" s="346">
        <v>180</v>
      </c>
      <c r="AC85" s="346">
        <v>349</v>
      </c>
      <c r="AD85" s="345">
        <v>318</v>
      </c>
      <c r="AE85" s="347">
        <v>297</v>
      </c>
      <c r="AF85" s="346">
        <v>458</v>
      </c>
      <c r="AG85" s="346">
        <v>53</v>
      </c>
      <c r="AH85" s="345">
        <v>150</v>
      </c>
      <c r="AI85" s="347">
        <v>88</v>
      </c>
      <c r="AJ85" s="346">
        <v>82</v>
      </c>
      <c r="AK85" s="346">
        <v>50</v>
      </c>
      <c r="AL85" s="345">
        <v>95</v>
      </c>
      <c r="AM85" s="347">
        <v>85</v>
      </c>
      <c r="AN85" s="346">
        <v>58</v>
      </c>
      <c r="AO85" s="346">
        <v>91</v>
      </c>
      <c r="AP85" s="345">
        <v>104</v>
      </c>
      <c r="AQ85" s="347">
        <v>156</v>
      </c>
      <c r="AR85" s="348">
        <v>121</v>
      </c>
    </row>
    <row r="86" spans="1:45" x14ac:dyDescent="0.2">
      <c r="A86" s="342" t="s">
        <v>195</v>
      </c>
      <c r="B86" s="326" t="s">
        <v>41</v>
      </c>
      <c r="C86" s="344">
        <v>178642</v>
      </c>
      <c r="D86" s="346">
        <f t="shared" si="2"/>
        <v>67088</v>
      </c>
      <c r="E86" s="346">
        <v>19699</v>
      </c>
      <c r="F86" s="345">
        <v>16420</v>
      </c>
      <c r="G86" s="347">
        <v>8274</v>
      </c>
      <c r="H86" s="346">
        <v>10064</v>
      </c>
      <c r="I86" s="346">
        <v>1149</v>
      </c>
      <c r="J86" s="345">
        <v>2817</v>
      </c>
      <c r="K86" s="347">
        <v>3790</v>
      </c>
      <c r="L86" s="346">
        <v>755</v>
      </c>
      <c r="M86" s="346">
        <v>2644</v>
      </c>
      <c r="N86" s="345">
        <v>6778</v>
      </c>
      <c r="O86" s="347">
        <v>873</v>
      </c>
      <c r="P86" s="346">
        <v>1213</v>
      </c>
      <c r="Q86" s="346">
        <v>3960</v>
      </c>
      <c r="R86" s="345">
        <v>1378</v>
      </c>
      <c r="S86" s="347">
        <v>9166</v>
      </c>
      <c r="T86" s="346">
        <v>2622</v>
      </c>
      <c r="U86" s="346">
        <v>891</v>
      </c>
      <c r="V86" s="345">
        <v>2608</v>
      </c>
      <c r="W86" s="347">
        <v>1332</v>
      </c>
      <c r="X86" s="346">
        <v>754</v>
      </c>
      <c r="Y86" s="346">
        <v>555</v>
      </c>
      <c r="Z86" s="345">
        <v>1498</v>
      </c>
      <c r="AA86" s="347">
        <v>634</v>
      </c>
      <c r="AB86" s="346">
        <v>953</v>
      </c>
      <c r="AC86" s="346">
        <v>592</v>
      </c>
      <c r="AD86" s="345">
        <v>785</v>
      </c>
      <c r="AE86" s="347">
        <v>922</v>
      </c>
      <c r="AF86" s="346">
        <v>2165</v>
      </c>
      <c r="AG86" s="346">
        <v>395</v>
      </c>
      <c r="AH86" s="345">
        <v>314</v>
      </c>
      <c r="AI86" s="347">
        <v>587</v>
      </c>
      <c r="AJ86" s="346">
        <v>1253</v>
      </c>
      <c r="AK86" s="346">
        <v>141</v>
      </c>
      <c r="AL86" s="345">
        <v>369</v>
      </c>
      <c r="AM86" s="347">
        <v>79</v>
      </c>
      <c r="AN86" s="346">
        <v>449</v>
      </c>
      <c r="AO86" s="346">
        <v>513</v>
      </c>
      <c r="AP86" s="345">
        <v>1480</v>
      </c>
      <c r="AQ86" s="347">
        <v>233</v>
      </c>
      <c r="AR86" s="348">
        <v>450</v>
      </c>
    </row>
    <row r="87" spans="1:45" x14ac:dyDescent="0.2">
      <c r="A87" s="342" t="s">
        <v>201</v>
      </c>
      <c r="B87" s="326" t="s">
        <v>42</v>
      </c>
      <c r="C87" s="344">
        <v>248513</v>
      </c>
      <c r="D87" s="346">
        <f>C87-SUM(E87:AR87)</f>
        <v>85307</v>
      </c>
      <c r="E87" s="346">
        <v>25729</v>
      </c>
      <c r="F87" s="345">
        <v>19860</v>
      </c>
      <c r="G87" s="347">
        <v>11336</v>
      </c>
      <c r="H87" s="346">
        <v>20092</v>
      </c>
      <c r="I87" s="346">
        <v>2625</v>
      </c>
      <c r="J87" s="345">
        <v>3461</v>
      </c>
      <c r="K87" s="347">
        <v>7279</v>
      </c>
      <c r="L87" s="346">
        <v>1072</v>
      </c>
      <c r="M87" s="346">
        <v>5170</v>
      </c>
      <c r="N87" s="345">
        <v>10373</v>
      </c>
      <c r="O87" s="347">
        <v>2026</v>
      </c>
      <c r="P87" s="346">
        <v>1817</v>
      </c>
      <c r="Q87" s="346">
        <v>6944</v>
      </c>
      <c r="R87" s="345">
        <v>3891</v>
      </c>
      <c r="S87" s="347">
        <v>2902</v>
      </c>
      <c r="T87" s="346">
        <v>4658</v>
      </c>
      <c r="U87" s="346">
        <v>2095</v>
      </c>
      <c r="V87" s="345">
        <v>5198</v>
      </c>
      <c r="W87" s="347">
        <v>1616</v>
      </c>
      <c r="X87" s="346">
        <v>2162</v>
      </c>
      <c r="Y87" s="346">
        <v>780</v>
      </c>
      <c r="Z87" s="345">
        <v>2113</v>
      </c>
      <c r="AA87" s="347">
        <v>1968</v>
      </c>
      <c r="AB87" s="346">
        <v>1192</v>
      </c>
      <c r="AC87" s="346">
        <v>2512</v>
      </c>
      <c r="AD87" s="345">
        <v>1140</v>
      </c>
      <c r="AE87" s="347">
        <v>2603</v>
      </c>
      <c r="AF87" s="346">
        <v>2520</v>
      </c>
      <c r="AG87" s="346">
        <v>743</v>
      </c>
      <c r="AH87" s="345">
        <v>586</v>
      </c>
      <c r="AI87" s="347">
        <v>996</v>
      </c>
      <c r="AJ87" s="346">
        <v>847</v>
      </c>
      <c r="AK87" s="346">
        <v>282</v>
      </c>
      <c r="AL87" s="345">
        <v>868</v>
      </c>
      <c r="AM87" s="347">
        <v>290</v>
      </c>
      <c r="AN87" s="346">
        <v>996</v>
      </c>
      <c r="AO87" s="346">
        <v>423</v>
      </c>
      <c r="AP87" s="345">
        <v>642</v>
      </c>
      <c r="AQ87" s="347">
        <v>549</v>
      </c>
      <c r="AR87" s="348">
        <v>850</v>
      </c>
    </row>
    <row r="88" spans="1:45" x14ac:dyDescent="0.2">
      <c r="A88" s="342" t="s">
        <v>202</v>
      </c>
      <c r="B88" s="326" t="s">
        <v>283</v>
      </c>
      <c r="C88" s="344">
        <v>0</v>
      </c>
      <c r="D88" s="346">
        <v>0</v>
      </c>
      <c r="E88" s="346">
        <v>0</v>
      </c>
      <c r="F88" s="345">
        <v>0</v>
      </c>
      <c r="G88" s="347">
        <v>0</v>
      </c>
      <c r="H88" s="346">
        <v>0</v>
      </c>
      <c r="I88" s="346">
        <v>0</v>
      </c>
      <c r="J88" s="345">
        <v>0</v>
      </c>
      <c r="K88" s="347">
        <v>0</v>
      </c>
      <c r="L88" s="346">
        <v>0</v>
      </c>
      <c r="M88" s="346">
        <v>0</v>
      </c>
      <c r="N88" s="345">
        <v>0</v>
      </c>
      <c r="O88" s="347">
        <v>0</v>
      </c>
      <c r="P88" s="346">
        <v>0</v>
      </c>
      <c r="Q88" s="346">
        <v>0</v>
      </c>
      <c r="R88" s="345">
        <v>0</v>
      </c>
      <c r="S88" s="347">
        <v>0</v>
      </c>
      <c r="T88" s="346">
        <v>0</v>
      </c>
      <c r="U88" s="346">
        <v>0</v>
      </c>
      <c r="V88" s="345">
        <v>0</v>
      </c>
      <c r="W88" s="347">
        <v>0</v>
      </c>
      <c r="X88" s="346">
        <v>0</v>
      </c>
      <c r="Y88" s="346">
        <v>0</v>
      </c>
      <c r="Z88" s="345">
        <v>0</v>
      </c>
      <c r="AA88" s="347">
        <v>0</v>
      </c>
      <c r="AB88" s="346">
        <v>0</v>
      </c>
      <c r="AC88" s="346">
        <v>0</v>
      </c>
      <c r="AD88" s="345">
        <v>0</v>
      </c>
      <c r="AE88" s="347">
        <v>0</v>
      </c>
      <c r="AF88" s="346">
        <v>0</v>
      </c>
      <c r="AG88" s="346">
        <v>0</v>
      </c>
      <c r="AH88" s="345">
        <v>0</v>
      </c>
      <c r="AI88" s="347">
        <v>0</v>
      </c>
      <c r="AJ88" s="346">
        <v>0</v>
      </c>
      <c r="AK88" s="346">
        <v>0</v>
      </c>
      <c r="AL88" s="345">
        <v>0</v>
      </c>
      <c r="AM88" s="347">
        <v>0</v>
      </c>
      <c r="AN88" s="346">
        <v>0</v>
      </c>
      <c r="AO88" s="346">
        <v>0</v>
      </c>
      <c r="AP88" s="345">
        <v>0</v>
      </c>
      <c r="AQ88" s="347">
        <v>0</v>
      </c>
      <c r="AR88" s="348">
        <v>0</v>
      </c>
    </row>
    <row r="89" spans="1:45" x14ac:dyDescent="0.2">
      <c r="A89" s="342" t="s">
        <v>203</v>
      </c>
      <c r="B89" s="326" t="s">
        <v>284</v>
      </c>
      <c r="C89" s="344">
        <v>1210</v>
      </c>
      <c r="D89" s="346">
        <f>C89-SUM(E89:AR89)</f>
        <v>307</v>
      </c>
      <c r="E89" s="346">
        <v>120</v>
      </c>
      <c r="F89" s="345">
        <v>52</v>
      </c>
      <c r="G89" s="347">
        <v>61</v>
      </c>
      <c r="H89" s="346">
        <v>140</v>
      </c>
      <c r="I89" s="346">
        <v>7</v>
      </c>
      <c r="J89" s="345">
        <v>39</v>
      </c>
      <c r="K89" s="347">
        <v>37</v>
      </c>
      <c r="L89" s="346">
        <v>6</v>
      </c>
      <c r="M89" s="346">
        <v>23</v>
      </c>
      <c r="N89" s="345">
        <v>67</v>
      </c>
      <c r="O89" s="347">
        <v>6</v>
      </c>
      <c r="P89" s="346">
        <v>9</v>
      </c>
      <c r="Q89" s="346">
        <v>39</v>
      </c>
      <c r="R89" s="345">
        <v>15</v>
      </c>
      <c r="S89" s="347">
        <v>21</v>
      </c>
      <c r="T89" s="346">
        <v>33</v>
      </c>
      <c r="U89" s="346">
        <v>10</v>
      </c>
      <c r="V89" s="345">
        <v>31</v>
      </c>
      <c r="W89" s="347">
        <v>13</v>
      </c>
      <c r="X89" s="346">
        <v>14</v>
      </c>
      <c r="Y89" s="346">
        <v>4</v>
      </c>
      <c r="Z89" s="345">
        <v>17</v>
      </c>
      <c r="AA89" s="347">
        <v>15</v>
      </c>
      <c r="AB89" s="346">
        <v>5</v>
      </c>
      <c r="AC89" s="346">
        <v>13</v>
      </c>
      <c r="AD89" s="345">
        <v>10</v>
      </c>
      <c r="AE89" s="347">
        <v>14</v>
      </c>
      <c r="AF89" s="346">
        <v>21</v>
      </c>
      <c r="AG89" s="346">
        <v>9</v>
      </c>
      <c r="AH89" s="345">
        <v>6</v>
      </c>
      <c r="AI89" s="347">
        <v>6</v>
      </c>
      <c r="AJ89" s="346">
        <v>8</v>
      </c>
      <c r="AK89" s="346">
        <v>1</v>
      </c>
      <c r="AL89" s="345">
        <v>7</v>
      </c>
      <c r="AM89" s="347">
        <v>2</v>
      </c>
      <c r="AN89" s="346">
        <v>4</v>
      </c>
      <c r="AO89" s="346">
        <v>5</v>
      </c>
      <c r="AP89" s="345">
        <v>3</v>
      </c>
      <c r="AQ89" s="347">
        <v>7</v>
      </c>
      <c r="AR89" s="348">
        <v>3</v>
      </c>
    </row>
    <row r="90" spans="1:45" x14ac:dyDescent="0.2">
      <c r="A90" s="349"/>
      <c r="B90" s="364" t="s">
        <v>539</v>
      </c>
      <c r="C90" s="351">
        <f>SUM(C51:C89)</f>
        <v>2082201</v>
      </c>
      <c r="D90" s="353">
        <f>SUM(D51:D89)</f>
        <v>648332</v>
      </c>
      <c r="E90" s="353">
        <f t="shared" ref="E90:AR90" si="3">SUM(E51:E89)</f>
        <v>239449</v>
      </c>
      <c r="F90" s="352">
        <f t="shared" si="3"/>
        <v>173132</v>
      </c>
      <c r="G90" s="354">
        <f t="shared" si="3"/>
        <v>98498</v>
      </c>
      <c r="H90" s="353">
        <f t="shared" si="3"/>
        <v>132743</v>
      </c>
      <c r="I90" s="353">
        <f t="shared" si="3"/>
        <v>18900</v>
      </c>
      <c r="J90" s="352">
        <f t="shared" si="3"/>
        <v>21757</v>
      </c>
      <c r="K90" s="354">
        <f t="shared" si="3"/>
        <v>67659</v>
      </c>
      <c r="L90" s="353">
        <f t="shared" si="3"/>
        <v>12057</v>
      </c>
      <c r="M90" s="353">
        <f t="shared" si="3"/>
        <v>37274</v>
      </c>
      <c r="N90" s="352">
        <f t="shared" si="3"/>
        <v>90179</v>
      </c>
      <c r="O90" s="354">
        <f t="shared" si="3"/>
        <v>18875</v>
      </c>
      <c r="P90" s="353">
        <f t="shared" si="3"/>
        <v>15695</v>
      </c>
      <c r="Q90" s="353">
        <f t="shared" si="3"/>
        <v>47579</v>
      </c>
      <c r="R90" s="352">
        <f t="shared" si="3"/>
        <v>31863</v>
      </c>
      <c r="S90" s="354">
        <f t="shared" si="3"/>
        <v>45900</v>
      </c>
      <c r="T90" s="353">
        <f t="shared" si="3"/>
        <v>33809</v>
      </c>
      <c r="U90" s="353">
        <f t="shared" si="3"/>
        <v>22753</v>
      </c>
      <c r="V90" s="352">
        <f t="shared" si="3"/>
        <v>39918</v>
      </c>
      <c r="W90" s="354">
        <f t="shared" si="3"/>
        <v>22720</v>
      </c>
      <c r="X90" s="353">
        <f t="shared" si="3"/>
        <v>16909</v>
      </c>
      <c r="Y90" s="353">
        <f t="shared" si="3"/>
        <v>9742</v>
      </c>
      <c r="Z90" s="352">
        <f t="shared" si="3"/>
        <v>27220</v>
      </c>
      <c r="AA90" s="354">
        <f t="shared" si="3"/>
        <v>19989</v>
      </c>
      <c r="AB90" s="353">
        <f t="shared" si="3"/>
        <v>13860</v>
      </c>
      <c r="AC90" s="353">
        <f t="shared" si="3"/>
        <v>16974</v>
      </c>
      <c r="AD90" s="352">
        <f t="shared" si="3"/>
        <v>14099</v>
      </c>
      <c r="AE90" s="354">
        <f t="shared" si="3"/>
        <v>22557</v>
      </c>
      <c r="AF90" s="353">
        <f t="shared" si="3"/>
        <v>32015</v>
      </c>
      <c r="AG90" s="353">
        <f t="shared" si="3"/>
        <v>6689</v>
      </c>
      <c r="AH90" s="352">
        <f t="shared" si="3"/>
        <v>7478</v>
      </c>
      <c r="AI90" s="354">
        <f t="shared" si="3"/>
        <v>13723</v>
      </c>
      <c r="AJ90" s="353">
        <f t="shared" si="3"/>
        <v>10821</v>
      </c>
      <c r="AK90" s="353">
        <f t="shared" si="3"/>
        <v>3468</v>
      </c>
      <c r="AL90" s="352">
        <f t="shared" si="3"/>
        <v>11472</v>
      </c>
      <c r="AM90" s="354">
        <f t="shared" si="3"/>
        <v>3357</v>
      </c>
      <c r="AN90" s="353">
        <f t="shared" si="3"/>
        <v>9221</v>
      </c>
      <c r="AO90" s="353">
        <f t="shared" si="3"/>
        <v>5032</v>
      </c>
      <c r="AP90" s="352">
        <f t="shared" si="3"/>
        <v>7894</v>
      </c>
      <c r="AQ90" s="354">
        <f t="shared" si="3"/>
        <v>6375</v>
      </c>
      <c r="AR90" s="355">
        <f t="shared" si="3"/>
        <v>5889</v>
      </c>
      <c r="AS90" s="356" t="s">
        <v>538</v>
      </c>
    </row>
    <row r="91" spans="1:45" x14ac:dyDescent="0.2">
      <c r="D91" s="357" t="s">
        <v>540</v>
      </c>
    </row>
  </sheetData>
  <mergeCells count="2">
    <mergeCell ref="A3:B3"/>
    <mergeCell ref="A49:B49"/>
  </mergeCells>
  <phoneticPr fontId="5"/>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48</vt:i4>
      </vt:variant>
      <vt:variant>
        <vt:lpstr>名前付き一覧</vt:lpstr>
      </vt:variant>
      <vt:variant>
        <vt:i4>3</vt:i4>
      </vt:variant>
    </vt:vector>
  </HeadingPairs>
  <TitlesOfParts>
    <vt:vector size="51" baseType="lpstr">
      <vt:lpstr>WS目次</vt:lpstr>
      <vt:lpstr>利用上の注意</vt:lpstr>
      <vt:lpstr>最終需要_まとめ</vt:lpstr>
      <vt:lpstr>部門別まとめ</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32</vt:lpstr>
      <vt:lpstr>33</vt:lpstr>
      <vt:lpstr>34</vt:lpstr>
      <vt:lpstr>35</vt:lpstr>
      <vt:lpstr>36</vt:lpstr>
      <vt:lpstr>37</vt:lpstr>
      <vt:lpstr>38</vt:lpstr>
      <vt:lpstr>39</vt:lpstr>
      <vt:lpstr>分析係数表</vt:lpstr>
      <vt:lpstr>取引基本表</vt:lpstr>
      <vt:lpstr>投入係数表</vt:lpstr>
      <vt:lpstr>逆行列係数</vt:lpstr>
      <vt:lpstr>雇用表</vt:lpstr>
      <vt:lpstr>逆行列係数!Print_Titles</vt:lpstr>
      <vt:lpstr>取引基本表!Print_Titles</vt:lpstr>
      <vt:lpstr>投入係数表!Print_Titles</vt:lpstr>
    </vt:vector>
  </TitlesOfParts>
  <Company>兵庫県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dc:creator>
  <cp:lastModifiedBy>Owner</cp:lastModifiedBy>
  <cp:lastPrinted>2019-09-02T00:57:06Z</cp:lastPrinted>
  <dcterms:created xsi:type="dcterms:W3CDTF">2005-01-11T06:44:07Z</dcterms:created>
  <dcterms:modified xsi:type="dcterms:W3CDTF">2023-08-19T07:16:37Z</dcterms:modified>
</cp:coreProperties>
</file>