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Owner\Desktop\経済効果推計WS2015\"/>
    </mc:Choice>
  </mc:AlternateContent>
  <xr:revisionPtr revIDLastSave="0" documentId="13_ncr:1_{5C5FF229-887A-4252-8BE9-40AFB6860C3D}" xr6:coauthVersionLast="47" xr6:coauthVersionMax="47" xr10:uidLastSave="{00000000-0000-0000-0000-000000000000}"/>
  <bookViews>
    <workbookView xWindow="-110" yWindow="-110" windowWidth="19420" windowHeight="10300"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B47" i="5" l="1"/>
  <c r="B46" i="5"/>
  <c r="B45" i="5"/>
  <c r="AB8" i="4" a="1"/>
  <c r="AC8" i="4" s="1"/>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4" i="3" s="1"/>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I44" i="1"/>
  <c r="BQ44" i="1"/>
  <c r="BP44" i="1"/>
  <c r="BP43" i="1"/>
  <c r="BJ43" i="1"/>
  <c r="BI43" i="1"/>
  <c r="BJ42" i="1"/>
  <c r="BQ42" i="1"/>
  <c r="BP42" i="1"/>
  <c r="BI42" i="1"/>
  <c r="BP41" i="1"/>
  <c r="BQ41" i="1"/>
  <c r="BR41" i="1" s="1"/>
  <c r="BI41" i="1"/>
  <c r="BP40" i="1"/>
  <c r="BJ40" i="1"/>
  <c r="BK40" i="1" s="1"/>
  <c r="BL40" i="1" s="1"/>
  <c r="BQ40" i="1"/>
  <c r="BI40" i="1"/>
  <c r="BJ39" i="1"/>
  <c r="BK39" i="1" s="1"/>
  <c r="BL39" i="1" s="1"/>
  <c r="BI39" i="1"/>
  <c r="BQ39" i="1"/>
  <c r="BP39" i="1"/>
  <c r="BP38" i="1"/>
  <c r="BI38" i="1"/>
  <c r="BQ38" i="1"/>
  <c r="BR38" i="1" s="1"/>
  <c r="BK37" i="1"/>
  <c r="BL37" i="1" s="1"/>
  <c r="BJ37" i="1"/>
  <c r="BI37" i="1"/>
  <c r="BQ37" i="1"/>
  <c r="BP37" i="1"/>
  <c r="BI36" i="1"/>
  <c r="BQ36" i="1"/>
  <c r="BP36" i="1"/>
  <c r="BP35" i="1"/>
  <c r="BI35" i="1"/>
  <c r="BJ35" i="1"/>
  <c r="BK35" i="1" s="1"/>
  <c r="BL35" i="1" s="1"/>
  <c r="BJ34" i="1"/>
  <c r="BK34" i="1" s="1"/>
  <c r="BL34" i="1" s="1"/>
  <c r="BQ34" i="1"/>
  <c r="BP34" i="1"/>
  <c r="BI34" i="1"/>
  <c r="BP33" i="1"/>
  <c r="BQ33" i="1"/>
  <c r="BR33" i="1" s="1"/>
  <c r="BI33" i="1"/>
  <c r="BP32" i="1"/>
  <c r="BJ32" i="1"/>
  <c r="BK32" i="1" s="1"/>
  <c r="BL32" i="1" s="1"/>
  <c r="BQ32" i="1"/>
  <c r="BI32" i="1"/>
  <c r="BP31" i="1"/>
  <c r="BJ31" i="1"/>
  <c r="BK31" i="1" s="1"/>
  <c r="BL31" i="1" s="1"/>
  <c r="BI31" i="1"/>
  <c r="BQ31" i="1"/>
  <c r="BR31" i="1" s="1"/>
  <c r="BP30" i="1"/>
  <c r="BJ30" i="1"/>
  <c r="BK30" i="1" s="1"/>
  <c r="BL30" i="1" s="1"/>
  <c r="BI30" i="1"/>
  <c r="BJ29" i="1"/>
  <c r="BQ29" i="1"/>
  <c r="BP29" i="1"/>
  <c r="BI29" i="1"/>
  <c r="BK29" i="1" s="1"/>
  <c r="BL29" i="1" s="1"/>
  <c r="BI28" i="1"/>
  <c r="BQ28" i="1"/>
  <c r="BP28" i="1"/>
  <c r="BR28" i="1" s="1"/>
  <c r="BP27" i="1"/>
  <c r="BJ27" i="1"/>
  <c r="BI27" i="1"/>
  <c r="BJ26" i="1"/>
  <c r="BK26" i="1" s="1"/>
  <c r="BL26" i="1" s="1"/>
  <c r="BQ26" i="1"/>
  <c r="BP26" i="1"/>
  <c r="BR26" i="1" s="1"/>
  <c r="BI26" i="1"/>
  <c r="BP25" i="1"/>
  <c r="BQ25" i="1"/>
  <c r="BR25" i="1" s="1"/>
  <c r="BI25" i="1"/>
  <c r="BP24" i="1"/>
  <c r="BJ24" i="1"/>
  <c r="BQ24" i="1"/>
  <c r="BI24" i="1"/>
  <c r="BP23" i="1"/>
  <c r="BJ23" i="1"/>
  <c r="BK23" i="1" s="1"/>
  <c r="BL23" i="1" s="1"/>
  <c r="BI23" i="1"/>
  <c r="BQ23" i="1"/>
  <c r="BR23" i="1" s="1"/>
  <c r="BP22" i="1"/>
  <c r="BJ22" i="1"/>
  <c r="BI22" i="1"/>
  <c r="BJ21" i="1"/>
  <c r="BQ21" i="1"/>
  <c r="BP21" i="1"/>
  <c r="BI21" i="1"/>
  <c r="BK21" i="1" s="1"/>
  <c r="BL21" i="1" s="1"/>
  <c r="BP20" i="1"/>
  <c r="BI20" i="1"/>
  <c r="BQ20" i="1"/>
  <c r="BR20" i="1" s="1"/>
  <c r="BP19" i="1"/>
  <c r="BJ19" i="1"/>
  <c r="BK19" i="1" s="1"/>
  <c r="BL19" i="1" s="1"/>
  <c r="BI19" i="1"/>
  <c r="BJ18" i="1"/>
  <c r="BK18" i="1" s="1"/>
  <c r="BL18" i="1" s="1"/>
  <c r="BQ18" i="1"/>
  <c r="BP18" i="1"/>
  <c r="BR18" i="1" s="1"/>
  <c r="BI18" i="1"/>
  <c r="BQ17" i="1"/>
  <c r="BP17" i="1"/>
  <c r="BR17" i="1" s="1"/>
  <c r="BI17" i="1"/>
  <c r="BP16" i="1"/>
  <c r="BJ16" i="1"/>
  <c r="BK16" i="1" s="1"/>
  <c r="BL16" i="1" s="1"/>
  <c r="BI16" i="1"/>
  <c r="BQ16" i="1"/>
  <c r="BP15" i="1"/>
  <c r="BR15" i="1" s="1"/>
  <c r="BJ15" i="1"/>
  <c r="BK15" i="1" s="1"/>
  <c r="BL15" i="1" s="1"/>
  <c r="BI15" i="1"/>
  <c r="BQ15" i="1"/>
  <c r="BJ14" i="1"/>
  <c r="BK14" i="1" s="1"/>
  <c r="BL14" i="1" s="1"/>
  <c r="BP14" i="1"/>
  <c r="BI14" i="1"/>
  <c r="BJ13" i="1"/>
  <c r="BK13" i="1" s="1"/>
  <c r="BL13" i="1" s="1"/>
  <c r="BP13" i="1"/>
  <c r="BI13" i="1"/>
  <c r="BP12" i="1"/>
  <c r="BI12" i="1"/>
  <c r="BQ12" i="1"/>
  <c r="BP11" i="1"/>
  <c r="BJ11" i="1"/>
  <c r="BK11" i="1" s="1"/>
  <c r="BL11" i="1" s="1"/>
  <c r="BI11" i="1"/>
  <c r="BJ10" i="1"/>
  <c r="BK10" i="1" s="1"/>
  <c r="BL10" i="1" s="1"/>
  <c r="BQ10" i="1"/>
  <c r="BP10" i="1"/>
  <c r="BI10" i="1"/>
  <c r="BQ9" i="1"/>
  <c r="BP9" i="1"/>
  <c r="BR9" i="1" s="1"/>
  <c r="BI9" i="1"/>
  <c r="BP8" i="1"/>
  <c r="BJ8" i="1"/>
  <c r="BI8" i="1"/>
  <c r="BI7" i="1"/>
  <c r="BQ7" i="1"/>
  <c r="BP7" i="1"/>
  <c r="BR7" i="1" s="1"/>
  <c r="BQ6" i="1"/>
  <c r="BP6" i="1"/>
  <c r="BR6" i="1" s="1"/>
  <c r="BI6" i="1"/>
  <c r="BJ5" i="1"/>
  <c r="BK5" i="1" s="1"/>
  <c r="BL5" i="1" s="1"/>
  <c r="BP5" i="1"/>
  <c r="BI5" i="1"/>
  <c r="AE47" i="4" l="1"/>
  <c r="AB46" i="4"/>
  <c r="AD44" i="4"/>
  <c r="AF42" i="4"/>
  <c r="AC41" i="4"/>
  <c r="AE39" i="4"/>
  <c r="AB38" i="4"/>
  <c r="AD36" i="4"/>
  <c r="AF34" i="4"/>
  <c r="AC33" i="4"/>
  <c r="AE31" i="4"/>
  <c r="AB30" i="4"/>
  <c r="AD28" i="4"/>
  <c r="AF26" i="4"/>
  <c r="AC25" i="4"/>
  <c r="AE23" i="4"/>
  <c r="AB22" i="4"/>
  <c r="AD20" i="4"/>
  <c r="AF18" i="4"/>
  <c r="AC17" i="4"/>
  <c r="AE15" i="4"/>
  <c r="AB14" i="4"/>
  <c r="AD12" i="4"/>
  <c r="AF10" i="4"/>
  <c r="AC9" i="4"/>
  <c r="AD46" i="4"/>
  <c r="AF44" i="4"/>
  <c r="AC43" i="4"/>
  <c r="AD38" i="4"/>
  <c r="AF36" i="4"/>
  <c r="AC35" i="4"/>
  <c r="AE33" i="4"/>
  <c r="AB32" i="4"/>
  <c r="AD30" i="4"/>
  <c r="AF28" i="4"/>
  <c r="AC27" i="4"/>
  <c r="AE25" i="4"/>
  <c r="AB24" i="4"/>
  <c r="AD22" i="4"/>
  <c r="AF20" i="4"/>
  <c r="AC19" i="4"/>
  <c r="AE17" i="4"/>
  <c r="AB16" i="4"/>
  <c r="AD14" i="4"/>
  <c r="AF12" i="4"/>
  <c r="AC11" i="4"/>
  <c r="AE9" i="4"/>
  <c r="AB8" i="4"/>
  <c r="AF47" i="4"/>
  <c r="AC46" i="4"/>
  <c r="AE44" i="4"/>
  <c r="AB43" i="4"/>
  <c r="AD41" i="4"/>
  <c r="AF39" i="4"/>
  <c r="AC38" i="4"/>
  <c r="AE36" i="4"/>
  <c r="AB35" i="4"/>
  <c r="AD33" i="4"/>
  <c r="AF31" i="4"/>
  <c r="AC30" i="4"/>
  <c r="AE28" i="4"/>
  <c r="AB27" i="4"/>
  <c r="AD25" i="4"/>
  <c r="AF23" i="4"/>
  <c r="AC22" i="4"/>
  <c r="AE20" i="4"/>
  <c r="AB19" i="4"/>
  <c r="AD17" i="4"/>
  <c r="AF15" i="4"/>
  <c r="AC14" i="4"/>
  <c r="AE12" i="4"/>
  <c r="AB11" i="4"/>
  <c r="AD9" i="4"/>
  <c r="AD47" i="4"/>
  <c r="AF45" i="4"/>
  <c r="AC44" i="4"/>
  <c r="AE42" i="4"/>
  <c r="AB41" i="4"/>
  <c r="AD39" i="4"/>
  <c r="AF37" i="4"/>
  <c r="AC36" i="4"/>
  <c r="AE34" i="4"/>
  <c r="AB33" i="4"/>
  <c r="AD31" i="4"/>
  <c r="AF29" i="4"/>
  <c r="AC28" i="4"/>
  <c r="AE26" i="4"/>
  <c r="AB25" i="4"/>
  <c r="AD23" i="4"/>
  <c r="AF21" i="4"/>
  <c r="AC20" i="4"/>
  <c r="AE18" i="4"/>
  <c r="AB17" i="4"/>
  <c r="AD15" i="4"/>
  <c r="AF13" i="4"/>
  <c r="AC12" i="4"/>
  <c r="AE10" i="4"/>
  <c r="AB9" i="4"/>
  <c r="AB40" i="4"/>
  <c r="AC47" i="4"/>
  <c r="AB44" i="4"/>
  <c r="AF40" i="4"/>
  <c r="AE37" i="4"/>
  <c r="AB36" i="4"/>
  <c r="AF32" i="4"/>
  <c r="AE29" i="4"/>
  <c r="AB28" i="4"/>
  <c r="AF24" i="4"/>
  <c r="AE21" i="4"/>
  <c r="AD18" i="4"/>
  <c r="AC15" i="4"/>
  <c r="AF8" i="4"/>
  <c r="AD45" i="4"/>
  <c r="AC42" i="4"/>
  <c r="AB39" i="4"/>
  <c r="AF35" i="4"/>
  <c r="AE32" i="4"/>
  <c r="AD29" i="4"/>
  <c r="AC26" i="4"/>
  <c r="AB23" i="4"/>
  <c r="AF19" i="4"/>
  <c r="AE16" i="4"/>
  <c r="AD13" i="4"/>
  <c r="AF11" i="4"/>
  <c r="AE8" i="4"/>
  <c r="AF46" i="4"/>
  <c r="AC45" i="4"/>
  <c r="AE43" i="4"/>
  <c r="AB42" i="4"/>
  <c r="AD40" i="4"/>
  <c r="AF38" i="4"/>
  <c r="AC37" i="4"/>
  <c r="AE35" i="4"/>
  <c r="AB34" i="4"/>
  <c r="AD32" i="4"/>
  <c r="AF30" i="4"/>
  <c r="AC29" i="4"/>
  <c r="AE27" i="4"/>
  <c r="AB26" i="4"/>
  <c r="AD24" i="4"/>
  <c r="AF22" i="4"/>
  <c r="AC21" i="4"/>
  <c r="AE19" i="4"/>
  <c r="AB18" i="4"/>
  <c r="AD16" i="4"/>
  <c r="AF14" i="4"/>
  <c r="AC13" i="4"/>
  <c r="AE11" i="4"/>
  <c r="AB10" i="4"/>
  <c r="AD8" i="4"/>
  <c r="AE41" i="4"/>
  <c r="AE45" i="4"/>
  <c r="AD42" i="4"/>
  <c r="AC39" i="4"/>
  <c r="AD34" i="4"/>
  <c r="AC31" i="4"/>
  <c r="AD26" i="4"/>
  <c r="AC23" i="4"/>
  <c r="AB20" i="4"/>
  <c r="AF16" i="4"/>
  <c r="AE13" i="4"/>
  <c r="AB12" i="4"/>
  <c r="AD10" i="4"/>
  <c r="AB47" i="4"/>
  <c r="AF43" i="4"/>
  <c r="AE40" i="4"/>
  <c r="AD37" i="4"/>
  <c r="AC34" i="4"/>
  <c r="AB31" i="4"/>
  <c r="AF27" i="4"/>
  <c r="AE24" i="4"/>
  <c r="AD21" i="4"/>
  <c r="AC18" i="4"/>
  <c r="AB15" i="4"/>
  <c r="AC10" i="4"/>
  <c r="AE46" i="4"/>
  <c r="AB45" i="4"/>
  <c r="AD43" i="4"/>
  <c r="AF41" i="4"/>
  <c r="AC40" i="4"/>
  <c r="AE38" i="4"/>
  <c r="AB37" i="4"/>
  <c r="AD35" i="4"/>
  <c r="AF33" i="4"/>
  <c r="AC32" i="4"/>
  <c r="AE30" i="4"/>
  <c r="AB29" i="4"/>
  <c r="AD27" i="4"/>
  <c r="AF25" i="4"/>
  <c r="AC24" i="4"/>
  <c r="AE22" i="4"/>
  <c r="AB21" i="4"/>
  <c r="AD19" i="4"/>
  <c r="AF17" i="4"/>
  <c r="AC16" i="4"/>
  <c r="AE14" i="4"/>
  <c r="AB13" i="4"/>
  <c r="AD11" i="4"/>
  <c r="AF9" i="4"/>
  <c r="BR14" i="1"/>
  <c r="BR43" i="1"/>
  <c r="BR11" i="1"/>
  <c r="BR12" i="1"/>
  <c r="BK24" i="1"/>
  <c r="BL24" i="1" s="1"/>
  <c r="BK42" i="1"/>
  <c r="BL42" i="1" s="1"/>
  <c r="BR44" i="1"/>
  <c r="BK8" i="1"/>
  <c r="BL8" i="1" s="1"/>
  <c r="BR13" i="1"/>
  <c r="BR24" i="1"/>
  <c r="BR19" i="1"/>
  <c r="BR37" i="1"/>
  <c r="BR40" i="1"/>
  <c r="BR42" i="1"/>
  <c r="BR5" i="1"/>
  <c r="BR10" i="1"/>
  <c r="BR21" i="1"/>
  <c r="BK27" i="1"/>
  <c r="BL27" i="1" s="1"/>
  <c r="BR36" i="1"/>
  <c r="BR39" i="1"/>
  <c r="BR32" i="1"/>
  <c r="BR34" i="1"/>
  <c r="BK43" i="1"/>
  <c r="BL43" i="1" s="1"/>
  <c r="BK22" i="1"/>
  <c r="BL22" i="1" s="1"/>
  <c r="BR16" i="1"/>
  <c r="BR29" i="1"/>
  <c r="BQ22" i="1"/>
  <c r="BR22" i="1" s="1"/>
  <c r="BJ7" i="1"/>
  <c r="BK7" i="1" s="1"/>
  <c r="BL7" i="1" s="1"/>
  <c r="BQ11" i="1"/>
  <c r="BQ19" i="1"/>
  <c r="BQ27" i="1"/>
  <c r="BR27" i="1" s="1"/>
  <c r="BQ35" i="1"/>
  <c r="BR35" i="1" s="1"/>
  <c r="BQ43" i="1"/>
  <c r="BQ14" i="1"/>
  <c r="BQ8" i="1"/>
  <c r="BR8" i="1" s="1"/>
  <c r="BJ12" i="1"/>
  <c r="BK12" i="1" s="1"/>
  <c r="BL12" i="1" s="1"/>
  <c r="BJ20" i="1"/>
  <c r="BK20" i="1" s="1"/>
  <c r="BL20" i="1" s="1"/>
  <c r="BJ28" i="1"/>
  <c r="BK28" i="1" s="1"/>
  <c r="BL28" i="1" s="1"/>
  <c r="BJ36" i="1"/>
  <c r="BK36" i="1" s="1"/>
  <c r="BL36" i="1" s="1"/>
  <c r="BJ44" i="1"/>
  <c r="BK44" i="1" s="1"/>
  <c r="BL44" i="1" s="1"/>
  <c r="BQ5" i="1"/>
  <c r="BJ9" i="1"/>
  <c r="BK9" i="1" s="1"/>
  <c r="BL9" i="1" s="1"/>
  <c r="BQ13" i="1"/>
  <c r="BJ17" i="1"/>
  <c r="BK17" i="1" s="1"/>
  <c r="BL17" i="1" s="1"/>
  <c r="BJ25" i="1"/>
  <c r="BK25" i="1" s="1"/>
  <c r="BL25" i="1" s="1"/>
  <c r="BJ33" i="1"/>
  <c r="BK33" i="1" s="1"/>
  <c r="BL33" i="1" s="1"/>
  <c r="BJ41" i="1"/>
  <c r="BK41" i="1" s="1"/>
  <c r="BL41" i="1" s="1"/>
  <c r="BQ30" i="1"/>
  <c r="BR30" i="1" s="1"/>
  <c r="BJ6" i="1"/>
  <c r="BK6" i="1" s="1"/>
  <c r="BL6" i="1" s="1"/>
  <c r="BJ38" i="1"/>
  <c r="BK38" i="1" s="1"/>
  <c r="BL38"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E20" i="49" s="1"/>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M12" i="4"/>
  <c r="AM13" i="4"/>
  <c r="AM14" i="4"/>
  <c r="AM15" i="4"/>
  <c r="AM16" i="4"/>
  <c r="AM17" i="4"/>
  <c r="AM18" i="4"/>
  <c r="AM19" i="4"/>
  <c r="AM20" i="4"/>
  <c r="AM21" i="4"/>
  <c r="AM22" i="4"/>
  <c r="AM23" i="4"/>
  <c r="AN23" i="4" s="1"/>
  <c r="H23" i="4" s="1"/>
  <c r="AM24" i="4"/>
  <c r="AM25" i="4"/>
  <c r="AM26" i="4"/>
  <c r="AM27" i="4"/>
  <c r="AM28" i="4"/>
  <c r="AM29" i="4"/>
  <c r="AM30" i="4"/>
  <c r="AM31" i="4"/>
  <c r="AM32" i="4"/>
  <c r="AM33" i="4"/>
  <c r="AM34" i="4"/>
  <c r="AM35" i="4"/>
  <c r="AM36" i="4"/>
  <c r="AM37" i="4"/>
  <c r="AM38" i="4"/>
  <c r="AM39" i="4"/>
  <c r="AM40" i="4"/>
  <c r="AM41" i="4"/>
  <c r="AM42" i="4"/>
  <c r="AM43" i="4"/>
  <c r="AM44" i="4"/>
  <c r="AM45" i="4"/>
  <c r="AM46" i="4"/>
  <c r="AM47" i="4"/>
  <c r="AM8" i="4"/>
  <c r="W9" i="4"/>
  <c r="X9" i="4"/>
  <c r="E9" i="4" s="1"/>
  <c r="W10" i="4"/>
  <c r="X10" i="4"/>
  <c r="E10" i="4" s="1"/>
  <c r="W11" i="4"/>
  <c r="X11" i="4"/>
  <c r="E11" i="4" s="1"/>
  <c r="W12" i="4"/>
  <c r="D12" i="4" s="1"/>
  <c r="V9" i="34" s="1"/>
  <c r="X12" i="4"/>
  <c r="E12" i="4" s="1"/>
  <c r="X9" i="37" s="1"/>
  <c r="W13" i="4"/>
  <c r="X13" i="4"/>
  <c r="E13" i="4" s="1"/>
  <c r="W14" i="4"/>
  <c r="X14" i="4"/>
  <c r="E14" i="4" s="1"/>
  <c r="X11" i="32" s="1"/>
  <c r="W15" i="4"/>
  <c r="D15" i="4" s="1"/>
  <c r="X15" i="4"/>
  <c r="E15" i="4" s="1"/>
  <c r="W16" i="4"/>
  <c r="D16" i="4" s="1"/>
  <c r="X16" i="4"/>
  <c r="E16" i="4" s="1"/>
  <c r="X13" i="13" s="1"/>
  <c r="W17" i="4"/>
  <c r="X17" i="4"/>
  <c r="W18" i="4"/>
  <c r="X18" i="4"/>
  <c r="E18" i="4" s="1"/>
  <c r="W19" i="4"/>
  <c r="D19" i="4" s="1"/>
  <c r="X19" i="4"/>
  <c r="W20" i="4"/>
  <c r="D20" i="4" s="1"/>
  <c r="V17" i="42" s="1"/>
  <c r="X20" i="4"/>
  <c r="E20" i="4" s="1"/>
  <c r="W21" i="4"/>
  <c r="D21" i="4" s="1"/>
  <c r="X21" i="4"/>
  <c r="E21" i="4" s="1"/>
  <c r="W22" i="4"/>
  <c r="X22" i="4"/>
  <c r="E22" i="4" s="1"/>
  <c r="X19" i="20" s="1"/>
  <c r="W23" i="4"/>
  <c r="X23" i="4"/>
  <c r="W24" i="4"/>
  <c r="D24" i="4" s="1"/>
  <c r="X24" i="4"/>
  <c r="E24" i="4" s="1"/>
  <c r="W25" i="4"/>
  <c r="X25" i="4"/>
  <c r="W26" i="4"/>
  <c r="X26" i="4"/>
  <c r="E26" i="4" s="1"/>
  <c r="X23" i="52" s="1"/>
  <c r="W27" i="4"/>
  <c r="D27" i="4" s="1"/>
  <c r="X27" i="4"/>
  <c r="W28" i="4"/>
  <c r="D28" i="4" s="1"/>
  <c r="X28" i="4"/>
  <c r="E28" i="4" s="1"/>
  <c r="X25" i="15" s="1"/>
  <c r="W29" i="4"/>
  <c r="D29" i="4" s="1"/>
  <c r="X29" i="4"/>
  <c r="E29" i="4" s="1"/>
  <c r="W30" i="4"/>
  <c r="D30" i="4" s="1"/>
  <c r="V27" i="28" s="1"/>
  <c r="X30" i="4"/>
  <c r="E30" i="4" s="1"/>
  <c r="X27" i="22" s="1"/>
  <c r="W31" i="4"/>
  <c r="D31" i="4" s="1"/>
  <c r="X31" i="4"/>
  <c r="E31" i="4" s="1"/>
  <c r="W32" i="4"/>
  <c r="X32" i="4"/>
  <c r="E32" i="4" s="1"/>
  <c r="X29" i="23" s="1"/>
  <c r="W33" i="4"/>
  <c r="X33" i="4"/>
  <c r="E33" i="4" s="1"/>
  <c r="W34" i="4"/>
  <c r="D34" i="4" s="1"/>
  <c r="X34" i="4"/>
  <c r="E34" i="4" s="1"/>
  <c r="W35" i="4"/>
  <c r="D35" i="4" s="1"/>
  <c r="X35" i="4"/>
  <c r="E35" i="4" s="1"/>
  <c r="W36" i="4"/>
  <c r="D36" i="4" s="1"/>
  <c r="X36" i="4"/>
  <c r="E36" i="4" s="1"/>
  <c r="W37" i="4"/>
  <c r="X37" i="4"/>
  <c r="E37" i="4" s="1"/>
  <c r="W38" i="4"/>
  <c r="D38" i="4" s="1"/>
  <c r="V35" i="36" s="1"/>
  <c r="X38" i="4"/>
  <c r="E38" i="4" s="1"/>
  <c r="W39" i="4"/>
  <c r="X39" i="4"/>
  <c r="E39" i="4" s="1"/>
  <c r="W40" i="4"/>
  <c r="D40" i="4" s="1"/>
  <c r="V37" i="14" s="1"/>
  <c r="X40" i="4"/>
  <c r="E40" i="4" s="1"/>
  <c r="X37" i="38" s="1"/>
  <c r="W41" i="4"/>
  <c r="D41" i="4" s="1"/>
  <c r="X41" i="4"/>
  <c r="W42" i="4"/>
  <c r="D42" i="4" s="1"/>
  <c r="X42" i="4"/>
  <c r="E42" i="4" s="1"/>
  <c r="W43" i="4"/>
  <c r="D43" i="4" s="1"/>
  <c r="X43" i="4"/>
  <c r="W44" i="4"/>
  <c r="D44" i="4" s="1"/>
  <c r="X44" i="4"/>
  <c r="E44" i="4" s="1"/>
  <c r="W45" i="4"/>
  <c r="D45" i="4" s="1"/>
  <c r="V42" i="30" s="1"/>
  <c r="X45" i="4"/>
  <c r="W46" i="4"/>
  <c r="D46" i="4" s="1"/>
  <c r="V43" i="30" s="1"/>
  <c r="X46" i="4"/>
  <c r="E46" i="4" s="1"/>
  <c r="X47" i="4"/>
  <c r="E47" i="4" s="1"/>
  <c r="X8" i="4"/>
  <c r="W8" i="4"/>
  <c r="D8" i="4" s="1"/>
  <c r="D6" i="50"/>
  <c r="E6" i="50" s="1"/>
  <c r="D7" i="50"/>
  <c r="D8" i="50"/>
  <c r="D9" i="50"/>
  <c r="D10" i="50"/>
  <c r="D11" i="50"/>
  <c r="D12" i="50"/>
  <c r="D13" i="50"/>
  <c r="D14" i="50"/>
  <c r="D15" i="50"/>
  <c r="D16" i="50"/>
  <c r="D17" i="50"/>
  <c r="D18" i="50"/>
  <c r="D19" i="50"/>
  <c r="D20" i="50"/>
  <c r="D21" i="50"/>
  <c r="D22" i="50"/>
  <c r="E22" i="50" s="1"/>
  <c r="D23" i="50"/>
  <c r="D24" i="50"/>
  <c r="D25" i="50"/>
  <c r="D26" i="50"/>
  <c r="D27" i="50"/>
  <c r="D28" i="50"/>
  <c r="D29" i="50"/>
  <c r="D30" i="50"/>
  <c r="D31" i="50"/>
  <c r="D32" i="50"/>
  <c r="D33" i="50"/>
  <c r="D34" i="50"/>
  <c r="D35" i="50"/>
  <c r="D36" i="50"/>
  <c r="D37" i="50"/>
  <c r="D38" i="50"/>
  <c r="E38" i="50" s="1"/>
  <c r="D39" i="50"/>
  <c r="D40" i="50"/>
  <c r="D41" i="50"/>
  <c r="D42" i="50"/>
  <c r="D43" i="50"/>
  <c r="D44" i="50"/>
  <c r="D5" i="50"/>
  <c r="C41" i="50"/>
  <c r="C44" i="50" s="1"/>
  <c r="G45" i="4"/>
  <c r="J42" i="19" s="1"/>
  <c r="D41" i="8"/>
  <c r="D42" i="8"/>
  <c r="D43" i="8"/>
  <c r="D44" i="8"/>
  <c r="D33" i="13"/>
  <c r="D34" i="13"/>
  <c r="D35" i="13"/>
  <c r="E35" i="13" s="1"/>
  <c r="D36" i="13"/>
  <c r="D37" i="13"/>
  <c r="D38" i="13"/>
  <c r="D39" i="13"/>
  <c r="D40" i="13"/>
  <c r="D41" i="13"/>
  <c r="D42" i="13"/>
  <c r="D43" i="13"/>
  <c r="E43" i="13" s="1"/>
  <c r="D44" i="13"/>
  <c r="D41" i="12"/>
  <c r="D42" i="12"/>
  <c r="D43" i="12"/>
  <c r="D44" i="12"/>
  <c r="D41" i="14"/>
  <c r="D42" i="14"/>
  <c r="D43" i="14"/>
  <c r="E43" i="14" s="1"/>
  <c r="D44" i="14"/>
  <c r="D41" i="15"/>
  <c r="D42" i="15"/>
  <c r="D43" i="15"/>
  <c r="D44" i="15"/>
  <c r="D41" i="16"/>
  <c r="D42" i="16"/>
  <c r="D43" i="16"/>
  <c r="E43" i="16" s="1"/>
  <c r="D44" i="16"/>
  <c r="D41" i="17"/>
  <c r="D42" i="17"/>
  <c r="D43" i="17"/>
  <c r="D44" i="17"/>
  <c r="D41" i="18"/>
  <c r="D42" i="18"/>
  <c r="D43" i="18"/>
  <c r="E43" i="18" s="1"/>
  <c r="D44" i="18"/>
  <c r="D41" i="19"/>
  <c r="D42" i="19"/>
  <c r="D43" i="19"/>
  <c r="D44" i="19"/>
  <c r="D41" i="20"/>
  <c r="D42" i="20"/>
  <c r="D43" i="20"/>
  <c r="E43" i="20" s="1"/>
  <c r="D44" i="20"/>
  <c r="D41" i="21"/>
  <c r="D42" i="21"/>
  <c r="D43" i="21"/>
  <c r="D44" i="21"/>
  <c r="D41" i="22"/>
  <c r="D42" i="22"/>
  <c r="D43" i="22"/>
  <c r="E43" i="22" s="1"/>
  <c r="D44" i="22"/>
  <c r="D41" i="23"/>
  <c r="D42" i="23"/>
  <c r="D43" i="23"/>
  <c r="D44" i="23"/>
  <c r="D41" i="24"/>
  <c r="D42" i="24"/>
  <c r="D43" i="24"/>
  <c r="D44" i="24"/>
  <c r="D41" i="25"/>
  <c r="D42" i="25"/>
  <c r="D43" i="25"/>
  <c r="D44" i="25"/>
  <c r="D41" i="26"/>
  <c r="D42" i="26"/>
  <c r="D43" i="26"/>
  <c r="E43" i="26" s="1"/>
  <c r="D44" i="26"/>
  <c r="D41" i="27"/>
  <c r="D42" i="27"/>
  <c r="D43" i="27"/>
  <c r="D44" i="27"/>
  <c r="D41" i="28"/>
  <c r="D42" i="28"/>
  <c r="D43" i="28"/>
  <c r="E43" i="28" s="1"/>
  <c r="D44" i="28"/>
  <c r="D41" i="29"/>
  <c r="D42" i="29"/>
  <c r="D43" i="29"/>
  <c r="D44" i="29"/>
  <c r="D41" i="31"/>
  <c r="D42" i="31"/>
  <c r="D43" i="31"/>
  <c r="E43" i="31" s="1"/>
  <c r="D44" i="31"/>
  <c r="D41" i="32"/>
  <c r="D42" i="32"/>
  <c r="D43" i="32"/>
  <c r="D44" i="32"/>
  <c r="D41" i="33"/>
  <c r="D42" i="33"/>
  <c r="D43" i="33"/>
  <c r="E43" i="33" s="1"/>
  <c r="D44" i="33"/>
  <c r="D41" i="34"/>
  <c r="D42" i="34"/>
  <c r="D43" i="34"/>
  <c r="D44" i="34"/>
  <c r="D41" i="35"/>
  <c r="D42" i="35"/>
  <c r="D43" i="35"/>
  <c r="E43" i="35" s="1"/>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E38" i="52" s="1"/>
  <c r="D39" i="52"/>
  <c r="D40" i="52"/>
  <c r="D41" i="52"/>
  <c r="D42" i="52"/>
  <c r="D43" i="52"/>
  <c r="D44" i="52"/>
  <c r="D44" i="51"/>
  <c r="D6" i="51"/>
  <c r="E6" i="51" s="1"/>
  <c r="D7" i="51"/>
  <c r="D8" i="51"/>
  <c r="D9" i="51"/>
  <c r="D10" i="51"/>
  <c r="D11" i="51"/>
  <c r="D12" i="51"/>
  <c r="D13" i="51"/>
  <c r="D14" i="51"/>
  <c r="E14" i="51" s="1"/>
  <c r="D15" i="51"/>
  <c r="D16" i="51"/>
  <c r="D17" i="51"/>
  <c r="D18" i="51"/>
  <c r="D19" i="51"/>
  <c r="D20" i="51"/>
  <c r="D21" i="51"/>
  <c r="D22" i="51"/>
  <c r="E22" i="51" s="1"/>
  <c r="D23" i="51"/>
  <c r="D24" i="51"/>
  <c r="D25" i="51"/>
  <c r="D26" i="51"/>
  <c r="D27" i="51"/>
  <c r="D28" i="51"/>
  <c r="D29" i="51"/>
  <c r="D30" i="51"/>
  <c r="E30" i="51" s="1"/>
  <c r="D31" i="51"/>
  <c r="D32" i="51"/>
  <c r="D33" i="51"/>
  <c r="D34" i="51"/>
  <c r="D35" i="51"/>
  <c r="D36" i="51"/>
  <c r="D37" i="51"/>
  <c r="D38" i="51"/>
  <c r="E38" i="51" s="1"/>
  <c r="D39" i="51"/>
  <c r="D40" i="51"/>
  <c r="D41" i="51"/>
  <c r="D42" i="51"/>
  <c r="D43" i="51"/>
  <c r="D5" i="51"/>
  <c r="D6" i="52"/>
  <c r="D7" i="52"/>
  <c r="E7" i="52" s="1"/>
  <c r="D8" i="52"/>
  <c r="D9" i="52"/>
  <c r="D10" i="52"/>
  <c r="D11" i="52"/>
  <c r="D12" i="52"/>
  <c r="D13" i="52"/>
  <c r="D14" i="52"/>
  <c r="D15" i="52"/>
  <c r="E15" i="52" s="1"/>
  <c r="D16" i="52"/>
  <c r="D17" i="52"/>
  <c r="D18" i="52"/>
  <c r="D19" i="52"/>
  <c r="D20" i="52"/>
  <c r="D21" i="52"/>
  <c r="D22" i="52"/>
  <c r="D23" i="52"/>
  <c r="E23" i="52" s="1"/>
  <c r="D24" i="52"/>
  <c r="D25" i="52"/>
  <c r="D26" i="52"/>
  <c r="D27" i="52"/>
  <c r="D28" i="52"/>
  <c r="D29" i="52"/>
  <c r="D30" i="52"/>
  <c r="D5" i="52"/>
  <c r="E5" i="52" s="1"/>
  <c r="D41" i="43"/>
  <c r="D42" i="43"/>
  <c r="D43" i="43"/>
  <c r="C40" i="51"/>
  <c r="C44" i="51" s="1"/>
  <c r="C39" i="52"/>
  <c r="C44" i="52" s="1"/>
  <c r="D32" i="4"/>
  <c r="V29" i="20" s="1"/>
  <c r="D26" i="4"/>
  <c r="D18" i="4"/>
  <c r="V15" i="22" s="1"/>
  <c r="F45" i="4"/>
  <c r="T42" i="30" s="1"/>
  <c r="C45" i="7"/>
  <c r="L44" i="52"/>
  <c r="C5" i="8"/>
  <c r="C44" i="8" s="1"/>
  <c r="D5" i="8"/>
  <c r="D6" i="8"/>
  <c r="E6" i="8" s="1"/>
  <c r="D7" i="8"/>
  <c r="O10" i="4"/>
  <c r="P10" i="4" s="1"/>
  <c r="C10" i="4" s="1"/>
  <c r="D8" i="8"/>
  <c r="O11" i="4"/>
  <c r="P11" i="4" s="1"/>
  <c r="C11" i="4" s="1"/>
  <c r="F8" i="13" s="1"/>
  <c r="D9" i="8"/>
  <c r="D10" i="8"/>
  <c r="O13" i="4"/>
  <c r="P13" i="4" s="1"/>
  <c r="C13" i="4" s="1"/>
  <c r="D11" i="8"/>
  <c r="D12" i="8"/>
  <c r="D13" i="8"/>
  <c r="D14" i="8"/>
  <c r="O17" i="4"/>
  <c r="P17" i="4" s="1"/>
  <c r="C17" i="4" s="1"/>
  <c r="P14" i="43" s="1"/>
  <c r="D15" i="8"/>
  <c r="O18" i="4"/>
  <c r="P18" i="4" s="1"/>
  <c r="C18" i="4" s="1"/>
  <c r="D16" i="8"/>
  <c r="D17" i="8"/>
  <c r="E17" i="8" s="1"/>
  <c r="D18" i="8"/>
  <c r="E18" i="8" s="1"/>
  <c r="D19" i="8"/>
  <c r="E19" i="8" s="1"/>
  <c r="D20" i="8"/>
  <c r="D21" i="8"/>
  <c r="D22" i="8"/>
  <c r="D23" i="8"/>
  <c r="D24" i="8"/>
  <c r="D25" i="8"/>
  <c r="E25" i="8" s="1"/>
  <c r="D26" i="8"/>
  <c r="D27" i="8"/>
  <c r="D28" i="8"/>
  <c r="O31" i="4"/>
  <c r="P31" i="4" s="1"/>
  <c r="C31" i="4" s="1"/>
  <c r="F28" i="17" s="1"/>
  <c r="D29" i="8"/>
  <c r="D30" i="8"/>
  <c r="D31" i="8"/>
  <c r="D32" i="8"/>
  <c r="E32" i="8" s="1"/>
  <c r="D33" i="8"/>
  <c r="E33" i="8" s="1"/>
  <c r="O36" i="4"/>
  <c r="P36" i="4" s="1"/>
  <c r="C36" i="4" s="1"/>
  <c r="D34" i="8"/>
  <c r="D35" i="8"/>
  <c r="D36" i="8"/>
  <c r="AN39" i="4"/>
  <c r="H39" i="4" s="1"/>
  <c r="N36" i="52" s="1"/>
  <c r="D37" i="8"/>
  <c r="D38" i="8"/>
  <c r="D39" i="8"/>
  <c r="E39" i="8" s="1"/>
  <c r="D40" i="8"/>
  <c r="O43" i="4"/>
  <c r="P43" i="4" s="1"/>
  <c r="C43" i="4" s="1"/>
  <c r="L44" i="8"/>
  <c r="D5" i="13"/>
  <c r="C6" i="13"/>
  <c r="C44" i="13" s="1"/>
  <c r="D6" i="13"/>
  <c r="D7" i="13"/>
  <c r="D8" i="13"/>
  <c r="D9" i="13"/>
  <c r="D10" i="13"/>
  <c r="D11" i="13"/>
  <c r="D12" i="13"/>
  <c r="D13" i="13"/>
  <c r="D14" i="13"/>
  <c r="D15" i="13"/>
  <c r="D16" i="13"/>
  <c r="D17" i="13"/>
  <c r="D18" i="13"/>
  <c r="D19" i="13"/>
  <c r="D20" i="13"/>
  <c r="D21" i="13"/>
  <c r="D22" i="13"/>
  <c r="D23" i="13"/>
  <c r="D24" i="13"/>
  <c r="D25" i="13"/>
  <c r="D26" i="13"/>
  <c r="D27" i="13"/>
  <c r="D28" i="13"/>
  <c r="D29" i="13"/>
  <c r="D30" i="13"/>
  <c r="D31" i="13"/>
  <c r="D32" i="13"/>
  <c r="L44" i="13"/>
  <c r="D5" i="12"/>
  <c r="C7" i="12"/>
  <c r="C44" i="12" s="1"/>
  <c r="D6" i="12"/>
  <c r="D7" i="12"/>
  <c r="D8" i="12"/>
  <c r="D9" i="12"/>
  <c r="D10" i="12"/>
  <c r="D11" i="12"/>
  <c r="D12" i="12"/>
  <c r="D13" i="12"/>
  <c r="D14" i="12"/>
  <c r="D15" i="12"/>
  <c r="D16" i="12"/>
  <c r="D17" i="12"/>
  <c r="D18" i="12"/>
  <c r="D19" i="12"/>
  <c r="D20" i="12"/>
  <c r="D21" i="12"/>
  <c r="E21" i="12" s="1"/>
  <c r="D22" i="12"/>
  <c r="D23" i="12"/>
  <c r="D24" i="12"/>
  <c r="D25" i="12"/>
  <c r="D26" i="12"/>
  <c r="D27" i="12"/>
  <c r="D28" i="12"/>
  <c r="D29" i="12"/>
  <c r="D30" i="12"/>
  <c r="D31" i="12"/>
  <c r="D32" i="12"/>
  <c r="D33" i="12"/>
  <c r="D34" i="12"/>
  <c r="D35" i="12"/>
  <c r="E35" i="12" s="1"/>
  <c r="D36" i="12"/>
  <c r="D37" i="12"/>
  <c r="D38" i="12"/>
  <c r="D39" i="12"/>
  <c r="D40" i="12"/>
  <c r="D5" i="14"/>
  <c r="C8" i="14"/>
  <c r="C44" i="14" s="1"/>
  <c r="D6" i="14"/>
  <c r="D7" i="14"/>
  <c r="D8" i="14"/>
  <c r="D9" i="14"/>
  <c r="D10" i="14"/>
  <c r="D11" i="14"/>
  <c r="D12" i="14"/>
  <c r="D13" i="14"/>
  <c r="D14" i="14"/>
  <c r="D15" i="14"/>
  <c r="E15" i="14" s="1"/>
  <c r="D16" i="14"/>
  <c r="D17" i="14"/>
  <c r="D18" i="14"/>
  <c r="D19" i="14"/>
  <c r="E19" i="14" s="1"/>
  <c r="D20" i="14"/>
  <c r="D21" i="14"/>
  <c r="D22" i="14"/>
  <c r="D23" i="14"/>
  <c r="D24" i="14"/>
  <c r="D25" i="14"/>
  <c r="D26" i="14"/>
  <c r="D27" i="14"/>
  <c r="D28" i="14"/>
  <c r="E28" i="14" s="1"/>
  <c r="D29" i="14"/>
  <c r="D30" i="14"/>
  <c r="D31" i="14"/>
  <c r="E31" i="14" s="1"/>
  <c r="D32" i="14"/>
  <c r="D33" i="14"/>
  <c r="D34" i="14"/>
  <c r="D35" i="14"/>
  <c r="E35" i="14" s="1"/>
  <c r="D36" i="14"/>
  <c r="E36" i="14" s="1"/>
  <c r="D37" i="14"/>
  <c r="D38" i="14"/>
  <c r="D39" i="14"/>
  <c r="D40" i="14"/>
  <c r="L44" i="14"/>
  <c r="D5" i="15"/>
  <c r="C9" i="15"/>
  <c r="C44" i="15" s="1"/>
  <c r="D6" i="15"/>
  <c r="D7" i="15"/>
  <c r="D8" i="15"/>
  <c r="D9" i="15"/>
  <c r="D10" i="15"/>
  <c r="D11" i="15"/>
  <c r="D12" i="15"/>
  <c r="D13" i="15"/>
  <c r="E13" i="15" s="1"/>
  <c r="D14" i="15"/>
  <c r="E14" i="15" s="1"/>
  <c r="D15" i="15"/>
  <c r="D16" i="15"/>
  <c r="D17" i="15"/>
  <c r="D18" i="15"/>
  <c r="D19" i="15"/>
  <c r="D20" i="15"/>
  <c r="D21" i="15"/>
  <c r="D22" i="15"/>
  <c r="E22" i="15" s="1"/>
  <c r="D23" i="15"/>
  <c r="D24" i="15"/>
  <c r="D25" i="15"/>
  <c r="D26" i="15"/>
  <c r="D27" i="15"/>
  <c r="D28" i="15"/>
  <c r="E28" i="15" s="1"/>
  <c r="D29" i="15"/>
  <c r="D30" i="15"/>
  <c r="E30" i="15" s="1"/>
  <c r="D31" i="15"/>
  <c r="D32" i="15"/>
  <c r="D33" i="15"/>
  <c r="D34" i="15"/>
  <c r="D35" i="15"/>
  <c r="D36" i="15"/>
  <c r="D37" i="15"/>
  <c r="D38" i="15"/>
  <c r="E38" i="15" s="1"/>
  <c r="D39" i="15"/>
  <c r="D40" i="15"/>
  <c r="L44" i="15"/>
  <c r="D5" i="16"/>
  <c r="C10" i="16"/>
  <c r="C44" i="16" s="1"/>
  <c r="D6" i="16"/>
  <c r="D7" i="16"/>
  <c r="D8" i="16"/>
  <c r="E8" i="16" s="1"/>
  <c r="D9" i="16"/>
  <c r="D10" i="16"/>
  <c r="D11" i="16"/>
  <c r="D12" i="16"/>
  <c r="D13" i="16"/>
  <c r="D14" i="16"/>
  <c r="D15" i="16"/>
  <c r="D16" i="16"/>
  <c r="E16" i="16" s="1"/>
  <c r="D17" i="16"/>
  <c r="D18" i="16"/>
  <c r="D19" i="16"/>
  <c r="D20" i="16"/>
  <c r="D21" i="16"/>
  <c r="D22" i="16"/>
  <c r="D23" i="16"/>
  <c r="D24" i="16"/>
  <c r="E24" i="16" s="1"/>
  <c r="D25" i="16"/>
  <c r="D26" i="16"/>
  <c r="D27" i="16"/>
  <c r="D28" i="16"/>
  <c r="D29" i="16"/>
  <c r="D30" i="16"/>
  <c r="D31" i="16"/>
  <c r="D32" i="16"/>
  <c r="E32" i="16" s="1"/>
  <c r="D33" i="16"/>
  <c r="D34" i="16"/>
  <c r="E34" i="16" s="1"/>
  <c r="D35" i="16"/>
  <c r="D36" i="16"/>
  <c r="D37" i="16"/>
  <c r="D38" i="16"/>
  <c r="D39" i="16"/>
  <c r="D40" i="16"/>
  <c r="E40" i="16" s="1"/>
  <c r="L44" i="16"/>
  <c r="D5" i="17"/>
  <c r="E5" i="17" s="1"/>
  <c r="C11" i="17"/>
  <c r="C44" i="17" s="1"/>
  <c r="D6" i="17"/>
  <c r="D7" i="17"/>
  <c r="D8" i="17"/>
  <c r="D9" i="17"/>
  <c r="D10" i="17"/>
  <c r="D11" i="17"/>
  <c r="D12" i="17"/>
  <c r="D13" i="17"/>
  <c r="D14" i="17"/>
  <c r="D15" i="17"/>
  <c r="D16" i="17"/>
  <c r="E16" i="17" s="1"/>
  <c r="D17" i="17"/>
  <c r="D18" i="17"/>
  <c r="E18" i="17" s="1"/>
  <c r="D19" i="17"/>
  <c r="D20" i="17"/>
  <c r="E20" i="17" s="1"/>
  <c r="D21" i="17"/>
  <c r="D22" i="17"/>
  <c r="D23" i="17"/>
  <c r="D24" i="17"/>
  <c r="D25" i="17"/>
  <c r="D26" i="17"/>
  <c r="D27" i="17"/>
  <c r="D28" i="17"/>
  <c r="D29" i="17"/>
  <c r="D30" i="17"/>
  <c r="D31" i="17"/>
  <c r="D32" i="17"/>
  <c r="E32" i="17" s="1"/>
  <c r="D33" i="17"/>
  <c r="D34" i="17"/>
  <c r="E34" i="17" s="1"/>
  <c r="D35" i="17"/>
  <c r="D36" i="17"/>
  <c r="E36" i="17" s="1"/>
  <c r="D37" i="17"/>
  <c r="D38" i="17"/>
  <c r="E38" i="17" s="1"/>
  <c r="D39" i="17"/>
  <c r="D40" i="17"/>
  <c r="L44" i="17"/>
  <c r="D5" i="18"/>
  <c r="C12" i="18"/>
  <c r="C44" i="18" s="1"/>
  <c r="D6" i="18"/>
  <c r="D7" i="18"/>
  <c r="D8" i="18"/>
  <c r="D9" i="18"/>
  <c r="D10" i="18"/>
  <c r="E10" i="18" s="1"/>
  <c r="D11" i="18"/>
  <c r="D12" i="18"/>
  <c r="D13" i="18"/>
  <c r="D14" i="18"/>
  <c r="D15" i="18"/>
  <c r="D16" i="18"/>
  <c r="D17" i="18"/>
  <c r="D18" i="18"/>
  <c r="D19" i="18"/>
  <c r="D20" i="18"/>
  <c r="E20" i="18" s="1"/>
  <c r="D21" i="18"/>
  <c r="D22" i="18"/>
  <c r="D23" i="18"/>
  <c r="D24" i="18"/>
  <c r="D25" i="18"/>
  <c r="D26" i="18"/>
  <c r="E26" i="18" s="1"/>
  <c r="D27" i="18"/>
  <c r="D28" i="18"/>
  <c r="E28" i="18" s="1"/>
  <c r="D29" i="18"/>
  <c r="D30" i="18"/>
  <c r="D31" i="18"/>
  <c r="D32" i="18"/>
  <c r="D33" i="18"/>
  <c r="D34" i="18"/>
  <c r="D35" i="18"/>
  <c r="D36" i="18"/>
  <c r="E36" i="18" s="1"/>
  <c r="D37" i="18"/>
  <c r="E37" i="18" s="1"/>
  <c r="D38" i="18"/>
  <c r="D39" i="18"/>
  <c r="D40" i="18"/>
  <c r="L44" i="18"/>
  <c r="D5" i="19"/>
  <c r="C13" i="19"/>
  <c r="D6" i="19"/>
  <c r="E6" i="19" s="1"/>
  <c r="D7" i="19"/>
  <c r="D8" i="19"/>
  <c r="D9" i="19"/>
  <c r="D10" i="19"/>
  <c r="D11" i="19"/>
  <c r="D12" i="19"/>
  <c r="D13" i="19"/>
  <c r="D14" i="19"/>
  <c r="E14" i="19" s="1"/>
  <c r="D15" i="19"/>
  <c r="D16" i="19"/>
  <c r="D17" i="19"/>
  <c r="D18" i="19"/>
  <c r="D19" i="19"/>
  <c r="D20" i="19"/>
  <c r="D21" i="19"/>
  <c r="D22" i="19"/>
  <c r="D23" i="19"/>
  <c r="D24" i="19"/>
  <c r="D25" i="19"/>
  <c r="D26" i="19"/>
  <c r="D27" i="19"/>
  <c r="D28" i="19"/>
  <c r="D29" i="19"/>
  <c r="D30" i="19"/>
  <c r="E30" i="19" s="1"/>
  <c r="D31" i="19"/>
  <c r="D32" i="19"/>
  <c r="D33" i="19"/>
  <c r="D34" i="19"/>
  <c r="D35" i="19"/>
  <c r="D36" i="19"/>
  <c r="D37" i="19"/>
  <c r="D38" i="19"/>
  <c r="E38" i="19" s="1"/>
  <c r="D39" i="19"/>
  <c r="D40" i="19"/>
  <c r="L44" i="19"/>
  <c r="D5" i="20"/>
  <c r="C14" i="20"/>
  <c r="D6" i="20"/>
  <c r="D7" i="20"/>
  <c r="D8" i="20"/>
  <c r="E8" i="20" s="1"/>
  <c r="D9" i="20"/>
  <c r="E9" i="20" s="1"/>
  <c r="D10" i="20"/>
  <c r="D11" i="20"/>
  <c r="D12" i="20"/>
  <c r="D13" i="20"/>
  <c r="E13" i="20" s="1"/>
  <c r="D14" i="20"/>
  <c r="D15" i="20"/>
  <c r="D16" i="20"/>
  <c r="E16" i="20" s="1"/>
  <c r="D17" i="20"/>
  <c r="D18" i="20"/>
  <c r="D19" i="20"/>
  <c r="D20" i="20"/>
  <c r="D21" i="20"/>
  <c r="E21" i="20" s="1"/>
  <c r="D22" i="20"/>
  <c r="D23" i="20"/>
  <c r="D24" i="20"/>
  <c r="E24" i="20" s="1"/>
  <c r="D25" i="20"/>
  <c r="E25" i="20" s="1"/>
  <c r="D26" i="20"/>
  <c r="D27" i="20"/>
  <c r="D28" i="20"/>
  <c r="D29" i="20"/>
  <c r="E29" i="20" s="1"/>
  <c r="D30" i="20"/>
  <c r="D31" i="20"/>
  <c r="D32" i="20"/>
  <c r="E32" i="20" s="1"/>
  <c r="D33" i="20"/>
  <c r="D34" i="20"/>
  <c r="D35" i="20"/>
  <c r="D36" i="20"/>
  <c r="D37" i="20"/>
  <c r="E37" i="20" s="1"/>
  <c r="D38" i="20"/>
  <c r="D39" i="20"/>
  <c r="D40" i="20"/>
  <c r="E40" i="20" s="1"/>
  <c r="L44" i="20"/>
  <c r="D5" i="21"/>
  <c r="C15" i="21"/>
  <c r="C44" i="21" s="1"/>
  <c r="D6" i="21"/>
  <c r="D7" i="21"/>
  <c r="D8" i="21"/>
  <c r="D9" i="21"/>
  <c r="D10" i="21"/>
  <c r="E10" i="21" s="1"/>
  <c r="D11" i="21"/>
  <c r="D12" i="21"/>
  <c r="D13" i="21"/>
  <c r="D14" i="21"/>
  <c r="D15" i="21"/>
  <c r="D16" i="21"/>
  <c r="D17" i="21"/>
  <c r="D18" i="21"/>
  <c r="D19" i="21"/>
  <c r="D20" i="21"/>
  <c r="D21" i="21"/>
  <c r="D22" i="21"/>
  <c r="D23" i="21"/>
  <c r="D24" i="21"/>
  <c r="D25" i="21"/>
  <c r="D26" i="21"/>
  <c r="D27" i="21"/>
  <c r="D28" i="21"/>
  <c r="D29" i="21"/>
  <c r="D30" i="21"/>
  <c r="D31" i="21"/>
  <c r="D32" i="21"/>
  <c r="D33" i="21"/>
  <c r="D34" i="21"/>
  <c r="E34" i="21" s="1"/>
  <c r="D35" i="21"/>
  <c r="D36" i="21"/>
  <c r="D37" i="21"/>
  <c r="D38" i="21"/>
  <c r="D39" i="21"/>
  <c r="D40" i="21"/>
  <c r="L44" i="21"/>
  <c r="D5" i="22"/>
  <c r="C16" i="22"/>
  <c r="D6" i="22"/>
  <c r="D7" i="22"/>
  <c r="D8" i="22"/>
  <c r="D9" i="22"/>
  <c r="D10" i="22"/>
  <c r="D11" i="22"/>
  <c r="D12" i="22"/>
  <c r="E12" i="22" s="1"/>
  <c r="D13" i="22"/>
  <c r="D14" i="22"/>
  <c r="D15" i="22"/>
  <c r="D16" i="22"/>
  <c r="D17" i="22"/>
  <c r="D18" i="22"/>
  <c r="D19" i="22"/>
  <c r="D20" i="22"/>
  <c r="E20" i="22" s="1"/>
  <c r="D21" i="22"/>
  <c r="E21" i="22" s="1"/>
  <c r="D22" i="22"/>
  <c r="D23" i="22"/>
  <c r="D24" i="22"/>
  <c r="D25" i="22"/>
  <c r="D26" i="22"/>
  <c r="D27" i="22"/>
  <c r="D28" i="22"/>
  <c r="E28" i="22" s="1"/>
  <c r="D29" i="22"/>
  <c r="D30" i="22"/>
  <c r="D31" i="22"/>
  <c r="D32" i="22"/>
  <c r="D33" i="22"/>
  <c r="D34" i="22"/>
  <c r="D35" i="22"/>
  <c r="D36" i="22"/>
  <c r="E36" i="22" s="1"/>
  <c r="D37" i="22"/>
  <c r="E37" i="22" s="1"/>
  <c r="D38" i="22"/>
  <c r="D39" i="22"/>
  <c r="D40" i="22"/>
  <c r="L44" i="22"/>
  <c r="D5" i="23"/>
  <c r="C17" i="23"/>
  <c r="C44" i="23" s="1"/>
  <c r="D6" i="23"/>
  <c r="E6" i="23" s="1"/>
  <c r="D7" i="23"/>
  <c r="D8" i="23"/>
  <c r="E8" i="23" s="1"/>
  <c r="D9" i="23"/>
  <c r="D10" i="23"/>
  <c r="D11" i="23"/>
  <c r="D12" i="23"/>
  <c r="D13" i="23"/>
  <c r="D14" i="23"/>
  <c r="D15" i="23"/>
  <c r="D16" i="23"/>
  <c r="D17" i="23"/>
  <c r="D18" i="23"/>
  <c r="D19" i="23"/>
  <c r="D20" i="23"/>
  <c r="D21" i="23"/>
  <c r="D22" i="23"/>
  <c r="E22" i="23" s="1"/>
  <c r="D23" i="23"/>
  <c r="D24" i="23"/>
  <c r="D25" i="23"/>
  <c r="D26" i="23"/>
  <c r="D27" i="23"/>
  <c r="D28" i="23"/>
  <c r="D29" i="23"/>
  <c r="E29" i="23" s="1"/>
  <c r="D30" i="23"/>
  <c r="E30" i="23" s="1"/>
  <c r="D31" i="23"/>
  <c r="D32" i="23"/>
  <c r="D33" i="23"/>
  <c r="D34" i="23"/>
  <c r="E34" i="23" s="1"/>
  <c r="D35" i="23"/>
  <c r="D36" i="23"/>
  <c r="D37" i="23"/>
  <c r="D38" i="23"/>
  <c r="E38" i="23" s="1"/>
  <c r="D39" i="23"/>
  <c r="D40" i="23"/>
  <c r="L44" i="23"/>
  <c r="D5" i="24"/>
  <c r="C18" i="24"/>
  <c r="D6" i="24"/>
  <c r="D7" i="24"/>
  <c r="D8" i="24"/>
  <c r="D9" i="24"/>
  <c r="D10" i="24"/>
  <c r="D11" i="24"/>
  <c r="D12" i="24"/>
  <c r="D13" i="24"/>
  <c r="D14" i="24"/>
  <c r="D15" i="24"/>
  <c r="D16" i="24"/>
  <c r="E16" i="24" s="1"/>
  <c r="D17" i="24"/>
  <c r="D18" i="24"/>
  <c r="D19" i="24"/>
  <c r="D20" i="24"/>
  <c r="D21" i="24"/>
  <c r="E21" i="24" s="1"/>
  <c r="D22" i="24"/>
  <c r="D23" i="24"/>
  <c r="D24" i="24"/>
  <c r="E24" i="24" s="1"/>
  <c r="D25" i="24"/>
  <c r="D26" i="24"/>
  <c r="D27" i="24"/>
  <c r="D28" i="24"/>
  <c r="D29" i="24"/>
  <c r="D30" i="24"/>
  <c r="D31" i="24"/>
  <c r="D32" i="24"/>
  <c r="E32" i="24" s="1"/>
  <c r="D33" i="24"/>
  <c r="D34" i="24"/>
  <c r="D35" i="24"/>
  <c r="D36" i="24"/>
  <c r="D37" i="24"/>
  <c r="E37" i="24" s="1"/>
  <c r="D38" i="24"/>
  <c r="D39" i="24"/>
  <c r="D40" i="24"/>
  <c r="E40" i="24" s="1"/>
  <c r="L44" i="24"/>
  <c r="D5" i="25"/>
  <c r="C19" i="25"/>
  <c r="C44" i="25" s="1"/>
  <c r="D6" i="25"/>
  <c r="D7" i="25"/>
  <c r="D8" i="25"/>
  <c r="D9" i="25"/>
  <c r="D10" i="25"/>
  <c r="E10" i="25" s="1"/>
  <c r="D11" i="25"/>
  <c r="D12" i="25"/>
  <c r="D13" i="25"/>
  <c r="D14" i="25"/>
  <c r="D15" i="25"/>
  <c r="D16" i="25"/>
  <c r="E16" i="25" s="1"/>
  <c r="D17" i="25"/>
  <c r="D18" i="25"/>
  <c r="D19" i="25"/>
  <c r="D20" i="25"/>
  <c r="D21" i="25"/>
  <c r="D22" i="25"/>
  <c r="D23" i="25"/>
  <c r="D24" i="25"/>
  <c r="D25" i="25"/>
  <c r="D26" i="25"/>
  <c r="D27" i="25"/>
  <c r="D28" i="25"/>
  <c r="D29" i="25"/>
  <c r="D30" i="25"/>
  <c r="D31" i="25"/>
  <c r="E31" i="25" s="1"/>
  <c r="D32" i="25"/>
  <c r="D33" i="25"/>
  <c r="D34" i="25"/>
  <c r="D35" i="25"/>
  <c r="D36" i="25"/>
  <c r="E36" i="25" s="1"/>
  <c r="D37" i="25"/>
  <c r="D38" i="25"/>
  <c r="D39" i="25"/>
  <c r="D40" i="25"/>
  <c r="L44" i="25"/>
  <c r="D5" i="26"/>
  <c r="C20" i="26"/>
  <c r="C44" i="26" s="1"/>
  <c r="D6" i="26"/>
  <c r="E6" i="26" s="1"/>
  <c r="D7" i="26"/>
  <c r="D8" i="26"/>
  <c r="D9" i="26"/>
  <c r="E9" i="26" s="1"/>
  <c r="D10" i="26"/>
  <c r="D11" i="26"/>
  <c r="D12" i="26"/>
  <c r="D13" i="26"/>
  <c r="D14" i="26"/>
  <c r="D15" i="26"/>
  <c r="D16" i="26"/>
  <c r="D17" i="26"/>
  <c r="D18" i="26"/>
  <c r="D19" i="26"/>
  <c r="D20" i="26"/>
  <c r="D21" i="26"/>
  <c r="D22" i="26"/>
  <c r="D23" i="26"/>
  <c r="D24" i="26"/>
  <c r="D25" i="26"/>
  <c r="E25" i="26" s="1"/>
  <c r="D26" i="26"/>
  <c r="D27" i="26"/>
  <c r="D28" i="26"/>
  <c r="D29" i="26"/>
  <c r="D30" i="26"/>
  <c r="D31" i="26"/>
  <c r="D32" i="26"/>
  <c r="D33" i="26"/>
  <c r="D34" i="26"/>
  <c r="D35" i="26"/>
  <c r="D36" i="26"/>
  <c r="D37" i="26"/>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D8" i="28"/>
  <c r="D9" i="28"/>
  <c r="D10" i="28"/>
  <c r="D11" i="28"/>
  <c r="D12" i="28"/>
  <c r="D13" i="28"/>
  <c r="D14" i="28"/>
  <c r="D15" i="28"/>
  <c r="D16" i="28"/>
  <c r="D17" i="28"/>
  <c r="D18" i="28"/>
  <c r="D19" i="28"/>
  <c r="D20" i="28"/>
  <c r="D21" i="28"/>
  <c r="D22" i="28"/>
  <c r="D23" i="28"/>
  <c r="D24" i="28"/>
  <c r="E24" i="28" s="1"/>
  <c r="D25" i="28"/>
  <c r="D26" i="28"/>
  <c r="D27" i="28"/>
  <c r="D28" i="28"/>
  <c r="D29" i="28"/>
  <c r="D30" i="28"/>
  <c r="D31" i="28"/>
  <c r="D32" i="28"/>
  <c r="D33" i="28"/>
  <c r="D34" i="28"/>
  <c r="D35" i="28"/>
  <c r="D36" i="28"/>
  <c r="D37" i="28"/>
  <c r="D38" i="28"/>
  <c r="D39" i="28"/>
  <c r="D40" i="28"/>
  <c r="E40" i="28" s="1"/>
  <c r="L44" i="28"/>
  <c r="D5" i="29"/>
  <c r="C23" i="29"/>
  <c r="C44" i="29" s="1"/>
  <c r="D6" i="29"/>
  <c r="D7" i="29"/>
  <c r="D8" i="29"/>
  <c r="D9" i="29"/>
  <c r="D10" i="29"/>
  <c r="D11" i="29"/>
  <c r="D12" i="29"/>
  <c r="D13" i="29"/>
  <c r="D14" i="29"/>
  <c r="D15" i="29"/>
  <c r="D16" i="29"/>
  <c r="D17" i="29"/>
  <c r="D18" i="29"/>
  <c r="D19" i="29"/>
  <c r="D20" i="29"/>
  <c r="D21" i="29"/>
  <c r="D22" i="29"/>
  <c r="D23" i="29"/>
  <c r="D24" i="29"/>
  <c r="D25" i="29"/>
  <c r="D26" i="29"/>
  <c r="D27" i="29"/>
  <c r="D28" i="29"/>
  <c r="D29" i="29"/>
  <c r="D30" i="29"/>
  <c r="D31" i="29"/>
  <c r="D32" i="29"/>
  <c r="D33" i="29"/>
  <c r="D34" i="29"/>
  <c r="D35" i="29"/>
  <c r="D36" i="29"/>
  <c r="D37" i="29"/>
  <c r="D38" i="29"/>
  <c r="D39" i="29"/>
  <c r="D40" i="29"/>
  <c r="L44" i="29"/>
  <c r="D5" i="31"/>
  <c r="C25" i="31"/>
  <c r="D6" i="31"/>
  <c r="D7" i="31"/>
  <c r="D8" i="31"/>
  <c r="D9" i="31"/>
  <c r="D10" i="31"/>
  <c r="D11" i="31"/>
  <c r="D12" i="31"/>
  <c r="D13" i="31"/>
  <c r="D14" i="31"/>
  <c r="D15" i="31"/>
  <c r="D16" i="31"/>
  <c r="D17" i="31"/>
  <c r="D18" i="31"/>
  <c r="D19" i="31"/>
  <c r="D20" i="31"/>
  <c r="D21" i="31"/>
  <c r="D22" i="31"/>
  <c r="D23" i="31"/>
  <c r="D24" i="31"/>
  <c r="D25" i="31"/>
  <c r="D26" i="31"/>
  <c r="D27" i="31"/>
  <c r="D28" i="31"/>
  <c r="D29" i="31"/>
  <c r="D30" i="31"/>
  <c r="D31" i="31"/>
  <c r="D32" i="31"/>
  <c r="D33" i="31"/>
  <c r="D34" i="31"/>
  <c r="D35" i="31"/>
  <c r="D36" i="31"/>
  <c r="D37" i="31"/>
  <c r="D38" i="31"/>
  <c r="D39" i="31"/>
  <c r="D40" i="31"/>
  <c r="L44" i="31"/>
  <c r="D5" i="30"/>
  <c r="C24" i="30"/>
  <c r="C44" i="30" s="1"/>
  <c r="D6" i="30"/>
  <c r="E6" i="30" s="1"/>
  <c r="D7" i="30"/>
  <c r="D8" i="30"/>
  <c r="D9" i="30"/>
  <c r="D10" i="30"/>
  <c r="D11" i="30"/>
  <c r="D12" i="30"/>
  <c r="D13" i="30"/>
  <c r="E13" i="30" s="1"/>
  <c r="D14" i="30"/>
  <c r="D15" i="30"/>
  <c r="D16" i="30"/>
  <c r="D17" i="30"/>
  <c r="D18" i="30"/>
  <c r="E18" i="30" s="1"/>
  <c r="D19" i="30"/>
  <c r="D20" i="30"/>
  <c r="D21" i="30"/>
  <c r="D22" i="30"/>
  <c r="D23" i="30"/>
  <c r="D24" i="30"/>
  <c r="E24" i="30" s="1"/>
  <c r="D25" i="30"/>
  <c r="D26" i="30"/>
  <c r="D27" i="30"/>
  <c r="D28" i="30"/>
  <c r="D29" i="30"/>
  <c r="D30" i="30"/>
  <c r="D31" i="30"/>
  <c r="D32" i="30"/>
  <c r="D33" i="30"/>
  <c r="D34" i="30"/>
  <c r="E34" i="30" s="1"/>
  <c r="D35" i="30"/>
  <c r="D36" i="30"/>
  <c r="D37" i="30"/>
  <c r="D38" i="30"/>
  <c r="D39" i="30"/>
  <c r="E39" i="30" s="1"/>
  <c r="D40" i="30"/>
  <c r="L44" i="30"/>
  <c r="D5" i="32"/>
  <c r="C26" i="32"/>
  <c r="C44" i="32" s="1"/>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E32" i="32" s="1"/>
  <c r="D33" i="32"/>
  <c r="D34" i="32"/>
  <c r="D35" i="32"/>
  <c r="D36" i="32"/>
  <c r="D37" i="32"/>
  <c r="D38" i="32"/>
  <c r="D39" i="32"/>
  <c r="D40" i="32"/>
  <c r="L44" i="32"/>
  <c r="D5" i="33"/>
  <c r="C27" i="33"/>
  <c r="C44" i="33" s="1"/>
  <c r="D6" i="33"/>
  <c r="D7" i="33"/>
  <c r="D8" i="33"/>
  <c r="D9" i="33"/>
  <c r="D10" i="33"/>
  <c r="D11" i="33"/>
  <c r="D12" i="33"/>
  <c r="D13" i="33"/>
  <c r="D14" i="33"/>
  <c r="D15" i="33"/>
  <c r="D16" i="33"/>
  <c r="D17" i="33"/>
  <c r="D18" i="33"/>
  <c r="D19" i="33"/>
  <c r="D20" i="33"/>
  <c r="D21" i="33"/>
  <c r="D22" i="33"/>
  <c r="D23" i="33"/>
  <c r="D24" i="33"/>
  <c r="D25" i="33"/>
  <c r="D26" i="33"/>
  <c r="D27" i="33"/>
  <c r="D28" i="33"/>
  <c r="D29" i="33"/>
  <c r="D30" i="33"/>
  <c r="D31" i="33"/>
  <c r="D32" i="33"/>
  <c r="E32" i="33" s="1"/>
  <c r="D33" i="33"/>
  <c r="D34" i="33"/>
  <c r="D35" i="33"/>
  <c r="D36" i="33"/>
  <c r="D37" i="33"/>
  <c r="D38" i="33"/>
  <c r="D39" i="33"/>
  <c r="D40" i="33"/>
  <c r="L44" i="33"/>
  <c r="D5" i="34"/>
  <c r="C28" i="34"/>
  <c r="D6" i="34"/>
  <c r="D7" i="34"/>
  <c r="D8" i="34"/>
  <c r="D9" i="34"/>
  <c r="D10" i="34"/>
  <c r="D11" i="34"/>
  <c r="D12" i="34"/>
  <c r="D13" i="34"/>
  <c r="D14" i="34"/>
  <c r="E14" i="34" s="1"/>
  <c r="D15" i="34"/>
  <c r="D16" i="34"/>
  <c r="D17" i="34"/>
  <c r="D18" i="34"/>
  <c r="D19" i="34"/>
  <c r="D20" i="34"/>
  <c r="D21" i="34"/>
  <c r="D22" i="34"/>
  <c r="D23" i="34"/>
  <c r="D24" i="34"/>
  <c r="D25" i="34"/>
  <c r="D26" i="34"/>
  <c r="D27" i="34"/>
  <c r="D28" i="34"/>
  <c r="D29" i="34"/>
  <c r="D30" i="34"/>
  <c r="D31" i="34"/>
  <c r="D32" i="34"/>
  <c r="D33" i="34"/>
  <c r="D34" i="34"/>
  <c r="D35" i="34"/>
  <c r="D36" i="34"/>
  <c r="D37" i="34"/>
  <c r="D38" i="34"/>
  <c r="D39" i="34"/>
  <c r="D40" i="34"/>
  <c r="L44" i="34"/>
  <c r="D5" i="35"/>
  <c r="C29" i="35"/>
  <c r="C44" i="35" s="1"/>
  <c r="D6" i="35"/>
  <c r="D7" i="35"/>
  <c r="D8" i="35"/>
  <c r="D9" i="35"/>
  <c r="D10" i="35"/>
  <c r="D11" i="35"/>
  <c r="D12" i="35"/>
  <c r="D13" i="35"/>
  <c r="D14" i="35"/>
  <c r="D15" i="35"/>
  <c r="D16" i="35"/>
  <c r="D17" i="35"/>
  <c r="D18" i="35"/>
  <c r="D19" i="35"/>
  <c r="D20" i="35"/>
  <c r="D21" i="35"/>
  <c r="D22" i="35"/>
  <c r="D23" i="35"/>
  <c r="D24" i="35"/>
  <c r="D25" i="35"/>
  <c r="D26" i="35"/>
  <c r="D27" i="35"/>
  <c r="D28" i="35"/>
  <c r="D29" i="35"/>
  <c r="D30" i="35"/>
  <c r="D31" i="35"/>
  <c r="D32" i="35"/>
  <c r="D33" i="35"/>
  <c r="D34" i="35"/>
  <c r="D35" i="35"/>
  <c r="D36" i="35"/>
  <c r="D37" i="35"/>
  <c r="D38" i="35"/>
  <c r="D39" i="35"/>
  <c r="D40" i="35"/>
  <c r="L44" i="35"/>
  <c r="D5" i="36"/>
  <c r="E5" i="36" s="1"/>
  <c r="C30" i="36"/>
  <c r="C44" i="36" s="1"/>
  <c r="D6" i="36"/>
  <c r="D7" i="36"/>
  <c r="D8" i="36"/>
  <c r="D9" i="36"/>
  <c r="D10" i="36"/>
  <c r="D11" i="36"/>
  <c r="D12" i="36"/>
  <c r="D13" i="36"/>
  <c r="E13" i="36" s="1"/>
  <c r="D14" i="36"/>
  <c r="D15" i="36"/>
  <c r="D16" i="36"/>
  <c r="D17" i="36"/>
  <c r="D18" i="36"/>
  <c r="D19" i="36"/>
  <c r="D20" i="36"/>
  <c r="E20" i="36" s="1"/>
  <c r="D21" i="36"/>
  <c r="D22" i="36"/>
  <c r="D23" i="36"/>
  <c r="D24" i="36"/>
  <c r="D25" i="36"/>
  <c r="D26" i="36"/>
  <c r="D27" i="36"/>
  <c r="D28" i="36"/>
  <c r="D29" i="36"/>
  <c r="D30" i="36"/>
  <c r="D31" i="36"/>
  <c r="D32" i="36"/>
  <c r="D33" i="36"/>
  <c r="D34" i="36"/>
  <c r="D35" i="36"/>
  <c r="D36" i="36"/>
  <c r="D37" i="36"/>
  <c r="D38" i="36"/>
  <c r="D39" i="36"/>
  <c r="D40" i="36"/>
  <c r="L44" i="36"/>
  <c r="D5" i="37"/>
  <c r="C31" i="37"/>
  <c r="C44" i="37" s="1"/>
  <c r="D6" i="37"/>
  <c r="D7" i="37"/>
  <c r="D8" i="37"/>
  <c r="D9" i="37"/>
  <c r="D10" i="37"/>
  <c r="D11" i="37"/>
  <c r="D12" i="37"/>
  <c r="D13" i="37"/>
  <c r="D14" i="37"/>
  <c r="D15" i="37"/>
  <c r="D16" i="37"/>
  <c r="D17" i="37"/>
  <c r="D18" i="37"/>
  <c r="D19" i="37"/>
  <c r="D20" i="37"/>
  <c r="D21" i="37"/>
  <c r="D22" i="37"/>
  <c r="D23" i="37"/>
  <c r="D24" i="37"/>
  <c r="D25" i="37"/>
  <c r="D26" i="37"/>
  <c r="D27" i="37"/>
  <c r="D28" i="37"/>
  <c r="D29" i="37"/>
  <c r="D30" i="37"/>
  <c r="D31" i="37"/>
  <c r="D32" i="37"/>
  <c r="D33" i="37"/>
  <c r="L44" i="37"/>
  <c r="D5" i="38"/>
  <c r="C32" i="38"/>
  <c r="C44" i="38" s="1"/>
  <c r="D6" i="38"/>
  <c r="D7" i="38"/>
  <c r="D8" i="38"/>
  <c r="D9" i="38"/>
  <c r="D10" i="38"/>
  <c r="D11" i="38"/>
  <c r="D12" i="38"/>
  <c r="D13" i="38"/>
  <c r="D14" i="38"/>
  <c r="D15" i="38"/>
  <c r="E15" i="38" s="1"/>
  <c r="D16" i="38"/>
  <c r="D17" i="38"/>
  <c r="D18" i="38"/>
  <c r="D19" i="38"/>
  <c r="D20" i="38"/>
  <c r="D21" i="38"/>
  <c r="D22" i="38"/>
  <c r="D23" i="38"/>
  <c r="D24" i="38"/>
  <c r="D25" i="38"/>
  <c r="D26" i="38"/>
  <c r="D27" i="38"/>
  <c r="D28" i="38"/>
  <c r="D29" i="38"/>
  <c r="D30" i="38"/>
  <c r="D31" i="38"/>
  <c r="E31" i="38" s="1"/>
  <c r="D32" i="38"/>
  <c r="D33" i="38"/>
  <c r="D34" i="38"/>
  <c r="D35" i="38"/>
  <c r="E35" i="38" s="1"/>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E7" i="40" s="1"/>
  <c r="D8" i="40"/>
  <c r="D9" i="40"/>
  <c r="D10" i="40"/>
  <c r="D11" i="40"/>
  <c r="D12" i="40"/>
  <c r="D13" i="40"/>
  <c r="D14" i="40"/>
  <c r="D15" i="40"/>
  <c r="D16" i="40"/>
  <c r="D17" i="40"/>
  <c r="D18" i="40"/>
  <c r="D19" i="40"/>
  <c r="D20" i="40"/>
  <c r="D21" i="40"/>
  <c r="E21" i="40" s="1"/>
  <c r="D22" i="40"/>
  <c r="D23" i="40"/>
  <c r="E23" i="40" s="1"/>
  <c r="D24" i="40"/>
  <c r="D25" i="40"/>
  <c r="D26" i="40"/>
  <c r="E26" i="40" s="1"/>
  <c r="D27" i="40"/>
  <c r="D28" i="40"/>
  <c r="D29" i="40"/>
  <c r="D30" i="40"/>
  <c r="D31" i="40"/>
  <c r="D32" i="40"/>
  <c r="D33" i="40"/>
  <c r="D34" i="40"/>
  <c r="D35" i="40"/>
  <c r="D36" i="40"/>
  <c r="D37" i="40"/>
  <c r="E37" i="40" s="1"/>
  <c r="D38" i="40"/>
  <c r="D39" i="40"/>
  <c r="E39" i="40" s="1"/>
  <c r="D40" i="40"/>
  <c r="L44" i="40"/>
  <c r="D5" i="41"/>
  <c r="C35" i="41"/>
  <c r="C44" i="41" s="1"/>
  <c r="D6" i="41"/>
  <c r="D7" i="41"/>
  <c r="D8" i="41"/>
  <c r="D9" i="41"/>
  <c r="D10" i="41"/>
  <c r="D11" i="41"/>
  <c r="D12" i="41"/>
  <c r="E12" i="41" s="1"/>
  <c r="D13" i="41"/>
  <c r="D14" i="41"/>
  <c r="D15" i="41"/>
  <c r="D16" i="41"/>
  <c r="D17" i="41"/>
  <c r="E17" i="41" s="1"/>
  <c r="D18" i="41"/>
  <c r="D19" i="41"/>
  <c r="D20" i="41"/>
  <c r="D21" i="41"/>
  <c r="D22" i="41"/>
  <c r="D23" i="41"/>
  <c r="D24" i="41"/>
  <c r="D25" i="41"/>
  <c r="D26" i="41"/>
  <c r="D27" i="41"/>
  <c r="D28" i="41"/>
  <c r="D29" i="41"/>
  <c r="D30" i="41"/>
  <c r="D31" i="41"/>
  <c r="D32" i="41"/>
  <c r="D33" i="41"/>
  <c r="E33" i="41" s="1"/>
  <c r="D34" i="41"/>
  <c r="D35" i="41"/>
  <c r="D36" i="41"/>
  <c r="D37" i="41"/>
  <c r="D38" i="41"/>
  <c r="D39" i="41"/>
  <c r="D40" i="41"/>
  <c r="L44" i="41"/>
  <c r="D5" i="42"/>
  <c r="C36" i="42"/>
  <c r="E26" i="42" s="1"/>
  <c r="D6" i="42"/>
  <c r="D7" i="42"/>
  <c r="D8" i="42"/>
  <c r="D9" i="42"/>
  <c r="D10" i="42"/>
  <c r="D11" i="42"/>
  <c r="D12" i="42"/>
  <c r="D13" i="42"/>
  <c r="E13" i="42" s="1"/>
  <c r="D14" i="42"/>
  <c r="D15" i="42"/>
  <c r="D16" i="42"/>
  <c r="D17" i="42"/>
  <c r="D18" i="42"/>
  <c r="D19" i="42"/>
  <c r="E19" i="42" s="1"/>
  <c r="D20" i="42"/>
  <c r="D21" i="42"/>
  <c r="E21" i="42" s="1"/>
  <c r="D22" i="42"/>
  <c r="D23" i="42"/>
  <c r="D24" i="42"/>
  <c r="D25" i="42"/>
  <c r="D26" i="42"/>
  <c r="D27" i="42"/>
  <c r="E27" i="42" s="1"/>
  <c r="D28" i="42"/>
  <c r="D29" i="42"/>
  <c r="D30" i="42"/>
  <c r="D31" i="42"/>
  <c r="D32" i="42"/>
  <c r="D33" i="42"/>
  <c r="D34" i="42"/>
  <c r="D35" i="42"/>
  <c r="D36" i="42"/>
  <c r="D37" i="42"/>
  <c r="E37" i="42" s="1"/>
  <c r="D38" i="42"/>
  <c r="D39" i="42"/>
  <c r="D40" i="42"/>
  <c r="L44" i="42"/>
  <c r="D5" i="44"/>
  <c r="C37" i="44"/>
  <c r="C44" i="44" s="1"/>
  <c r="D6" i="44"/>
  <c r="D7" i="44"/>
  <c r="D8" i="44"/>
  <c r="D9" i="44"/>
  <c r="D10" i="44"/>
  <c r="D11" i="44"/>
  <c r="D12" i="44"/>
  <c r="E12" i="44" s="1"/>
  <c r="D13" i="44"/>
  <c r="E13" i="44" s="1"/>
  <c r="D14" i="44"/>
  <c r="D15" i="44"/>
  <c r="E15" i="44" s="1"/>
  <c r="D16" i="44"/>
  <c r="D17" i="44"/>
  <c r="E17" i="44" s="1"/>
  <c r="D18" i="44"/>
  <c r="E18" i="44" s="1"/>
  <c r="D19" i="44"/>
  <c r="D20" i="44"/>
  <c r="D21" i="44"/>
  <c r="E21" i="44" s="1"/>
  <c r="D22" i="44"/>
  <c r="D23" i="44"/>
  <c r="V23" i="44"/>
  <c r="D24" i="44"/>
  <c r="D25" i="44"/>
  <c r="D26" i="44"/>
  <c r="D27" i="44"/>
  <c r="D28" i="44"/>
  <c r="E28" i="44" s="1"/>
  <c r="D29" i="44"/>
  <c r="D30" i="44"/>
  <c r="D31" i="44"/>
  <c r="D32" i="44"/>
  <c r="E32" i="44" s="1"/>
  <c r="D33" i="44"/>
  <c r="D34" i="44"/>
  <c r="D35" i="44"/>
  <c r="D36" i="44"/>
  <c r="D37" i="44"/>
  <c r="D38" i="44"/>
  <c r="D39" i="44"/>
  <c r="D40" i="44"/>
  <c r="L44" i="44"/>
  <c r="D5" i="43"/>
  <c r="C38" i="43"/>
  <c r="C44" i="43" s="1"/>
  <c r="D6" i="43"/>
  <c r="D7" i="43"/>
  <c r="D8" i="43"/>
  <c r="D9" i="43"/>
  <c r="D10" i="43"/>
  <c r="D11" i="43"/>
  <c r="D12" i="43"/>
  <c r="D13" i="43"/>
  <c r="D14" i="43"/>
  <c r="D15" i="43"/>
  <c r="D16" i="43"/>
  <c r="D17" i="43"/>
  <c r="D18" i="43"/>
  <c r="D19" i="43"/>
  <c r="D20" i="43"/>
  <c r="D21" i="43"/>
  <c r="D22" i="43"/>
  <c r="D23" i="43"/>
  <c r="D24" i="43"/>
  <c r="D25" i="43"/>
  <c r="D26" i="43"/>
  <c r="D27" i="43"/>
  <c r="D28" i="43"/>
  <c r="D29" i="43"/>
  <c r="D30" i="43"/>
  <c r="D31" i="43"/>
  <c r="D32" i="43"/>
  <c r="D33" i="43"/>
  <c r="D34" i="43"/>
  <c r="D35" i="43"/>
  <c r="D36" i="43"/>
  <c r="D37" i="43"/>
  <c r="D38" i="43"/>
  <c r="E38" i="43" s="1"/>
  <c r="D39" i="43"/>
  <c r="D40" i="43"/>
  <c r="D44" i="43"/>
  <c r="L44" i="43"/>
  <c r="O28" i="4"/>
  <c r="P28" i="4" s="1"/>
  <c r="C28" i="4" s="1"/>
  <c r="O8" i="4"/>
  <c r="P8" i="4" s="1"/>
  <c r="C8" i="4" s="1"/>
  <c r="F5" i="39" s="1"/>
  <c r="O30" i="4"/>
  <c r="P30" i="4" s="1"/>
  <c r="C30" i="4" s="1"/>
  <c r="O14" i="4"/>
  <c r="P14" i="4" s="1"/>
  <c r="C14" i="4" s="1"/>
  <c r="F11" i="33" s="1"/>
  <c r="O15" i="4"/>
  <c r="P15" i="4" s="1"/>
  <c r="C15" i="4" s="1"/>
  <c r="F12" i="14" s="1"/>
  <c r="X34" i="15"/>
  <c r="X34" i="32"/>
  <c r="V26" i="51"/>
  <c r="V26" i="18"/>
  <c r="V26" i="22"/>
  <c r="V26" i="30"/>
  <c r="V26" i="37"/>
  <c r="V26" i="43"/>
  <c r="V26" i="17"/>
  <c r="V26" i="27"/>
  <c r="V26" i="31"/>
  <c r="V26" i="40"/>
  <c r="X34" i="49"/>
  <c r="V24" i="50"/>
  <c r="V23" i="49"/>
  <c r="V23" i="8"/>
  <c r="E6" i="44"/>
  <c r="E26" i="34"/>
  <c r="E31" i="34"/>
  <c r="E18" i="28"/>
  <c r="E33" i="26"/>
  <c r="E37" i="26"/>
  <c r="E34" i="26"/>
  <c r="E18" i="26"/>
  <c r="E10" i="26"/>
  <c r="E17" i="26"/>
  <c r="E22" i="26"/>
  <c r="E19" i="25"/>
  <c r="E6" i="25"/>
  <c r="E35" i="25"/>
  <c r="E39" i="25"/>
  <c r="E40" i="25"/>
  <c r="E14" i="25"/>
  <c r="E38" i="25"/>
  <c r="E8" i="25"/>
  <c r="E17" i="23"/>
  <c r="E16" i="23"/>
  <c r="E13" i="23"/>
  <c r="E33" i="23"/>
  <c r="E9" i="23"/>
  <c r="E17" i="19"/>
  <c r="E40" i="18"/>
  <c r="E29" i="18"/>
  <c r="E13" i="18"/>
  <c r="E27" i="18"/>
  <c r="E31" i="18"/>
  <c r="E27" i="17"/>
  <c r="E39" i="17"/>
  <c r="E7" i="17"/>
  <c r="E13" i="16"/>
  <c r="E21" i="16"/>
  <c r="E39" i="15"/>
  <c r="E10" i="15"/>
  <c r="E5" i="15"/>
  <c r="E35" i="15"/>
  <c r="E6" i="15"/>
  <c r="E5" i="12"/>
  <c r="E7" i="12"/>
  <c r="E12" i="12"/>
  <c r="E16" i="12"/>
  <c r="E8" i="12"/>
  <c r="E29" i="12"/>
  <c r="E40" i="12"/>
  <c r="E14" i="12"/>
  <c r="E37" i="13"/>
  <c r="E33" i="13"/>
  <c r="E14" i="13"/>
  <c r="E24" i="13"/>
  <c r="E18" i="13"/>
  <c r="E9" i="13"/>
  <c r="E28" i="13"/>
  <c r="E17" i="13"/>
  <c r="E6" i="13"/>
  <c r="E29" i="8"/>
  <c r="E28" i="8"/>
  <c r="E16" i="8"/>
  <c r="E31" i="8"/>
  <c r="E20" i="8"/>
  <c r="E40" i="8"/>
  <c r="E30" i="8"/>
  <c r="E21" i="8"/>
  <c r="E15" i="8"/>
  <c r="E29" i="41"/>
  <c r="F25" i="29"/>
  <c r="P25" i="27"/>
  <c r="F25" i="19"/>
  <c r="E12" i="30"/>
  <c r="E20" i="30"/>
  <c r="E33" i="30"/>
  <c r="E32" i="30"/>
  <c r="X34" i="8"/>
  <c r="X34" i="31"/>
  <c r="X34" i="44"/>
  <c r="X34" i="23"/>
  <c r="X34" i="38"/>
  <c r="F12" i="21"/>
  <c r="F12" i="30"/>
  <c r="F12" i="35"/>
  <c r="F12" i="41"/>
  <c r="F12" i="15"/>
  <c r="F12" i="25"/>
  <c r="F12" i="34"/>
  <c r="F12" i="39"/>
  <c r="P12" i="42"/>
  <c r="F12" i="18"/>
  <c r="P12" i="21"/>
  <c r="P12" i="31"/>
  <c r="P12" i="37"/>
  <c r="F12" i="44"/>
  <c r="E40" i="40"/>
  <c r="E28" i="40"/>
  <c r="E16" i="40"/>
  <c r="E11" i="40"/>
  <c r="E8" i="22"/>
  <c r="E19" i="22"/>
  <c r="X12" i="8"/>
  <c r="X12" i="15"/>
  <c r="X12" i="19"/>
  <c r="X12" i="34"/>
  <c r="X12" i="33"/>
  <c r="E35" i="44"/>
  <c r="E8" i="44"/>
  <c r="E14" i="44"/>
  <c r="E16" i="44"/>
  <c r="E22" i="44"/>
  <c r="E24" i="44"/>
  <c r="E25" i="44"/>
  <c r="E31" i="44"/>
  <c r="E36" i="44"/>
  <c r="E40" i="44"/>
  <c r="E33" i="44"/>
  <c r="E18" i="34"/>
  <c r="E12" i="33"/>
  <c r="G12" i="33" s="1"/>
  <c r="E15" i="33"/>
  <c r="E16" i="33"/>
  <c r="E21" i="33"/>
  <c r="E25" i="33"/>
  <c r="E30" i="33"/>
  <c r="E33" i="33"/>
  <c r="E18" i="24"/>
  <c r="E31" i="16"/>
  <c r="E28" i="16"/>
  <c r="E39" i="16"/>
  <c r="E33" i="16"/>
  <c r="E35" i="16"/>
  <c r="E37" i="16"/>
  <c r="E20" i="16"/>
  <c r="E23" i="16"/>
  <c r="E19" i="16"/>
  <c r="E15" i="16"/>
  <c r="E28" i="29"/>
  <c r="E30" i="36"/>
  <c r="E31" i="36"/>
  <c r="V23" i="13"/>
  <c r="V23" i="19"/>
  <c r="V23" i="31"/>
  <c r="V23" i="38"/>
  <c r="V24" i="14"/>
  <c r="V24" i="15"/>
  <c r="V24" i="21"/>
  <c r="V24" i="24"/>
  <c r="E26" i="23"/>
  <c r="E26" i="15"/>
  <c r="E12" i="15"/>
  <c r="G12" i="15" s="1"/>
  <c r="E15" i="15"/>
  <c r="E18" i="15"/>
  <c r="E19" i="15"/>
  <c r="E23" i="15"/>
  <c r="E25" i="15"/>
  <c r="E27" i="15"/>
  <c r="E34" i="15"/>
  <c r="E31" i="15"/>
  <c r="E14" i="17"/>
  <c r="E15" i="17"/>
  <c r="E17" i="17"/>
  <c r="E22" i="17"/>
  <c r="E23" i="17"/>
  <c r="L44" i="50"/>
  <c r="L44" i="12"/>
  <c r="E13" i="12"/>
  <c r="E22" i="12"/>
  <c r="X36" i="39"/>
  <c r="X36" i="49"/>
  <c r="X36" i="51"/>
  <c r="X32" i="8"/>
  <c r="X32" i="43"/>
  <c r="X32" i="37"/>
  <c r="X8" i="13"/>
  <c r="X8" i="21"/>
  <c r="X8" i="23"/>
  <c r="X8" i="37"/>
  <c r="X8" i="42"/>
  <c r="X8" i="17"/>
  <c r="X8" i="25"/>
  <c r="X8" i="44"/>
  <c r="X8" i="16"/>
  <c r="X8" i="33"/>
  <c r="X8" i="39"/>
  <c r="X8" i="49"/>
  <c r="X28" i="8"/>
  <c r="X28" i="15"/>
  <c r="X28" i="19"/>
  <c r="X28" i="26"/>
  <c r="X28" i="31"/>
  <c r="X28" i="34"/>
  <c r="X28" i="35"/>
  <c r="X28" i="39"/>
  <c r="X28" i="44"/>
  <c r="X28" i="12"/>
  <c r="X28" i="17"/>
  <c r="X28" i="22"/>
  <c r="X28" i="28"/>
  <c r="X28" i="32"/>
  <c r="X28" i="23"/>
  <c r="X28" i="37"/>
  <c r="X28" i="41"/>
  <c r="X28" i="18"/>
  <c r="X28" i="29"/>
  <c r="X28" i="24"/>
  <c r="X28" i="42"/>
  <c r="X28" i="50"/>
  <c r="X28" i="14"/>
  <c r="X28" i="25"/>
  <c r="X28" i="33"/>
  <c r="X28" i="38"/>
  <c r="X28" i="48"/>
  <c r="X28" i="52"/>
  <c r="X36" i="48"/>
  <c r="X36" i="12"/>
  <c r="X36" i="22"/>
  <c r="X36" i="50"/>
  <c r="X36" i="17"/>
  <c r="X36" i="26"/>
  <c r="X36" i="41"/>
  <c r="X36" i="21"/>
  <c r="X36" i="36"/>
  <c r="X36" i="20"/>
  <c r="X8" i="50"/>
  <c r="X32" i="30"/>
  <c r="X8" i="40"/>
  <c r="X8" i="24"/>
  <c r="X28" i="21"/>
  <c r="X28" i="16"/>
  <c r="X8" i="36"/>
  <c r="X8" i="18"/>
  <c r="X28" i="43"/>
  <c r="X28" i="30"/>
  <c r="X28" i="13"/>
  <c r="X7" i="37"/>
  <c r="V13" i="20"/>
  <c r="X36" i="27"/>
  <c r="X36" i="29"/>
  <c r="X36" i="37"/>
  <c r="X36" i="40"/>
  <c r="X36" i="43"/>
  <c r="X36" i="25"/>
  <c r="X36" i="13"/>
  <c r="X36" i="30"/>
  <c r="V16" i="21"/>
  <c r="X28" i="49"/>
  <c r="X32" i="19"/>
  <c r="X8" i="41"/>
  <c r="X8" i="12"/>
  <c r="X28" i="40"/>
  <c r="X28" i="27"/>
  <c r="X12" i="14"/>
  <c r="X12" i="24"/>
  <c r="X12" i="21"/>
  <c r="X12" i="31"/>
  <c r="X12" i="40"/>
  <c r="X12" i="35"/>
  <c r="X12" i="18"/>
  <c r="X12" i="16"/>
  <c r="X12" i="23"/>
  <c r="X12" i="36"/>
  <c r="X12" i="29"/>
  <c r="X12" i="39"/>
  <c r="V27" i="31"/>
  <c r="V12" i="20"/>
  <c r="V12" i="26"/>
  <c r="V12" i="28"/>
  <c r="V12" i="35"/>
  <c r="V12" i="36"/>
  <c r="V12" i="37"/>
  <c r="V12" i="41"/>
  <c r="V12" i="42"/>
  <c r="V28" i="25"/>
  <c r="V28" i="27"/>
  <c r="V28" i="28"/>
  <c r="V28" i="29"/>
  <c r="V23" i="29"/>
  <c r="V18" i="24"/>
  <c r="V18" i="29"/>
  <c r="E41" i="4"/>
  <c r="X38" i="14" s="1"/>
  <c r="D10" i="4"/>
  <c r="V7" i="34" s="1"/>
  <c r="D11" i="4"/>
  <c r="D13" i="4"/>
  <c r="V10" i="30" s="1"/>
  <c r="D14" i="4"/>
  <c r="E19" i="4"/>
  <c r="X16" i="31" s="1"/>
  <c r="E27" i="4"/>
  <c r="D37" i="4"/>
  <c r="D39" i="4"/>
  <c r="V36" i="23" s="1"/>
  <c r="X36" i="14"/>
  <c r="X36" i="8"/>
  <c r="X36" i="44"/>
  <c r="X36" i="38"/>
  <c r="X36" i="28"/>
  <c r="X36" i="32"/>
  <c r="X36" i="19"/>
  <c r="X36" i="16"/>
  <c r="X36" i="18"/>
  <c r="X36" i="42"/>
  <c r="X36" i="24"/>
  <c r="X36" i="23"/>
  <c r="X36" i="15"/>
  <c r="X36" i="31"/>
  <c r="X36" i="35"/>
  <c r="X36" i="34"/>
  <c r="X36" i="33"/>
  <c r="X8" i="35"/>
  <c r="X8" i="30"/>
  <c r="X8" i="15"/>
  <c r="X28" i="20"/>
  <c r="X28" i="36"/>
  <c r="X28" i="51"/>
  <c r="X36" i="52"/>
  <c r="V32" i="23"/>
  <c r="V32" i="31"/>
  <c r="V32" i="32"/>
  <c r="V32" i="21"/>
  <c r="V32" i="29"/>
  <c r="V32" i="41"/>
  <c r="V32" i="44"/>
  <c r="V32" i="13"/>
  <c r="V32" i="42"/>
  <c r="V32" i="8"/>
  <c r="V32" i="43"/>
  <c r="V32" i="48"/>
  <c r="V32" i="51"/>
  <c r="V32" i="49"/>
  <c r="V32" i="50"/>
  <c r="V32" i="17"/>
  <c r="V32" i="28"/>
  <c r="V32" i="39"/>
  <c r="V32" i="52"/>
  <c r="V32" i="25"/>
  <c r="V32" i="37"/>
  <c r="V32" i="12"/>
  <c r="V32" i="26"/>
  <c r="V24" i="26"/>
  <c r="V24" i="36"/>
  <c r="V24" i="23"/>
  <c r="V24" i="27"/>
  <c r="V24" i="29"/>
  <c r="V24" i="37"/>
  <c r="V24" i="43"/>
  <c r="V24" i="8"/>
  <c r="V24" i="33"/>
  <c r="V24" i="38"/>
  <c r="V24" i="39"/>
  <c r="V24" i="42"/>
  <c r="V24" i="16"/>
  <c r="V24" i="25"/>
  <c r="V24" i="30"/>
  <c r="V24" i="40"/>
  <c r="V24" i="41"/>
  <c r="V24" i="44"/>
  <c r="V24" i="34"/>
  <c r="V24" i="13"/>
  <c r="V24" i="31"/>
  <c r="V24" i="28"/>
  <c r="V24" i="35"/>
  <c r="V24" i="49"/>
  <c r="V24" i="52"/>
  <c r="V24" i="48"/>
  <c r="V24" i="51"/>
  <c r="V24" i="17"/>
  <c r="V24" i="22"/>
  <c r="V24" i="18"/>
  <c r="V24" i="12"/>
  <c r="V24" i="19"/>
  <c r="E21" i="18"/>
  <c r="E24" i="18"/>
  <c r="E9" i="18"/>
  <c r="E39" i="18"/>
  <c r="E17" i="18"/>
  <c r="E19" i="18"/>
  <c r="E38" i="18"/>
  <c r="E16" i="18"/>
  <c r="E35" i="18"/>
  <c r="E30" i="14"/>
  <c r="E17" i="14"/>
  <c r="E43" i="4"/>
  <c r="X40" i="30" s="1"/>
  <c r="V38" i="8"/>
  <c r="V38" i="49"/>
  <c r="V38" i="12"/>
  <c r="V38" i="21"/>
  <c r="V38" i="31"/>
  <c r="V38" i="38"/>
  <c r="V38" i="43"/>
  <c r="V38" i="19"/>
  <c r="V38" i="25"/>
  <c r="V38" i="33"/>
  <c r="V38" i="40"/>
  <c r="V38" i="50"/>
  <c r="V38" i="16"/>
  <c r="V38" i="28"/>
  <c r="V38" i="41"/>
  <c r="V38" i="14"/>
  <c r="V38" i="23"/>
  <c r="V38" i="36"/>
  <c r="V38" i="52"/>
  <c r="V38" i="24"/>
  <c r="V38" i="34"/>
  <c r="V38" i="44"/>
  <c r="V38" i="20"/>
  <c r="V38" i="29"/>
  <c r="V38" i="39"/>
  <c r="X16" i="13"/>
  <c r="F10" i="52"/>
  <c r="F25" i="38"/>
  <c r="P27" i="8"/>
  <c r="F27" i="8"/>
  <c r="E9" i="33"/>
  <c r="E25" i="4"/>
  <c r="X22" i="13" s="1"/>
  <c r="D25" i="4"/>
  <c r="V22" i="34" s="1"/>
  <c r="E38" i="34"/>
  <c r="E19" i="29"/>
  <c r="E39" i="28"/>
  <c r="E20" i="19"/>
  <c r="O35" i="4"/>
  <c r="P35" i="4" s="1"/>
  <c r="C35" i="4" s="1"/>
  <c r="V28" i="18"/>
  <c r="V28" i="24"/>
  <c r="V28" i="31"/>
  <c r="V28" i="35"/>
  <c r="V28" i="20"/>
  <c r="V28" i="21"/>
  <c r="V28" i="34"/>
  <c r="V28" i="36"/>
  <c r="V28" i="30"/>
  <c r="V28" i="33"/>
  <c r="V28" i="42"/>
  <c r="V28" i="43"/>
  <c r="V28" i="13"/>
  <c r="V23" i="18"/>
  <c r="V23" i="27"/>
  <c r="V23" i="17"/>
  <c r="V23" i="24"/>
  <c r="V23" i="30"/>
  <c r="V23" i="35"/>
  <c r="V18" i="21"/>
  <c r="V18" i="25"/>
  <c r="V18" i="32"/>
  <c r="V18" i="37"/>
  <c r="V18" i="31"/>
  <c r="V18" i="35"/>
  <c r="V18" i="15"/>
  <c r="V18" i="30"/>
  <c r="V18" i="33"/>
  <c r="V12" i="23"/>
  <c r="V12" i="31"/>
  <c r="V12" i="38"/>
  <c r="V12" i="13"/>
  <c r="E40" i="38"/>
  <c r="E26" i="26"/>
  <c r="E9" i="17"/>
  <c r="E12" i="16"/>
  <c r="E6" i="36"/>
  <c r="E29" i="36"/>
  <c r="E20" i="25"/>
  <c r="E11" i="25"/>
  <c r="E8" i="15"/>
  <c r="E45" i="4"/>
  <c r="X42" i="30" s="1"/>
  <c r="E12" i="35"/>
  <c r="E24" i="35"/>
  <c r="E27" i="16"/>
  <c r="L44" i="49"/>
  <c r="V37" i="21"/>
  <c r="V37" i="22"/>
  <c r="V40" i="13"/>
  <c r="V40" i="24"/>
  <c r="V40" i="37"/>
  <c r="X40" i="12"/>
  <c r="X40" i="18"/>
  <c r="X40" i="19"/>
  <c r="X40" i="29"/>
  <c r="X40" i="51"/>
  <c r="X40" i="16"/>
  <c r="X40" i="24"/>
  <c r="X40" i="52"/>
  <c r="X40" i="20"/>
  <c r="X40" i="17"/>
  <c r="X40" i="48"/>
  <c r="X40" i="28"/>
  <c r="E22" i="42"/>
  <c r="E23" i="42"/>
  <c r="E38" i="42"/>
  <c r="E7" i="42"/>
  <c r="E8" i="42"/>
  <c r="E42" i="42"/>
  <c r="E6" i="42"/>
  <c r="E10" i="42"/>
  <c r="E24" i="42"/>
  <c r="E11" i="42"/>
  <c r="E12" i="42"/>
  <c r="E43" i="42"/>
  <c r="E5" i="42"/>
  <c r="E14" i="42"/>
  <c r="E15" i="42"/>
  <c r="E18" i="42"/>
  <c r="E17" i="42"/>
  <c r="E20" i="42"/>
  <c r="E28" i="42"/>
  <c r="E30" i="41"/>
  <c r="E31" i="41"/>
  <c r="E21" i="41"/>
  <c r="E13" i="41"/>
  <c r="E43" i="41"/>
  <c r="E40" i="41"/>
  <c r="E22" i="41"/>
  <c r="E28" i="41"/>
  <c r="E6" i="41"/>
  <c r="E16" i="41"/>
  <c r="E10" i="41"/>
  <c r="E37" i="41"/>
  <c r="E20" i="41"/>
  <c r="E22" i="40"/>
  <c r="E27" i="40"/>
  <c r="E24" i="40"/>
  <c r="E36" i="40"/>
  <c r="E32" i="39"/>
  <c r="E43" i="38"/>
  <c r="E20" i="38"/>
  <c r="E42" i="38"/>
  <c r="E21" i="38"/>
  <c r="E25" i="38"/>
  <c r="E24" i="38"/>
  <c r="E9" i="37"/>
  <c r="E31" i="37"/>
  <c r="E13" i="37"/>
  <c r="E43" i="37"/>
  <c r="E5" i="37"/>
  <c r="E24" i="37"/>
  <c r="E32" i="37"/>
  <c r="E12" i="37"/>
  <c r="E39" i="37"/>
  <c r="E8" i="37"/>
  <c r="E15" i="36"/>
  <c r="E35" i="36"/>
  <c r="E27" i="36"/>
  <c r="E23" i="36"/>
  <c r="E25" i="36"/>
  <c r="E17" i="36"/>
  <c r="E17" i="35"/>
  <c r="E16" i="35"/>
  <c r="E39" i="35"/>
  <c r="E33" i="35"/>
  <c r="E23" i="35"/>
  <c r="E31" i="35"/>
  <c r="E36" i="35"/>
  <c r="E41" i="35"/>
  <c r="E19" i="35"/>
  <c r="E21" i="35"/>
  <c r="E34" i="35"/>
  <c r="E37" i="35"/>
  <c r="E13" i="35"/>
  <c r="E8" i="35"/>
  <c r="E42" i="35"/>
  <c r="E9" i="35"/>
  <c r="E15" i="35"/>
  <c r="E29" i="35"/>
  <c r="E32" i="35"/>
  <c r="E28" i="35"/>
  <c r="E35" i="35"/>
  <c r="E5" i="35"/>
  <c r="E40" i="35"/>
  <c r="E25" i="35"/>
  <c r="E42" i="34"/>
  <c r="E25" i="34"/>
  <c r="E39" i="34"/>
  <c r="E19" i="34"/>
  <c r="E23" i="34"/>
  <c r="E39" i="33"/>
  <c r="E24" i="33"/>
  <c r="E29" i="33"/>
  <c r="E8" i="33"/>
  <c r="E7" i="33"/>
  <c r="E31" i="33"/>
  <c r="E23" i="33"/>
  <c r="E20" i="33"/>
  <c r="E17" i="33"/>
  <c r="E13" i="33"/>
  <c r="E11" i="33"/>
  <c r="E27" i="33"/>
  <c r="E43" i="32"/>
  <c r="E23" i="32"/>
  <c r="E31" i="32"/>
  <c r="E37" i="32"/>
  <c r="E29" i="32"/>
  <c r="E21" i="32"/>
  <c r="E27" i="32"/>
  <c r="E9" i="32"/>
  <c r="E17" i="32"/>
  <c r="E11" i="32"/>
  <c r="E41" i="32"/>
  <c r="E28" i="32"/>
  <c r="E35" i="32"/>
  <c r="E39" i="32"/>
  <c r="E25" i="32"/>
  <c r="E7" i="32"/>
  <c r="E19" i="32"/>
  <c r="E33" i="32"/>
  <c r="E13" i="32"/>
  <c r="E34" i="32"/>
  <c r="E14" i="32"/>
  <c r="E15" i="32"/>
  <c r="E42" i="32"/>
  <c r="E38" i="31"/>
  <c r="E30" i="31"/>
  <c r="E11" i="31"/>
  <c r="E9" i="31"/>
  <c r="E33" i="31"/>
  <c r="E14" i="31"/>
  <c r="E34" i="31"/>
  <c r="E27" i="31"/>
  <c r="E35" i="31"/>
  <c r="E17" i="31"/>
  <c r="E6" i="31"/>
  <c r="E41" i="31"/>
  <c r="E26" i="31"/>
  <c r="E13" i="31"/>
  <c r="E7" i="31"/>
  <c r="E23" i="31"/>
  <c r="E42" i="31"/>
  <c r="E15" i="31"/>
  <c r="E39" i="31"/>
  <c r="E31" i="31"/>
  <c r="E37" i="31"/>
  <c r="E29" i="31"/>
  <c r="E22" i="31"/>
  <c r="E19" i="31"/>
  <c r="E10" i="31"/>
  <c r="E41" i="30"/>
  <c r="E5" i="30"/>
  <c r="E40" i="30"/>
  <c r="E31" i="30"/>
  <c r="E23" i="30"/>
  <c r="E16" i="30"/>
  <c r="E27" i="30"/>
  <c r="E8" i="30"/>
  <c r="E36" i="30"/>
  <c r="E19" i="30"/>
  <c r="E11" i="30"/>
  <c r="E28" i="30"/>
  <c r="E35" i="30"/>
  <c r="E37" i="30"/>
  <c r="E7" i="30"/>
  <c r="E25" i="30"/>
  <c r="E21" i="30"/>
  <c r="E15" i="30"/>
  <c r="E29" i="30"/>
  <c r="E43" i="29"/>
  <c r="E11" i="29"/>
  <c r="E8" i="29"/>
  <c r="E35" i="29"/>
  <c r="E40" i="29"/>
  <c r="E9" i="28"/>
  <c r="E19" i="28"/>
  <c r="E30" i="28"/>
  <c r="E23" i="28"/>
  <c r="E10" i="28"/>
  <c r="E29" i="28"/>
  <c r="E14" i="28"/>
  <c r="E13" i="28"/>
  <c r="E27" i="28"/>
  <c r="E7" i="28"/>
  <c r="E37" i="28"/>
  <c r="E11" i="28"/>
  <c r="E41" i="28"/>
  <c r="E15" i="28"/>
  <c r="E34" i="28"/>
  <c r="E35" i="28"/>
  <c r="E21" i="28"/>
  <c r="E25" i="28"/>
  <c r="E22" i="28"/>
  <c r="E42" i="28"/>
  <c r="E27" i="27"/>
  <c r="E27" i="25"/>
  <c r="E5" i="25"/>
  <c r="E43" i="25"/>
  <c r="E43" i="24"/>
  <c r="E31" i="24"/>
  <c r="E15" i="24"/>
  <c r="E23" i="24"/>
  <c r="E14" i="24"/>
  <c r="E35" i="24"/>
  <c r="E28" i="24"/>
  <c r="E27" i="24"/>
  <c r="E38" i="24"/>
  <c r="E26" i="24"/>
  <c r="E10" i="24"/>
  <c r="E41" i="24"/>
  <c r="E7" i="24"/>
  <c r="E39" i="24"/>
  <c r="E12" i="24"/>
  <c r="E5" i="24"/>
  <c r="E34" i="24"/>
  <c r="E22" i="24"/>
  <c r="E6" i="24"/>
  <c r="E30" i="24"/>
  <c r="E8" i="24"/>
  <c r="E11" i="24"/>
  <c r="E20" i="24"/>
  <c r="E42" i="24"/>
  <c r="E42" i="23"/>
  <c r="E32" i="23"/>
  <c r="E24" i="23"/>
  <c r="E37" i="23"/>
  <c r="E28" i="23"/>
  <c r="E36" i="23"/>
  <c r="E18" i="23"/>
  <c r="E20" i="23"/>
  <c r="E41" i="23"/>
  <c r="E5" i="23"/>
  <c r="E12" i="23"/>
  <c r="E25" i="23"/>
  <c r="E10" i="23"/>
  <c r="E21" i="23"/>
  <c r="E41" i="22"/>
  <c r="E14" i="22"/>
  <c r="E22" i="22"/>
  <c r="E32" i="22"/>
  <c r="E16" i="22"/>
  <c r="E35" i="22"/>
  <c r="E11" i="22"/>
  <c r="E18" i="22"/>
  <c r="E42" i="22"/>
  <c r="E10" i="22"/>
  <c r="E27" i="22"/>
  <c r="E34" i="22"/>
  <c r="E38" i="22"/>
  <c r="E7" i="22"/>
  <c r="E23" i="22"/>
  <c r="E6" i="22"/>
  <c r="E39" i="22"/>
  <c r="E24" i="22"/>
  <c r="E5" i="22"/>
  <c r="E26" i="22"/>
  <c r="E40" i="22"/>
  <c r="E31" i="22"/>
  <c r="E30" i="22"/>
  <c r="E42" i="21"/>
  <c r="E18" i="21"/>
  <c r="E20" i="21"/>
  <c r="E32" i="21"/>
  <c r="E17" i="21"/>
  <c r="E16" i="21"/>
  <c r="E43" i="21"/>
  <c r="E12" i="21"/>
  <c r="E36" i="21"/>
  <c r="E13" i="21"/>
  <c r="E38" i="21"/>
  <c r="E9" i="21"/>
  <c r="E21" i="21"/>
  <c r="E41" i="21"/>
  <c r="E22" i="21"/>
  <c r="E30" i="21"/>
  <c r="E14" i="21"/>
  <c r="E28" i="21"/>
  <c r="E33" i="21"/>
  <c r="E29" i="21"/>
  <c r="E6" i="21"/>
  <c r="E8" i="21"/>
  <c r="E39" i="20"/>
  <c r="E27" i="20"/>
  <c r="E15" i="20"/>
  <c r="E30" i="20"/>
  <c r="E18" i="20"/>
  <c r="E6" i="20"/>
  <c r="E20" i="20"/>
  <c r="E35" i="20"/>
  <c r="E14" i="20"/>
  <c r="E5" i="20"/>
  <c r="E41" i="20"/>
  <c r="E11" i="20"/>
  <c r="E31" i="20"/>
  <c r="E23" i="20"/>
  <c r="E7" i="20"/>
  <c r="E26" i="20"/>
  <c r="E10" i="20"/>
  <c r="E12" i="20"/>
  <c r="E42" i="20"/>
  <c r="E25" i="19"/>
  <c r="E29" i="19"/>
  <c r="E37" i="19"/>
  <c r="E11" i="19"/>
  <c r="E21" i="19"/>
  <c r="E41" i="19"/>
  <c r="E32" i="19"/>
  <c r="E40" i="19"/>
  <c r="E16" i="19"/>
  <c r="E9" i="19"/>
  <c r="E12" i="19"/>
  <c r="E34" i="19"/>
  <c r="E24" i="19"/>
  <c r="E42" i="19"/>
  <c r="E22" i="19"/>
  <c r="E13" i="19"/>
  <c r="E5" i="19"/>
  <c r="E36" i="19"/>
  <c r="E43" i="19"/>
  <c r="E42" i="18"/>
  <c r="E11" i="18"/>
  <c r="E15" i="18"/>
  <c r="E23" i="18"/>
  <c r="E25" i="17"/>
  <c r="E11" i="17"/>
  <c r="E31" i="17"/>
  <c r="E29" i="17"/>
  <c r="E30" i="17"/>
  <c r="E43" i="17"/>
  <c r="E21" i="17"/>
  <c r="E19" i="17"/>
  <c r="E13" i="17"/>
  <c r="E35" i="17"/>
  <c r="E33" i="17"/>
  <c r="E6" i="17"/>
  <c r="E37" i="17"/>
  <c r="E40" i="15"/>
  <c r="E11" i="15"/>
  <c r="E37" i="15"/>
  <c r="E41" i="15"/>
  <c r="E18" i="14"/>
  <c r="E6" i="14"/>
  <c r="E10" i="14"/>
  <c r="E27" i="14"/>
  <c r="E22" i="14"/>
  <c r="E13" i="14"/>
  <c r="E16" i="14"/>
  <c r="E23" i="14"/>
  <c r="E26" i="14"/>
  <c r="E7" i="14"/>
  <c r="E38" i="14"/>
  <c r="E25" i="14"/>
  <c r="E29" i="14"/>
  <c r="E41" i="14"/>
  <c r="E9" i="14"/>
  <c r="E14" i="14"/>
  <c r="E21" i="14"/>
  <c r="E37" i="14"/>
  <c r="E34" i="14"/>
  <c r="E41" i="12"/>
  <c r="E18" i="12"/>
  <c r="E32" i="12"/>
  <c r="E39" i="12"/>
  <c r="E20" i="12"/>
  <c r="E30" i="12"/>
  <c r="E19" i="12"/>
  <c r="E6" i="12"/>
  <c r="E22" i="13"/>
  <c r="E21" i="13"/>
  <c r="E30" i="13"/>
  <c r="E10" i="13"/>
  <c r="E39" i="13"/>
  <c r="E42" i="8"/>
  <c r="E22" i="8"/>
  <c r="E36" i="8"/>
  <c r="E14" i="8"/>
  <c r="E24" i="8"/>
  <c r="E8" i="8"/>
  <c r="E41" i="8"/>
  <c r="E10" i="8"/>
  <c r="E37" i="8"/>
  <c r="E7" i="8"/>
  <c r="L44" i="51"/>
  <c r="E9" i="8"/>
  <c r="L44" i="48"/>
  <c r="E18" i="36"/>
  <c r="E9" i="16"/>
  <c r="E9" i="36"/>
  <c r="E43" i="36"/>
  <c r="E43" i="40"/>
  <c r="E28" i="17"/>
  <c r="E10" i="12"/>
  <c r="E28" i="12"/>
  <c r="E6" i="52"/>
  <c r="E11" i="52"/>
  <c r="E14" i="52"/>
  <c r="E17" i="52"/>
  <c r="E18" i="52"/>
  <c r="E27" i="52"/>
  <c r="E29" i="52"/>
  <c r="E30" i="52"/>
  <c r="E32" i="52"/>
  <c r="E41" i="52"/>
  <c r="E9" i="52"/>
  <c r="E10" i="52"/>
  <c r="E13" i="52"/>
  <c r="E19" i="52"/>
  <c r="E21" i="52"/>
  <c r="E22" i="52"/>
  <c r="E25" i="52"/>
  <c r="E26" i="52"/>
  <c r="E33" i="52"/>
  <c r="E34" i="52"/>
  <c r="E36" i="52"/>
  <c r="E37" i="52"/>
  <c r="E40" i="52"/>
  <c r="E42" i="52"/>
  <c r="E8" i="51"/>
  <c r="E12" i="51"/>
  <c r="E20" i="51"/>
  <c r="E24" i="51"/>
  <c r="E25" i="51"/>
  <c r="E26" i="51"/>
  <c r="E29" i="51"/>
  <c r="E33" i="51"/>
  <c r="E36" i="51"/>
  <c r="E37" i="51"/>
  <c r="E40" i="51"/>
  <c r="E41" i="51"/>
  <c r="E42" i="51"/>
  <c r="E5" i="51"/>
  <c r="E9" i="51"/>
  <c r="E17" i="51"/>
  <c r="E32" i="51"/>
  <c r="E7" i="51"/>
  <c r="E10" i="51"/>
  <c r="E13" i="51"/>
  <c r="E16" i="51"/>
  <c r="E18" i="51"/>
  <c r="E21" i="51"/>
  <c r="E28" i="51"/>
  <c r="E34" i="51"/>
  <c r="E38" i="13"/>
  <c r="E42" i="13"/>
  <c r="E43" i="34"/>
  <c r="E42" i="36"/>
  <c r="E42" i="40"/>
  <c r="E42" i="33"/>
  <c r="E42" i="29"/>
  <c r="E30" i="26"/>
  <c r="E41" i="26"/>
  <c r="E9" i="25"/>
  <c r="E42" i="25"/>
  <c r="E43" i="12"/>
  <c r="E42" i="12"/>
  <c r="E43" i="15"/>
  <c r="E42" i="16"/>
  <c r="E41" i="16"/>
  <c r="E41" i="17"/>
  <c r="E41" i="25"/>
  <c r="E42" i="26"/>
  <c r="E41" i="29"/>
  <c r="E41" i="33"/>
  <c r="E43" i="44"/>
  <c r="X42" i="48"/>
  <c r="X42" i="50"/>
  <c r="X42" i="43"/>
  <c r="X42" i="42"/>
  <c r="X42" i="49"/>
  <c r="X42" i="51"/>
  <c r="X42" i="52"/>
  <c r="X42" i="44"/>
  <c r="X42" i="41"/>
  <c r="X42" i="39"/>
  <c r="X42" i="37"/>
  <c r="X42" i="33"/>
  <c r="X42" i="31"/>
  <c r="X42" i="29"/>
  <c r="X42" i="27"/>
  <c r="X42" i="25"/>
  <c r="X42" i="40"/>
  <c r="X42" i="38"/>
  <c r="X42" i="36"/>
  <c r="X42" i="35"/>
  <c r="X42" i="34"/>
  <c r="X42" i="32"/>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X42" i="8"/>
  <c r="V42" i="13"/>
  <c r="V43" i="12"/>
  <c r="X42" i="12"/>
  <c r="V42" i="14"/>
  <c r="V42" i="15"/>
  <c r="V43" i="16"/>
  <c r="X42" i="16"/>
  <c r="V43" i="17"/>
  <c r="V43" i="18"/>
  <c r="X42" i="18"/>
  <c r="V42" i="19"/>
  <c r="V43" i="20"/>
  <c r="X42" i="20"/>
  <c r="V42" i="21"/>
  <c r="V43" i="22"/>
  <c r="X42" i="22"/>
  <c r="V42" i="23"/>
  <c r="V42" i="24"/>
  <c r="X42" i="24"/>
  <c r="V43" i="8"/>
  <c r="V43" i="13"/>
  <c r="X42" i="13"/>
  <c r="V42" i="12"/>
  <c r="V43" i="14"/>
  <c r="X42" i="14"/>
  <c r="V43" i="15"/>
  <c r="X42" i="15"/>
  <c r="V42" i="16"/>
  <c r="V42" i="17"/>
  <c r="X42" i="17"/>
  <c r="V42" i="18"/>
  <c r="V43" i="19"/>
  <c r="X42" i="19"/>
  <c r="V42" i="20"/>
  <c r="V43" i="21"/>
  <c r="X42" i="21"/>
  <c r="V42" i="22"/>
  <c r="V43" i="23"/>
  <c r="X42" i="23"/>
  <c r="V43" i="24"/>
  <c r="V36" i="38"/>
  <c r="V36" i="22"/>
  <c r="V36" i="48"/>
  <c r="V36" i="43"/>
  <c r="X18" i="26"/>
  <c r="X18" i="35"/>
  <c r="X18" i="14"/>
  <c r="X18" i="27"/>
  <c r="X16" i="48"/>
  <c r="X16" i="38"/>
  <c r="X16" i="35"/>
  <c r="V10" i="28"/>
  <c r="V10" i="51"/>
  <c r="V10" i="18"/>
  <c r="V10" i="22"/>
  <c r="V10" i="37"/>
  <c r="V10" i="43"/>
  <c r="V10" i="40"/>
  <c r="V10" i="29"/>
  <c r="V10" i="32"/>
  <c r="V10" i="23"/>
  <c r="V10" i="24"/>
  <c r="V10" i="38"/>
  <c r="V10" i="16"/>
  <c r="V10" i="33"/>
  <c r="V10" i="44"/>
  <c r="V10" i="50"/>
  <c r="V10" i="39"/>
  <c r="V8" i="13"/>
  <c r="V8" i="18"/>
  <c r="X38" i="20"/>
  <c r="X38" i="36"/>
  <c r="X38" i="31"/>
  <c r="X38" i="44"/>
  <c r="V11" i="38"/>
  <c r="X18" i="43"/>
  <c r="X18" i="52"/>
  <c r="X18" i="21"/>
  <c r="X18" i="41"/>
  <c r="X18" i="25"/>
  <c r="X18" i="44"/>
  <c r="X18" i="28"/>
  <c r="X16" i="8"/>
  <c r="X38" i="12"/>
  <c r="V36" i="25"/>
  <c r="X38" i="34"/>
  <c r="X38" i="24"/>
  <c r="X38" i="48"/>
  <c r="X38" i="16"/>
  <c r="X38" i="40"/>
  <c r="X38" i="51"/>
  <c r="V34" i="27"/>
  <c r="V34" i="14"/>
  <c r="E23" i="4"/>
  <c r="X20" i="14" s="1"/>
  <c r="V11" i="33"/>
  <c r="V11" i="8"/>
  <c r="V11" i="16"/>
  <c r="V11" i="36"/>
  <c r="V11" i="40"/>
  <c r="V10" i="36"/>
  <c r="X18" i="50"/>
  <c r="X18" i="30"/>
  <c r="X18" i="48"/>
  <c r="X18" i="37"/>
  <c r="X18" i="22"/>
  <c r="X18" i="32"/>
  <c r="X18" i="18"/>
  <c r="X18" i="12"/>
  <c r="X18" i="38"/>
  <c r="X18" i="36"/>
  <c r="X18" i="20"/>
  <c r="X16" i="23"/>
  <c r="X38" i="22"/>
  <c r="V10" i="48"/>
  <c r="V8" i="50"/>
  <c r="V7" i="44"/>
  <c r="X38" i="28"/>
  <c r="X38" i="17"/>
  <c r="X38" i="52"/>
  <c r="X38" i="41"/>
  <c r="X38" i="25"/>
  <c r="X38" i="21"/>
  <c r="X38" i="35"/>
  <c r="V36" i="42"/>
  <c r="V12" i="32"/>
  <c r="V12" i="39"/>
  <c r="V12" i="40"/>
  <c r="V12" i="34"/>
  <c r="V24" i="20"/>
  <c r="V24" i="32"/>
  <c r="V18" i="22"/>
  <c r="V18" i="23"/>
  <c r="V18" i="34"/>
  <c r="V18" i="38"/>
  <c r="V18" i="40"/>
  <c r="V18" i="17"/>
  <c r="V18" i="27"/>
  <c r="V18" i="36"/>
  <c r="V18" i="39"/>
  <c r="V18" i="41"/>
  <c r="V23" i="23"/>
  <c r="V23" i="39"/>
  <c r="V27" i="21"/>
  <c r="V28" i="14"/>
  <c r="V28" i="19"/>
  <c r="V28" i="32"/>
  <c r="V28" i="38"/>
  <c r="V28" i="39"/>
  <c r="V28" i="40"/>
  <c r="V28" i="22"/>
  <c r="V28" i="26"/>
  <c r="V28" i="37"/>
  <c r="D9" i="4"/>
  <c r="V6" i="22" s="1"/>
  <c r="D17" i="4"/>
  <c r="E8" i="4"/>
  <c r="X5" i="28" s="1"/>
  <c r="D23" i="4"/>
  <c r="D33" i="4"/>
  <c r="V30" i="52" s="1"/>
  <c r="E17" i="4"/>
  <c r="D22" i="4"/>
  <c r="V30" i="29"/>
  <c r="V30" i="8"/>
  <c r="V30" i="49"/>
  <c r="V30" i="24"/>
  <c r="V30" i="39"/>
  <c r="V30" i="30"/>
  <c r="V30" i="41"/>
  <c r="V6" i="12"/>
  <c r="V6" i="21"/>
  <c r="V6" i="35"/>
  <c r="X20" i="33"/>
  <c r="X20" i="12"/>
  <c r="X20" i="51"/>
  <c r="X20" i="41"/>
  <c r="X20" i="28"/>
  <c r="X20" i="29"/>
  <c r="X20" i="50"/>
  <c r="X5" i="24"/>
  <c r="V20" i="41"/>
  <c r="V20" i="49"/>
  <c r="V20" i="15"/>
  <c r="V20" i="21"/>
  <c r="V20" i="27"/>
  <c r="V20" i="44"/>
  <c r="V14" i="12"/>
  <c r="V14" i="36"/>
  <c r="X19" i="52"/>
  <c r="X19" i="43"/>
  <c r="X18" i="42"/>
  <c r="X18" i="24"/>
  <c r="V27" i="8"/>
  <c r="V27" i="17"/>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18"/>
  <c r="V25" i="29"/>
  <c r="V25" i="37"/>
  <c r="V38" i="51"/>
  <c r="V38" i="17"/>
  <c r="V38" i="32"/>
  <c r="V38" i="42"/>
  <c r="V38" i="18"/>
  <c r="V38" i="27"/>
  <c r="V38" i="37"/>
  <c r="V38" i="48"/>
  <c r="V38" i="15"/>
  <c r="V38" i="26"/>
  <c r="V38" i="35"/>
  <c r="V38" i="13"/>
  <c r="V38" i="22"/>
  <c r="V38" i="30"/>
  <c r="E10" i="40"/>
  <c r="E42" i="30"/>
  <c r="E31" i="28"/>
  <c r="E43" i="23"/>
  <c r="E34" i="20"/>
  <c r="E28" i="20"/>
  <c r="E42" i="17"/>
  <c r="E42" i="15"/>
  <c r="E42" i="14"/>
  <c r="E23" i="12"/>
  <c r="E11" i="12"/>
  <c r="J7" i="46"/>
  <c r="E11" i="27"/>
  <c r="E41" i="18"/>
  <c r="E16" i="13"/>
  <c r="E8" i="38"/>
  <c r="E20" i="13"/>
  <c r="V31" i="21"/>
  <c r="V31" i="28"/>
  <c r="V31" i="39"/>
  <c r="V31" i="14"/>
  <c r="V31" i="38"/>
  <c r="V31" i="36"/>
  <c r="V31" i="35"/>
  <c r="V31" i="26"/>
  <c r="V31" i="32"/>
  <c r="V31" i="43"/>
  <c r="V21" i="16"/>
  <c r="V21" i="48"/>
  <c r="V21" i="25"/>
  <c r="V21" i="43"/>
  <c r="F5" i="36"/>
  <c r="F5" i="42"/>
  <c r="G5" i="42" s="1"/>
  <c r="P5" i="44"/>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35"/>
  <c r="V41" i="17"/>
  <c r="V41" i="24"/>
  <c r="V41" i="21"/>
  <c r="X31" i="29"/>
  <c r="X31" i="15"/>
  <c r="X31" i="23"/>
  <c r="X31" i="36"/>
  <c r="X31" i="25"/>
  <c r="F27" i="31"/>
  <c r="F27" i="30"/>
  <c r="F27" i="32"/>
  <c r="F27" i="33"/>
  <c r="G27" i="33" s="1"/>
  <c r="F27" i="34"/>
  <c r="F27" i="35"/>
  <c r="F27" i="36"/>
  <c r="G27" i="36" s="1"/>
  <c r="F27" i="37"/>
  <c r="F27" i="38"/>
  <c r="F27" i="39"/>
  <c r="F27" i="40"/>
  <c r="G27" i="40" s="1"/>
  <c r="F27" i="41"/>
  <c r="F27" i="42"/>
  <c r="F27" i="44"/>
  <c r="F27" i="43"/>
  <c r="P27" i="31"/>
  <c r="P27" i="30"/>
  <c r="P27" i="32"/>
  <c r="P27" i="33"/>
  <c r="P27" i="34"/>
  <c r="P27" i="35"/>
  <c r="P27" i="36"/>
  <c r="P27" i="37"/>
  <c r="P27" i="38"/>
  <c r="P27" i="39"/>
  <c r="P27" i="40"/>
  <c r="P27" i="41"/>
  <c r="P27" i="42"/>
  <c r="P27" i="44"/>
  <c r="P27" i="43"/>
  <c r="F27" i="48"/>
  <c r="F27" i="49"/>
  <c r="P27" i="49"/>
  <c r="P27" i="51"/>
  <c r="F27" i="51"/>
  <c r="F27" i="13"/>
  <c r="O42" i="4"/>
  <c r="P42" i="4" s="1"/>
  <c r="C42" i="4" s="1"/>
  <c r="F39" i="39" s="1"/>
  <c r="O37" i="4"/>
  <c r="P37" i="4" s="1"/>
  <c r="C37" i="4" s="1"/>
  <c r="F34" i="13" s="1"/>
  <c r="O22" i="4"/>
  <c r="P22" i="4" s="1"/>
  <c r="C22" i="4" s="1"/>
  <c r="P19" i="41" s="1"/>
  <c r="O16" i="4"/>
  <c r="P16" i="4" s="1"/>
  <c r="C16" i="4" s="1"/>
  <c r="F13" i="36" s="1"/>
  <c r="F10" i="40"/>
  <c r="F10" i="41"/>
  <c r="G10" i="41" s="1"/>
  <c r="F28" i="28"/>
  <c r="P28" i="21"/>
  <c r="O39" i="4"/>
  <c r="P39" i="4" s="1"/>
  <c r="C39" i="4" s="1"/>
  <c r="F36" i="19" s="1"/>
  <c r="G36" i="19" s="1"/>
  <c r="O32" i="4"/>
  <c r="P32" i="4" s="1"/>
  <c r="C32" i="4" s="1"/>
  <c r="P29" i="14" s="1"/>
  <c r="AN45" i="4"/>
  <c r="H45" i="4" s="1"/>
  <c r="N42" i="31" s="1"/>
  <c r="F27" i="12"/>
  <c r="P27" i="12"/>
  <c r="P27" i="14"/>
  <c r="P27" i="15"/>
  <c r="P27" i="16"/>
  <c r="F27" i="21"/>
  <c r="F27" i="22"/>
  <c r="F27" i="17"/>
  <c r="G27" i="17" s="1"/>
  <c r="P27" i="18"/>
  <c r="P27" i="19"/>
  <c r="P27" i="20"/>
  <c r="P27" i="23"/>
  <c r="P27" i="24"/>
  <c r="P27" i="25"/>
  <c r="P27" i="26"/>
  <c r="P27" i="27"/>
  <c r="P27" i="28"/>
  <c r="P27" i="29"/>
  <c r="F27" i="14"/>
  <c r="F27" i="15"/>
  <c r="F27" i="16"/>
  <c r="P27" i="17"/>
  <c r="P27" i="21"/>
  <c r="P27" i="22"/>
  <c r="F27" i="18"/>
  <c r="G27" i="18" s="1"/>
  <c r="F27" i="19"/>
  <c r="F27" i="20"/>
  <c r="F27" i="23"/>
  <c r="F27" i="24"/>
  <c r="F27" i="25"/>
  <c r="G27" i="25" s="1"/>
  <c r="F27" i="26"/>
  <c r="F27" i="27"/>
  <c r="G27" i="27" s="1"/>
  <c r="F27" i="28"/>
  <c r="F27" i="29"/>
  <c r="F11" i="43"/>
  <c r="F34" i="17"/>
  <c r="P36" i="44"/>
  <c r="P36" i="28"/>
  <c r="F36" i="35"/>
  <c r="F36" i="41"/>
  <c r="O38" i="4"/>
  <c r="P38" i="4" s="1"/>
  <c r="C38" i="4" s="1"/>
  <c r="O26" i="4"/>
  <c r="P26" i="4" s="1"/>
  <c r="C26" i="4" s="1"/>
  <c r="F33" i="28"/>
  <c r="F33" i="19"/>
  <c r="F33" i="26"/>
  <c r="G33" i="26" s="1"/>
  <c r="P33" i="16"/>
  <c r="F33" i="33"/>
  <c r="G33" i="33" s="1"/>
  <c r="F33" i="20"/>
  <c r="F33" i="34"/>
  <c r="F33" i="27"/>
  <c r="P33" i="32"/>
  <c r="F33" i="36"/>
  <c r="P33" i="49"/>
  <c r="O41" i="4"/>
  <c r="P41" i="4" s="1"/>
  <c r="C41" i="4" s="1"/>
  <c r="O46" i="4"/>
  <c r="P46" i="4" s="1"/>
  <c r="C46" i="4" s="1"/>
  <c r="P43" i="17" s="1"/>
  <c r="P19" i="15"/>
  <c r="P32" i="32"/>
  <c r="F32" i="41"/>
  <c r="P12" i="13"/>
  <c r="F12" i="17"/>
  <c r="P12" i="16"/>
  <c r="F12" i="19"/>
  <c r="F12" i="12"/>
  <c r="P12" i="15"/>
  <c r="P12" i="18"/>
  <c r="AI28" i="4"/>
  <c r="G28" i="4" s="1"/>
  <c r="AI26" i="4"/>
  <c r="G26" i="4" s="1"/>
  <c r="J23" i="25" s="1"/>
  <c r="AI24" i="4"/>
  <c r="G24" i="4" s="1"/>
  <c r="J21" i="13" s="1"/>
  <c r="AI20" i="4"/>
  <c r="G20" i="4" s="1"/>
  <c r="AI18" i="4"/>
  <c r="G18" i="4" s="1"/>
  <c r="AI16" i="4"/>
  <c r="G16" i="4" s="1"/>
  <c r="AI12" i="4"/>
  <c r="G12" i="4" s="1"/>
  <c r="J9" i="28" s="1"/>
  <c r="AI10" i="4"/>
  <c r="G10" i="4" s="1"/>
  <c r="J7" i="15" s="1"/>
  <c r="F29" i="25"/>
  <c r="P29" i="49"/>
  <c r="P29" i="29"/>
  <c r="F29" i="39"/>
  <c r="F29" i="26"/>
  <c r="P29" i="52"/>
  <c r="P29" i="34"/>
  <c r="F29" i="17"/>
  <c r="G29" i="17" s="1"/>
  <c r="F29" i="23"/>
  <c r="G29" i="23" s="1"/>
  <c r="F29" i="27"/>
  <c r="F29" i="30"/>
  <c r="G29" i="30" s="1"/>
  <c r="F29" i="37"/>
  <c r="F29" i="41"/>
  <c r="F32" i="13"/>
  <c r="P32" i="39"/>
  <c r="F40" i="13"/>
  <c r="F40" i="14"/>
  <c r="P40" i="15"/>
  <c r="P40" i="16"/>
  <c r="P40" i="17"/>
  <c r="F40" i="19"/>
  <c r="F40" i="20"/>
  <c r="P40" i="20"/>
  <c r="F40" i="22"/>
  <c r="P40" i="23"/>
  <c r="P40" i="31"/>
  <c r="P40" i="25"/>
  <c r="F40" i="27"/>
  <c r="P40" i="29"/>
  <c r="F40" i="32"/>
  <c r="P40" i="33"/>
  <c r="F40" i="36"/>
  <c r="P40" i="37"/>
  <c r="F40" i="39"/>
  <c r="P40" i="41"/>
  <c r="P40" i="34"/>
  <c r="P40" i="38"/>
  <c r="F40" i="44"/>
  <c r="G40" i="44" s="1"/>
  <c r="F40" i="43"/>
  <c r="P40" i="49"/>
  <c r="F40" i="50"/>
  <c r="F40" i="51"/>
  <c r="P40" i="13"/>
  <c r="F40" i="15"/>
  <c r="P40" i="14"/>
  <c r="P40" i="18"/>
  <c r="F40" i="18"/>
  <c r="G40" i="18" s="1"/>
  <c r="P40" i="19"/>
  <c r="P40" i="21"/>
  <c r="F40" i="21"/>
  <c r="F40" i="23"/>
  <c r="F40" i="24"/>
  <c r="F40" i="25"/>
  <c r="G40" i="25" s="1"/>
  <c r="F40" i="26"/>
  <c r="P40" i="27"/>
  <c r="F40" i="31"/>
  <c r="P40" i="30"/>
  <c r="F40" i="33"/>
  <c r="P40" i="35"/>
  <c r="F40" i="37"/>
  <c r="F40" i="38"/>
  <c r="F40" i="41"/>
  <c r="P40" i="32"/>
  <c r="P40" i="36"/>
  <c r="F40" i="42"/>
  <c r="P40" i="44"/>
  <c r="P40" i="43"/>
  <c r="P40" i="48"/>
  <c r="P40" i="50"/>
  <c r="P40" i="51"/>
  <c r="F40" i="52"/>
  <c r="F12" i="22"/>
  <c r="F12" i="26"/>
  <c r="F12" i="28"/>
  <c r="P12" i="30"/>
  <c r="P12" i="34"/>
  <c r="F12" i="24"/>
  <c r="F12" i="38"/>
  <c r="F12" i="40"/>
  <c r="F12" i="42"/>
  <c r="G12" i="42" s="1"/>
  <c r="P12" i="20"/>
  <c r="P12" i="22"/>
  <c r="P12" i="27"/>
  <c r="F12" i="31"/>
  <c r="F12" i="33"/>
  <c r="P12" i="23"/>
  <c r="P12" i="36"/>
  <c r="P12" i="38"/>
  <c r="P12" i="41"/>
  <c r="F12" i="43"/>
  <c r="AI32" i="4"/>
  <c r="G32" i="4" s="1"/>
  <c r="J29" i="48" s="1"/>
  <c r="AI38" i="4"/>
  <c r="G38" i="4" s="1"/>
  <c r="J35" i="17" s="1"/>
  <c r="AI30" i="4"/>
  <c r="G30" i="4" s="1"/>
  <c r="AI22" i="4"/>
  <c r="G22" i="4" s="1"/>
  <c r="AI14" i="4"/>
  <c r="G14" i="4" s="1"/>
  <c r="J11" i="35" s="1"/>
  <c r="AI9" i="4"/>
  <c r="G9" i="4" s="1"/>
  <c r="J23" i="23"/>
  <c r="J35" i="19"/>
  <c r="J35" i="27"/>
  <c r="J35" i="29"/>
  <c r="J35" i="41"/>
  <c r="J35" i="12"/>
  <c r="J35" i="15"/>
  <c r="J35" i="28"/>
  <c r="J35" i="36"/>
  <c r="J35" i="52"/>
  <c r="J35" i="31"/>
  <c r="J35" i="42"/>
  <c r="J35" i="40"/>
  <c r="J35" i="37"/>
  <c r="J35" i="38"/>
  <c r="AI34" i="4"/>
  <c r="G34" i="4" s="1"/>
  <c r="J31" i="16" s="1"/>
  <c r="J21" i="48"/>
  <c r="F43" i="30"/>
  <c r="P43" i="37"/>
  <c r="F43" i="39"/>
  <c r="F43" i="23"/>
  <c r="P43" i="40"/>
  <c r="F43" i="16"/>
  <c r="P43" i="15"/>
  <c r="J15" i="49"/>
  <c r="J15" i="34"/>
  <c r="J15" i="17"/>
  <c r="J15" i="29"/>
  <c r="J15" i="24"/>
  <c r="J15" i="23"/>
  <c r="J15" i="39"/>
  <c r="J15" i="15"/>
  <c r="J15" i="22"/>
  <c r="J15" i="37"/>
  <c r="J15" i="33"/>
  <c r="J15" i="44"/>
  <c r="J15" i="19"/>
  <c r="J15" i="52"/>
  <c r="J15" i="8"/>
  <c r="J15" i="28"/>
  <c r="J15" i="18"/>
  <c r="J15" i="40"/>
  <c r="J15" i="48"/>
  <c r="J15" i="32"/>
  <c r="J15" i="35"/>
  <c r="J15" i="14"/>
  <c r="J15" i="21"/>
  <c r="J15" i="36"/>
  <c r="J15" i="42"/>
  <c r="J15" i="27"/>
  <c r="J15" i="38"/>
  <c r="J15" i="30"/>
  <c r="J15" i="43"/>
  <c r="AI40" i="4"/>
  <c r="G40" i="4" s="1"/>
  <c r="J37" i="40" s="1"/>
  <c r="X14" i="37"/>
  <c r="X14" i="38"/>
  <c r="X14" i="49"/>
  <c r="X14" i="30"/>
  <c r="X14" i="18"/>
  <c r="X14" i="40"/>
  <c r="X14" i="43"/>
  <c r="X14" i="23"/>
  <c r="X14" i="12"/>
  <c r="X14" i="20"/>
  <c r="X14" i="19"/>
  <c r="X14" i="29"/>
  <c r="P23" i="8"/>
  <c r="F23" i="16"/>
  <c r="P33" i="43"/>
  <c r="P33" i="42"/>
  <c r="F33" i="8"/>
  <c r="P33" i="24"/>
  <c r="F33" i="41"/>
  <c r="P33" i="31"/>
  <c r="F39" i="17"/>
  <c r="G39" i="17" s="1"/>
  <c r="F39" i="48"/>
  <c r="P39" i="33"/>
  <c r="G27" i="31"/>
  <c r="X22" i="22"/>
  <c r="X22" i="38"/>
  <c r="X22" i="40"/>
  <c r="X22" i="48"/>
  <c r="X22" i="21"/>
  <c r="X22" i="52"/>
  <c r="X22" i="31"/>
  <c r="X22" i="39"/>
  <c r="X22" i="34"/>
  <c r="X22" i="23"/>
  <c r="X22" i="44"/>
  <c r="X22" i="37"/>
  <c r="X22" i="29"/>
  <c r="X22" i="26"/>
  <c r="X22" i="36"/>
  <c r="X22" i="35"/>
  <c r="X22" i="19"/>
  <c r="X22" i="32"/>
  <c r="X22" i="30"/>
  <c r="X22" i="43"/>
  <c r="X22" i="27"/>
  <c r="X22" i="49"/>
  <c r="X22" i="12"/>
  <c r="X22" i="50"/>
  <c r="X22" i="14"/>
  <c r="X22" i="25"/>
  <c r="X22" i="51"/>
  <c r="X22" i="33"/>
  <c r="X22" i="20"/>
  <c r="X22" i="42"/>
  <c r="X22" i="41"/>
  <c r="X22" i="16"/>
  <c r="X22" i="15"/>
  <c r="X22" i="18"/>
  <c r="X22" i="8"/>
  <c r="X22" i="2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F23" i="28"/>
  <c r="G23" i="28" s="1"/>
  <c r="F39" i="31"/>
  <c r="G39" i="31" s="1"/>
  <c r="P39" i="41"/>
  <c r="P39" i="26"/>
  <c r="P39" i="31"/>
  <c r="P39" i="14"/>
  <c r="P39" i="16"/>
  <c r="F39" i="51"/>
  <c r="F39" i="29"/>
  <c r="P39" i="8"/>
  <c r="P39" i="18"/>
  <c r="P39" i="20"/>
  <c r="P39" i="30"/>
  <c r="P33" i="33"/>
  <c r="P33" i="36"/>
  <c r="P33" i="15"/>
  <c r="F33" i="16"/>
  <c r="P33" i="17"/>
  <c r="F33" i="51"/>
  <c r="G33" i="51" s="1"/>
  <c r="F33" i="50"/>
  <c r="F33" i="17"/>
  <c r="G33" i="17" s="1"/>
  <c r="P33" i="22"/>
  <c r="F33" i="44"/>
  <c r="G33" i="44" s="1"/>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G33" i="23" s="1"/>
  <c r="F33" i="15"/>
  <c r="P33" i="34"/>
  <c r="P33" i="19"/>
  <c r="P33" i="48"/>
  <c r="F33" i="37"/>
  <c r="P33" i="23"/>
  <c r="F33" i="38"/>
  <c r="P33" i="18"/>
  <c r="F15" i="33"/>
  <c r="G15" i="33" s="1"/>
  <c r="P13" i="37"/>
  <c r="F13" i="14"/>
  <c r="F13" i="33"/>
  <c r="G13" i="33" s="1"/>
  <c r="P13" i="19"/>
  <c r="F13" i="41"/>
  <c r="G13" i="41" s="1"/>
  <c r="F13" i="13"/>
  <c r="F36" i="15"/>
  <c r="P36" i="52"/>
  <c r="P36" i="49"/>
  <c r="P36" i="23"/>
  <c r="F36" i="18"/>
  <c r="P36" i="25"/>
  <c r="F36" i="44"/>
  <c r="F36" i="42"/>
  <c r="P36" i="40"/>
  <c r="P36" i="20"/>
  <c r="F36" i="31"/>
  <c r="F36" i="28"/>
  <c r="P36" i="37"/>
  <c r="F14" i="19"/>
  <c r="P14" i="39"/>
  <c r="V17" i="40"/>
  <c r="V17" i="33"/>
  <c r="V17" i="51"/>
  <c r="V17" i="34"/>
  <c r="P29" i="8"/>
  <c r="P29" i="33"/>
  <c r="F29" i="8"/>
  <c r="P29" i="23"/>
  <c r="P29" i="50"/>
  <c r="P29" i="44"/>
  <c r="P29" i="17"/>
  <c r="F29" i="43"/>
  <c r="P29" i="20"/>
  <c r="F29" i="15"/>
  <c r="P29" i="39"/>
  <c r="F29" i="51"/>
  <c r="G29" i="51" s="1"/>
  <c r="P13" i="34"/>
  <c r="P13" i="33"/>
  <c r="F13" i="27"/>
  <c r="F13" i="28"/>
  <c r="G13" i="28" s="1"/>
  <c r="P13" i="44"/>
  <c r="P13" i="51"/>
  <c r="F13" i="8"/>
  <c r="F13" i="17"/>
  <c r="G13" i="17" s="1"/>
  <c r="F13" i="34"/>
  <c r="F13" i="32"/>
  <c r="F13" i="44"/>
  <c r="P13" i="23"/>
  <c r="P13" i="29"/>
  <c r="F13" i="23"/>
  <c r="G13" i="23" s="1"/>
  <c r="F13" i="39"/>
  <c r="P13" i="15"/>
  <c r="P13" i="42"/>
  <c r="F13" i="35"/>
  <c r="F13" i="29"/>
  <c r="P13" i="8"/>
  <c r="F13" i="30"/>
  <c r="P13" i="50"/>
  <c r="F13" i="15"/>
  <c r="G13" i="15" s="1"/>
  <c r="P13" i="48"/>
  <c r="P13" i="12"/>
  <c r="P13" i="36"/>
  <c r="P13" i="35"/>
  <c r="P13" i="43"/>
  <c r="F13" i="25"/>
  <c r="F13" i="43"/>
  <c r="F13" i="37"/>
  <c r="G13" i="37" s="1"/>
  <c r="F13" i="18"/>
  <c r="G13" i="18" s="1"/>
  <c r="P13" i="26"/>
  <c r="P13" i="21"/>
  <c r="F13" i="42"/>
  <c r="P13" i="20"/>
  <c r="P13" i="39"/>
  <c r="F13" i="38"/>
  <c r="P13" i="41"/>
  <c r="P13" i="49"/>
  <c r="P13" i="13"/>
  <c r="F13" i="26"/>
  <c r="F13" i="52"/>
  <c r="P13" i="27"/>
  <c r="F13" i="22"/>
  <c r="F13" i="40"/>
  <c r="P13" i="18"/>
  <c r="P13" i="30"/>
  <c r="F13" i="24"/>
  <c r="F13" i="20"/>
  <c r="P13" i="14"/>
  <c r="P13" i="28"/>
  <c r="P13" i="17"/>
  <c r="F15" i="40"/>
  <c r="F15" i="22"/>
  <c r="F34" i="30"/>
  <c r="P34" i="27"/>
  <c r="X20" i="36"/>
  <c r="X20" i="19"/>
  <c r="X20" i="21"/>
  <c r="X20" i="43"/>
  <c r="X20" i="23"/>
  <c r="X20" i="25"/>
  <c r="X20" i="31"/>
  <c r="X20" i="37"/>
  <c r="X20" i="52"/>
  <c r="X20" i="30"/>
  <c r="X20" i="49"/>
  <c r="X20" i="34"/>
  <c r="X20" i="40"/>
  <c r="X20" i="17"/>
  <c r="X20" i="48"/>
  <c r="X20" i="42"/>
  <c r="X20" i="35"/>
  <c r="X20" i="38"/>
  <c r="X20" i="20"/>
  <c r="X20" i="16"/>
  <c r="V9" i="12"/>
  <c r="V9" i="41"/>
  <c r="V9" i="48"/>
  <c r="V33" i="32"/>
  <c r="V33" i="28"/>
  <c r="V33" i="16"/>
  <c r="X32" i="22"/>
  <c r="X32" i="32"/>
  <c r="X32" i="51"/>
  <c r="X32" i="12"/>
  <c r="X32" i="35"/>
  <c r="X32" i="26"/>
  <c r="X32" i="40"/>
  <c r="X32" i="18"/>
  <c r="X32" i="13"/>
  <c r="X32" i="23"/>
  <c r="X32" i="38"/>
  <c r="X32" i="15"/>
  <c r="X32" i="29"/>
  <c r="X32" i="50"/>
  <c r="X32" i="36"/>
  <c r="X32" i="44"/>
  <c r="X32" i="16"/>
  <c r="X32" i="33"/>
  <c r="X32" i="48"/>
  <c r="X32" i="24"/>
  <c r="X32" i="34"/>
  <c r="X32" i="20"/>
  <c r="X32" i="49"/>
  <c r="X32" i="31"/>
  <c r="X32" i="25"/>
  <c r="X32" i="17"/>
  <c r="X32" i="41"/>
  <c r="X32" i="28"/>
  <c r="X32" i="39"/>
  <c r="X7" i="39"/>
  <c r="X7" i="13"/>
  <c r="X7" i="14"/>
  <c r="X7" i="40"/>
  <c r="X7" i="41"/>
  <c r="X7" i="49"/>
  <c r="X7" i="21"/>
  <c r="X20" i="39"/>
  <c r="X20" i="32"/>
  <c r="X20" i="26"/>
  <c r="X20" i="22"/>
  <c r="X20" i="15"/>
  <c r="V19" i="24"/>
  <c r="V19" i="13"/>
  <c r="V19" i="35"/>
  <c r="V19" i="39"/>
  <c r="V19" i="38"/>
  <c r="V19" i="40"/>
  <c r="V19" i="23"/>
  <c r="V19" i="21"/>
  <c r="V19" i="22"/>
  <c r="V19" i="30"/>
  <c r="V19" i="50"/>
  <c r="V19" i="29"/>
  <c r="V19" i="43"/>
  <c r="V19" i="14"/>
  <c r="V19" i="34"/>
  <c r="V19" i="52"/>
  <c r="V19" i="28"/>
  <c r="V19" i="25"/>
  <c r="V19" i="19"/>
  <c r="V19" i="36"/>
  <c r="V19" i="32"/>
  <c r="V19" i="8"/>
  <c r="V19" i="31"/>
  <c r="V19" i="42"/>
  <c r="V19" i="48"/>
  <c r="X5" i="14"/>
  <c r="X5" i="40"/>
  <c r="X5" i="50"/>
  <c r="X5" i="18"/>
  <c r="X5" i="16"/>
  <c r="X5" i="31"/>
  <c r="X5" i="43"/>
  <c r="X5" i="34"/>
  <c r="X5" i="26"/>
  <c r="X5" i="13"/>
  <c r="X5" i="27"/>
  <c r="X5" i="37"/>
  <c r="X5" i="29"/>
  <c r="X5" i="35"/>
  <c r="X5" i="32"/>
  <c r="X5" i="51"/>
  <c r="X5" i="52"/>
  <c r="X5" i="30"/>
  <c r="X5" i="33"/>
  <c r="X5" i="15"/>
  <c r="V9" i="29"/>
  <c r="V30" i="26"/>
  <c r="V30" i="32"/>
  <c r="V36" i="28"/>
  <c r="V36" i="37"/>
  <c r="V36" i="15"/>
  <c r="V36" i="52"/>
  <c r="V36" i="41"/>
  <c r="V36" i="49"/>
  <c r="V36" i="44"/>
  <c r="V36" i="13"/>
  <c r="V36" i="17"/>
  <c r="V36" i="51"/>
  <c r="V36" i="29"/>
  <c r="V36" i="50"/>
  <c r="V36" i="31"/>
  <c r="V36" i="8"/>
  <c r="V36" i="36"/>
  <c r="V36" i="39"/>
  <c r="V36" i="12"/>
  <c r="X18" i="33"/>
  <c r="X18" i="19"/>
  <c r="X18" i="29"/>
  <c r="X18" i="40"/>
  <c r="X18" i="8"/>
  <c r="X18" i="16"/>
  <c r="X18" i="17"/>
  <c r="X18" i="34"/>
  <c r="X18" i="13"/>
  <c r="X18" i="15"/>
  <c r="X18" i="49"/>
  <c r="X18" i="51"/>
  <c r="X18" i="39"/>
  <c r="X18" i="23"/>
  <c r="X18" i="31"/>
  <c r="V7" i="17"/>
  <c r="V7" i="50"/>
  <c r="X38" i="8"/>
  <c r="X38" i="49"/>
  <c r="X38" i="39"/>
  <c r="X38" i="50"/>
  <c r="X38" i="15"/>
  <c r="X38" i="23"/>
  <c r="X38" i="26"/>
  <c r="X38" i="32"/>
  <c r="X38" i="37"/>
  <c r="X38" i="43"/>
  <c r="X38" i="13"/>
  <c r="X38" i="18"/>
  <c r="X38" i="30"/>
  <c r="X38" i="19"/>
  <c r="X38" i="27"/>
  <c r="X38" i="29"/>
  <c r="X38" i="38"/>
  <c r="P28" i="49"/>
  <c r="P28" i="48"/>
  <c r="F28" i="13"/>
  <c r="G28" i="13" s="1"/>
  <c r="P28" i="22"/>
  <c r="F28" i="25"/>
  <c r="F28" i="37"/>
  <c r="F28" i="38"/>
  <c r="P28" i="18"/>
  <c r="P8" i="37"/>
  <c r="F8" i="20"/>
  <c r="F8" i="8"/>
  <c r="G8" i="8" s="1"/>
  <c r="X43" i="43"/>
  <c r="X43" i="27"/>
  <c r="X43" i="12"/>
  <c r="X43" i="34"/>
  <c r="X43" i="21"/>
  <c r="X39" i="42"/>
  <c r="X39" i="28"/>
  <c r="X39" i="31"/>
  <c r="X27" i="14"/>
  <c r="X27" i="29"/>
  <c r="X27" i="17"/>
  <c r="X27" i="37"/>
  <c r="X27" i="20"/>
  <c r="X27" i="52"/>
  <c r="X23" i="49"/>
  <c r="X23" i="39"/>
  <c r="X23" i="48"/>
  <c r="X23" i="29"/>
  <c r="X23" i="13"/>
  <c r="X11" i="19"/>
  <c r="X11" i="18"/>
  <c r="X11" i="23"/>
  <c r="X11" i="25"/>
  <c r="X11" i="42"/>
  <c r="X11" i="34"/>
  <c r="X9" i="27"/>
  <c r="N42" i="22"/>
  <c r="N42" i="17"/>
  <c r="N42" i="48"/>
  <c r="V6" i="37"/>
  <c r="V6" i="39"/>
  <c r="V6" i="34"/>
  <c r="V6" i="25"/>
  <c r="V6" i="44"/>
  <c r="V6" i="28"/>
  <c r="V6" i="13"/>
  <c r="V6" i="48"/>
  <c r="V6" i="19"/>
  <c r="V30" i="51"/>
  <c r="V30" i="42"/>
  <c r="V30" i="37"/>
  <c r="V30" i="38"/>
  <c r="V30" i="22"/>
  <c r="V30" i="50"/>
  <c r="V30" i="28"/>
  <c r="V30" i="12"/>
  <c r="V30" i="25"/>
  <c r="V37" i="27"/>
  <c r="V37" i="18"/>
  <c r="V37" i="33"/>
  <c r="V37" i="16"/>
  <c r="V37" i="29"/>
  <c r="V37" i="41"/>
  <c r="V37" i="49"/>
  <c r="V37" i="20"/>
  <c r="V36" i="16"/>
  <c r="V10" i="49"/>
  <c r="V10" i="14"/>
  <c r="V10" i="41"/>
  <c r="V10" i="35"/>
  <c r="V10" i="15"/>
  <c r="V10" i="17"/>
  <c r="V10" i="42"/>
  <c r="V10" i="34"/>
  <c r="V10" i="19"/>
  <c r="V10" i="52"/>
  <c r="V10" i="8"/>
  <c r="V10" i="25"/>
  <c r="V10" i="20"/>
  <c r="V10" i="21"/>
  <c r="V10" i="12"/>
  <c r="V10" i="26"/>
  <c r="V10" i="27"/>
  <c r="V10" i="31"/>
  <c r="V10" i="13"/>
  <c r="F28" i="43"/>
  <c r="P10" i="19"/>
  <c r="P10" i="27"/>
  <c r="P10" i="25"/>
  <c r="P10" i="41"/>
  <c r="F10" i="8"/>
  <c r="P10" i="34"/>
  <c r="F10" i="29"/>
  <c r="P10" i="42"/>
  <c r="F10" i="33"/>
  <c r="F10" i="32"/>
  <c r="F10" i="21"/>
  <c r="X24" i="19"/>
  <c r="X24" i="34"/>
  <c r="X24" i="41"/>
  <c r="X24" i="52"/>
  <c r="X24" i="30"/>
  <c r="X24" i="20"/>
  <c r="X24" i="38"/>
  <c r="X24" i="36"/>
  <c r="X24" i="35"/>
  <c r="E7" i="36"/>
  <c r="F27" i="50"/>
  <c r="P27" i="52"/>
  <c r="P27" i="50"/>
  <c r="F27" i="52"/>
  <c r="G27" i="52" s="1"/>
  <c r="AI42" i="4"/>
  <c r="G42" i="4" s="1"/>
  <c r="J39" i="31" s="1"/>
  <c r="AH42" i="4"/>
  <c r="F42" i="4" s="1"/>
  <c r="T39" i="35" s="1"/>
  <c r="AH14" i="4"/>
  <c r="F14" i="4" s="1"/>
  <c r="T11" i="19" s="1"/>
  <c r="AH40" i="4"/>
  <c r="F40" i="4" s="1"/>
  <c r="T37" i="40" s="1"/>
  <c r="AH9" i="4"/>
  <c r="F9" i="4" s="1"/>
  <c r="T6" i="25" s="1"/>
  <c r="E26" i="36"/>
  <c r="E41" i="36"/>
  <c r="E19" i="36"/>
  <c r="E34" i="36"/>
  <c r="E39" i="36"/>
  <c r="E33" i="36"/>
  <c r="G33" i="36" s="1"/>
  <c r="E11" i="36"/>
  <c r="E21" i="36"/>
  <c r="E38" i="36"/>
  <c r="E14" i="36"/>
  <c r="E21" i="31"/>
  <c r="E6" i="28"/>
  <c r="E38" i="28"/>
  <c r="E26" i="28"/>
  <c r="E33" i="14"/>
  <c r="G33" i="14" s="1"/>
  <c r="N36" i="48"/>
  <c r="E5" i="50"/>
  <c r="E7" i="50"/>
  <c r="E11" i="50"/>
  <c r="E13" i="50"/>
  <c r="E15" i="50"/>
  <c r="E19" i="50"/>
  <c r="E21" i="50"/>
  <c r="E23" i="50"/>
  <c r="E27" i="50"/>
  <c r="E29" i="50"/>
  <c r="E31" i="50"/>
  <c r="E35" i="50"/>
  <c r="E37" i="50"/>
  <c r="E39" i="50"/>
  <c r="E43" i="50"/>
  <c r="E8" i="50"/>
  <c r="E10" i="50"/>
  <c r="E12" i="50"/>
  <c r="E14" i="50"/>
  <c r="E16" i="50"/>
  <c r="E18" i="50"/>
  <c r="E20" i="50"/>
  <c r="E24" i="50"/>
  <c r="E26" i="50"/>
  <c r="E28" i="50"/>
  <c r="E30" i="50"/>
  <c r="E32" i="50"/>
  <c r="E34" i="50"/>
  <c r="E36" i="50"/>
  <c r="E40" i="50"/>
  <c r="G40" i="50" s="1"/>
  <c r="E42" i="50"/>
  <c r="F5" i="8"/>
  <c r="P5" i="15"/>
  <c r="P12" i="50"/>
  <c r="P12" i="52"/>
  <c r="F12" i="48"/>
  <c r="F12" i="50"/>
  <c r="F12" i="49"/>
  <c r="P12" i="51"/>
  <c r="P25" i="49"/>
  <c r="P25" i="48"/>
  <c r="P25" i="14"/>
  <c r="E19" i="43"/>
  <c r="E15" i="43"/>
  <c r="E24" i="43"/>
  <c r="E27" i="43"/>
  <c r="E33" i="43"/>
  <c r="E34" i="43"/>
  <c r="E37" i="43"/>
  <c r="E39" i="43"/>
  <c r="E23" i="43"/>
  <c r="E26" i="43"/>
  <c r="E10" i="43"/>
  <c r="E35" i="43"/>
  <c r="E17" i="43"/>
  <c r="E9" i="38"/>
  <c r="E13" i="38"/>
  <c r="G13" i="38" s="1"/>
  <c r="E16" i="38"/>
  <c r="E34" i="38"/>
  <c r="E37" i="38"/>
  <c r="E18" i="38"/>
  <c r="E11" i="34"/>
  <c r="E20" i="29"/>
  <c r="E24" i="29"/>
  <c r="E33" i="18"/>
  <c r="G33" i="18" s="1"/>
  <c r="E25" i="18"/>
  <c r="E7" i="18"/>
  <c r="E24" i="12"/>
  <c r="E27" i="12"/>
  <c r="G27" i="12" s="1"/>
  <c r="E34" i="12"/>
  <c r="E37" i="12"/>
  <c r="E26" i="12"/>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0"/>
  <c r="X12" i="27"/>
  <c r="X12" i="30"/>
  <c r="X12" i="28"/>
  <c r="X12" i="38"/>
  <c r="X12" i="22"/>
  <c r="X12" i="37"/>
  <c r="X12" i="48"/>
  <c r="X12" i="52"/>
  <c r="F40" i="30"/>
  <c r="P40" i="52"/>
  <c r="P11" i="49"/>
  <c r="P5" i="51"/>
  <c r="F5" i="18"/>
  <c r="P5" i="8"/>
  <c r="P5" i="25"/>
  <c r="P5" i="19"/>
  <c r="P5" i="14"/>
  <c r="P5" i="23"/>
  <c r="E20" i="35"/>
  <c r="E27" i="35"/>
  <c r="G27" i="35" s="1"/>
  <c r="E12" i="25"/>
  <c r="G12" i="25" s="1"/>
  <c r="E33" i="25"/>
  <c r="G33" i="25" s="1"/>
  <c r="E25" i="25"/>
  <c r="E13" i="25"/>
  <c r="E37" i="25"/>
  <c r="E32" i="25"/>
  <c r="E23" i="25"/>
  <c r="E7" i="25"/>
  <c r="E29" i="16"/>
  <c r="E17" i="16"/>
  <c r="E18" i="16"/>
  <c r="E25" i="16"/>
  <c r="E6" i="16"/>
  <c r="E14" i="16"/>
  <c r="E9" i="40"/>
  <c r="J42" i="30"/>
  <c r="J42" i="8"/>
  <c r="E10" i="49"/>
  <c r="E18" i="49"/>
  <c r="E26" i="49"/>
  <c r="E34" i="49"/>
  <c r="E42" i="49"/>
  <c r="E8" i="49"/>
  <c r="E30" i="49"/>
  <c r="E40" i="49"/>
  <c r="E31" i="49"/>
  <c r="E32" i="49"/>
  <c r="E16" i="49"/>
  <c r="E39" i="48"/>
  <c r="E23" i="48"/>
  <c r="AI25" i="4"/>
  <c r="G25" i="4" s="1"/>
  <c r="AI17" i="4"/>
  <c r="G17" i="4" s="1"/>
  <c r="AI37" i="4"/>
  <c r="G37" i="4" s="1"/>
  <c r="J31" i="20"/>
  <c r="AI29" i="4"/>
  <c r="G29" i="4" s="1"/>
  <c r="J26" i="33" s="1"/>
  <c r="AH16" i="4"/>
  <c r="F16" i="4" s="1"/>
  <c r="AI21" i="4"/>
  <c r="G21" i="4" s="1"/>
  <c r="AI44" i="4"/>
  <c r="G44" i="4" s="1"/>
  <c r="J41" i="34" s="1"/>
  <c r="AI27" i="4"/>
  <c r="G27" i="4" s="1"/>
  <c r="AI13" i="4"/>
  <c r="G13" i="4" s="1"/>
  <c r="J10" i="21" s="1"/>
  <c r="AH38" i="4"/>
  <c r="F38" i="4" s="1"/>
  <c r="T37" i="12"/>
  <c r="T37" i="50"/>
  <c r="AI46" i="4"/>
  <c r="G46" i="4" s="1"/>
  <c r="J43" i="19" s="1"/>
  <c r="AH46" i="4"/>
  <c r="F46" i="4" s="1"/>
  <c r="T43" i="38" s="1"/>
  <c r="J37" i="13"/>
  <c r="J37" i="19"/>
  <c r="T11" i="14"/>
  <c r="J41" i="31"/>
  <c r="J41" i="41"/>
  <c r="J41" i="44"/>
  <c r="J41" i="49"/>
  <c r="J24" i="25"/>
  <c r="J24" i="20"/>
  <c r="J24" i="51"/>
  <c r="J24" i="28"/>
  <c r="J24" i="17"/>
  <c r="J24" i="36"/>
  <c r="J24" i="34"/>
  <c r="J24" i="49"/>
  <c r="J24" i="22"/>
  <c r="J39" i="12"/>
  <c r="J39" i="36"/>
  <c r="T28" i="40"/>
  <c r="T28" i="38"/>
  <c r="T28" i="23"/>
  <c r="T28" i="34"/>
  <c r="T28" i="19"/>
  <c r="T43" i="17"/>
  <c r="T43" i="13"/>
  <c r="T43" i="21"/>
  <c r="T43" i="27"/>
  <c r="T43" i="24"/>
  <c r="T43" i="15"/>
  <c r="T43" i="37"/>
  <c r="T43" i="48"/>
  <c r="T43" i="22"/>
  <c r="T43" i="25"/>
  <c r="T43" i="52"/>
  <c r="T43" i="29"/>
  <c r="T43" i="23"/>
  <c r="T43" i="8"/>
  <c r="J43" i="30"/>
  <c r="J43" i="15"/>
  <c r="J43" i="29"/>
  <c r="J43" i="36"/>
  <c r="J43" i="12"/>
  <c r="J43" i="16"/>
  <c r="T16" i="39"/>
  <c r="T16" i="16"/>
  <c r="T16" i="19"/>
  <c r="T16" i="21"/>
  <c r="T16" i="36"/>
  <c r="T16" i="42"/>
  <c r="T16" i="26"/>
  <c r="T16" i="8"/>
  <c r="T16" i="29"/>
  <c r="T16" i="33"/>
  <c r="T24" i="8"/>
  <c r="T24" i="14"/>
  <c r="T24" i="44"/>
  <c r="T24" i="35"/>
  <c r="T24" i="41"/>
  <c r="T24" i="16"/>
  <c r="T24" i="38"/>
  <c r="T24" i="17"/>
  <c r="T24" i="15"/>
  <c r="T24" i="27"/>
  <c r="J26" i="31"/>
  <c r="J26" i="43"/>
  <c r="J26" i="14"/>
  <c r="J26" i="18"/>
  <c r="J26" i="29"/>
  <c r="J26" i="51"/>
  <c r="J26" i="19"/>
  <c r="J26" i="8"/>
  <c r="J26" i="48"/>
  <c r="J26" i="40"/>
  <c r="J26" i="24"/>
  <c r="J26" i="27"/>
  <c r="J26" i="36"/>
  <c r="J26" i="16"/>
  <c r="J26" i="39"/>
  <c r="J26" i="12"/>
  <c r="J26" i="32"/>
  <c r="T20" i="43"/>
  <c r="T6" i="50"/>
  <c r="T6" i="43"/>
  <c r="T6" i="29"/>
  <c r="T6" i="37"/>
  <c r="T6" i="30"/>
  <c r="J14" i="51"/>
  <c r="J14" i="38"/>
  <c r="J14" i="24"/>
  <c r="J14" i="12"/>
  <c r="J14" i="35"/>
  <c r="J14" i="16"/>
  <c r="J14" i="22"/>
  <c r="J14" i="32"/>
  <c r="J14" i="33"/>
  <c r="T6" i="41" l="1"/>
  <c r="T6" i="34"/>
  <c r="T6" i="22"/>
  <c r="T6" i="27"/>
  <c r="T6" i="44"/>
  <c r="J37" i="24"/>
  <c r="J37" i="33"/>
  <c r="J37" i="41"/>
  <c r="T6" i="26"/>
  <c r="T6" i="18"/>
  <c r="T6" i="31"/>
  <c r="T6" i="40"/>
  <c r="J37" i="50"/>
  <c r="J37" i="21"/>
  <c r="J37" i="34"/>
  <c r="T6" i="8"/>
  <c r="T6" i="42"/>
  <c r="T6" i="12"/>
  <c r="T6" i="32"/>
  <c r="J37" i="44"/>
  <c r="J37" i="27"/>
  <c r="J37" i="26"/>
  <c r="T6" i="17"/>
  <c r="T6" i="33"/>
  <c r="T6" i="16"/>
  <c r="T6" i="51"/>
  <c r="J37" i="25"/>
  <c r="J37" i="39"/>
  <c r="T6" i="35"/>
  <c r="T6" i="13"/>
  <c r="T6" i="39"/>
  <c r="T6" i="23"/>
  <c r="T6" i="36"/>
  <c r="J37" i="35"/>
  <c r="J37" i="23"/>
  <c r="T6" i="21"/>
  <c r="T6" i="49"/>
  <c r="T6" i="19"/>
  <c r="T6" i="38"/>
  <c r="T6" i="52"/>
  <c r="J37" i="16"/>
  <c r="J37" i="36"/>
  <c r="J7" i="12"/>
  <c r="T6" i="48"/>
  <c r="T6" i="28"/>
  <c r="T6" i="20"/>
  <c r="T6" i="24"/>
  <c r="J37" i="37"/>
  <c r="V39" i="32"/>
  <c r="V39" i="17"/>
  <c r="V39" i="13"/>
  <c r="V39" i="8"/>
  <c r="V39" i="15"/>
  <c r="V39" i="43"/>
  <c r="V39" i="24"/>
  <c r="V39" i="28"/>
  <c r="V39" i="40"/>
  <c r="V39" i="23"/>
  <c r="V39" i="22"/>
  <c r="V39" i="27"/>
  <c r="V39" i="20"/>
  <c r="V39" i="36"/>
  <c r="V39" i="29"/>
  <c r="V39" i="38"/>
  <c r="V39" i="25"/>
  <c r="V39" i="44"/>
  <c r="V39" i="33"/>
  <c r="V39" i="50"/>
  <c r="V39" i="34"/>
  <c r="V39" i="30"/>
  <c r="V39" i="12"/>
  <c r="V39" i="39"/>
  <c r="V39" i="51"/>
  <c r="V39" i="42"/>
  <c r="V39" i="37"/>
  <c r="V39" i="49"/>
  <c r="V39" i="19"/>
  <c r="V39" i="52"/>
  <c r="V39" i="35"/>
  <c r="V39" i="16"/>
  <c r="V39" i="48"/>
  <c r="V39" i="31"/>
  <c r="V7" i="26"/>
  <c r="V7" i="51"/>
  <c r="V7" i="43"/>
  <c r="V22" i="24"/>
  <c r="V7" i="42"/>
  <c r="V7" i="31"/>
  <c r="V7" i="38"/>
  <c r="V22" i="22"/>
  <c r="X37" i="31"/>
  <c r="V7" i="35"/>
  <c r="V7" i="30"/>
  <c r="V7" i="48"/>
  <c r="V7" i="25"/>
  <c r="X25" i="12"/>
  <c r="V7" i="40"/>
  <c r="V7" i="19"/>
  <c r="V7" i="28"/>
  <c r="V7" i="27"/>
  <c r="V7" i="12"/>
  <c r="V7" i="24"/>
  <c r="V7" i="8"/>
  <c r="V7" i="18"/>
  <c r="V7" i="37"/>
  <c r="V7" i="16"/>
  <c r="V7" i="20"/>
  <c r="V7" i="32"/>
  <c r="V29" i="34"/>
  <c r="V7" i="29"/>
  <c r="G27" i="34"/>
  <c r="G36" i="44"/>
  <c r="G40" i="24"/>
  <c r="G40" i="15"/>
  <c r="G27" i="24"/>
  <c r="G27" i="42"/>
  <c r="G10" i="21"/>
  <c r="G29" i="8"/>
  <c r="G14" i="19"/>
  <c r="G33" i="41"/>
  <c r="G27" i="15"/>
  <c r="G33" i="16"/>
  <c r="G12" i="22"/>
  <c r="G27" i="28"/>
  <c r="G36" i="18"/>
  <c r="G40" i="30"/>
  <c r="G23" i="16"/>
  <c r="G40" i="20"/>
  <c r="G10" i="52"/>
  <c r="E27" i="34"/>
  <c r="N20" i="16"/>
  <c r="N20" i="33"/>
  <c r="N20" i="42"/>
  <c r="N20" i="28"/>
  <c r="N20" i="22"/>
  <c r="N20" i="37"/>
  <c r="N20" i="21"/>
  <c r="N20" i="30"/>
  <c r="N20" i="25"/>
  <c r="N20" i="44"/>
  <c r="N20" i="23"/>
  <c r="N20" i="36"/>
  <c r="N20" i="31"/>
  <c r="N20" i="43"/>
  <c r="N20" i="24"/>
  <c r="N20" i="12"/>
  <c r="N20" i="14"/>
  <c r="N20" i="15"/>
  <c r="N20" i="32"/>
  <c r="N20" i="50"/>
  <c r="N20" i="20"/>
  <c r="N20" i="18"/>
  <c r="N20" i="38"/>
  <c r="N20" i="52"/>
  <c r="N20" i="17"/>
  <c r="N20" i="39"/>
  <c r="N20" i="19"/>
  <c r="N20" i="29"/>
  <c r="N20" i="40"/>
  <c r="N20" i="8"/>
  <c r="N20" i="35"/>
  <c r="N20" i="26"/>
  <c r="N20" i="41"/>
  <c r="N20" i="27"/>
  <c r="N20" i="13"/>
  <c r="N20" i="34"/>
  <c r="X33" i="29"/>
  <c r="X33" i="43"/>
  <c r="X9" i="36"/>
  <c r="F10" i="49"/>
  <c r="G10" i="49" s="1"/>
  <c r="P10" i="18"/>
  <c r="F10" i="12"/>
  <c r="P10" i="39"/>
  <c r="F10" i="51"/>
  <c r="P10" i="8"/>
  <c r="F10" i="20"/>
  <c r="G10" i="20" s="1"/>
  <c r="P10" i="16"/>
  <c r="P10" i="44"/>
  <c r="P10" i="51"/>
  <c r="P10" i="20"/>
  <c r="P10" i="24"/>
  <c r="P10" i="29"/>
  <c r="F10" i="18"/>
  <c r="G10" i="18" s="1"/>
  <c r="P10" i="48"/>
  <c r="P10" i="38"/>
  <c r="F10" i="16"/>
  <c r="P10" i="28"/>
  <c r="F10" i="23"/>
  <c r="P10" i="49"/>
  <c r="F10" i="42"/>
  <c r="G10" i="42" s="1"/>
  <c r="F10" i="35"/>
  <c r="F10" i="26"/>
  <c r="G10" i="26" s="1"/>
  <c r="P10" i="52"/>
  <c r="F10" i="34"/>
  <c r="F10" i="31"/>
  <c r="V41" i="30"/>
  <c r="V41" i="27"/>
  <c r="V41" i="18"/>
  <c r="V41" i="52"/>
  <c r="V41" i="38"/>
  <c r="V41" i="50"/>
  <c r="V41" i="40"/>
  <c r="V41" i="22"/>
  <c r="V41" i="42"/>
  <c r="V41" i="34"/>
  <c r="V41" i="43"/>
  <c r="V41" i="36"/>
  <c r="V41" i="8"/>
  <c r="V41" i="51"/>
  <c r="V41" i="26"/>
  <c r="V41" i="49"/>
  <c r="V41" i="32"/>
  <c r="V41" i="13"/>
  <c r="V41" i="41"/>
  <c r="V41" i="20"/>
  <c r="V41" i="44"/>
  <c r="V41" i="28"/>
  <c r="V41" i="19"/>
  <c r="V41" i="37"/>
  <c r="V41" i="14"/>
  <c r="V41" i="39"/>
  <c r="V41" i="12"/>
  <c r="V41" i="23"/>
  <c r="V41" i="33"/>
  <c r="V41" i="15"/>
  <c r="V33" i="42"/>
  <c r="V33" i="31"/>
  <c r="V33" i="14"/>
  <c r="V33" i="12"/>
  <c r="V33" i="8"/>
  <c r="V33" i="44"/>
  <c r="V33" i="22"/>
  <c r="V33" i="50"/>
  <c r="V33" i="17"/>
  <c r="V33" i="24"/>
  <c r="V33" i="34"/>
  <c r="V33" i="13"/>
  <c r="V33" i="27"/>
  <c r="V33" i="39"/>
  <c r="V33" i="52"/>
  <c r="V33" i="23"/>
  <c r="V33" i="20"/>
  <c r="V33" i="38"/>
  <c r="V33" i="37"/>
  <c r="V33" i="43"/>
  <c r="V33" i="18"/>
  <c r="V33" i="25"/>
  <c r="V33" i="33"/>
  <c r="V33" i="15"/>
  <c r="V33" i="21"/>
  <c r="V33" i="51"/>
  <c r="V33" i="49"/>
  <c r="V33" i="30"/>
  <c r="V21" i="12"/>
  <c r="V21" i="39"/>
  <c r="V21" i="51"/>
  <c r="V21" i="28"/>
  <c r="V21" i="40"/>
  <c r="V21" i="17"/>
  <c r="V21" i="42"/>
  <c r="V21" i="50"/>
  <c r="V21" i="33"/>
  <c r="V21" i="23"/>
  <c r="V21" i="24"/>
  <c r="V21" i="27"/>
  <c r="V21" i="13"/>
  <c r="V21" i="15"/>
  <c r="V21" i="37"/>
  <c r="V21" i="26"/>
  <c r="V21" i="35"/>
  <c r="V21" i="19"/>
  <c r="V21" i="29"/>
  <c r="V21" i="52"/>
  <c r="V21" i="30"/>
  <c r="V21" i="44"/>
  <c r="V21" i="18"/>
  <c r="V21" i="36"/>
  <c r="V21" i="8"/>
  <c r="V21" i="38"/>
  <c r="V21" i="34"/>
  <c r="V21" i="14"/>
  <c r="V21" i="41"/>
  <c r="V13" i="35"/>
  <c r="V13" i="43"/>
  <c r="V13" i="37"/>
  <c r="V13" i="49"/>
  <c r="V13" i="42"/>
  <c r="V13" i="33"/>
  <c r="V13" i="17"/>
  <c r="V13" i="48"/>
  <c r="V13" i="51"/>
  <c r="V13" i="24"/>
  <c r="V13" i="16"/>
  <c r="V13" i="30"/>
  <c r="V13" i="13"/>
  <c r="AN19" i="4"/>
  <c r="H19" i="4" s="1"/>
  <c r="AN13" i="4"/>
  <c r="H13" i="4" s="1"/>
  <c r="N10" i="24" s="1"/>
  <c r="AN37" i="4"/>
  <c r="H37" i="4" s="1"/>
  <c r="AN46" i="4"/>
  <c r="H46" i="4" s="1"/>
  <c r="AN21" i="4"/>
  <c r="H21" i="4" s="1"/>
  <c r="AN11" i="4"/>
  <c r="H11" i="4" s="1"/>
  <c r="AN33" i="4"/>
  <c r="H33" i="4" s="1"/>
  <c r="AN38" i="4"/>
  <c r="H38" i="4" s="1"/>
  <c r="AN29" i="4"/>
  <c r="H29" i="4" s="1"/>
  <c r="AN47" i="4"/>
  <c r="H47" i="4" s="1"/>
  <c r="AN31" i="4"/>
  <c r="H31" i="4" s="1"/>
  <c r="AN15" i="4"/>
  <c r="H15" i="4" s="1"/>
  <c r="T43" i="28"/>
  <c r="T43" i="39"/>
  <c r="T43" i="42"/>
  <c r="T43" i="43"/>
  <c r="T43" i="30"/>
  <c r="V29" i="43"/>
  <c r="V29" i="14"/>
  <c r="F5" i="50"/>
  <c r="F5" i="26"/>
  <c r="P10" i="13"/>
  <c r="P10" i="23"/>
  <c r="P10" i="40"/>
  <c r="V37" i="38"/>
  <c r="V37" i="50"/>
  <c r="N42" i="24"/>
  <c r="X9" i="44"/>
  <c r="X13" i="38"/>
  <c r="X25" i="30"/>
  <c r="X37" i="32"/>
  <c r="V33" i="29"/>
  <c r="F10" i="30"/>
  <c r="V41" i="16"/>
  <c r="V21" i="22"/>
  <c r="V13" i="14"/>
  <c r="X16" i="30"/>
  <c r="X16" i="14"/>
  <c r="V29" i="37"/>
  <c r="P25" i="24"/>
  <c r="F25" i="21"/>
  <c r="P25" i="30"/>
  <c r="F25" i="13"/>
  <c r="P25" i="42"/>
  <c r="F25" i="14"/>
  <c r="F25" i="52"/>
  <c r="F25" i="44"/>
  <c r="P25" i="36"/>
  <c r="P25" i="51"/>
  <c r="F25" i="30"/>
  <c r="P25" i="50"/>
  <c r="P25" i="38"/>
  <c r="F25" i="28"/>
  <c r="P15" i="37"/>
  <c r="F15" i="38"/>
  <c r="G15" i="38" s="1"/>
  <c r="F15" i="25"/>
  <c r="F15" i="41"/>
  <c r="P15" i="18"/>
  <c r="F15" i="13"/>
  <c r="P15" i="39"/>
  <c r="F5" i="32"/>
  <c r="P5" i="41"/>
  <c r="P5" i="26"/>
  <c r="F5" i="31"/>
  <c r="P5" i="43"/>
  <c r="F5" i="29"/>
  <c r="P5" i="32"/>
  <c r="P5" i="29"/>
  <c r="P5" i="30"/>
  <c r="F5" i="34"/>
  <c r="F5" i="28"/>
  <c r="F5" i="30"/>
  <c r="P5" i="34"/>
  <c r="P5" i="37"/>
  <c r="P5" i="42"/>
  <c r="P5" i="31"/>
  <c r="P5" i="33"/>
  <c r="F5" i="37"/>
  <c r="F5" i="41"/>
  <c r="F5" i="40"/>
  <c r="F5" i="33"/>
  <c r="P5" i="36"/>
  <c r="P5" i="40"/>
  <c r="F5" i="43"/>
  <c r="V37" i="42"/>
  <c r="V37" i="37"/>
  <c r="V37" i="43"/>
  <c r="V37" i="30"/>
  <c r="V37" i="8"/>
  <c r="V37" i="52"/>
  <c r="V25" i="26"/>
  <c r="V25" i="20"/>
  <c r="V25" i="41"/>
  <c r="V25" i="50"/>
  <c r="V25" i="34"/>
  <c r="V25" i="25"/>
  <c r="V25" i="21"/>
  <c r="V25" i="48"/>
  <c r="V25" i="40"/>
  <c r="V25" i="14"/>
  <c r="V25" i="43"/>
  <c r="V25" i="24"/>
  <c r="V25" i="44"/>
  <c r="V25" i="16"/>
  <c r="V25" i="27"/>
  <c r="V25" i="30"/>
  <c r="V25" i="19"/>
  <c r="V25" i="15"/>
  <c r="V25" i="12"/>
  <c r="V25" i="36"/>
  <c r="V17" i="27"/>
  <c r="V17" i="31"/>
  <c r="V17" i="13"/>
  <c r="V17" i="23"/>
  <c r="V17" i="16"/>
  <c r="V17" i="37"/>
  <c r="V17" i="24"/>
  <c r="V17" i="44"/>
  <c r="V17" i="19"/>
  <c r="V17" i="35"/>
  <c r="V17" i="26"/>
  <c r="V17" i="18"/>
  <c r="V17" i="48"/>
  <c r="V17" i="30"/>
  <c r="V17" i="14"/>
  <c r="V17" i="22"/>
  <c r="V17" i="41"/>
  <c r="V17" i="25"/>
  <c r="V17" i="32"/>
  <c r="V17" i="43"/>
  <c r="V17" i="36"/>
  <c r="V17" i="49"/>
  <c r="V17" i="39"/>
  <c r="V17" i="17"/>
  <c r="V17" i="50"/>
  <c r="V17" i="52"/>
  <c r="V17" i="28"/>
  <c r="V17" i="29"/>
  <c r="V17" i="8"/>
  <c r="V9" i="26"/>
  <c r="V9" i="21"/>
  <c r="V9" i="40"/>
  <c r="V9" i="30"/>
  <c r="V9" i="24"/>
  <c r="V9" i="39"/>
  <c r="V9" i="33"/>
  <c r="V9" i="18"/>
  <c r="V9" i="8"/>
  <c r="V9" i="42"/>
  <c r="V9" i="23"/>
  <c r="V9" i="19"/>
  <c r="V9" i="49"/>
  <c r="V9" i="38"/>
  <c r="V9" i="17"/>
  <c r="V9" i="31"/>
  <c r="V9" i="27"/>
  <c r="V9" i="25"/>
  <c r="V9" i="52"/>
  <c r="V9" i="43"/>
  <c r="V9" i="13"/>
  <c r="V9" i="51"/>
  <c r="V9" i="16"/>
  <c r="V9" i="35"/>
  <c r="V9" i="14"/>
  <c r="V9" i="37"/>
  <c r="T43" i="26"/>
  <c r="T43" i="20"/>
  <c r="T43" i="50"/>
  <c r="T43" i="16"/>
  <c r="T8" i="19"/>
  <c r="T39" i="39"/>
  <c r="V29" i="36"/>
  <c r="V29" i="49"/>
  <c r="P5" i="49"/>
  <c r="P5" i="17"/>
  <c r="N36" i="50"/>
  <c r="F10" i="36"/>
  <c r="P10" i="12"/>
  <c r="F10" i="27"/>
  <c r="V37" i="44"/>
  <c r="V37" i="35"/>
  <c r="N42" i="21"/>
  <c r="X25" i="22"/>
  <c r="X33" i="44"/>
  <c r="V9" i="20"/>
  <c r="V17" i="12"/>
  <c r="J7" i="50"/>
  <c r="J7" i="13"/>
  <c r="J7" i="42"/>
  <c r="F10" i="43"/>
  <c r="V41" i="31"/>
  <c r="P5" i="39"/>
  <c r="V21" i="49"/>
  <c r="V13" i="52"/>
  <c r="V6" i="29"/>
  <c r="X16" i="33"/>
  <c r="V37" i="36"/>
  <c r="F32" i="42"/>
  <c r="F32" i="8"/>
  <c r="G32" i="8" s="1"/>
  <c r="P32" i="52"/>
  <c r="P32" i="15"/>
  <c r="P32" i="48"/>
  <c r="F32" i="27"/>
  <c r="V13" i="50"/>
  <c r="V29" i="12"/>
  <c r="V29" i="22"/>
  <c r="V29" i="28"/>
  <c r="V29" i="42"/>
  <c r="V29" i="51"/>
  <c r="X21" i="23"/>
  <c r="X21" i="13"/>
  <c r="X21" i="31"/>
  <c r="T8" i="16"/>
  <c r="T43" i="41"/>
  <c r="T43" i="14"/>
  <c r="T43" i="40"/>
  <c r="T43" i="34"/>
  <c r="T8" i="44"/>
  <c r="J39" i="33"/>
  <c r="V29" i="23"/>
  <c r="F5" i="15"/>
  <c r="G5" i="15" s="1"/>
  <c r="F5" i="19"/>
  <c r="G5" i="19" s="1"/>
  <c r="P5" i="50"/>
  <c r="F5" i="16"/>
  <c r="F10" i="28"/>
  <c r="G10" i="28" s="1"/>
  <c r="F10" i="50"/>
  <c r="G10" i="50" s="1"/>
  <c r="P10" i="17"/>
  <c r="V37" i="26"/>
  <c r="V37" i="23"/>
  <c r="N42" i="37"/>
  <c r="X9" i="22"/>
  <c r="X33" i="23"/>
  <c r="V33" i="26"/>
  <c r="V9" i="36"/>
  <c r="V17" i="38"/>
  <c r="V17" i="20"/>
  <c r="P10" i="50"/>
  <c r="P10" i="15"/>
  <c r="V41" i="25"/>
  <c r="V21" i="31"/>
  <c r="V25" i="32"/>
  <c r="V14" i="15"/>
  <c r="V14" i="29"/>
  <c r="V14" i="43"/>
  <c r="V14" i="32"/>
  <c r="V14" i="44"/>
  <c r="V14" i="14"/>
  <c r="X16" i="28"/>
  <c r="V13" i="38"/>
  <c r="X37" i="34"/>
  <c r="X37" i="41"/>
  <c r="X33" i="48"/>
  <c r="T43" i="18"/>
  <c r="T43" i="32"/>
  <c r="T43" i="35"/>
  <c r="T43" i="33"/>
  <c r="T43" i="31"/>
  <c r="T8" i="17"/>
  <c r="J39" i="30"/>
  <c r="V29" i="17"/>
  <c r="P5" i="20"/>
  <c r="F5" i="27"/>
  <c r="P5" i="48"/>
  <c r="G33" i="43"/>
  <c r="F5" i="14"/>
  <c r="F10" i="22"/>
  <c r="G10" i="22" s="1"/>
  <c r="P10" i="37"/>
  <c r="F10" i="38"/>
  <c r="V37" i="19"/>
  <c r="V37" i="39"/>
  <c r="N42" i="38"/>
  <c r="X9" i="16"/>
  <c r="X37" i="18"/>
  <c r="V33" i="48"/>
  <c r="V9" i="15"/>
  <c r="V17" i="21"/>
  <c r="F10" i="48"/>
  <c r="F10" i="15"/>
  <c r="G10" i="15" s="1"/>
  <c r="V41" i="29"/>
  <c r="V21" i="21"/>
  <c r="V25" i="8"/>
  <c r="V6" i="24"/>
  <c r="V6" i="16"/>
  <c r="V6" i="33"/>
  <c r="V6" i="23"/>
  <c r="V6" i="31"/>
  <c r="V6" i="20"/>
  <c r="V6" i="49"/>
  <c r="V6" i="40"/>
  <c r="V6" i="8"/>
  <c r="V6" i="43"/>
  <c r="V6" i="27"/>
  <c r="V6" i="51"/>
  <c r="V6" i="38"/>
  <c r="V6" i="41"/>
  <c r="V6" i="14"/>
  <c r="V6" i="42"/>
  <c r="V9" i="44"/>
  <c r="G10" i="8"/>
  <c r="X24" i="37"/>
  <c r="X24" i="23"/>
  <c r="X24" i="44"/>
  <c r="X24" i="48"/>
  <c r="V13" i="27"/>
  <c r="X41" i="21"/>
  <c r="X41" i="40"/>
  <c r="X41" i="27"/>
  <c r="X29" i="50"/>
  <c r="X29" i="28"/>
  <c r="X29" i="24"/>
  <c r="X13" i="14"/>
  <c r="X13" i="18"/>
  <c r="V29" i="31"/>
  <c r="X25" i="8"/>
  <c r="V29" i="27"/>
  <c r="T43" i="49"/>
  <c r="T43" i="12"/>
  <c r="T43" i="19"/>
  <c r="T43" i="36"/>
  <c r="T8" i="51"/>
  <c r="J39" i="22"/>
  <c r="V29" i="40"/>
  <c r="F5" i="24"/>
  <c r="P5" i="18"/>
  <c r="F5" i="12"/>
  <c r="G5" i="12" s="1"/>
  <c r="F10" i="13"/>
  <c r="F10" i="25"/>
  <c r="G10" i="25" s="1"/>
  <c r="P10" i="36"/>
  <c r="V37" i="15"/>
  <c r="V37" i="31"/>
  <c r="V37" i="13"/>
  <c r="N42" i="49"/>
  <c r="X9" i="40"/>
  <c r="X37" i="43"/>
  <c r="V33" i="40"/>
  <c r="V33" i="19"/>
  <c r="V9" i="28"/>
  <c r="V17" i="15"/>
  <c r="V41" i="48"/>
  <c r="AN9" i="4"/>
  <c r="H9" i="4" s="1"/>
  <c r="P5" i="27"/>
  <c r="V21" i="32"/>
  <c r="V21" i="20"/>
  <c r="V25" i="17"/>
  <c r="V6" i="15"/>
  <c r="V9" i="50"/>
  <c r="X16" i="44"/>
  <c r="X16" i="50"/>
  <c r="X16" i="26"/>
  <c r="X16" i="21"/>
  <c r="X16" i="27"/>
  <c r="X16" i="52"/>
  <c r="X16" i="24"/>
  <c r="X16" i="32"/>
  <c r="X16" i="40"/>
  <c r="X16" i="36"/>
  <c r="X16" i="25"/>
  <c r="X16" i="37"/>
  <c r="X16" i="12"/>
  <c r="X16" i="29"/>
  <c r="X16" i="42"/>
  <c r="X16" i="15"/>
  <c r="X16" i="22"/>
  <c r="X16" i="17"/>
  <c r="X16" i="18"/>
  <c r="X16" i="41"/>
  <c r="X16" i="19"/>
  <c r="X16" i="43"/>
  <c r="X16" i="49"/>
  <c r="X16" i="16"/>
  <c r="X16" i="20"/>
  <c r="X16" i="34"/>
  <c r="X16" i="51"/>
  <c r="X16" i="39"/>
  <c r="V13" i="26"/>
  <c r="G25" i="14"/>
  <c r="AN43" i="4"/>
  <c r="H43" i="4" s="1"/>
  <c r="AN27" i="4"/>
  <c r="H27" i="4" s="1"/>
  <c r="G12" i="44"/>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G13" i="29" s="1"/>
  <c r="E15" i="40"/>
  <c r="G15" i="40" s="1"/>
  <c r="E39" i="38"/>
  <c r="G43" i="16"/>
  <c r="E31" i="40"/>
  <c r="E35" i="40"/>
  <c r="G40" i="52"/>
  <c r="G5" i="37"/>
  <c r="E29" i="29"/>
  <c r="E7" i="37"/>
  <c r="E12" i="40"/>
  <c r="G12" i="40" s="1"/>
  <c r="E5" i="40"/>
  <c r="E8" i="40"/>
  <c r="E38" i="40"/>
  <c r="E6" i="40"/>
  <c r="E38" i="8"/>
  <c r="G34" i="17"/>
  <c r="G29" i="41"/>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G29" i="26" s="1"/>
  <c r="E13" i="26"/>
  <c r="E25" i="24"/>
  <c r="E9" i="24"/>
  <c r="E33" i="20"/>
  <c r="E17" i="20"/>
  <c r="E8" i="13"/>
  <c r="E39" i="49"/>
  <c r="E23" i="49"/>
  <c r="G5" i="24"/>
  <c r="E19" i="37"/>
  <c r="E42" i="37"/>
  <c r="E21" i="29"/>
  <c r="E34" i="42"/>
  <c r="E24" i="41"/>
  <c r="E8" i="41"/>
  <c r="E36" i="39"/>
  <c r="E26" i="37"/>
  <c r="E10" i="37"/>
  <c r="E26" i="29"/>
  <c r="E10" i="29"/>
  <c r="E12" i="18"/>
  <c r="G12" i="18" s="1"/>
  <c r="E5" i="14"/>
  <c r="E25" i="12"/>
  <c r="E9" i="12"/>
  <c r="E23" i="13"/>
  <c r="E7" i="13"/>
  <c r="E11" i="8"/>
  <c r="E26" i="44"/>
  <c r="E11" i="44"/>
  <c r="E26" i="38"/>
  <c r="E10" i="38"/>
  <c r="G10" i="38" s="1"/>
  <c r="E25" i="29"/>
  <c r="G25" i="29" s="1"/>
  <c r="E17" i="25"/>
  <c r="E20" i="37"/>
  <c r="E32" i="41"/>
  <c r="G32" i="41" s="1"/>
  <c r="E36" i="41"/>
  <c r="G36" i="41" s="1"/>
  <c r="E17" i="29"/>
  <c r="E38" i="16"/>
  <c r="E22" i="16"/>
  <c r="G13" i="14"/>
  <c r="G12" i="24"/>
  <c r="E17" i="37"/>
  <c r="E15" i="29"/>
  <c r="E37" i="29"/>
  <c r="E39" i="29"/>
  <c r="G39" i="29" s="1"/>
  <c r="E7" i="29"/>
  <c r="E34" i="13"/>
  <c r="G34" i="13" s="1"/>
  <c r="E43" i="48"/>
  <c r="E27" i="48"/>
  <c r="E11" i="48"/>
  <c r="E11" i="37"/>
  <c r="E38" i="41"/>
  <c r="E42" i="41"/>
  <c r="E12" i="29"/>
  <c r="E31" i="29"/>
  <c r="E5" i="41"/>
  <c r="E22" i="37"/>
  <c r="E6" i="37"/>
  <c r="E38" i="29"/>
  <c r="E22" i="29"/>
  <c r="E6" i="29"/>
  <c r="E19" i="13"/>
  <c r="G10" i="51"/>
  <c r="G8" i="20"/>
  <c r="G40" i="41"/>
  <c r="E34" i="37"/>
  <c r="E5" i="29"/>
  <c r="E18" i="41"/>
  <c r="G40" i="38"/>
  <c r="E32" i="29"/>
  <c r="E14" i="41"/>
  <c r="E24" i="25"/>
  <c r="E33" i="24"/>
  <c r="E17" i="24"/>
  <c r="E32" i="13"/>
  <c r="G32" i="13" s="1"/>
  <c r="E15" i="49"/>
  <c r="E18" i="37"/>
  <c r="E34" i="29"/>
  <c r="E18" i="29"/>
  <c r="E5" i="18"/>
  <c r="G5" i="18" s="1"/>
  <c r="E33" i="12"/>
  <c r="E17" i="12"/>
  <c r="E31" i="13"/>
  <c r="E15" i="13"/>
  <c r="G15" i="13" s="1"/>
  <c r="G27" i="37"/>
  <c r="E21" i="37"/>
  <c r="E25" i="37"/>
  <c r="E9" i="41"/>
  <c r="E33" i="37"/>
  <c r="G33" i="37" s="1"/>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3"/>
  <c r="N16" i="38"/>
  <c r="N16" i="24"/>
  <c r="N16" i="39"/>
  <c r="N16" i="25"/>
  <c r="N16" i="40"/>
  <c r="N16" i="29"/>
  <c r="N16" i="42"/>
  <c r="N16" i="16"/>
  <c r="N16" i="31"/>
  <c r="N16" i="44"/>
  <c r="N16" i="32"/>
  <c r="N16" i="43"/>
  <c r="N16" i="14"/>
  <c r="N16" i="18"/>
  <c r="N16" i="21"/>
  <c r="N16" i="20"/>
  <c r="N16" i="22"/>
  <c r="N16" i="27"/>
  <c r="N16" i="30"/>
  <c r="N16" i="34"/>
  <c r="N16" i="15"/>
  <c r="N16" i="37"/>
  <c r="N16" i="26"/>
  <c r="N16" i="41"/>
  <c r="N16" i="28"/>
  <c r="N16" i="33"/>
  <c r="N16" i="35"/>
  <c r="N16" i="19"/>
  <c r="N16" i="36"/>
  <c r="N12" i="36"/>
  <c r="N12" i="51"/>
  <c r="N12" i="37"/>
  <c r="N12" i="52"/>
  <c r="N12" i="35"/>
  <c r="N12" i="48"/>
  <c r="N12" i="26"/>
  <c r="N12" i="50"/>
  <c r="N12" i="28"/>
  <c r="N12" i="30"/>
  <c r="N12" i="8"/>
  <c r="N12" i="12"/>
  <c r="N12" i="39"/>
  <c r="N12" i="43"/>
  <c r="N12" i="16"/>
  <c r="N12" i="40"/>
  <c r="N12" i="20"/>
  <c r="N12" i="44"/>
  <c r="N12" i="21"/>
  <c r="N12" i="18"/>
  <c r="N12" i="17"/>
  <c r="N12" i="38"/>
  <c r="N12" i="19"/>
  <c r="N12" i="24"/>
  <c r="N12" i="23"/>
  <c r="N12" i="31"/>
  <c r="N12" i="42"/>
  <c r="N12" i="25"/>
  <c r="N12" i="27"/>
  <c r="N12" i="32"/>
  <c r="N12" i="29"/>
  <c r="N12" i="34"/>
  <c r="N12" i="49"/>
  <c r="J41" i="19"/>
  <c r="J41" i="26"/>
  <c r="J41" i="35"/>
  <c r="T39" i="23"/>
  <c r="J26" i="50"/>
  <c r="J26" i="41"/>
  <c r="J39" i="48"/>
  <c r="T39" i="43"/>
  <c r="J41" i="51"/>
  <c r="J41" i="17"/>
  <c r="P34" i="31"/>
  <c r="F19" i="36"/>
  <c r="F36" i="17"/>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G36" i="37" s="1"/>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N32" i="42" s="1"/>
  <c r="AN25" i="4"/>
  <c r="H25" i="4" s="1"/>
  <c r="E35" i="48"/>
  <c r="E19" i="48"/>
  <c r="X24" i="12"/>
  <c r="E29" i="39"/>
  <c r="G29" i="39" s="1"/>
  <c r="E21" i="43"/>
  <c r="E28" i="43"/>
  <c r="G28" i="43" s="1"/>
  <c r="E12" i="43"/>
  <c r="E34" i="44"/>
  <c r="E19" i="44"/>
  <c r="E25" i="42"/>
  <c r="E9" i="42"/>
  <c r="E15" i="41"/>
  <c r="E27" i="39"/>
  <c r="E11" i="39"/>
  <c r="E19" i="38"/>
  <c r="E24" i="36"/>
  <c r="E8" i="36"/>
  <c r="E30" i="35"/>
  <c r="E14" i="35"/>
  <c r="E5" i="34"/>
  <c r="G5" i="34" s="1"/>
  <c r="E26" i="33"/>
  <c r="E10" i="33"/>
  <c r="G10" i="33" s="1"/>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27" i="29"/>
  <c r="G10" i="12"/>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E39" i="39"/>
  <c r="G39" i="39" s="1"/>
  <c r="E23" i="39"/>
  <c r="E7" i="39"/>
  <c r="E32" i="34"/>
  <c r="E36" i="28"/>
  <c r="E5" i="28"/>
  <c r="E32" i="26"/>
  <c r="E16" i="26"/>
  <c r="E22" i="25"/>
  <c r="E29" i="24"/>
  <c r="E13" i="24"/>
  <c r="G13" i="24" s="1"/>
  <c r="E35" i="23"/>
  <c r="E19" i="23"/>
  <c r="E25" i="22"/>
  <c r="E9" i="22"/>
  <c r="E31" i="21"/>
  <c r="E15" i="21"/>
  <c r="E27" i="19"/>
  <c r="E13" i="13"/>
  <c r="AN41" i="4"/>
  <c r="H41" i="4" s="1"/>
  <c r="E24" i="52"/>
  <c r="E8" i="52"/>
  <c r="E31" i="51"/>
  <c r="E15" i="51"/>
  <c r="E39" i="52"/>
  <c r="E41" i="42"/>
  <c r="E41" i="38"/>
  <c r="E36" i="13"/>
  <c r="G36" i="13" s="1"/>
  <c r="E13" i="39"/>
  <c r="G13" i="39" s="1"/>
  <c r="E10" i="36"/>
  <c r="G10" i="36" s="1"/>
  <c r="E7" i="43"/>
  <c r="E22" i="39"/>
  <c r="E6" i="39"/>
  <c r="E31" i="26"/>
  <c r="E15" i="26"/>
  <c r="E21" i="25"/>
  <c r="AN17" i="4"/>
  <c r="H17" i="4" s="1"/>
  <c r="J35" i="23"/>
  <c r="V6" i="32"/>
  <c r="V6" i="26"/>
  <c r="X38" i="42"/>
  <c r="V36" i="21"/>
  <c r="V36" i="19"/>
  <c r="E43" i="43"/>
  <c r="E31" i="42"/>
  <c r="E35" i="42"/>
  <c r="X40" i="13"/>
  <c r="X40" i="23"/>
  <c r="V22" i="51"/>
  <c r="X24" i="39"/>
  <c r="E12" i="39"/>
  <c r="G12" i="39" s="1"/>
  <c r="E42" i="39"/>
  <c r="E36" i="33"/>
  <c r="E14" i="26"/>
  <c r="E43" i="30"/>
  <c r="P39" i="23"/>
  <c r="G5" i="30"/>
  <c r="X40" i="42"/>
  <c r="X40" i="15"/>
  <c r="V22" i="16"/>
  <c r="X24" i="18"/>
  <c r="E20" i="43"/>
  <c r="E5" i="43"/>
  <c r="E33" i="42"/>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G34" i="25" s="1"/>
  <c r="E18" i="25"/>
  <c r="E31" i="23"/>
  <c r="E15" i="23"/>
  <c r="E27" i="21"/>
  <c r="E11" i="21"/>
  <c r="E23" i="19"/>
  <c r="G23" i="19" s="1"/>
  <c r="E20" i="52"/>
  <c r="E43" i="51"/>
  <c r="E27" i="51"/>
  <c r="E11" i="51"/>
  <c r="E35" i="52"/>
  <c r="E41" i="41"/>
  <c r="E41" i="37"/>
  <c r="V36" i="34"/>
  <c r="X40" i="21"/>
  <c r="X40" i="40"/>
  <c r="V22" i="20"/>
  <c r="V36" i="20"/>
  <c r="X24" i="31"/>
  <c r="E34" i="39"/>
  <c r="E18" i="39"/>
  <c r="E27" i="26"/>
  <c r="G27" i="26" s="1"/>
  <c r="E11" i="26"/>
  <c r="G19" i="3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G19" i="19" s="1"/>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G5" i="16" s="1"/>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F15" i="48"/>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F34" i="16"/>
  <c r="G34" i="16" s="1"/>
  <c r="P34" i="48"/>
  <c r="P34" i="37"/>
  <c r="F34" i="8"/>
  <c r="G34" i="8" s="1"/>
  <c r="P34" i="51"/>
  <c r="P34" i="13"/>
  <c r="F34" i="26"/>
  <c r="G34" i="26" s="1"/>
  <c r="P34" i="42"/>
  <c r="F15" i="49"/>
  <c r="P15" i="23"/>
  <c r="P15" i="26"/>
  <c r="P15" i="13"/>
  <c r="F15" i="39"/>
  <c r="F15" i="50"/>
  <c r="G15" i="50" s="1"/>
  <c r="P15" i="32"/>
  <c r="F15" i="30"/>
  <c r="G15" i="30" s="1"/>
  <c r="F15" i="27"/>
  <c r="P15" i="22"/>
  <c r="F34" i="49"/>
  <c r="G34" i="49" s="1"/>
  <c r="P23" i="40"/>
  <c r="P23" i="42"/>
  <c r="P23" i="31"/>
  <c r="F23" i="19"/>
  <c r="P43" i="52"/>
  <c r="F43" i="21"/>
  <c r="G43" i="21" s="1"/>
  <c r="P43" i="14"/>
  <c r="P43" i="50"/>
  <c r="F43" i="34"/>
  <c r="G43" i="34" s="1"/>
  <c r="F43" i="22"/>
  <c r="G43" i="22" s="1"/>
  <c r="F43" i="28"/>
  <c r="G43" i="28" s="1"/>
  <c r="F32" i="17"/>
  <c r="F32" i="33"/>
  <c r="F32" i="50"/>
  <c r="G32" i="50" s="1"/>
  <c r="P32" i="24"/>
  <c r="P32" i="42"/>
  <c r="P32" i="49"/>
  <c r="F32" i="32"/>
  <c r="G32" i="32" s="1"/>
  <c r="P15" i="38"/>
  <c r="P35" i="31"/>
  <c r="F35" i="21"/>
  <c r="P34" i="19"/>
  <c r="P15" i="49"/>
  <c r="P28" i="27"/>
  <c r="P43" i="49"/>
  <c r="P43" i="34"/>
  <c r="F43" i="43"/>
  <c r="F43" i="48"/>
  <c r="F43" i="31"/>
  <c r="F43" i="18"/>
  <c r="G43" i="18" s="1"/>
  <c r="F43" i="15"/>
  <c r="G43" i="15" s="1"/>
  <c r="P43" i="20"/>
  <c r="P43" i="29"/>
  <c r="F43" i="50"/>
  <c r="G43" i="50" s="1"/>
  <c r="P43" i="21"/>
  <c r="F43" i="51"/>
  <c r="P43" i="18"/>
  <c r="F43" i="38"/>
  <c r="F43" i="20"/>
  <c r="G43" i="20" s="1"/>
  <c r="P43" i="22"/>
  <c r="P43" i="51"/>
  <c r="P43" i="16"/>
  <c r="F43" i="49"/>
  <c r="F43" i="44"/>
  <c r="G43" i="44" s="1"/>
  <c r="F43" i="27"/>
  <c r="F43" i="14"/>
  <c r="G43" i="14" s="1"/>
  <c r="F43" i="8"/>
  <c r="F43" i="52"/>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F32" i="49"/>
  <c r="G32" i="49" s="1"/>
  <c r="F32" i="51"/>
  <c r="G32" i="51" s="1"/>
  <c r="F32" i="24"/>
  <c r="G32" i="24" s="1"/>
  <c r="F32" i="31"/>
  <c r="P32" i="18"/>
  <c r="P32" i="23"/>
  <c r="P32" i="44"/>
  <c r="P32" i="26"/>
  <c r="F32" i="29"/>
  <c r="G32" i="29" s="1"/>
  <c r="P32" i="51"/>
  <c r="F32" i="18"/>
  <c r="G32" i="18" s="1"/>
  <c r="F32" i="34"/>
  <c r="F32" i="12"/>
  <c r="P32" i="37"/>
  <c r="P32" i="20"/>
  <c r="P32" i="29"/>
  <c r="P32" i="30"/>
  <c r="F32" i="35"/>
  <c r="G32" i="35" s="1"/>
  <c r="P32" i="41"/>
  <c r="P32" i="40"/>
  <c r="P11" i="34"/>
  <c r="P11" i="36"/>
  <c r="P11" i="22"/>
  <c r="P11" i="18"/>
  <c r="F11" i="22"/>
  <c r="G11" i="22" s="1"/>
  <c r="F11" i="31"/>
  <c r="G11" i="31" s="1"/>
  <c r="F11" i="37"/>
  <c r="G11" i="37" s="1"/>
  <c r="F11" i="51"/>
  <c r="P28" i="28"/>
  <c r="P28" i="16"/>
  <c r="F28" i="30"/>
  <c r="G28" i="30" s="1"/>
  <c r="P28" i="37"/>
  <c r="F28" i="15"/>
  <c r="P28" i="29"/>
  <c r="F28" i="36"/>
  <c r="P28" i="44"/>
  <c r="P28" i="19"/>
  <c r="F28" i="33"/>
  <c r="P28" i="39"/>
  <c r="F28" i="18"/>
  <c r="G28" i="18" s="1"/>
  <c r="P28" i="30"/>
  <c r="F28" i="39"/>
  <c r="F28" i="40"/>
  <c r="P28" i="8"/>
  <c r="P28" i="25"/>
  <c r="F28" i="35"/>
  <c r="G28" i="35" s="1"/>
  <c r="P28" i="42"/>
  <c r="F28" i="22"/>
  <c r="G28" i="22" s="1"/>
  <c r="P28" i="34"/>
  <c r="F28" i="41"/>
  <c r="G28" i="41" s="1"/>
  <c r="P11" i="52"/>
  <c r="F28" i="26"/>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F32" i="38"/>
  <c r="G32" i="38" s="1"/>
  <c r="P32" i="25"/>
  <c r="P32" i="36"/>
  <c r="P32" i="33"/>
  <c r="P32" i="43"/>
  <c r="F15" i="19"/>
  <c r="P34" i="52"/>
  <c r="P15" i="21"/>
  <c r="P28" i="43"/>
  <c r="P11" i="38"/>
  <c r="F11" i="12"/>
  <c r="G11" i="12" s="1"/>
  <c r="P11" i="48"/>
  <c r="G34" i="36"/>
  <c r="P28" i="36"/>
  <c r="P28" i="31"/>
  <c r="F28" i="16"/>
  <c r="G28" i="16" s="1"/>
  <c r="P28" i="52"/>
  <c r="P28" i="33"/>
  <c r="F28" i="31"/>
  <c r="F28" i="50"/>
  <c r="G28" i="50" s="1"/>
  <c r="P28" i="51"/>
  <c r="F28" i="51"/>
  <c r="G28" i="51" s="1"/>
  <c r="P34" i="39"/>
  <c r="F34" i="36"/>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G23" i="35" s="1"/>
  <c r="F23" i="12"/>
  <c r="G23" i="12" s="1"/>
  <c r="F23" i="14"/>
  <c r="G23" i="14" s="1"/>
  <c r="P43" i="32"/>
  <c r="F43" i="32"/>
  <c r="F43" i="12"/>
  <c r="G43" i="12" s="1"/>
  <c r="P43" i="28"/>
  <c r="F43" i="19"/>
  <c r="G43" i="19" s="1"/>
  <c r="F43" i="35"/>
  <c r="G43" i="35" s="1"/>
  <c r="P43" i="43"/>
  <c r="P43" i="30"/>
  <c r="F32" i="21"/>
  <c r="G32" i="21" s="1"/>
  <c r="P32" i="31"/>
  <c r="P32" i="13"/>
  <c r="F32" i="15"/>
  <c r="P32" i="28"/>
  <c r="P32" i="21"/>
  <c r="F32" i="25"/>
  <c r="G32" i="25" s="1"/>
  <c r="P32" i="34"/>
  <c r="F34" i="41"/>
  <c r="F15" i="12"/>
  <c r="G15" i="12" s="1"/>
  <c r="P11" i="40"/>
  <c r="F28" i="44"/>
  <c r="G28" i="44" s="1"/>
  <c r="P28" i="35"/>
  <c r="F28" i="24"/>
  <c r="G12" i="30"/>
  <c r="G15" i="49"/>
  <c r="G27" i="48"/>
  <c r="G15" i="48"/>
  <c r="P39" i="12"/>
  <c r="F39" i="19"/>
  <c r="F39" i="27"/>
  <c r="P39" i="28"/>
  <c r="P39" i="15"/>
  <c r="F39" i="34"/>
  <c r="G39" i="34" s="1"/>
  <c r="P39" i="22"/>
  <c r="P39" i="49"/>
  <c r="F39" i="37"/>
  <c r="G39" i="37" s="1"/>
  <c r="F39" i="25"/>
  <c r="G39" i="25" s="1"/>
  <c r="F39" i="18"/>
  <c r="G39" i="18" s="1"/>
  <c r="F39" i="30"/>
  <c r="G39" i="30" s="1"/>
  <c r="P39" i="29"/>
  <c r="P39" i="24"/>
  <c r="G28" i="24"/>
  <c r="G12" i="43"/>
  <c r="G10" i="29"/>
  <c r="F39" i="20"/>
  <c r="G39" i="20" s="1"/>
  <c r="F39" i="36"/>
  <c r="G39" i="36" s="1"/>
  <c r="P39" i="44"/>
  <c r="F39" i="23"/>
  <c r="P39" i="27"/>
  <c r="F39" i="42"/>
  <c r="P39" i="34"/>
  <c r="F39" i="12"/>
  <c r="G39" i="12" s="1"/>
  <c r="P39" i="50"/>
  <c r="P39" i="35"/>
  <c r="F39" i="8"/>
  <c r="G39" i="8" s="1"/>
  <c r="P39" i="48"/>
  <c r="F39" i="24"/>
  <c r="G39" i="24" s="1"/>
  <c r="G28" i="40"/>
  <c r="F5" i="38"/>
  <c r="P5" i="38"/>
  <c r="F5" i="35"/>
  <c r="P5" i="35"/>
  <c r="F5" i="44"/>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43" i="52"/>
  <c r="G15" i="36"/>
  <c r="G15" i="44"/>
  <c r="G13" i="42"/>
  <c r="G36" i="28"/>
  <c r="G36" i="8"/>
  <c r="G33" i="42"/>
  <c r="G43" i="38"/>
  <c r="G43" i="51"/>
  <c r="G43" i="31"/>
  <c r="G12" i="31"/>
  <c r="G25" i="52"/>
  <c r="G8" i="13"/>
  <c r="G33" i="24"/>
  <c r="G5" i="8"/>
  <c r="G28" i="26"/>
  <c r="G28" i="34"/>
  <c r="G34" i="29"/>
  <c r="G34" i="44"/>
  <c r="G34" i="30"/>
  <c r="G13" i="20"/>
  <c r="G13" i="40"/>
  <c r="G43" i="32"/>
  <c r="G40" i="43"/>
  <c r="G32" i="30"/>
  <c r="G10" i="30"/>
  <c r="G27" i="39"/>
  <c r="G5" i="43"/>
  <c r="G12" i="26"/>
  <c r="G10" i="13"/>
  <c r="G15" i="25"/>
  <c r="G13" i="22"/>
  <c r="G36" i="51"/>
  <c r="G33" i="40"/>
  <c r="G39" i="23"/>
  <c r="G43" i="23"/>
  <c r="G43" i="30"/>
  <c r="G12" i="28"/>
  <c r="G40" i="26"/>
  <c r="G40" i="39"/>
  <c r="G32" i="12"/>
  <c r="G32" i="34"/>
  <c r="G12" i="12"/>
  <c r="G19" i="17"/>
  <c r="G15" i="51"/>
  <c r="G27" i="14"/>
  <c r="G27" i="22"/>
  <c r="G10" i="31"/>
  <c r="G27" i="38"/>
  <c r="G5" i="35"/>
  <c r="G10" i="16"/>
  <c r="G25" i="44"/>
  <c r="G40" i="19"/>
  <c r="G32" i="22"/>
  <c r="G12" i="19"/>
  <c r="G19" i="23"/>
  <c r="G33" i="20"/>
  <c r="G36" i="35"/>
  <c r="G27" i="19"/>
  <c r="G27" i="21"/>
  <c r="G10" i="35"/>
  <c r="G27" i="41"/>
  <c r="G5" i="28"/>
  <c r="G40" i="22"/>
  <c r="G40" i="13"/>
  <c r="G32" i="17"/>
  <c r="G32" i="15"/>
  <c r="G29" i="42"/>
  <c r="G36" i="17"/>
  <c r="G15" i="41"/>
  <c r="G28" i="17"/>
  <c r="G10" i="23"/>
  <c r="G27" i="51"/>
  <c r="G5" i="39"/>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7"/>
  <c r="N10" i="19"/>
  <c r="N10" i="18"/>
  <c r="N10" i="35"/>
  <c r="N10" i="15"/>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G14" i="43" s="1"/>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P8" i="27"/>
  <c r="F8" i="23"/>
  <c r="G8" i="23" s="1"/>
  <c r="F8" i="32"/>
  <c r="G8" i="32" s="1"/>
  <c r="F8" i="30"/>
  <c r="G8" i="30" s="1"/>
  <c r="F8" i="48"/>
  <c r="F8" i="19"/>
  <c r="F8" i="36"/>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G34" i="38"/>
  <c r="AH17" i="4"/>
  <c r="F17" i="4" s="1"/>
  <c r="AH32" i="4"/>
  <c r="F32" i="4" s="1"/>
  <c r="T29" i="14" s="1"/>
  <c r="AH24" i="4"/>
  <c r="F24" i="4" s="1"/>
  <c r="T21" i="14" s="1"/>
  <c r="AI23" i="4"/>
  <c r="G23" i="4" s="1"/>
  <c r="J20" i="50" s="1"/>
  <c r="J19" i="38"/>
  <c r="J35" i="13"/>
  <c r="J35" i="26"/>
  <c r="J35" i="32"/>
  <c r="J35" i="16"/>
  <c r="J35" i="44"/>
  <c r="J35" i="22"/>
  <c r="J35" i="14"/>
  <c r="G39" i="48"/>
  <c r="G15" i="43"/>
  <c r="J19" i="14"/>
  <c r="J11" i="41"/>
  <c r="J11" i="8"/>
  <c r="J11" i="24"/>
  <c r="G8" i="49"/>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G25" i="51" s="1"/>
  <c r="P25" i="21"/>
  <c r="F25" i="26"/>
  <c r="G25" i="26" s="1"/>
  <c r="N44" i="38"/>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F11" i="40"/>
  <c r="G11" i="40" s="1"/>
  <c r="F11" i="24"/>
  <c r="G11" i="24" s="1"/>
  <c r="F11" i="42"/>
  <c r="G11" i="42" s="1"/>
  <c r="P11" i="50"/>
  <c r="P11" i="24"/>
  <c r="P11" i="20"/>
  <c r="F11" i="14"/>
  <c r="G11" i="14" s="1"/>
  <c r="P11" i="44"/>
  <c r="P11" i="27"/>
  <c r="F11" i="19"/>
  <c r="G11" i="19" s="1"/>
  <c r="F11" i="48"/>
  <c r="G11" i="48" s="1"/>
  <c r="P11" i="15"/>
  <c r="F11" i="26"/>
  <c r="G11" i="26" s="1"/>
  <c r="F11" i="17"/>
  <c r="G11" i="17" s="1"/>
  <c r="P11" i="30"/>
  <c r="F11" i="28"/>
  <c r="G11" i="28" s="1"/>
  <c r="F11" i="13"/>
  <c r="G11" i="13" s="1"/>
  <c r="F25" i="27"/>
  <c r="N14" i="15"/>
  <c r="N14" i="23"/>
  <c r="N14" i="31"/>
  <c r="N14" i="40"/>
  <c r="N14" i="28"/>
  <c r="N14" i="39"/>
  <c r="N14" i="33"/>
  <c r="N14" i="41"/>
  <c r="N14" i="12"/>
  <c r="N14" i="19"/>
  <c r="N14" i="25"/>
  <c r="N14" i="32"/>
  <c r="N14" i="22"/>
  <c r="N14" i="18"/>
  <c r="N14" i="17"/>
  <c r="N14" i="35"/>
  <c r="N14" i="43"/>
  <c r="N14" i="16"/>
  <c r="N14" i="21"/>
  <c r="N14" i="27"/>
  <c r="N14" i="34"/>
  <c r="N14" i="20"/>
  <c r="N14" i="24"/>
  <c r="N14" i="37"/>
  <c r="N14" i="42"/>
  <c r="G8" i="51"/>
  <c r="G25" i="28"/>
  <c r="G12" i="35"/>
  <c r="G25" i="38"/>
  <c r="G11" i="51"/>
  <c r="G25" i="19"/>
  <c r="G25" i="30"/>
  <c r="G25" i="35"/>
  <c r="G5" i="40"/>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G19" i="39" s="1"/>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J33" i="29"/>
  <c r="N41" i="52"/>
  <c r="N41" i="36"/>
  <c r="N41" i="37"/>
  <c r="N41" i="15"/>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G14" i="27" s="1"/>
  <c r="E34" i="27"/>
  <c r="G34" i="27" s="1"/>
  <c r="E17" i="27"/>
  <c r="E18" i="27"/>
  <c r="E37" i="27"/>
  <c r="E29" i="27"/>
  <c r="G29" i="27" s="1"/>
  <c r="E5" i="27"/>
  <c r="G5" i="27" s="1"/>
  <c r="E22" i="27"/>
  <c r="E9" i="27"/>
  <c r="E38" i="27"/>
  <c r="E8" i="27"/>
  <c r="G8" i="27" s="1"/>
  <c r="E40" i="27"/>
  <c r="G40" i="27" s="1"/>
  <c r="E43" i="27"/>
  <c r="G43" i="27" s="1"/>
  <c r="E24" i="27"/>
  <c r="E21" i="27"/>
  <c r="E42" i="27"/>
  <c r="E36" i="27"/>
  <c r="G36" i="27" s="1"/>
  <c r="E10" i="27"/>
  <c r="G10" i="27" s="1"/>
  <c r="E31" i="27"/>
  <c r="N44" i="42"/>
  <c r="N44" i="48"/>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G19" i="27" s="1"/>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F32" i="28"/>
  <c r="G32" i="28" s="1"/>
  <c r="F32" i="39"/>
  <c r="G32" i="39" s="1"/>
  <c r="F32" i="19"/>
  <c r="G32" i="19" s="1"/>
  <c r="F32" i="48"/>
  <c r="F14" i="12"/>
  <c r="G14" i="12" s="1"/>
  <c r="P14" i="17"/>
  <c r="F14" i="30"/>
  <c r="G14" i="30" s="1"/>
  <c r="P14" i="27"/>
  <c r="N35" i="52"/>
  <c r="P14" i="26"/>
  <c r="P14" i="37"/>
  <c r="P14" i="36"/>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X14" i="28"/>
  <c r="V14" i="31"/>
  <c r="V14" i="18"/>
  <c r="V14" i="34"/>
  <c r="V14" i="20"/>
  <c r="V14" i="23"/>
  <c r="G12" i="21"/>
  <c r="E6" i="27"/>
  <c r="G27" i="8"/>
  <c r="G5" i="44"/>
  <c r="E13" i="34"/>
  <c r="G13" i="34" s="1"/>
  <c r="E10" i="34"/>
  <c r="G10" i="34" s="1"/>
  <c r="E35" i="34"/>
  <c r="F12" i="23"/>
  <c r="G12" i="23" s="1"/>
  <c r="F12" i="13"/>
  <c r="G12" i="13" s="1"/>
  <c r="P12" i="28"/>
  <c r="F12" i="37"/>
  <c r="G12" i="37" s="1"/>
  <c r="C44" i="19"/>
  <c r="E8" i="19"/>
  <c r="E33" i="19"/>
  <c r="G33" i="19" s="1"/>
  <c r="E39" i="19"/>
  <c r="G39" i="19" s="1"/>
  <c r="E7" i="19"/>
  <c r="E28" i="19"/>
  <c r="G28" i="19" s="1"/>
  <c r="C44" i="34"/>
  <c r="E9" i="34"/>
  <c r="E15" i="34"/>
  <c r="G15" i="34" s="1"/>
  <c r="E8" i="34"/>
  <c r="G8" i="34" s="1"/>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G12" i="8" s="1"/>
  <c r="F12" i="16"/>
  <c r="G12" i="16" s="1"/>
  <c r="F12" i="27"/>
  <c r="P12" i="8"/>
  <c r="P12" i="19"/>
  <c r="P12" i="29"/>
  <c r="P12" i="24"/>
  <c r="P12" i="44"/>
  <c r="P12" i="26"/>
  <c r="P12" i="35"/>
  <c r="P12" i="43"/>
  <c r="F12" i="20"/>
  <c r="G12" i="20" s="1"/>
  <c r="P12" i="32"/>
  <c r="C44" i="42"/>
  <c r="E39" i="42"/>
  <c r="C44" i="24"/>
  <c r="E19" i="24"/>
  <c r="G19" i="24" s="1"/>
  <c r="C44" i="22"/>
  <c r="E15" i="22"/>
  <c r="C44" i="20"/>
  <c r="E19" i="20"/>
  <c r="E36" i="20"/>
  <c r="G36" i="20" s="1"/>
  <c r="E38" i="20"/>
  <c r="E22" i="20"/>
  <c r="F28" i="52"/>
  <c r="G28" i="52" s="1"/>
  <c r="P28" i="32"/>
  <c r="F28" i="20"/>
  <c r="G28" i="20" s="1"/>
  <c r="F28" i="8"/>
  <c r="G28" i="8" s="1"/>
  <c r="P28" i="12"/>
  <c r="F28" i="23"/>
  <c r="G28" i="23" s="1"/>
  <c r="F28" i="32"/>
  <c r="G28" i="32" s="1"/>
  <c r="P28" i="14"/>
  <c r="P28" i="17"/>
  <c r="P28" i="40"/>
  <c r="F28" i="21"/>
  <c r="G28" i="21" s="1"/>
  <c r="P28" i="20"/>
  <c r="F22" i="41"/>
  <c r="P22" i="20"/>
  <c r="P22" i="42"/>
  <c r="F22" i="24"/>
  <c r="G22" i="24" s="1"/>
  <c r="G25" i="21"/>
  <c r="E40" i="42"/>
  <c r="G40" i="42" s="1"/>
  <c r="E36" i="42"/>
  <c r="G36" i="42" s="1"/>
  <c r="E32" i="42"/>
  <c r="G32" i="42" s="1"/>
  <c r="E40" i="31"/>
  <c r="G40" i="31" s="1"/>
  <c r="E36" i="31"/>
  <c r="G36" i="31" s="1"/>
  <c r="E32" i="31"/>
  <c r="G32" i="31" s="1"/>
  <c r="E28" i="31"/>
  <c r="E16" i="31"/>
  <c r="E8" i="31"/>
  <c r="G8" i="31" s="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9" i="34"/>
  <c r="T22" i="23"/>
  <c r="T22" i="39"/>
  <c r="T22" i="22"/>
  <c r="T22" i="52"/>
  <c r="T22" i="14"/>
  <c r="J39" i="17"/>
  <c r="J39" i="21"/>
  <c r="J39" i="39"/>
  <c r="J39" i="50"/>
  <c r="J39" i="42"/>
  <c r="J39" i="25"/>
  <c r="J39" i="44"/>
  <c r="J39" i="51"/>
  <c r="J39" i="40"/>
  <c r="J39" i="52"/>
  <c r="J39" i="29"/>
  <c r="J39" i="41"/>
  <c r="J39" i="32"/>
  <c r="J39" i="38"/>
  <c r="J39" i="49"/>
  <c r="J39" i="28"/>
  <c r="J39" i="15"/>
  <c r="J39" i="19"/>
  <c r="J39" i="8"/>
  <c r="G27" i="50"/>
  <c r="AH10" i="4"/>
  <c r="F10" i="4" s="1"/>
  <c r="T7" i="29" s="1"/>
  <c r="AH22" i="4"/>
  <c r="F22" i="4" s="1"/>
  <c r="G8" i="36"/>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19"/>
  <c r="P30" i="30"/>
  <c r="P30" i="25"/>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28" i="31"/>
  <c r="G33" i="15"/>
  <c r="G36" i="24"/>
  <c r="G32" i="26"/>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G38" i="26" s="1"/>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28" i="41"/>
  <c r="J28" i="27"/>
  <c r="J28" i="36"/>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34"/>
  <c r="T10" i="40"/>
  <c r="T10" i="39"/>
  <c r="T10" i="28"/>
  <c r="T10" i="20"/>
  <c r="T10" i="21"/>
  <c r="T10" i="42"/>
  <c r="T10" i="8"/>
  <c r="T10" i="24"/>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41"/>
  <c r="J33" i="36"/>
  <c r="J33" i="27"/>
  <c r="J33" i="18"/>
  <c r="J33" i="24"/>
  <c r="J33" i="14"/>
  <c r="J33" i="43"/>
  <c r="J33" i="34"/>
  <c r="J33" i="50"/>
  <c r="J33" i="38"/>
  <c r="J33" i="52"/>
  <c r="J33" i="17"/>
  <c r="J33" i="12"/>
  <c r="J33" i="51"/>
  <c r="J33" i="28"/>
  <c r="J33" i="39"/>
  <c r="J33" i="16"/>
  <c r="J33" i="33"/>
  <c r="J33" i="42"/>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8" i="15"/>
  <c r="G27" i="30"/>
  <c r="G27" i="20"/>
  <c r="G11" i="33"/>
  <c r="N32" i="3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G29" i="38" s="1"/>
  <c r="E29" i="44"/>
  <c r="G29" i="44" s="1"/>
  <c r="E39" i="44"/>
  <c r="G39" i="44" s="1"/>
  <c r="E10" i="44"/>
  <c r="G10" i="44" s="1"/>
  <c r="E13" i="43"/>
  <c r="G13" i="43" s="1"/>
  <c r="E25" i="43"/>
  <c r="E32" i="43"/>
  <c r="G32" i="43" s="1"/>
  <c r="E22" i="43"/>
  <c r="E36" i="43"/>
  <c r="E8" i="43"/>
  <c r="E36" i="38"/>
  <c r="G36" i="38" s="1"/>
  <c r="E29" i="43"/>
  <c r="G29" i="43" s="1"/>
  <c r="E18" i="43"/>
  <c r="E6" i="43"/>
  <c r="E30" i="44"/>
  <c r="E27" i="44"/>
  <c r="G27" i="44" s="1"/>
  <c r="E9" i="44"/>
  <c r="E42" i="44"/>
  <c r="E33" i="34"/>
  <c r="G33" i="34" s="1"/>
  <c r="E21" i="34"/>
  <c r="E7" i="34"/>
  <c r="E41" i="34"/>
  <c r="E40" i="33"/>
  <c r="G40" i="33" s="1"/>
  <c r="E28" i="33"/>
  <c r="G28" i="33" s="1"/>
  <c r="E5" i="33"/>
  <c r="G5" i="33" s="1"/>
  <c r="E26" i="32"/>
  <c r="E22" i="32"/>
  <c r="E6" i="32"/>
  <c r="E8" i="28"/>
  <c r="G8" i="28" s="1"/>
  <c r="E24" i="26"/>
  <c r="E20" i="26"/>
  <c r="E8" i="26"/>
  <c r="E5" i="26"/>
  <c r="E35" i="21"/>
  <c r="E44" i="21" s="1"/>
  <c r="E11" i="16"/>
  <c r="E29" i="15"/>
  <c r="G29" i="15" s="1"/>
  <c r="E21" i="15"/>
  <c r="E9" i="15"/>
  <c r="E7" i="15"/>
  <c r="E40" i="14"/>
  <c r="G40" i="14" s="1"/>
  <c r="E20" i="14"/>
  <c r="E36" i="12"/>
  <c r="E44" i="12" s="1"/>
  <c r="G22" i="41"/>
  <c r="T21" i="23"/>
  <c r="T21" i="35"/>
  <c r="T21" i="22"/>
  <c r="T21" i="50"/>
  <c r="T21" i="20"/>
  <c r="T27" i="50"/>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9" i="27"/>
  <c r="T9" i="18"/>
  <c r="T9" i="17"/>
  <c r="T9" i="14"/>
  <c r="T7" i="48"/>
  <c r="T7" i="51"/>
  <c r="T7" i="36"/>
  <c r="T7" i="19"/>
  <c r="T7" i="52"/>
  <c r="T7" i="16"/>
  <c r="T7" i="25"/>
  <c r="T7" i="35"/>
  <c r="T7" i="27"/>
  <c r="T7" i="33"/>
  <c r="T7" i="31"/>
  <c r="T7" i="37"/>
  <c r="T7" i="44"/>
  <c r="T7" i="42"/>
  <c r="T7" i="28"/>
  <c r="T7" i="18"/>
  <c r="T7" i="12"/>
  <c r="T7" i="34"/>
  <c r="T7" i="15"/>
  <c r="T7" i="22"/>
  <c r="T7" i="39"/>
  <c r="T7" i="43"/>
  <c r="T7" i="24"/>
  <c r="T7" i="14"/>
  <c r="T7" i="50"/>
  <c r="T7" i="20"/>
  <c r="T7" i="32"/>
  <c r="T7" i="49"/>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T25" i="44"/>
  <c r="T25" i="35"/>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G35" i="23" s="1"/>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F22" i="32"/>
  <c r="F22" i="51"/>
  <c r="G22" i="51" s="1"/>
  <c r="F22" i="30"/>
  <c r="G22" i="30" s="1"/>
  <c r="P25" i="52"/>
  <c r="F25" i="15"/>
  <c r="G25" i="15" s="1"/>
  <c r="F25" i="24"/>
  <c r="G25" i="24" s="1"/>
  <c r="P25" i="26"/>
  <c r="P25" i="33"/>
  <c r="P25" i="39"/>
  <c r="P25" i="44"/>
  <c r="P25" i="18"/>
  <c r="F25" i="32"/>
  <c r="G25" i="32" s="1"/>
  <c r="F25" i="22"/>
  <c r="F25" i="37"/>
  <c r="G25" i="37" s="1"/>
  <c r="N38" i="37"/>
  <c r="N38" i="33"/>
  <c r="P26" i="30"/>
  <c r="N18" i="13"/>
  <c r="N18" i="52"/>
  <c r="P17" i="51"/>
  <c r="N14" i="49"/>
  <c r="N14" i="13"/>
  <c r="N14" i="8"/>
  <c r="N14" i="50"/>
  <c r="N14" i="52"/>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35"/>
  <c r="G30" i="35" s="1"/>
  <c r="F30" i="25"/>
  <c r="G30" i="25" s="1"/>
  <c r="P30" i="40"/>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N16" i="49"/>
  <c r="N16" i="52"/>
  <c r="N16" i="48"/>
  <c r="N16" i="13"/>
  <c r="P16" i="42"/>
  <c r="P16" i="26"/>
  <c r="F16" i="13"/>
  <c r="G16" i="13" s="1"/>
  <c r="F16" i="20"/>
  <c r="G16" i="20" s="1"/>
  <c r="P16" i="32"/>
  <c r="P16" i="37"/>
  <c r="P16" i="20"/>
  <c r="F16" i="17"/>
  <c r="G16" i="17" s="1"/>
  <c r="P16" i="27"/>
  <c r="F16" i="40"/>
  <c r="G16" i="40" s="1"/>
  <c r="F16" i="35"/>
  <c r="G16" i="35" s="1"/>
  <c r="F16" i="39"/>
  <c r="G16" i="39" s="1"/>
  <c r="F16" i="44"/>
  <c r="G16" i="44" s="1"/>
  <c r="F16" i="36"/>
  <c r="P16" i="16"/>
  <c r="P16" i="38"/>
  <c r="P16" i="18"/>
  <c r="P16" i="34"/>
  <c r="P16" i="51"/>
  <c r="N10" i="8"/>
  <c r="N8" i="49"/>
  <c r="N8" i="48"/>
  <c r="N8" i="52"/>
  <c r="E41" i="40"/>
  <c r="E36" i="36"/>
  <c r="G36" i="36" s="1"/>
  <c r="E22" i="36"/>
  <c r="E18" i="35"/>
  <c r="E11" i="35"/>
  <c r="E17" i="30"/>
  <c r="E9" i="30"/>
  <c r="E39" i="27"/>
  <c r="G39" i="27" s="1"/>
  <c r="E32" i="27"/>
  <c r="G32" i="27" s="1"/>
  <c r="E16" i="27"/>
  <c r="E7" i="27"/>
  <c r="E40" i="23"/>
  <c r="G40" i="23" s="1"/>
  <c r="E14" i="23"/>
  <c r="E7" i="23"/>
  <c r="E30" i="18"/>
  <c r="E22" i="18"/>
  <c r="E7" i="16"/>
  <c r="E32" i="14"/>
  <c r="G32" i="14" s="1"/>
  <c r="E24" i="14"/>
  <c r="E12" i="14"/>
  <c r="E29" i="13"/>
  <c r="E26" i="13"/>
  <c r="E25" i="13"/>
  <c r="G25" i="13" s="1"/>
  <c r="E41" i="13"/>
  <c r="E5" i="13"/>
  <c r="E43" i="49"/>
  <c r="G43" i="49" s="1"/>
  <c r="E35" i="49"/>
  <c r="E27" i="49"/>
  <c r="G27" i="49" s="1"/>
  <c r="E13" i="49"/>
  <c r="E9" i="49"/>
  <c r="E36" i="49"/>
  <c r="G36" i="49" s="1"/>
  <c r="E24" i="49"/>
  <c r="E14" i="49"/>
  <c r="G14" i="49" s="1"/>
  <c r="E6" i="49"/>
  <c r="E41" i="48"/>
  <c r="E29" i="48"/>
  <c r="G29" i="48" s="1"/>
  <c r="E21" i="48"/>
  <c r="E18" i="48"/>
  <c r="E17" i="48"/>
  <c r="E9" i="48"/>
  <c r="E40" i="48"/>
  <c r="E36" i="48"/>
  <c r="G36" i="48" s="1"/>
  <c r="E30" i="48"/>
  <c r="E26" i="48"/>
  <c r="E22" i="48"/>
  <c r="E16" i="48"/>
  <c r="E12" i="48"/>
  <c r="G12" i="48" s="1"/>
  <c r="E8" i="48"/>
  <c r="G8" i="48" s="1"/>
  <c r="E17" i="49"/>
  <c r="E25" i="49"/>
  <c r="E37" i="49"/>
  <c r="E7" i="49"/>
  <c r="E5" i="49"/>
  <c r="E41" i="49"/>
  <c r="E29" i="49"/>
  <c r="G29" i="49" s="1"/>
  <c r="E19" i="49"/>
  <c r="G19" i="49" s="1"/>
  <c r="E11" i="49"/>
  <c r="G11" i="49" s="1"/>
  <c r="E38" i="49"/>
  <c r="E28" i="49"/>
  <c r="G28" i="49" s="1"/>
  <c r="E22" i="49"/>
  <c r="E12" i="49"/>
  <c r="G12" i="49" s="1"/>
  <c r="E5" i="48"/>
  <c r="E37" i="48"/>
  <c r="E34" i="48"/>
  <c r="G34" i="48" s="1"/>
  <c r="E33" i="48"/>
  <c r="G33" i="48" s="1"/>
  <c r="E25" i="48"/>
  <c r="E13" i="48"/>
  <c r="E42" i="48"/>
  <c r="E38" i="48"/>
  <c r="E32" i="48"/>
  <c r="G32" i="48" s="1"/>
  <c r="E28" i="48"/>
  <c r="G28" i="48" s="1"/>
  <c r="E24" i="48"/>
  <c r="E20" i="48"/>
  <c r="E14" i="48"/>
  <c r="E10" i="48"/>
  <c r="G10" i="48" s="1"/>
  <c r="E6" i="48"/>
  <c r="T29" i="52" l="1"/>
  <c r="T29" i="41"/>
  <c r="E44" i="39"/>
  <c r="G7" i="19"/>
  <c r="G22" i="32"/>
  <c r="E44" i="41"/>
  <c r="G5" i="14"/>
  <c r="E44" i="50"/>
  <c r="N44" i="39"/>
  <c r="N44" i="15"/>
  <c r="G38" i="48"/>
  <c r="N10" i="51"/>
  <c r="F30" i="48"/>
  <c r="F30" i="37"/>
  <c r="G30" i="37" s="1"/>
  <c r="F30" i="44"/>
  <c r="F30" i="33"/>
  <c r="G30" i="33" s="1"/>
  <c r="P26" i="48"/>
  <c r="T27" i="33"/>
  <c r="T21" i="25"/>
  <c r="T21" i="43"/>
  <c r="N32" i="49"/>
  <c r="T33" i="41"/>
  <c r="P30" i="16"/>
  <c r="P30" i="49"/>
  <c r="P30" i="14"/>
  <c r="N44" i="51"/>
  <c r="N44" i="24"/>
  <c r="N44" i="18"/>
  <c r="N44" i="44"/>
  <c r="N44" i="13"/>
  <c r="N10" i="49"/>
  <c r="N10" i="23"/>
  <c r="N10" i="44"/>
  <c r="N10" i="14"/>
  <c r="N10" i="16"/>
  <c r="G28" i="36"/>
  <c r="G5" i="29"/>
  <c r="N26" i="15"/>
  <c r="N26" i="52"/>
  <c r="N26" i="43"/>
  <c r="N26" i="13"/>
  <c r="N26" i="23"/>
  <c r="N26" i="22"/>
  <c r="N26" i="38"/>
  <c r="N26" i="41"/>
  <c r="N26" i="36"/>
  <c r="N26" i="20"/>
  <c r="N26" i="49"/>
  <c r="N26" i="17"/>
  <c r="N26" i="44"/>
  <c r="N26" i="32"/>
  <c r="N26" i="25"/>
  <c r="N26" i="8"/>
  <c r="N26" i="50"/>
  <c r="N26" i="48"/>
  <c r="N26" i="29"/>
  <c r="N26" i="14"/>
  <c r="N26" i="31"/>
  <c r="N26" i="33"/>
  <c r="N26" i="42"/>
  <c r="N26" i="51"/>
  <c r="N26" i="40"/>
  <c r="N26" i="12"/>
  <c r="N26" i="35"/>
  <c r="N26" i="19"/>
  <c r="N26" i="27"/>
  <c r="N26" i="26"/>
  <c r="N26" i="24"/>
  <c r="N26" i="37"/>
  <c r="N26" i="21"/>
  <c r="N26" i="16"/>
  <c r="N26" i="30"/>
  <c r="N26" i="18"/>
  <c r="N26" i="28"/>
  <c r="N26" i="39"/>
  <c r="N26" i="34"/>
  <c r="N16" i="17"/>
  <c r="N16" i="12"/>
  <c r="N16" i="50"/>
  <c r="N16" i="8"/>
  <c r="N16" i="51"/>
  <c r="N10" i="48"/>
  <c r="P30" i="52"/>
  <c r="P30" i="29"/>
  <c r="P30" i="33"/>
  <c r="P30" i="27"/>
  <c r="P30" i="22"/>
  <c r="T21" i="49"/>
  <c r="T21" i="29"/>
  <c r="T21" i="39"/>
  <c r="N32" i="39"/>
  <c r="T33" i="37"/>
  <c r="P30" i="50"/>
  <c r="F30" i="30"/>
  <c r="G30" i="30" s="1"/>
  <c r="P30" i="8"/>
  <c r="J16" i="38"/>
  <c r="G39" i="42"/>
  <c r="N44" i="37"/>
  <c r="N44" i="32"/>
  <c r="N44" i="26"/>
  <c r="N44" i="52"/>
  <c r="N44" i="21"/>
  <c r="N10" i="26"/>
  <c r="N10" i="21"/>
  <c r="N10" i="36"/>
  <c r="N10" i="41"/>
  <c r="G15" i="23"/>
  <c r="N35" i="33"/>
  <c r="N35" i="16"/>
  <c r="N35" i="43"/>
  <c r="N35" i="34"/>
  <c r="N35" i="44"/>
  <c r="N35" i="20"/>
  <c r="N35" i="17"/>
  <c r="N35" i="35"/>
  <c r="N35" i="15"/>
  <c r="N35" i="23"/>
  <c r="N35" i="39"/>
  <c r="N35" i="30"/>
  <c r="N35" i="48"/>
  <c r="N35" i="18"/>
  <c r="N35" i="8"/>
  <c r="N35" i="24"/>
  <c r="N35" i="50"/>
  <c r="N35" i="29"/>
  <c r="N35" i="22"/>
  <c r="N35" i="27"/>
  <c r="N35" i="51"/>
  <c r="N35" i="49"/>
  <c r="N35" i="28"/>
  <c r="N35" i="25"/>
  <c r="N35" i="38"/>
  <c r="N35" i="36"/>
  <c r="N35" i="41"/>
  <c r="N35" i="14"/>
  <c r="G15" i="19"/>
  <c r="N30" i="20"/>
  <c r="N30" i="17"/>
  <c r="N30" i="29"/>
  <c r="N30" i="31"/>
  <c r="N30" i="42"/>
  <c r="N30" i="16"/>
  <c r="N30" i="25"/>
  <c r="N30" i="36"/>
  <c r="N30" i="19"/>
  <c r="N30" i="37"/>
  <c r="N30" i="26"/>
  <c r="N30" i="32"/>
  <c r="N30" i="33"/>
  <c r="N30" i="18"/>
  <c r="N30" i="40"/>
  <c r="N30" i="27"/>
  <c r="N30" i="35"/>
  <c r="N30" i="22"/>
  <c r="N30" i="8"/>
  <c r="N30" i="48"/>
  <c r="N30" i="38"/>
  <c r="N30" i="21"/>
  <c r="N30" i="51"/>
  <c r="N30" i="49"/>
  <c r="N30" i="34"/>
  <c r="N30" i="28"/>
  <c r="N30" i="39"/>
  <c r="N30" i="52"/>
  <c r="N30" i="12"/>
  <c r="N30" i="43"/>
  <c r="N30" i="13"/>
  <c r="N30" i="30"/>
  <c r="N30" i="23"/>
  <c r="N30" i="14"/>
  <c r="N30" i="50"/>
  <c r="N30" i="44"/>
  <c r="N30" i="41"/>
  <c r="N30" i="15"/>
  <c r="N30" i="24"/>
  <c r="P30" i="26"/>
  <c r="N44" i="29"/>
  <c r="N44" i="17"/>
  <c r="N44" i="43"/>
  <c r="N10" i="38"/>
  <c r="N10" i="50"/>
  <c r="P30" i="34"/>
  <c r="F30" i="38"/>
  <c r="G30" i="38" s="1"/>
  <c r="F30" i="18"/>
  <c r="P30" i="12"/>
  <c r="T21" i="38"/>
  <c r="T21" i="15"/>
  <c r="T21" i="44"/>
  <c r="T33" i="8"/>
  <c r="P30" i="31"/>
  <c r="P30" i="23"/>
  <c r="N44" i="12"/>
  <c r="N44" i="40"/>
  <c r="N44" i="25"/>
  <c r="N44" i="19"/>
  <c r="N44" i="22"/>
  <c r="N10" i="13"/>
  <c r="N10" i="28"/>
  <c r="N10" i="20"/>
  <c r="N10" i="30"/>
  <c r="G5" i="41"/>
  <c r="N8" i="17"/>
  <c r="N8" i="44"/>
  <c r="N8" i="39"/>
  <c r="N8" i="37"/>
  <c r="N8" i="20"/>
  <c r="N8" i="18"/>
  <c r="N8" i="43"/>
  <c r="N8" i="19"/>
  <c r="N8" i="27"/>
  <c r="N8" i="21"/>
  <c r="N8" i="30"/>
  <c r="N8" i="22"/>
  <c r="N8" i="23"/>
  <c r="N8" i="33"/>
  <c r="N8" i="24"/>
  <c r="N8" i="26"/>
  <c r="N8" i="8"/>
  <c r="N8" i="25"/>
  <c r="N8" i="38"/>
  <c r="N8" i="28"/>
  <c r="N8" i="34"/>
  <c r="N8" i="42"/>
  <c r="N8" i="35"/>
  <c r="N8" i="40"/>
  <c r="N8" i="50"/>
  <c r="N8" i="36"/>
  <c r="N8" i="15"/>
  <c r="N8" i="41"/>
  <c r="N8" i="31"/>
  <c r="N8" i="51"/>
  <c r="N8" i="13"/>
  <c r="N8" i="12"/>
  <c r="N8" i="16"/>
  <c r="N8" i="29"/>
  <c r="N8" i="14"/>
  <c r="N8" i="32"/>
  <c r="F30" i="19"/>
  <c r="G30" i="19" s="1"/>
  <c r="P30" i="21"/>
  <c r="N32" i="24"/>
  <c r="T33" i="30"/>
  <c r="F30" i="52"/>
  <c r="G30" i="52" s="1"/>
  <c r="N44" i="8"/>
  <c r="N10" i="33"/>
  <c r="G25" i="48"/>
  <c r="P30" i="20"/>
  <c r="P30" i="24"/>
  <c r="P30" i="44"/>
  <c r="F30" i="8"/>
  <c r="G30" i="8" s="1"/>
  <c r="P26" i="18"/>
  <c r="T21" i="26"/>
  <c r="T21" i="48"/>
  <c r="G11" i="16"/>
  <c r="T33" i="35"/>
  <c r="T33" i="50"/>
  <c r="F30" i="20"/>
  <c r="G30" i="20" s="1"/>
  <c r="F30" i="43"/>
  <c r="G30" i="43" s="1"/>
  <c r="N44" i="20"/>
  <c r="N44" i="23"/>
  <c r="N44" i="34"/>
  <c r="N44" i="27"/>
  <c r="N44" i="31"/>
  <c r="N10" i="39"/>
  <c r="N10" i="34"/>
  <c r="N10" i="12"/>
  <c r="N10" i="40"/>
  <c r="N18" i="24"/>
  <c r="N18" i="20"/>
  <c r="N18" i="41"/>
  <c r="N18" i="32"/>
  <c r="N18" i="35"/>
  <c r="N18" i="30"/>
  <c r="N18" i="34"/>
  <c r="N18" i="51"/>
  <c r="N18" i="16"/>
  <c r="N18" i="50"/>
  <c r="N18" i="48"/>
  <c r="P30" i="48"/>
  <c r="P30" i="39"/>
  <c r="N10" i="37"/>
  <c r="N10" i="42"/>
  <c r="F30" i="12"/>
  <c r="G30" i="12" s="1"/>
  <c r="F30" i="23"/>
  <c r="G30" i="23" s="1"/>
  <c r="F30" i="42"/>
  <c r="G30" i="42" s="1"/>
  <c r="F30" i="49"/>
  <c r="G30" i="49" s="1"/>
  <c r="F26" i="32"/>
  <c r="G26" i="32" s="1"/>
  <c r="T21" i="30"/>
  <c r="T21" i="42"/>
  <c r="T33" i="20"/>
  <c r="T33" i="51"/>
  <c r="F30" i="32"/>
  <c r="F30" i="27"/>
  <c r="G30" i="27" s="1"/>
  <c r="G8" i="19"/>
  <c r="N44" i="30"/>
  <c r="N44" i="33"/>
  <c r="N44" i="36"/>
  <c r="N44" i="49"/>
  <c r="N10" i="43"/>
  <c r="N10" i="27"/>
  <c r="N10" i="32"/>
  <c r="N10" i="31"/>
  <c r="G23" i="39"/>
  <c r="N24" i="20"/>
  <c r="N24" i="14"/>
  <c r="N24" i="25"/>
  <c r="N24" i="23"/>
  <c r="N24" i="38"/>
  <c r="N24" i="16"/>
  <c r="N24" i="42"/>
  <c r="N24" i="30"/>
  <c r="N24" i="35"/>
  <c r="N24" i="36"/>
  <c r="N24" i="31"/>
  <c r="N24" i="26"/>
  <c r="N24" i="39"/>
  <c r="N24" i="8"/>
  <c r="N24" i="50"/>
  <c r="N24" i="52"/>
  <c r="N24" i="15"/>
  <c r="N24" i="43"/>
  <c r="N24" i="49"/>
  <c r="N24" i="13"/>
  <c r="N24" i="37"/>
  <c r="N24" i="29"/>
  <c r="N24" i="51"/>
  <c r="N24" i="34"/>
  <c r="N12" i="33"/>
  <c r="N12" i="22"/>
  <c r="N12" i="13"/>
  <c r="N12" i="15"/>
  <c r="N12" i="41"/>
  <c r="N12" i="14"/>
  <c r="N43" i="38"/>
  <c r="N43" i="16"/>
  <c r="N43" i="50"/>
  <c r="N43" i="22"/>
  <c r="N43" i="8"/>
  <c r="P30" i="41"/>
  <c r="N44" i="50"/>
  <c r="P30" i="51"/>
  <c r="P30" i="28"/>
  <c r="F30" i="39"/>
  <c r="G30" i="39" s="1"/>
  <c r="F26" i="16"/>
  <c r="G26" i="16" s="1"/>
  <c r="T21" i="28"/>
  <c r="T21" i="34"/>
  <c r="G36" i="43"/>
  <c r="T33" i="17"/>
  <c r="F30" i="14"/>
  <c r="G30" i="14" s="1"/>
  <c r="P30" i="35"/>
  <c r="N44" i="14"/>
  <c r="N44" i="41"/>
  <c r="N44" i="35"/>
  <c r="N44" i="28"/>
  <c r="N10" i="52"/>
  <c r="N10" i="29"/>
  <c r="N10" i="22"/>
  <c r="N10" i="25"/>
  <c r="N40" i="32"/>
  <c r="N40" i="31"/>
  <c r="N40" i="36"/>
  <c r="N40" i="21"/>
  <c r="N40" i="34"/>
  <c r="N40" i="28"/>
  <c r="N40" i="42"/>
  <c r="N40" i="37"/>
  <c r="N40" i="49"/>
  <c r="N40" i="50"/>
  <c r="N40" i="18"/>
  <c r="N40" i="17"/>
  <c r="N40" i="29"/>
  <c r="N40" i="27"/>
  <c r="N40" i="23"/>
  <c r="N28" i="52"/>
  <c r="N28" i="31"/>
  <c r="N28" i="12"/>
  <c r="N28" i="37"/>
  <c r="N28" i="35"/>
  <c r="N28" i="24"/>
  <c r="N28" i="44"/>
  <c r="N28" i="38"/>
  <c r="N28" i="17"/>
  <c r="N28" i="21"/>
  <c r="N28" i="18"/>
  <c r="N28" i="8"/>
  <c r="N28" i="48"/>
  <c r="N28" i="25"/>
  <c r="N28" i="42"/>
  <c r="N28" i="19"/>
  <c r="N28" i="32"/>
  <c r="N28" i="39"/>
  <c r="N28" i="13"/>
  <c r="N28" i="43"/>
  <c r="N28" i="50"/>
  <c r="N28" i="33"/>
  <c r="N28" i="27"/>
  <c r="N28" i="29"/>
  <c r="N28" i="15"/>
  <c r="N28" i="40"/>
  <c r="N28" i="23"/>
  <c r="N28" i="22"/>
  <c r="N28" i="34"/>
  <c r="N28" i="51"/>
  <c r="N28" i="14"/>
  <c r="N28" i="49"/>
  <c r="N28" i="30"/>
  <c r="N28" i="36"/>
  <c r="N28" i="20"/>
  <c r="N28" i="26"/>
  <c r="N28" i="41"/>
  <c r="N28" i="16"/>
  <c r="N28" i="28"/>
  <c r="N34" i="12"/>
  <c r="N34" i="8"/>
  <c r="N34" i="24"/>
  <c r="N34" i="35"/>
  <c r="N34" i="14"/>
  <c r="N34" i="27"/>
  <c r="N34" i="25"/>
  <c r="N34" i="44"/>
  <c r="N34" i="43"/>
  <c r="N34" i="16"/>
  <c r="N34" i="32"/>
  <c r="N34" i="30"/>
  <c r="N34" i="40"/>
  <c r="N34" i="49"/>
  <c r="N34" i="42"/>
  <c r="N34" i="33"/>
  <c r="N34" i="31"/>
  <c r="N34" i="38"/>
  <c r="N34" i="19"/>
  <c r="N34" i="18"/>
  <c r="N34" i="15"/>
  <c r="N34" i="20"/>
  <c r="N34" i="29"/>
  <c r="N34" i="36"/>
  <c r="N34" i="39"/>
  <c r="N34" i="13"/>
  <c r="N34" i="21"/>
  <c r="N34" i="34"/>
  <c r="N34" i="50"/>
  <c r="N34" i="26"/>
  <c r="N34" i="23"/>
  <c r="N34" i="17"/>
  <c r="N34" i="52"/>
  <c r="N34" i="37"/>
  <c r="N34" i="48"/>
  <c r="G30" i="44"/>
  <c r="G19" i="20"/>
  <c r="E44" i="24"/>
  <c r="G28" i="39"/>
  <c r="G23" i="4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6" i="31"/>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F41" i="21"/>
  <c r="G41" i="21" s="1"/>
  <c r="P41" i="52"/>
  <c r="F41" i="51"/>
  <c r="G41" i="51" s="1"/>
  <c r="P41" i="44"/>
  <c r="P41" i="48"/>
  <c r="P41" i="43"/>
  <c r="P41" i="39"/>
  <c r="P41" i="35"/>
  <c r="P41" i="49"/>
  <c r="P41" i="38"/>
  <c r="P41" i="34"/>
  <c r="P41" i="31"/>
  <c r="P41" i="25"/>
  <c r="P41" i="21"/>
  <c r="P41" i="17"/>
  <c r="P41" i="12"/>
  <c r="F41" i="49"/>
  <c r="G41" i="49" s="1"/>
  <c r="F41" i="42"/>
  <c r="G41" i="42" s="1"/>
  <c r="F41" i="40"/>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24" i="48"/>
  <c r="G24" i="49"/>
  <c r="G41" i="13"/>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G6" i="32" s="1"/>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G18" i="48" s="1"/>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G9" i="15"/>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G41" i="40"/>
  <c r="E44" i="40"/>
  <c r="G12" i="14"/>
  <c r="E44" i="14"/>
  <c r="G22" i="18"/>
  <c r="E44" i="18"/>
  <c r="E44" i="23"/>
  <c r="G7" i="23"/>
  <c r="G44" i="20" l="1"/>
  <c r="H5" i="24" a="1"/>
  <c r="H10" i="24" s="1"/>
  <c r="I10" i="24" s="1"/>
  <c r="H5" i="37" a="1"/>
  <c r="H25" i="37" s="1"/>
  <c r="I25"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2" i="8"/>
  <c r="I12" i="8" s="1"/>
  <c r="H38" i="8"/>
  <c r="I38" i="8" s="1"/>
  <c r="H14" i="8"/>
  <c r="I14" i="8" s="1"/>
  <c r="H30" i="8"/>
  <c r="I30" i="8" s="1"/>
  <c r="H42" i="8"/>
  <c r="I42" i="8" s="1"/>
  <c r="H39" i="8"/>
  <c r="I39" i="8" s="1"/>
  <c r="H23" i="8"/>
  <c r="I23" i="8" s="1"/>
  <c r="H41" i="8"/>
  <c r="I41" i="8" s="1"/>
  <c r="H43" i="8"/>
  <c r="I43" i="8" s="1"/>
  <c r="H21" i="8"/>
  <c r="I21" i="8" s="1"/>
  <c r="H29" i="8"/>
  <c r="I29" i="8" s="1"/>
  <c r="H19" i="8"/>
  <c r="I19" i="8" s="1"/>
  <c r="H8" i="8"/>
  <c r="I8" i="8" s="1"/>
  <c r="H32" i="8"/>
  <c r="I32" i="8" s="1"/>
  <c r="H40" i="8"/>
  <c r="I40" i="8" s="1"/>
  <c r="H20" i="17"/>
  <c r="I20" i="17" s="1"/>
  <c r="H34" i="17"/>
  <c r="I34" i="17" s="1"/>
  <c r="H12" i="20"/>
  <c r="I12" i="20" s="1"/>
  <c r="H14" i="20"/>
  <c r="I14" i="20" s="1"/>
  <c r="H27" i="20"/>
  <c r="I27" i="20" s="1"/>
  <c r="H29" i="20"/>
  <c r="I29" i="20" s="1"/>
  <c r="H6" i="37"/>
  <c r="I6" i="37" s="1"/>
  <c r="H41" i="37"/>
  <c r="I41" i="37" s="1"/>
  <c r="H33" i="37"/>
  <c r="I33" i="37" s="1"/>
  <c r="H17" i="37"/>
  <c r="I17" i="37" s="1"/>
  <c r="H9" i="37"/>
  <c r="I9" i="37" s="1"/>
  <c r="H40" i="37"/>
  <c r="I40" i="37" s="1"/>
  <c r="H32" i="37"/>
  <c r="I32" i="37" s="1"/>
  <c r="H24" i="37"/>
  <c r="I24" i="37" s="1"/>
  <c r="H16" i="37"/>
  <c r="I16" i="37" s="1"/>
  <c r="H8" i="37"/>
  <c r="I8" i="37" s="1"/>
  <c r="H23" i="37"/>
  <c r="I23" i="37" s="1"/>
  <c r="H13" i="37"/>
  <c r="I13" i="37" s="1"/>
  <c r="H42" i="37"/>
  <c r="I42" i="37" s="1"/>
  <c r="H30" i="37"/>
  <c r="I30" i="37" s="1"/>
  <c r="H20" i="37"/>
  <c r="I20" i="37" s="1"/>
  <c r="H10" i="37"/>
  <c r="I10" i="37" s="1"/>
  <c r="H31" i="37"/>
  <c r="I31" i="37" s="1"/>
  <c r="H5" i="37"/>
  <c r="H28" i="37"/>
  <c r="I28" i="37" s="1"/>
  <c r="H14" i="37"/>
  <c r="I14" i="37" s="1"/>
  <c r="H37" i="37"/>
  <c r="I37" i="37" s="1"/>
  <c r="H15" i="37"/>
  <c r="I15" i="37" s="1"/>
  <c r="H36" i="37"/>
  <c r="I36" i="37" s="1"/>
  <c r="H18" i="37"/>
  <c r="I18" i="37" s="1"/>
  <c r="H27" i="37"/>
  <c r="I27" i="37" s="1"/>
  <c r="H7" i="37"/>
  <c r="I7" i="37" s="1"/>
  <c r="H26" i="37"/>
  <c r="I26" i="37" s="1"/>
  <c r="H11" i="37"/>
  <c r="I11" i="37" s="1"/>
  <c r="H12" i="37"/>
  <c r="I12" i="37" s="1"/>
  <c r="H29" i="37"/>
  <c r="I29" i="37" s="1"/>
  <c r="H34" i="37"/>
  <c r="I34" i="37" s="1"/>
  <c r="H38" i="37"/>
  <c r="I38" i="37" s="1"/>
  <c r="H21" i="37"/>
  <c r="I21" i="37" s="1"/>
  <c r="H22" i="37"/>
  <c r="I22" i="37" s="1"/>
  <c r="H8" i="24"/>
  <c r="I8" i="24" s="1"/>
  <c r="H16" i="24"/>
  <c r="I16" i="24" s="1"/>
  <c r="H24" i="24"/>
  <c r="I24" i="24" s="1"/>
  <c r="H32" i="24"/>
  <c r="I32" i="24" s="1"/>
  <c r="H20" i="24"/>
  <c r="I20" i="24" s="1"/>
  <c r="H30" i="24"/>
  <c r="I30" i="24" s="1"/>
  <c r="H42" i="24"/>
  <c r="I42" i="24" s="1"/>
  <c r="H12" i="24"/>
  <c r="I12" i="24" s="1"/>
  <c r="H26" i="24"/>
  <c r="I26" i="24" s="1"/>
  <c r="H38" i="24"/>
  <c r="I38" i="24" s="1"/>
  <c r="H5" i="24"/>
  <c r="H28" i="24"/>
  <c r="I28" i="24" s="1"/>
  <c r="H14" i="24"/>
  <c r="I14" i="24" s="1"/>
  <c r="H6" i="24"/>
  <c r="I6" i="24" s="1"/>
  <c r="H22" i="24"/>
  <c r="I22" i="24" s="1"/>
  <c r="H36" i="24"/>
  <c r="I36" i="24" s="1"/>
  <c r="H43" i="24"/>
  <c r="I43" i="24" s="1"/>
  <c r="H27" i="24"/>
  <c r="I27" i="24" s="1"/>
  <c r="H11" i="24"/>
  <c r="I11" i="24" s="1"/>
  <c r="H41" i="24"/>
  <c r="I41" i="24" s="1"/>
  <c r="H37" i="24"/>
  <c r="I37" i="24" s="1"/>
  <c r="H23" i="24"/>
  <c r="I23" i="24" s="1"/>
  <c r="H9" i="24"/>
  <c r="I9" i="24" s="1"/>
  <c r="H25" i="24"/>
  <c r="I25" i="24" s="1"/>
  <c r="H21" i="24"/>
  <c r="I21" i="24" s="1"/>
  <c r="H29" i="24"/>
  <c r="I29" i="24" s="1"/>
  <c r="H15" i="24"/>
  <c r="I15" i="24" s="1"/>
  <c r="H13" i="24"/>
  <c r="I13" i="24" s="1"/>
  <c r="H33" i="24"/>
  <c r="I33" i="24" s="1"/>
  <c r="H17" i="24"/>
  <c r="I17" i="24" s="1"/>
  <c r="H26" i="26"/>
  <c r="I26" i="26" s="1"/>
  <c r="H17" i="26"/>
  <c r="I17" i="26" s="1"/>
  <c r="H37" i="26"/>
  <c r="I37" i="26" s="1"/>
  <c r="H12" i="19"/>
  <c r="I12" i="19" s="1"/>
  <c r="H18" i="19"/>
  <c r="I18" i="19" s="1"/>
  <c r="H38" i="19"/>
  <c r="I38" i="19" s="1"/>
  <c r="H22" i="19"/>
  <c r="I22" i="19" s="1"/>
  <c r="H23" i="19"/>
  <c r="I23" i="19" s="1"/>
  <c r="H15" i="19"/>
  <c r="I15" i="19" s="1"/>
  <c r="H7" i="19"/>
  <c r="I7" i="19" s="1"/>
  <c r="H11" i="19"/>
  <c r="I11" i="19" s="1"/>
  <c r="H17" i="19"/>
  <c r="I17" i="19" s="1"/>
  <c r="H35" i="19"/>
  <c r="I35" i="19" s="1"/>
  <c r="H21" i="19"/>
  <c r="I21" i="19" s="1"/>
  <c r="H24" i="19"/>
  <c r="I24" i="19" s="1"/>
  <c r="H32" i="19"/>
  <c r="I32" i="19" s="1"/>
  <c r="H18" i="21"/>
  <c r="I18" i="21" s="1"/>
  <c r="H22" i="21"/>
  <c r="I22" i="21" s="1"/>
  <c r="H30" i="21"/>
  <c r="I30" i="21" s="1"/>
  <c r="H34" i="21"/>
  <c r="I34" i="21" s="1"/>
  <c r="H42" i="21"/>
  <c r="I42" i="21" s="1"/>
  <c r="H12" i="21"/>
  <c r="I12" i="21" s="1"/>
  <c r="H16" i="21"/>
  <c r="I16" i="21" s="1"/>
  <c r="H20" i="21"/>
  <c r="I20" i="21" s="1"/>
  <c r="H28" i="21"/>
  <c r="I28" i="21" s="1"/>
  <c r="H7" i="21"/>
  <c r="I7" i="21" s="1"/>
  <c r="H31" i="21"/>
  <c r="I31" i="21" s="1"/>
  <c r="H39" i="21"/>
  <c r="I39" i="21" s="1"/>
  <c r="H19" i="21"/>
  <c r="I19" i="21" s="1"/>
  <c r="H27" i="21"/>
  <c r="I27" i="21" s="1"/>
  <c r="H35" i="21"/>
  <c r="I35" i="21" s="1"/>
  <c r="H43" i="21"/>
  <c r="I43" i="21" s="1"/>
  <c r="H41" i="21"/>
  <c r="I41" i="21" s="1"/>
  <c r="H37" i="21"/>
  <c r="I37" i="21" s="1"/>
  <c r="H21" i="21"/>
  <c r="I21" i="21" s="1"/>
  <c r="H5" i="18" a="1"/>
  <c r="H16" i="50"/>
  <c r="I16" i="50" s="1"/>
  <c r="H33" i="50"/>
  <c r="I33" i="50" s="1"/>
  <c r="H39" i="50"/>
  <c r="I39" i="50" s="1"/>
  <c r="H31" i="50"/>
  <c r="I31" i="50" s="1"/>
  <c r="H23" i="50"/>
  <c r="I23" i="50" s="1"/>
  <c r="H7" i="50"/>
  <c r="I7" i="50" s="1"/>
  <c r="H25" i="50"/>
  <c r="I25" i="50" s="1"/>
  <c r="H20" i="50"/>
  <c r="I20" i="50" s="1"/>
  <c r="H41" i="50"/>
  <c r="I41" i="50" s="1"/>
  <c r="H27" i="50"/>
  <c r="I27" i="50" s="1"/>
  <c r="H11" i="50"/>
  <c r="I11" i="50" s="1"/>
  <c r="H36" i="50"/>
  <c r="I36" i="50" s="1"/>
  <c r="H24" i="50"/>
  <c r="I24" i="50" s="1"/>
  <c r="H43" i="50"/>
  <c r="I43" i="50" s="1"/>
  <c r="H12" i="50"/>
  <c r="I12" i="50" s="1"/>
  <c r="H19" i="50"/>
  <c r="I19" i="50" s="1"/>
  <c r="H28" i="50"/>
  <c r="I28" i="50" s="1"/>
  <c r="H5" i="50"/>
  <c r="H12" i="29"/>
  <c r="I12" i="29" s="1"/>
  <c r="H20" i="29"/>
  <c r="I20" i="29" s="1"/>
  <c r="H18" i="29"/>
  <c r="I18" i="29" s="1"/>
  <c r="H30" i="29"/>
  <c r="I30" i="29" s="1"/>
  <c r="H14" i="29"/>
  <c r="I14" i="29" s="1"/>
  <c r="H24" i="29"/>
  <c r="I24" i="29" s="1"/>
  <c r="H34" i="29"/>
  <c r="I34" i="29" s="1"/>
  <c r="H22" i="29"/>
  <c r="I22" i="29" s="1"/>
  <c r="H42" i="29"/>
  <c r="I42" i="29" s="1"/>
  <c r="H32" i="29"/>
  <c r="I32" i="29" s="1"/>
  <c r="H26" i="29"/>
  <c r="I26" i="29" s="1"/>
  <c r="H6" i="29"/>
  <c r="I6" i="29" s="1"/>
  <c r="H16" i="29"/>
  <c r="I16" i="29" s="1"/>
  <c r="H38" i="29"/>
  <c r="I38" i="29" s="1"/>
  <c r="H27" i="29"/>
  <c r="I27" i="29" s="1"/>
  <c r="H19" i="29"/>
  <c r="I19" i="29" s="1"/>
  <c r="H31" i="29"/>
  <c r="I31" i="29" s="1"/>
  <c r="H13" i="29"/>
  <c r="I13" i="29" s="1"/>
  <c r="H33" i="29"/>
  <c r="I33" i="29" s="1"/>
  <c r="H29" i="29"/>
  <c r="I29" i="29" s="1"/>
  <c r="H15" i="29"/>
  <c r="I15" i="29" s="1"/>
  <c r="H41" i="29"/>
  <c r="I41" i="29" s="1"/>
  <c r="H39" i="29"/>
  <c r="I39" i="29" s="1"/>
  <c r="H37" i="29"/>
  <c r="I37" i="29" s="1"/>
  <c r="H23" i="29"/>
  <c r="I23" i="29" s="1"/>
  <c r="H9" i="29"/>
  <c r="I9" i="29" s="1"/>
  <c r="H5" i="29"/>
  <c r="H5" i="14" a="1"/>
  <c r="H10" i="32"/>
  <c r="I10" i="32" s="1"/>
  <c r="H26" i="32"/>
  <c r="I26" i="32" s="1"/>
  <c r="H16" i="32"/>
  <c r="I16" i="32" s="1"/>
  <c r="H30" i="32"/>
  <c r="I30" i="32" s="1"/>
  <c r="H8" i="32"/>
  <c r="I8" i="32" s="1"/>
  <c r="H40" i="32"/>
  <c r="I40" i="32" s="1"/>
  <c r="H36" i="32"/>
  <c r="I36" i="32" s="1"/>
  <c r="H29" i="32"/>
  <c r="I29" i="32" s="1"/>
  <c r="H35" i="32"/>
  <c r="I35" i="32" s="1"/>
  <c r="H23" i="32"/>
  <c r="I23" i="32" s="1"/>
  <c r="H43" i="32"/>
  <c r="I43" i="32" s="1"/>
  <c r="H41" i="32"/>
  <c r="I41" i="32" s="1"/>
  <c r="H39" i="32"/>
  <c r="I39" i="32" s="1"/>
  <c r="H16" i="35"/>
  <c r="I16" i="35" s="1"/>
  <c r="H10" i="35"/>
  <c r="I10" i="35" s="1"/>
  <c r="H27" i="35"/>
  <c r="I27" i="35" s="1"/>
  <c r="H8" i="35"/>
  <c r="I8" i="35" s="1"/>
  <c r="H12" i="35"/>
  <c r="I12" i="35" s="1"/>
  <c r="H42" i="35"/>
  <c r="I42" i="35" s="1"/>
  <c r="H40" i="35"/>
  <c r="I40" i="35" s="1"/>
  <c r="H26" i="35"/>
  <c r="I26" i="35" s="1"/>
  <c r="H35" i="35"/>
  <c r="I35" i="35" s="1"/>
  <c r="H6" i="41"/>
  <c r="I6" i="41" s="1"/>
  <c r="H33" i="41"/>
  <c r="I33" i="41" s="1"/>
  <c r="H25" i="41"/>
  <c r="I25" i="41" s="1"/>
  <c r="H17" i="41"/>
  <c r="I17" i="41" s="1"/>
  <c r="H9" i="41"/>
  <c r="I9" i="41" s="1"/>
  <c r="H32" i="41"/>
  <c r="I32" i="41" s="1"/>
  <c r="H24" i="41"/>
  <c r="I24" i="41" s="1"/>
  <c r="H16" i="41"/>
  <c r="I16" i="41" s="1"/>
  <c r="H35" i="41"/>
  <c r="I35" i="41" s="1"/>
  <c r="H42" i="41"/>
  <c r="I42" i="41" s="1"/>
  <c r="H30" i="41"/>
  <c r="I30" i="41" s="1"/>
  <c r="H20" i="41"/>
  <c r="I20" i="41" s="1"/>
  <c r="H10" i="41"/>
  <c r="I10" i="41" s="1"/>
  <c r="H31" i="41"/>
  <c r="I31" i="41" s="1"/>
  <c r="H19" i="41"/>
  <c r="I19" i="41" s="1"/>
  <c r="H28" i="41"/>
  <c r="I28" i="41" s="1"/>
  <c r="H27" i="41"/>
  <c r="I27" i="41" s="1"/>
  <c r="H11" i="41"/>
  <c r="I11" i="41" s="1"/>
  <c r="H36" i="41"/>
  <c r="I36" i="41" s="1"/>
  <c r="H22" i="41"/>
  <c r="I22" i="41" s="1"/>
  <c r="H18" i="41"/>
  <c r="I18" i="41" s="1"/>
  <c r="H21" i="41"/>
  <c r="I21" i="41" s="1"/>
  <c r="H38" i="41"/>
  <c r="I38" i="41" s="1"/>
  <c r="H29" i="41"/>
  <c r="I29" i="41" s="1"/>
  <c r="H12" i="41"/>
  <c r="I12" i="41" s="1"/>
  <c r="H26" i="41"/>
  <c r="I26" i="41" s="1"/>
  <c r="H43" i="41"/>
  <c r="I43" i="41" s="1"/>
  <c r="H35" i="33"/>
  <c r="I35" i="33" s="1"/>
  <c r="H27" i="33"/>
  <c r="I27" i="33" s="1"/>
  <c r="H19" i="33"/>
  <c r="I19" i="33" s="1"/>
  <c r="H11" i="33"/>
  <c r="I11" i="33" s="1"/>
  <c r="H21" i="33"/>
  <c r="I21" i="33" s="1"/>
  <c r="H37" i="33"/>
  <c r="I37" i="33" s="1"/>
  <c r="H23" i="33"/>
  <c r="I23" i="33" s="1"/>
  <c r="H9" i="33"/>
  <c r="I9" i="33" s="1"/>
  <c r="H13" i="33"/>
  <c r="I13" i="33" s="1"/>
  <c r="H33" i="33"/>
  <c r="I33" i="33" s="1"/>
  <c r="H15" i="33"/>
  <c r="I15" i="33" s="1"/>
  <c r="H6" i="33"/>
  <c r="I6" i="33" s="1"/>
  <c r="H38" i="33"/>
  <c r="I38" i="33" s="1"/>
  <c r="H10" i="33"/>
  <c r="I10" i="33" s="1"/>
  <c r="H20" i="33"/>
  <c r="I20" i="33" s="1"/>
  <c r="H32" i="33"/>
  <c r="I32" i="33" s="1"/>
  <c r="H42" i="33"/>
  <c r="I42" i="33" s="1"/>
  <c r="H28" i="33"/>
  <c r="I28" i="33" s="1"/>
  <c r="H8" i="33"/>
  <c r="I8" i="33" s="1"/>
  <c r="H12" i="33"/>
  <c r="I12" i="33" s="1"/>
  <c r="H34" i="33"/>
  <c r="I34" i="33" s="1"/>
  <c r="H24" i="33"/>
  <c r="I24" i="33" s="1"/>
  <c r="H33" i="36"/>
  <c r="I33" i="36" s="1"/>
  <c r="H33" i="39"/>
  <c r="I33" i="39" s="1"/>
  <c r="H37" i="39"/>
  <c r="I37" i="39" s="1"/>
  <c r="H6" i="42"/>
  <c r="I6" i="42" s="1"/>
  <c r="H30" i="42"/>
  <c r="I30" i="42" s="1"/>
  <c r="H39" i="30"/>
  <c r="I39" i="30" s="1"/>
  <c r="H6" i="22"/>
  <c r="I6" i="22" s="1"/>
  <c r="H12" i="22"/>
  <c r="I12" i="22" s="1"/>
  <c r="H28" i="22"/>
  <c r="I28" i="22" s="1"/>
  <c r="H5" i="22"/>
  <c r="H32" i="22"/>
  <c r="I32" i="22" s="1"/>
  <c r="H8" i="22"/>
  <c r="I8" i="22" s="1"/>
  <c r="H35" i="22"/>
  <c r="I35" i="22" s="1"/>
  <c r="H43" i="22"/>
  <c r="I43" i="22" s="1"/>
  <c r="H7" i="22"/>
  <c r="I7" i="22" s="1"/>
  <c r="H41" i="22"/>
  <c r="I41" i="22" s="1"/>
  <c r="H27" i="22"/>
  <c r="I27" i="22" s="1"/>
  <c r="H9" i="22"/>
  <c r="I9" i="22" s="1"/>
  <c r="H20" i="25"/>
  <c r="I20" i="25" s="1"/>
  <c r="H18" i="25"/>
  <c r="I18" i="25" s="1"/>
  <c r="H30" i="25"/>
  <c r="I30" i="25" s="1"/>
  <c r="H24" i="25"/>
  <c r="I24" i="25" s="1"/>
  <c r="H38" i="25"/>
  <c r="I38" i="25" s="1"/>
  <c r="H16" i="25"/>
  <c r="I16" i="25" s="1"/>
  <c r="H26" i="25"/>
  <c r="I26" i="25" s="1"/>
  <c r="H14" i="25"/>
  <c r="I14" i="25" s="1"/>
  <c r="H42" i="25"/>
  <c r="I42" i="25" s="1"/>
  <c r="H22" i="25"/>
  <c r="I22" i="25" s="1"/>
  <c r="H25" i="25"/>
  <c r="I25" i="25" s="1"/>
  <c r="H17" i="25"/>
  <c r="I17" i="25" s="1"/>
  <c r="H27" i="25"/>
  <c r="I27" i="25" s="1"/>
  <c r="H43" i="25"/>
  <c r="I43" i="25" s="1"/>
  <c r="H29" i="25"/>
  <c r="I29" i="25" s="1"/>
  <c r="H15" i="25"/>
  <c r="I15" i="25" s="1"/>
  <c r="H11" i="25"/>
  <c r="I11" i="25" s="1"/>
  <c r="H19" i="25"/>
  <c r="I19" i="25" s="1"/>
  <c r="H37" i="25"/>
  <c r="I37" i="25" s="1"/>
  <c r="H21" i="25"/>
  <c r="I21" i="25" s="1"/>
  <c r="G44" i="27"/>
  <c r="H5" i="27" a="1"/>
  <c r="G44" i="16"/>
  <c r="H5" i="16" a="1"/>
  <c r="G44" i="13"/>
  <c r="H5" i="13" a="1"/>
  <c r="H5" i="49" a="1"/>
  <c r="G44" i="49"/>
  <c r="H5" i="48" a="1"/>
  <c r="G44" i="48"/>
  <c r="H18" i="26" l="1"/>
  <c r="I18" i="26" s="1"/>
  <c r="H40" i="20"/>
  <c r="I40" i="20" s="1"/>
  <c r="H19" i="51"/>
  <c r="I19" i="51" s="1"/>
  <c r="H42" i="40"/>
  <c r="I42" i="40" s="1"/>
  <c r="H10" i="39"/>
  <c r="I10" i="39" s="1"/>
  <c r="H41" i="39"/>
  <c r="I41" i="39" s="1"/>
  <c r="H33" i="40"/>
  <c r="I33" i="40" s="1"/>
  <c r="H38" i="39"/>
  <c r="I38" i="39" s="1"/>
  <c r="H6" i="39"/>
  <c r="I6" i="39" s="1"/>
  <c r="H25" i="26"/>
  <c r="I25" i="26" s="1"/>
  <c r="H24" i="26"/>
  <c r="I24" i="26" s="1"/>
  <c r="H24" i="20"/>
  <c r="I24" i="20" s="1"/>
  <c r="H26" i="40"/>
  <c r="I26" i="40" s="1"/>
  <c r="H13" i="39"/>
  <c r="I13" i="39" s="1"/>
  <c r="H27" i="26"/>
  <c r="I27" i="26" s="1"/>
  <c r="H16" i="26"/>
  <c r="I16" i="26" s="1"/>
  <c r="H28" i="20"/>
  <c r="I28" i="20" s="1"/>
  <c r="H40" i="51"/>
  <c r="I40" i="51" s="1"/>
  <c r="H28" i="40"/>
  <c r="I28" i="40" s="1"/>
  <c r="H27" i="39"/>
  <c r="I27" i="39" s="1"/>
  <c r="H6" i="51"/>
  <c r="I6" i="51" s="1"/>
  <c r="H19" i="40"/>
  <c r="I19" i="40" s="1"/>
  <c r="H14" i="39"/>
  <c r="I14" i="39" s="1"/>
  <c r="H41" i="26"/>
  <c r="I41" i="26" s="1"/>
  <c r="H13" i="20"/>
  <c r="I13" i="20" s="1"/>
  <c r="H37" i="51"/>
  <c r="I37" i="51" s="1"/>
  <c r="H10" i="40"/>
  <c r="I10" i="40" s="1"/>
  <c r="H13" i="51"/>
  <c r="I13" i="51" s="1"/>
  <c r="H30" i="40"/>
  <c r="I30" i="40" s="1"/>
  <c r="H26" i="39"/>
  <c r="I26" i="39" s="1"/>
  <c r="H26" i="51"/>
  <c r="I26" i="51" s="1"/>
  <c r="H6" i="40"/>
  <c r="I6" i="40" s="1"/>
  <c r="H42" i="39"/>
  <c r="I42" i="39" s="1"/>
  <c r="H17" i="39"/>
  <c r="I17" i="39" s="1"/>
  <c r="H33" i="26"/>
  <c r="I33" i="26" s="1"/>
  <c r="H41" i="20"/>
  <c r="I41" i="20" s="1"/>
  <c r="H27" i="52"/>
  <c r="I27" i="52" s="1"/>
  <c r="H40" i="26"/>
  <c r="I40" i="26" s="1"/>
  <c r="H15" i="51"/>
  <c r="I15" i="51" s="1"/>
  <c r="H5" i="25"/>
  <c r="H13" i="25"/>
  <c r="I13" i="25" s="1"/>
  <c r="H32" i="25"/>
  <c r="I32" i="25" s="1"/>
  <c r="H23" i="22"/>
  <c r="I23" i="22" s="1"/>
  <c r="H20" i="22"/>
  <c r="I20" i="22" s="1"/>
  <c r="H41" i="40"/>
  <c r="I41" i="40" s="1"/>
  <c r="H14" i="40"/>
  <c r="I14" i="40" s="1"/>
  <c r="H30" i="39"/>
  <c r="I30" i="39" s="1"/>
  <c r="H25" i="39"/>
  <c r="I25" i="39" s="1"/>
  <c r="H36" i="33"/>
  <c r="I36" i="33" s="1"/>
  <c r="H14" i="33"/>
  <c r="I14" i="33" s="1"/>
  <c r="H41" i="33"/>
  <c r="I41" i="33" s="1"/>
  <c r="H19" i="52"/>
  <c r="I19" i="52" s="1"/>
  <c r="H34" i="41"/>
  <c r="I34" i="41" s="1"/>
  <c r="H5" i="41"/>
  <c r="H8" i="41"/>
  <c r="I8" i="41" s="1"/>
  <c r="H41" i="41"/>
  <c r="I41" i="41" s="1"/>
  <c r="H33" i="35"/>
  <c r="I33" i="35" s="1"/>
  <c r="H17" i="32"/>
  <c r="I17" i="32" s="1"/>
  <c r="H22" i="32"/>
  <c r="I22" i="32" s="1"/>
  <c r="H25" i="29"/>
  <c r="I25" i="29" s="1"/>
  <c r="H11" i="29"/>
  <c r="I11" i="29" s="1"/>
  <c r="H10" i="29"/>
  <c r="I10" i="29" s="1"/>
  <c r="H36" i="29"/>
  <c r="I36" i="29" s="1"/>
  <c r="H21" i="50"/>
  <c r="I21" i="50" s="1"/>
  <c r="H35" i="50"/>
  <c r="I35" i="50" s="1"/>
  <c r="H17" i="21"/>
  <c r="I17" i="21" s="1"/>
  <c r="H11" i="21"/>
  <c r="I11" i="21" s="1"/>
  <c r="H8" i="21"/>
  <c r="I8" i="21" s="1"/>
  <c r="H16" i="19"/>
  <c r="I16" i="19" s="1"/>
  <c r="H14" i="19"/>
  <c r="I14" i="19" s="1"/>
  <c r="H19" i="26"/>
  <c r="I19" i="26" s="1"/>
  <c r="H32" i="26"/>
  <c r="I32" i="26" s="1"/>
  <c r="H7" i="24"/>
  <c r="I7" i="24" s="1"/>
  <c r="H19" i="24"/>
  <c r="I19" i="24" s="1"/>
  <c r="H34" i="24"/>
  <c r="I34" i="24" s="1"/>
  <c r="H40" i="24"/>
  <c r="I40" i="24" s="1"/>
  <c r="H39" i="37"/>
  <c r="I39" i="37" s="1"/>
  <c r="H43" i="37"/>
  <c r="I43" i="37" s="1"/>
  <c r="H19" i="37"/>
  <c r="I19" i="37" s="1"/>
  <c r="H35" i="37"/>
  <c r="I35" i="37" s="1"/>
  <c r="H15" i="20"/>
  <c r="I15" i="20" s="1"/>
  <c r="H5" i="8"/>
  <c r="H25" i="8"/>
  <c r="I25" i="8" s="1"/>
  <c r="H22" i="8"/>
  <c r="I22" i="8" s="1"/>
  <c r="H41" i="52"/>
  <c r="I41" i="52" s="1"/>
  <c r="H27" i="40"/>
  <c r="I27" i="40" s="1"/>
  <c r="K27" i="40" s="1"/>
  <c r="H23" i="40"/>
  <c r="I23" i="40" s="1"/>
  <c r="H11" i="52"/>
  <c r="I11" i="52" s="1"/>
  <c r="H20" i="44"/>
  <c r="I20" i="44" s="1"/>
  <c r="K20" i="44" s="1"/>
  <c r="H16" i="44"/>
  <c r="I16" i="44" s="1"/>
  <c r="K16" i="44" s="1"/>
  <c r="H41" i="44"/>
  <c r="I41" i="44" s="1"/>
  <c r="K41" i="44" s="1"/>
  <c r="H5" i="40"/>
  <c r="H43" i="40"/>
  <c r="I43" i="40" s="1"/>
  <c r="H7" i="52"/>
  <c r="I7" i="52" s="1"/>
  <c r="H15" i="26"/>
  <c r="I15" i="26" s="1"/>
  <c r="H34" i="42"/>
  <c r="I34" i="42" s="1"/>
  <c r="H33" i="42"/>
  <c r="I33" i="42" s="1"/>
  <c r="H15" i="28"/>
  <c r="I15" i="28" s="1"/>
  <c r="H16" i="28"/>
  <c r="I16" i="28" s="1"/>
  <c r="H11" i="22"/>
  <c r="I11" i="22" s="1"/>
  <c r="H36" i="22"/>
  <c r="I36" i="22" s="1"/>
  <c r="K36" i="22" s="1"/>
  <c r="H38" i="40"/>
  <c r="I38" i="40" s="1"/>
  <c r="H21" i="40"/>
  <c r="I21" i="40" s="1"/>
  <c r="K21" i="40" s="1"/>
  <c r="H14" i="42"/>
  <c r="I14" i="42" s="1"/>
  <c r="H23" i="42"/>
  <c r="I23" i="42" s="1"/>
  <c r="H21" i="39"/>
  <c r="I21" i="39" s="1"/>
  <c r="H43" i="39"/>
  <c r="I43" i="39" s="1"/>
  <c r="H10" i="36"/>
  <c r="I10" i="36" s="1"/>
  <c r="H16" i="33"/>
  <c r="I16" i="33" s="1"/>
  <c r="K16" i="33" s="1"/>
  <c r="H29" i="33"/>
  <c r="I29" i="33" s="1"/>
  <c r="H7" i="33"/>
  <c r="I7" i="33" s="1"/>
  <c r="K7" i="33" s="1"/>
  <c r="H28" i="52"/>
  <c r="I28" i="52" s="1"/>
  <c r="H28" i="35"/>
  <c r="I28" i="35" s="1"/>
  <c r="H27" i="32"/>
  <c r="I27" i="32" s="1"/>
  <c r="H31" i="32"/>
  <c r="I31" i="32" s="1"/>
  <c r="H6" i="32"/>
  <c r="I6" i="32" s="1"/>
  <c r="H12" i="32"/>
  <c r="I12" i="32" s="1"/>
  <c r="K12" i="32" s="1"/>
  <c r="H26" i="50"/>
  <c r="I26" i="50" s="1"/>
  <c r="H10" i="50"/>
  <c r="I10" i="50" s="1"/>
  <c r="K10" i="50" s="1"/>
  <c r="H6" i="50"/>
  <c r="I6" i="50" s="1"/>
  <c r="H9" i="21"/>
  <c r="I9" i="21" s="1"/>
  <c r="H15" i="21"/>
  <c r="I15" i="21" s="1"/>
  <c r="H38" i="21"/>
  <c r="I38" i="21" s="1"/>
  <c r="H8" i="19"/>
  <c r="I8" i="19" s="1"/>
  <c r="H31" i="19"/>
  <c r="I31" i="19" s="1"/>
  <c r="K31" i="19" s="1"/>
  <c r="H35" i="26"/>
  <c r="I35" i="26" s="1"/>
  <c r="H38" i="26"/>
  <c r="I38" i="26" s="1"/>
  <c r="K38" i="26" s="1"/>
  <c r="H31" i="24"/>
  <c r="I31" i="24" s="1"/>
  <c r="H39" i="24"/>
  <c r="I39" i="24" s="1"/>
  <c r="H35" i="24"/>
  <c r="I35" i="24" s="1"/>
  <c r="H18" i="24"/>
  <c r="I18" i="24" s="1"/>
  <c r="H7" i="28"/>
  <c r="I7" i="28" s="1"/>
  <c r="H28" i="28"/>
  <c r="I28" i="28" s="1"/>
  <c r="K28" i="28" s="1"/>
  <c r="H43" i="20"/>
  <c r="I43" i="20" s="1"/>
  <c r="H36" i="20"/>
  <c r="I36" i="20" s="1"/>
  <c r="H24" i="8"/>
  <c r="I24" i="8" s="1"/>
  <c r="H17" i="8"/>
  <c r="I17" i="8" s="1"/>
  <c r="H20" i="8"/>
  <c r="I20" i="8" s="1"/>
  <c r="H34" i="28"/>
  <c r="I34" i="28" s="1"/>
  <c r="H29" i="51"/>
  <c r="I29" i="51" s="1"/>
  <c r="H22" i="42"/>
  <c r="I22" i="42" s="1"/>
  <c r="K22" i="42" s="1"/>
  <c r="H28" i="42"/>
  <c r="I28" i="42" s="1"/>
  <c r="K28" i="42" s="1"/>
  <c r="H7" i="32"/>
  <c r="I7" i="32" s="1"/>
  <c r="H21" i="32"/>
  <c r="I21" i="32" s="1"/>
  <c r="H20" i="32"/>
  <c r="I20" i="32" s="1"/>
  <c r="H18" i="32"/>
  <c r="I18" i="32" s="1"/>
  <c r="H6" i="26"/>
  <c r="I6" i="26" s="1"/>
  <c r="H25" i="28"/>
  <c r="I25" i="28" s="1"/>
  <c r="H12" i="28"/>
  <c r="I12" i="28" s="1"/>
  <c r="K12" i="28" s="1"/>
  <c r="H39" i="28"/>
  <c r="I39" i="28" s="1"/>
  <c r="H22" i="28"/>
  <c r="I22" i="28" s="1"/>
  <c r="K22" i="28" s="1"/>
  <c r="H36" i="42"/>
  <c r="I36" i="42" s="1"/>
  <c r="H8" i="42"/>
  <c r="I8" i="42" s="1"/>
  <c r="H12" i="42"/>
  <c r="I12" i="42" s="1"/>
  <c r="H24" i="42"/>
  <c r="I24" i="42" s="1"/>
  <c r="H43" i="28"/>
  <c r="I43" i="28" s="1"/>
  <c r="H36" i="28"/>
  <c r="I36" i="28" s="1"/>
  <c r="H42" i="42"/>
  <c r="I42" i="42" s="1"/>
  <c r="K42" i="42" s="1"/>
  <c r="H40" i="42"/>
  <c r="I40" i="42" s="1"/>
  <c r="H15" i="32"/>
  <c r="I15" i="32" s="1"/>
  <c r="H14" i="32"/>
  <c r="I14" i="32" s="1"/>
  <c r="H5" i="32"/>
  <c r="H27" i="28"/>
  <c r="I27" i="28" s="1"/>
  <c r="H5" i="28"/>
  <c r="H15" i="30"/>
  <c r="I15" i="30" s="1"/>
  <c r="K15" i="30" s="1"/>
  <c r="H29" i="42"/>
  <c r="I29" i="42" s="1"/>
  <c r="H17" i="42"/>
  <c r="I17" i="42" s="1"/>
  <c r="K17" i="42" s="1"/>
  <c r="H25" i="32"/>
  <c r="I25" i="32" s="1"/>
  <c r="H33" i="32"/>
  <c r="I33" i="32" s="1"/>
  <c r="H24" i="32"/>
  <c r="I24" i="32" s="1"/>
  <c r="H32" i="32"/>
  <c r="I32" i="32" s="1"/>
  <c r="H35" i="28"/>
  <c r="I35" i="28" s="1"/>
  <c r="H18" i="28"/>
  <c r="I18" i="28" s="1"/>
  <c r="H24" i="28"/>
  <c r="I24" i="28" s="1"/>
  <c r="H11" i="28"/>
  <c r="I11" i="28" s="1"/>
  <c r="H6" i="28"/>
  <c r="I6" i="28" s="1"/>
  <c r="H20" i="43"/>
  <c r="I20" i="43" s="1"/>
  <c r="H8" i="17"/>
  <c r="I8" i="17" s="1"/>
  <c r="H25" i="19"/>
  <c r="I25" i="19" s="1"/>
  <c r="H42" i="19"/>
  <c r="I42" i="19" s="1"/>
  <c r="H41" i="28"/>
  <c r="I41" i="28" s="1"/>
  <c r="H18" i="22"/>
  <c r="I18" i="22" s="1"/>
  <c r="H39" i="40"/>
  <c r="I39" i="40" s="1"/>
  <c r="H5" i="39"/>
  <c r="H8" i="39"/>
  <c r="I8" i="39" s="1"/>
  <c r="H18" i="50"/>
  <c r="I18" i="50" s="1"/>
  <c r="H14" i="50"/>
  <c r="I14" i="50" s="1"/>
  <c r="H40" i="21"/>
  <c r="I40" i="21" s="1"/>
  <c r="H26" i="19"/>
  <c r="I26" i="19" s="1"/>
  <c r="K26" i="19" s="1"/>
  <c r="H13" i="28"/>
  <c r="I13" i="28" s="1"/>
  <c r="H30" i="28"/>
  <c r="I30" i="28" s="1"/>
  <c r="H17" i="20"/>
  <c r="I17" i="20" s="1"/>
  <c r="H18" i="20"/>
  <c r="I18" i="20" s="1"/>
  <c r="H7" i="17"/>
  <c r="I7" i="17" s="1"/>
  <c r="H32" i="44"/>
  <c r="I32" i="44" s="1"/>
  <c r="K32" i="44" s="1"/>
  <c r="H33" i="51"/>
  <c r="I33" i="51" s="1"/>
  <c r="H15" i="22"/>
  <c r="I15" i="22" s="1"/>
  <c r="K15" i="22" s="1"/>
  <c r="H42" i="22"/>
  <c r="I42" i="22" s="1"/>
  <c r="H31" i="40"/>
  <c r="I31" i="40" s="1"/>
  <c r="K31" i="40" s="1"/>
  <c r="H28" i="39"/>
  <c r="I28" i="39" s="1"/>
  <c r="H39" i="39"/>
  <c r="I39" i="39" s="1"/>
  <c r="H12" i="31"/>
  <c r="I12" i="31" s="1"/>
  <c r="H7" i="35"/>
  <c r="I7" i="35" s="1"/>
  <c r="H42" i="28"/>
  <c r="I42" i="28" s="1"/>
  <c r="H10" i="20"/>
  <c r="I10" i="20" s="1"/>
  <c r="H18" i="51"/>
  <c r="I18" i="51" s="1"/>
  <c r="H7" i="25"/>
  <c r="I7" i="25" s="1"/>
  <c r="H33" i="25"/>
  <c r="I33" i="25" s="1"/>
  <c r="K33" i="25" s="1"/>
  <c r="H8" i="25"/>
  <c r="I8" i="25" s="1"/>
  <c r="H13" i="22"/>
  <c r="I13" i="22" s="1"/>
  <c r="H34" i="40"/>
  <c r="I34" i="40" s="1"/>
  <c r="H35" i="31"/>
  <c r="I35" i="31" s="1"/>
  <c r="H14" i="21"/>
  <c r="I14" i="21" s="1"/>
  <c r="K14" i="21" s="1"/>
  <c r="H8" i="40"/>
  <c r="I8" i="40" s="1"/>
  <c r="H34" i="50"/>
  <c r="I34" i="50" s="1"/>
  <c r="K34" i="50" s="1"/>
  <c r="H34" i="20"/>
  <c r="I34" i="20" s="1"/>
  <c r="H20" i="40"/>
  <c r="I20" i="40" s="1"/>
  <c r="H5" i="20"/>
  <c r="H31" i="17"/>
  <c r="I31" i="17" s="1"/>
  <c r="H39" i="35"/>
  <c r="I39" i="35" s="1"/>
  <c r="H5" i="21"/>
  <c r="I5" i="21" s="1"/>
  <c r="H43" i="19"/>
  <c r="I43" i="19" s="1"/>
  <c r="K43" i="19" s="1"/>
  <c r="H32" i="51"/>
  <c r="I32" i="51" s="1"/>
  <c r="H35" i="25"/>
  <c r="I35" i="25" s="1"/>
  <c r="H41" i="25"/>
  <c r="I41" i="25" s="1"/>
  <c r="H36" i="25"/>
  <c r="I36" i="25" s="1"/>
  <c r="H21" i="22"/>
  <c r="I21" i="22" s="1"/>
  <c r="H10" i="22"/>
  <c r="I10" i="22" s="1"/>
  <c r="H9" i="40"/>
  <c r="I9" i="40" s="1"/>
  <c r="K9" i="40" s="1"/>
  <c r="H18" i="39"/>
  <c r="I18" i="39" s="1"/>
  <c r="H16" i="39"/>
  <c r="I16" i="39" s="1"/>
  <c r="H21" i="31"/>
  <c r="I21" i="31" s="1"/>
  <c r="H43" i="35"/>
  <c r="I43" i="35" s="1"/>
  <c r="H22" i="50"/>
  <c r="I22" i="50" s="1"/>
  <c r="H29" i="21"/>
  <c r="I29" i="21" s="1"/>
  <c r="H36" i="21"/>
  <c r="I36" i="21" s="1"/>
  <c r="H10" i="21"/>
  <c r="I10" i="21" s="1"/>
  <c r="K10" i="21" s="1"/>
  <c r="H9" i="19"/>
  <c r="I9" i="19" s="1"/>
  <c r="H10" i="19"/>
  <c r="I10" i="19" s="1"/>
  <c r="H30" i="26"/>
  <c r="I30" i="26" s="1"/>
  <c r="H31" i="28"/>
  <c r="I31" i="28" s="1"/>
  <c r="H21" i="28"/>
  <c r="I21" i="28" s="1"/>
  <c r="H20" i="28"/>
  <c r="I20" i="28" s="1"/>
  <c r="H33" i="20"/>
  <c r="I33" i="20" s="1"/>
  <c r="K33" i="20" s="1"/>
  <c r="H38" i="20"/>
  <c r="I38" i="20" s="1"/>
  <c r="K38" i="20" s="1"/>
  <c r="H9" i="17"/>
  <c r="I9" i="17" s="1"/>
  <c r="H25" i="44"/>
  <c r="I25" i="44" s="1"/>
  <c r="K25" i="44" s="1"/>
  <c r="H21" i="51"/>
  <c r="I21" i="51" s="1"/>
  <c r="H23" i="25"/>
  <c r="I23" i="25" s="1"/>
  <c r="H6" i="25"/>
  <c r="I6" i="25" s="1"/>
  <c r="H28" i="25"/>
  <c r="I28" i="25" s="1"/>
  <c r="H29" i="22"/>
  <c r="I29" i="22" s="1"/>
  <c r="H40" i="12"/>
  <c r="I40" i="12" s="1"/>
  <c r="K40" i="12" s="1"/>
  <c r="H25" i="40"/>
  <c r="I25" i="40" s="1"/>
  <c r="H16" i="40"/>
  <c r="I16" i="40" s="1"/>
  <c r="K16" i="40" s="1"/>
  <c r="H11" i="42"/>
  <c r="I11" i="42" s="1"/>
  <c r="K11" i="42" s="1"/>
  <c r="H34" i="39"/>
  <c r="I34" i="39" s="1"/>
  <c r="H24" i="39"/>
  <c r="I24" i="39" s="1"/>
  <c r="H39" i="31"/>
  <c r="I39" i="31" s="1"/>
  <c r="H20" i="35"/>
  <c r="I20" i="35" s="1"/>
  <c r="H13" i="32"/>
  <c r="I13" i="32" s="1"/>
  <c r="H42" i="32"/>
  <c r="I42" i="32" s="1"/>
  <c r="H17" i="29"/>
  <c r="I17" i="29" s="1"/>
  <c r="K17" i="29" s="1"/>
  <c r="H40" i="29"/>
  <c r="I40" i="29" s="1"/>
  <c r="H9" i="50"/>
  <c r="I9" i="50" s="1"/>
  <c r="H38" i="50"/>
  <c r="I38" i="50" s="1"/>
  <c r="H13" i="21"/>
  <c r="I13" i="21" s="1"/>
  <c r="H32" i="21"/>
  <c r="I32" i="21" s="1"/>
  <c r="H6" i="21"/>
  <c r="I6" i="21" s="1"/>
  <c r="K6" i="21" s="1"/>
  <c r="H13" i="19"/>
  <c r="I13" i="19" s="1"/>
  <c r="H36" i="19"/>
  <c r="I36" i="19" s="1"/>
  <c r="K36" i="19" s="1"/>
  <c r="H14" i="26"/>
  <c r="I14" i="26" s="1"/>
  <c r="K14" i="26" s="1"/>
  <c r="H17" i="28"/>
  <c r="I17" i="28" s="1"/>
  <c r="H29" i="28"/>
  <c r="I29" i="28" s="1"/>
  <c r="H10" i="28"/>
  <c r="I10" i="28" s="1"/>
  <c r="H37" i="20"/>
  <c r="I37" i="20" s="1"/>
  <c r="H22" i="20"/>
  <c r="I22" i="20" s="1"/>
  <c r="K22" i="20" s="1"/>
  <c r="H17" i="17"/>
  <c r="I17" i="17" s="1"/>
  <c r="H31" i="8"/>
  <c r="I31" i="8" s="1"/>
  <c r="H23" i="44"/>
  <c r="I23" i="44" s="1"/>
  <c r="K23" i="44" s="1"/>
  <c r="H19" i="39"/>
  <c r="I19" i="39" s="1"/>
  <c r="H11" i="39"/>
  <c r="I11" i="39" s="1"/>
  <c r="H35" i="51"/>
  <c r="I35" i="51" s="1"/>
  <c r="H37" i="22"/>
  <c r="I37" i="22" s="1"/>
  <c r="H35" i="40"/>
  <c r="I35" i="40" s="1"/>
  <c r="H37" i="40"/>
  <c r="I37" i="40" s="1"/>
  <c r="H24" i="40"/>
  <c r="I24" i="40" s="1"/>
  <c r="K24" i="40" s="1"/>
  <c r="H15" i="39"/>
  <c r="I15" i="39" s="1"/>
  <c r="H32" i="39"/>
  <c r="I32" i="39" s="1"/>
  <c r="H28" i="31"/>
  <c r="I28" i="31" s="1"/>
  <c r="H5" i="19"/>
  <c r="H27" i="19"/>
  <c r="I27" i="19" s="1"/>
  <c r="H28" i="19"/>
  <c r="I28" i="19" s="1"/>
  <c r="H19" i="28"/>
  <c r="I19" i="28" s="1"/>
  <c r="H37" i="28"/>
  <c r="I37" i="28" s="1"/>
  <c r="H40" i="28"/>
  <c r="I40" i="28" s="1"/>
  <c r="H11" i="20"/>
  <c r="I11" i="20" s="1"/>
  <c r="H6" i="20"/>
  <c r="I6" i="20" s="1"/>
  <c r="H25" i="17"/>
  <c r="I25" i="17" s="1"/>
  <c r="H27" i="51"/>
  <c r="I27" i="51" s="1"/>
  <c r="H39" i="25"/>
  <c r="I39" i="25" s="1"/>
  <c r="K39" i="25" s="1"/>
  <c r="H34" i="25"/>
  <c r="I34" i="25" s="1"/>
  <c r="K34" i="25" s="1"/>
  <c r="H12" i="25"/>
  <c r="I12" i="25" s="1"/>
  <c r="H40" i="22"/>
  <c r="I40" i="22" s="1"/>
  <c r="K40" i="22" s="1"/>
  <c r="H22" i="40"/>
  <c r="I22" i="40" s="1"/>
  <c r="H12" i="40"/>
  <c r="I12" i="40" s="1"/>
  <c r="H32" i="40"/>
  <c r="I32" i="40" s="1"/>
  <c r="H35" i="39"/>
  <c r="I35" i="39" s="1"/>
  <c r="K35" i="39" s="1"/>
  <c r="H9" i="39"/>
  <c r="I9" i="39" s="1"/>
  <c r="K9" i="39" s="1"/>
  <c r="H5" i="35"/>
  <c r="I5" i="35" s="1"/>
  <c r="H34" i="35"/>
  <c r="I34" i="35" s="1"/>
  <c r="H8" i="50"/>
  <c r="I8" i="50" s="1"/>
  <c r="H15" i="50"/>
  <c r="I15" i="50" s="1"/>
  <c r="H25" i="21"/>
  <c r="I25" i="21" s="1"/>
  <c r="H24" i="21"/>
  <c r="I24" i="21" s="1"/>
  <c r="H40" i="19"/>
  <c r="I40" i="19" s="1"/>
  <c r="H41" i="19"/>
  <c r="I41" i="19" s="1"/>
  <c r="K41" i="19" s="1"/>
  <c r="H20" i="19"/>
  <c r="I20" i="19" s="1"/>
  <c r="H33" i="28"/>
  <c r="I33" i="28" s="1"/>
  <c r="K33" i="28" s="1"/>
  <c r="H38" i="28"/>
  <c r="I38" i="28" s="1"/>
  <c r="H32" i="28"/>
  <c r="I32" i="28" s="1"/>
  <c r="H25" i="20"/>
  <c r="I25" i="20" s="1"/>
  <c r="H30" i="20"/>
  <c r="I30" i="20" s="1"/>
  <c r="H38" i="17"/>
  <c r="I38" i="17" s="1"/>
  <c r="H8" i="28"/>
  <c r="I8" i="28" s="1"/>
  <c r="K8" i="28" s="1"/>
  <c r="H9" i="20"/>
  <c r="I9" i="20" s="1"/>
  <c r="K9" i="20" s="1"/>
  <c r="H32" i="20"/>
  <c r="I32" i="20" s="1"/>
  <c r="H12" i="17"/>
  <c r="I12" i="17" s="1"/>
  <c r="H31" i="25"/>
  <c r="I31" i="25" s="1"/>
  <c r="K31" i="25" s="1"/>
  <c r="H10" i="25"/>
  <c r="I10" i="25" s="1"/>
  <c r="H17" i="22"/>
  <c r="I17" i="22" s="1"/>
  <c r="H9" i="28"/>
  <c r="I9" i="28" s="1"/>
  <c r="H23" i="20"/>
  <c r="I23" i="20" s="1"/>
  <c r="H24" i="17"/>
  <c r="I24" i="17" s="1"/>
  <c r="H8" i="51"/>
  <c r="I8" i="51" s="1"/>
  <c r="K8" i="51" s="1"/>
  <c r="H22" i="22"/>
  <c r="I22" i="22" s="1"/>
  <c r="K22" i="22" s="1"/>
  <c r="H18" i="40"/>
  <c r="I18" i="40" s="1"/>
  <c r="H7" i="40"/>
  <c r="I7" i="40" s="1"/>
  <c r="H31" i="39"/>
  <c r="I31" i="39" s="1"/>
  <c r="H36" i="39"/>
  <c r="I36" i="39" s="1"/>
  <c r="H11" i="35"/>
  <c r="I11" i="35" s="1"/>
  <c r="H40" i="50"/>
  <c r="I40" i="50" s="1"/>
  <c r="K40" i="50" s="1"/>
  <c r="H32" i="50"/>
  <c r="I32" i="50" s="1"/>
  <c r="K32" i="50" s="1"/>
  <c r="H19" i="19"/>
  <c r="I19" i="19" s="1"/>
  <c r="H6" i="19"/>
  <c r="I6" i="19" s="1"/>
  <c r="H26" i="28"/>
  <c r="I26" i="28" s="1"/>
  <c r="H25" i="51"/>
  <c r="I25" i="51" s="1"/>
  <c r="H9" i="25"/>
  <c r="I9" i="25" s="1"/>
  <c r="H31" i="22"/>
  <c r="I31" i="22" s="1"/>
  <c r="K31" i="22" s="1"/>
  <c r="H14" i="22"/>
  <c r="I14" i="22" s="1"/>
  <c r="H17" i="40"/>
  <c r="I17" i="40" s="1"/>
  <c r="K17" i="40" s="1"/>
  <c r="H15" i="40"/>
  <c r="I15" i="40" s="1"/>
  <c r="H12" i="39"/>
  <c r="I12" i="39" s="1"/>
  <c r="H7" i="39"/>
  <c r="I7" i="39" s="1"/>
  <c r="H13" i="35"/>
  <c r="I13" i="35" s="1"/>
  <c r="H29" i="50"/>
  <c r="I29" i="50" s="1"/>
  <c r="H13" i="50"/>
  <c r="I13" i="50" s="1"/>
  <c r="K13" i="50" s="1"/>
  <c r="H33" i="21"/>
  <c r="I33" i="21" s="1"/>
  <c r="H23" i="21"/>
  <c r="I23" i="21" s="1"/>
  <c r="K23" i="21" s="1"/>
  <c r="H33" i="19"/>
  <c r="I33" i="19" s="1"/>
  <c r="H30" i="19"/>
  <c r="I30" i="19" s="1"/>
  <c r="H7" i="26"/>
  <c r="I7" i="26" s="1"/>
  <c r="H23" i="28"/>
  <c r="I23" i="28" s="1"/>
  <c r="H39" i="20"/>
  <c r="I39" i="20" s="1"/>
  <c r="K39" i="20" s="1"/>
  <c r="H16" i="17"/>
  <c r="I16" i="17" s="1"/>
  <c r="K16" i="17" s="1"/>
  <c r="H15" i="17"/>
  <c r="I15" i="17" s="1"/>
  <c r="H33" i="17"/>
  <c r="I33" i="17" s="1"/>
  <c r="H5" i="51"/>
  <c r="H43" i="51"/>
  <c r="I43" i="51" s="1"/>
  <c r="H17" i="51"/>
  <c r="I17" i="51" s="1"/>
  <c r="H10" i="51"/>
  <c r="I10" i="51" s="1"/>
  <c r="H9" i="51"/>
  <c r="I9" i="51" s="1"/>
  <c r="K9" i="51" s="1"/>
  <c r="H30" i="35"/>
  <c r="I30" i="35" s="1"/>
  <c r="H32" i="35"/>
  <c r="I32" i="35" s="1"/>
  <c r="H43" i="17"/>
  <c r="I43" i="17" s="1"/>
  <c r="H41" i="17"/>
  <c r="I41" i="17" s="1"/>
  <c r="H29" i="17"/>
  <c r="I29" i="17" s="1"/>
  <c r="H6" i="17"/>
  <c r="I6" i="17" s="1"/>
  <c r="H37" i="35"/>
  <c r="I37" i="35" s="1"/>
  <c r="H25" i="35"/>
  <c r="I25" i="35" s="1"/>
  <c r="H24" i="35"/>
  <c r="I24" i="35" s="1"/>
  <c r="K24" i="35" s="1"/>
  <c r="H14" i="51"/>
  <c r="I14" i="51" s="1"/>
  <c r="K14" i="51" s="1"/>
  <c r="H20" i="51"/>
  <c r="I20" i="51" s="1"/>
  <c r="K20" i="51" s="1"/>
  <c r="H12" i="51"/>
  <c r="I12" i="51" s="1"/>
  <c r="K12" i="51" s="1"/>
  <c r="H39" i="26"/>
  <c r="I39" i="26" s="1"/>
  <c r="H11" i="17"/>
  <c r="I11" i="17" s="1"/>
  <c r="H30" i="17"/>
  <c r="I30" i="17" s="1"/>
  <c r="H13" i="8"/>
  <c r="I13" i="8" s="1"/>
  <c r="H10" i="8"/>
  <c r="I10" i="8" s="1"/>
  <c r="K10" i="8" s="1"/>
  <c r="H22" i="51"/>
  <c r="I22" i="51" s="1"/>
  <c r="K22" i="51" s="1"/>
  <c r="H11" i="51"/>
  <c r="I11" i="51" s="1"/>
  <c r="K11" i="51" s="1"/>
  <c r="H24" i="51"/>
  <c r="I24" i="51" s="1"/>
  <c r="H19" i="22"/>
  <c r="I19" i="22" s="1"/>
  <c r="H38" i="22"/>
  <c r="I38" i="22" s="1"/>
  <c r="H5" i="33"/>
  <c r="H30" i="33"/>
  <c r="I30" i="33" s="1"/>
  <c r="K30" i="33" s="1"/>
  <c r="H25" i="33"/>
  <c r="I25" i="33" s="1"/>
  <c r="K25" i="33" s="1"/>
  <c r="H38" i="31"/>
  <c r="I38" i="31" s="1"/>
  <c r="H7" i="41"/>
  <c r="I7" i="41" s="1"/>
  <c r="K7" i="41" s="1"/>
  <c r="H13" i="41"/>
  <c r="I13" i="41" s="1"/>
  <c r="H17" i="35"/>
  <c r="I17" i="35" s="1"/>
  <c r="H29" i="35"/>
  <c r="I29" i="35" s="1"/>
  <c r="H21" i="26"/>
  <c r="I21" i="26" s="1"/>
  <c r="H20" i="26"/>
  <c r="I20" i="26" s="1"/>
  <c r="H27" i="17"/>
  <c r="I27" i="17" s="1"/>
  <c r="K27" i="17" s="1"/>
  <c r="H22" i="17"/>
  <c r="I22" i="17" s="1"/>
  <c r="H27" i="8"/>
  <c r="I27" i="8" s="1"/>
  <c r="H34" i="8"/>
  <c r="I34" i="8" s="1"/>
  <c r="H30" i="51"/>
  <c r="I30" i="51" s="1"/>
  <c r="H41" i="51"/>
  <c r="I41" i="51" s="1"/>
  <c r="H34" i="51"/>
  <c r="I34" i="51" s="1"/>
  <c r="H33" i="22"/>
  <c r="I33" i="22" s="1"/>
  <c r="H30" i="22"/>
  <c r="I30" i="22" s="1"/>
  <c r="K30" i="22" s="1"/>
  <c r="H13" i="40"/>
  <c r="I13" i="40" s="1"/>
  <c r="H11" i="40"/>
  <c r="I11" i="40" s="1"/>
  <c r="H40" i="40"/>
  <c r="I40" i="40" s="1"/>
  <c r="H31" i="42"/>
  <c r="I31" i="42" s="1"/>
  <c r="H23" i="39"/>
  <c r="I23" i="39" s="1"/>
  <c r="H29" i="39"/>
  <c r="I29" i="39" s="1"/>
  <c r="H40" i="33"/>
  <c r="I40" i="33" s="1"/>
  <c r="H22" i="33"/>
  <c r="I22" i="33" s="1"/>
  <c r="H39" i="33"/>
  <c r="I39" i="33" s="1"/>
  <c r="H11" i="31"/>
  <c r="I11" i="31" s="1"/>
  <c r="K11" i="31" s="1"/>
  <c r="H37" i="41"/>
  <c r="I37" i="41" s="1"/>
  <c r="H23" i="41"/>
  <c r="I23" i="41" s="1"/>
  <c r="H19" i="35"/>
  <c r="I19" i="35" s="1"/>
  <c r="H9" i="35"/>
  <c r="I9" i="35" s="1"/>
  <c r="H11" i="32"/>
  <c r="I11" i="32" s="1"/>
  <c r="H37" i="32"/>
  <c r="I37" i="32" s="1"/>
  <c r="K37" i="32" s="1"/>
  <c r="H34" i="32"/>
  <c r="I34" i="32" s="1"/>
  <c r="H17" i="50"/>
  <c r="I17" i="50" s="1"/>
  <c r="H42" i="50"/>
  <c r="I42" i="50" s="1"/>
  <c r="H37" i="19"/>
  <c r="I37" i="19" s="1"/>
  <c r="H39" i="19"/>
  <c r="I39" i="19" s="1"/>
  <c r="H31" i="26"/>
  <c r="I31" i="26" s="1"/>
  <c r="H42" i="26"/>
  <c r="I42" i="26" s="1"/>
  <c r="K42" i="26" s="1"/>
  <c r="H7" i="20"/>
  <c r="I7" i="20" s="1"/>
  <c r="K7" i="20" s="1"/>
  <c r="H16" i="20"/>
  <c r="I16" i="20" s="1"/>
  <c r="H19" i="17"/>
  <c r="I19" i="17" s="1"/>
  <c r="K19" i="17" s="1"/>
  <c r="H42" i="17"/>
  <c r="I42" i="17" s="1"/>
  <c r="H37" i="8"/>
  <c r="I37" i="8" s="1"/>
  <c r="H18" i="8"/>
  <c r="I18" i="8" s="1"/>
  <c r="H23" i="17"/>
  <c r="I23" i="17" s="1"/>
  <c r="H26" i="17"/>
  <c r="I26" i="17" s="1"/>
  <c r="H13" i="44"/>
  <c r="I13" i="44" s="1"/>
  <c r="K13" i="44" s="1"/>
  <c r="H38" i="51"/>
  <c r="I38" i="51" s="1"/>
  <c r="K38" i="51" s="1"/>
  <c r="H7" i="51"/>
  <c r="I7" i="51" s="1"/>
  <c r="K7" i="51" s="1"/>
  <c r="H36" i="51"/>
  <c r="I36" i="51" s="1"/>
  <c r="K36" i="51" s="1"/>
  <c r="H37" i="17"/>
  <c r="I37" i="17" s="1"/>
  <c r="H10" i="17"/>
  <c r="I10" i="17" s="1"/>
  <c r="H13" i="26"/>
  <c r="I13" i="26" s="1"/>
  <c r="H36" i="26"/>
  <c r="I36" i="26" s="1"/>
  <c r="H5" i="17"/>
  <c r="H21" i="17"/>
  <c r="I21" i="17" s="1"/>
  <c r="H18" i="17"/>
  <c r="I18" i="17" s="1"/>
  <c r="H29" i="44"/>
  <c r="I29" i="44" s="1"/>
  <c r="K29" i="44" s="1"/>
  <c r="H23" i="51"/>
  <c r="I23" i="51" s="1"/>
  <c r="H16" i="51"/>
  <c r="I16" i="51" s="1"/>
  <c r="H31" i="51"/>
  <c r="I31" i="51" s="1"/>
  <c r="H28" i="51"/>
  <c r="I28" i="51" s="1"/>
  <c r="H18" i="33"/>
  <c r="I18" i="33" s="1"/>
  <c r="K18" i="33" s="1"/>
  <c r="H17" i="33"/>
  <c r="I17" i="33" s="1"/>
  <c r="H43" i="33"/>
  <c r="I43" i="33" s="1"/>
  <c r="K43" i="33" s="1"/>
  <c r="H10" i="31"/>
  <c r="I10" i="31" s="1"/>
  <c r="H39" i="41"/>
  <c r="I39" i="41" s="1"/>
  <c r="H22" i="35"/>
  <c r="I22" i="35" s="1"/>
  <c r="H18" i="44"/>
  <c r="I18" i="44" s="1"/>
  <c r="K18" i="44" s="1"/>
  <c r="H18" i="35"/>
  <c r="I18" i="35" s="1"/>
  <c r="H15" i="35"/>
  <c r="I15" i="35" s="1"/>
  <c r="K15" i="35" s="1"/>
  <c r="H25" i="22"/>
  <c r="I25" i="22" s="1"/>
  <c r="K25" i="22" s="1"/>
  <c r="H16" i="22"/>
  <c r="I16" i="22" s="1"/>
  <c r="K16" i="22" s="1"/>
  <c r="H34" i="22"/>
  <c r="I34" i="22" s="1"/>
  <c r="K34" i="22" s="1"/>
  <c r="H23" i="35"/>
  <c r="I23" i="35" s="1"/>
  <c r="H43" i="26"/>
  <c r="I43" i="26" s="1"/>
  <c r="H22" i="26"/>
  <c r="I22" i="26" s="1"/>
  <c r="H40" i="17"/>
  <c r="I40" i="17" s="1"/>
  <c r="H35" i="17"/>
  <c r="I35" i="17" s="1"/>
  <c r="K35" i="17" s="1"/>
  <c r="H36" i="17"/>
  <c r="I36" i="17" s="1"/>
  <c r="H9" i="8"/>
  <c r="I9" i="8" s="1"/>
  <c r="K9" i="8" s="1"/>
  <c r="H6" i="8"/>
  <c r="I6" i="8" s="1"/>
  <c r="H39" i="51"/>
  <c r="I39" i="51" s="1"/>
  <c r="H39" i="22"/>
  <c r="I39" i="22" s="1"/>
  <c r="H24" i="22"/>
  <c r="I24" i="22" s="1"/>
  <c r="H29" i="40"/>
  <c r="I29" i="40" s="1"/>
  <c r="K29" i="40" s="1"/>
  <c r="H39" i="42"/>
  <c r="I39" i="42" s="1"/>
  <c r="K39" i="42" s="1"/>
  <c r="H20" i="39"/>
  <c r="I20" i="39" s="1"/>
  <c r="H22" i="39"/>
  <c r="I22" i="39" s="1"/>
  <c r="H26" i="33"/>
  <c r="I26" i="33" s="1"/>
  <c r="H10" i="52"/>
  <c r="I10" i="52" s="1"/>
  <c r="H15" i="41"/>
  <c r="I15" i="41" s="1"/>
  <c r="H14" i="41"/>
  <c r="I14" i="41" s="1"/>
  <c r="K14" i="41" s="1"/>
  <c r="H6" i="35"/>
  <c r="I6" i="35" s="1"/>
  <c r="H31" i="35"/>
  <c r="I31" i="35" s="1"/>
  <c r="K31" i="35" s="1"/>
  <c r="H9" i="32"/>
  <c r="I9" i="32" s="1"/>
  <c r="H28" i="32"/>
  <c r="I28" i="32" s="1"/>
  <c r="K28" i="32" s="1"/>
  <c r="H7" i="29"/>
  <c r="I7" i="29" s="1"/>
  <c r="K7" i="29" s="1"/>
  <c r="H43" i="29"/>
  <c r="I43" i="29" s="1"/>
  <c r="H28" i="29"/>
  <c r="I28" i="29" s="1"/>
  <c r="H37" i="50"/>
  <c r="I37" i="50" s="1"/>
  <c r="K37" i="50" s="1"/>
  <c r="H29" i="19"/>
  <c r="I29" i="19" s="1"/>
  <c r="H11" i="26"/>
  <c r="I11" i="26" s="1"/>
  <c r="K11" i="26" s="1"/>
  <c r="H5" i="26"/>
  <c r="H21" i="20"/>
  <c r="I21" i="20" s="1"/>
  <c r="K21" i="20" s="1"/>
  <c r="H26" i="20"/>
  <c r="I26" i="20" s="1"/>
  <c r="H32" i="17"/>
  <c r="I32" i="17" s="1"/>
  <c r="H39" i="17"/>
  <c r="I39" i="17" s="1"/>
  <c r="H28" i="17"/>
  <c r="I28" i="17" s="1"/>
  <c r="K28" i="17" s="1"/>
  <c r="H15" i="8"/>
  <c r="I15" i="8" s="1"/>
  <c r="H36" i="8"/>
  <c r="I36" i="8" s="1"/>
  <c r="K36" i="8" s="1"/>
  <c r="H9" i="44"/>
  <c r="I9" i="44" s="1"/>
  <c r="K9" i="44" s="1"/>
  <c r="H34" i="38"/>
  <c r="I34" i="38" s="1"/>
  <c r="K34" i="38" s="1"/>
  <c r="H35" i="36"/>
  <c r="I35" i="36" s="1"/>
  <c r="K35" i="36" s="1"/>
  <c r="H7" i="36"/>
  <c r="I7" i="36" s="1"/>
  <c r="H5" i="31"/>
  <c r="H41" i="31"/>
  <c r="I41" i="31" s="1"/>
  <c r="H36" i="31"/>
  <c r="I36" i="31" s="1"/>
  <c r="H12" i="38"/>
  <c r="I12" i="38" s="1"/>
  <c r="K12" i="38" s="1"/>
  <c r="H28" i="38"/>
  <c r="I28" i="38" s="1"/>
  <c r="K28" i="38" s="1"/>
  <c r="H6" i="38"/>
  <c r="I6" i="38" s="1"/>
  <c r="K6" i="38" s="1"/>
  <c r="H18" i="36"/>
  <c r="I18" i="36" s="1"/>
  <c r="K18" i="36" s="1"/>
  <c r="H15" i="36"/>
  <c r="I15" i="36" s="1"/>
  <c r="H17" i="52"/>
  <c r="I17" i="52" s="1"/>
  <c r="H34" i="31"/>
  <c r="I34" i="31" s="1"/>
  <c r="K34" i="31" s="1"/>
  <c r="H27" i="31"/>
  <c r="I27" i="31" s="1"/>
  <c r="K27" i="31" s="1"/>
  <c r="H40" i="31"/>
  <c r="I40" i="31" s="1"/>
  <c r="K40" i="31" s="1"/>
  <c r="H34" i="36"/>
  <c r="I34" i="36" s="1"/>
  <c r="K34" i="36" s="1"/>
  <c r="H23" i="36"/>
  <c r="I23" i="36" s="1"/>
  <c r="K23" i="36" s="1"/>
  <c r="H5" i="52"/>
  <c r="I5" i="52" s="1"/>
  <c r="H16" i="52"/>
  <c r="I16" i="52" s="1"/>
  <c r="H24" i="31"/>
  <c r="I24" i="31" s="1"/>
  <c r="H31" i="31"/>
  <c r="I31" i="31" s="1"/>
  <c r="H20" i="31"/>
  <c r="I20" i="31" s="1"/>
  <c r="H10" i="38"/>
  <c r="I10" i="38" s="1"/>
  <c r="H11" i="38"/>
  <c r="I11" i="38" s="1"/>
  <c r="K11" i="38" s="1"/>
  <c r="H29" i="26"/>
  <c r="I29" i="26" s="1"/>
  <c r="K29" i="26" s="1"/>
  <c r="H23" i="26"/>
  <c r="I23" i="26" s="1"/>
  <c r="K23" i="26" s="1"/>
  <c r="H12" i="26"/>
  <c r="I12" i="26" s="1"/>
  <c r="H35" i="20"/>
  <c r="I35" i="20" s="1"/>
  <c r="H42" i="20"/>
  <c r="I42" i="20" s="1"/>
  <c r="K42" i="20" s="1"/>
  <c r="H20" i="20"/>
  <c r="I20" i="20" s="1"/>
  <c r="H35" i="8"/>
  <c r="I35" i="8" s="1"/>
  <c r="K35" i="8" s="1"/>
  <c r="H33" i="8"/>
  <c r="I33" i="8" s="1"/>
  <c r="H21" i="44"/>
  <c r="I21" i="44" s="1"/>
  <c r="K21" i="44" s="1"/>
  <c r="H38" i="44"/>
  <c r="I38" i="44" s="1"/>
  <c r="K38" i="44" s="1"/>
  <c r="H40" i="44"/>
  <c r="I40" i="44" s="1"/>
  <c r="K40" i="44" s="1"/>
  <c r="H9" i="36"/>
  <c r="I9" i="36" s="1"/>
  <c r="K9" i="36" s="1"/>
  <c r="H31" i="36"/>
  <c r="I31" i="36" s="1"/>
  <c r="K31" i="36" s="1"/>
  <c r="H26" i="38"/>
  <c r="I26" i="38" s="1"/>
  <c r="H21" i="38"/>
  <c r="I21" i="38" s="1"/>
  <c r="K21" i="38" s="1"/>
  <c r="H32" i="31"/>
  <c r="I32" i="31" s="1"/>
  <c r="H27" i="38"/>
  <c r="I27" i="38" s="1"/>
  <c r="H43" i="38"/>
  <c r="I43" i="38" s="1"/>
  <c r="H11" i="44"/>
  <c r="I11" i="44" s="1"/>
  <c r="K11" i="44" s="1"/>
  <c r="H7" i="44"/>
  <c r="I7" i="44" s="1"/>
  <c r="K7" i="44" s="1"/>
  <c r="H19" i="36"/>
  <c r="I19" i="36" s="1"/>
  <c r="K19" i="36" s="1"/>
  <c r="H25" i="36"/>
  <c r="I25" i="36" s="1"/>
  <c r="H39" i="36"/>
  <c r="I39" i="36" s="1"/>
  <c r="K39" i="36" s="1"/>
  <c r="H20" i="36"/>
  <c r="I20" i="36" s="1"/>
  <c r="K20" i="36" s="1"/>
  <c r="H12" i="52"/>
  <c r="I12" i="52" s="1"/>
  <c r="K12" i="52" s="1"/>
  <c r="H22" i="52"/>
  <c r="I22" i="52" s="1"/>
  <c r="K22" i="52" s="1"/>
  <c r="H25" i="31"/>
  <c r="I25" i="31" s="1"/>
  <c r="H42" i="52"/>
  <c r="I42" i="52" s="1"/>
  <c r="H14" i="38"/>
  <c r="I14" i="38" s="1"/>
  <c r="H8" i="38"/>
  <c r="I8" i="38" s="1"/>
  <c r="H41" i="36"/>
  <c r="I41" i="36" s="1"/>
  <c r="K41" i="36" s="1"/>
  <c r="H12" i="36"/>
  <c r="I12" i="36" s="1"/>
  <c r="H16" i="36"/>
  <c r="I16" i="36" s="1"/>
  <c r="K16" i="36" s="1"/>
  <c r="H15" i="52"/>
  <c r="I15" i="52" s="1"/>
  <c r="K15" i="52" s="1"/>
  <c r="H22" i="31"/>
  <c r="I22" i="31" s="1"/>
  <c r="H29" i="31"/>
  <c r="I29" i="31" s="1"/>
  <c r="H18" i="31"/>
  <c r="I18" i="31" s="1"/>
  <c r="K18" i="31" s="1"/>
  <c r="H38" i="36"/>
  <c r="I38" i="36" s="1"/>
  <c r="K38" i="36" s="1"/>
  <c r="H28" i="36"/>
  <c r="I28" i="36" s="1"/>
  <c r="K28" i="36" s="1"/>
  <c r="H24" i="36"/>
  <c r="I24" i="36" s="1"/>
  <c r="K24" i="36" s="1"/>
  <c r="H26" i="52"/>
  <c r="I26" i="52" s="1"/>
  <c r="K26" i="52" s="1"/>
  <c r="H31" i="52"/>
  <c r="I31" i="52" s="1"/>
  <c r="K31" i="52" s="1"/>
  <c r="H14" i="31"/>
  <c r="I14" i="31" s="1"/>
  <c r="H7" i="31"/>
  <c r="I7" i="31" s="1"/>
  <c r="H38" i="35"/>
  <c r="I38" i="35" s="1"/>
  <c r="H41" i="35"/>
  <c r="I41" i="35" s="1"/>
  <c r="H36" i="38"/>
  <c r="I36" i="38" s="1"/>
  <c r="K36" i="38" s="1"/>
  <c r="H16" i="38"/>
  <c r="I16" i="38" s="1"/>
  <c r="H9" i="26"/>
  <c r="I9" i="26" s="1"/>
  <c r="H10" i="26"/>
  <c r="I10" i="26" s="1"/>
  <c r="H8" i="26"/>
  <c r="I8" i="26" s="1"/>
  <c r="H11" i="8"/>
  <c r="I11" i="8" s="1"/>
  <c r="H26" i="8"/>
  <c r="I26" i="8" s="1"/>
  <c r="K26" i="8" s="1"/>
  <c r="H28" i="44"/>
  <c r="I28" i="44" s="1"/>
  <c r="K28" i="44" s="1"/>
  <c r="H37" i="36"/>
  <c r="I37" i="36" s="1"/>
  <c r="K37" i="36" s="1"/>
  <c r="H8" i="36"/>
  <c r="I8" i="36" s="1"/>
  <c r="K8" i="36" s="1"/>
  <c r="H30" i="31"/>
  <c r="I30" i="31" s="1"/>
  <c r="K30" i="31" s="1"/>
  <c r="H29" i="36"/>
  <c r="I29" i="36" s="1"/>
  <c r="K29" i="36" s="1"/>
  <c r="H42" i="36"/>
  <c r="I42" i="36" s="1"/>
  <c r="H32" i="36"/>
  <c r="I32" i="36" s="1"/>
  <c r="H9" i="52"/>
  <c r="I9" i="52" s="1"/>
  <c r="H6" i="52"/>
  <c r="I6" i="52" s="1"/>
  <c r="K6" i="52" s="1"/>
  <c r="H6" i="31"/>
  <c r="I6" i="31" s="1"/>
  <c r="K6" i="31" s="1"/>
  <c r="H17" i="31"/>
  <c r="I17" i="31" s="1"/>
  <c r="H15" i="38"/>
  <c r="I15" i="38" s="1"/>
  <c r="K15" i="38" s="1"/>
  <c r="H24" i="38"/>
  <c r="I24" i="38" s="1"/>
  <c r="K24" i="38" s="1"/>
  <c r="H26" i="44"/>
  <c r="I26" i="44" s="1"/>
  <c r="K26" i="44" s="1"/>
  <c r="H30" i="36"/>
  <c r="I30" i="36" s="1"/>
  <c r="H11" i="36"/>
  <c r="I11" i="36" s="1"/>
  <c r="H40" i="36"/>
  <c r="I40" i="36" s="1"/>
  <c r="K40" i="36" s="1"/>
  <c r="H29" i="52"/>
  <c r="I29" i="52" s="1"/>
  <c r="K29" i="52" s="1"/>
  <c r="H25" i="52"/>
  <c r="I25" i="52" s="1"/>
  <c r="K25" i="52" s="1"/>
  <c r="H9" i="31"/>
  <c r="I9" i="31" s="1"/>
  <c r="K9" i="31" s="1"/>
  <c r="H23" i="31"/>
  <c r="I23" i="31" s="1"/>
  <c r="K23" i="31" s="1"/>
  <c r="H35" i="38"/>
  <c r="I35" i="38" s="1"/>
  <c r="H32" i="38"/>
  <c r="I32" i="38" s="1"/>
  <c r="H5" i="38"/>
  <c r="I5" i="38" s="1"/>
  <c r="H31" i="38"/>
  <c r="I31" i="38" s="1"/>
  <c r="K31" i="38" s="1"/>
  <c r="H13" i="36"/>
  <c r="I13" i="36" s="1"/>
  <c r="K13" i="36" s="1"/>
  <c r="H21" i="36"/>
  <c r="I21" i="36" s="1"/>
  <c r="K21" i="36" s="1"/>
  <c r="H5" i="36"/>
  <c r="I5" i="36" s="1"/>
  <c r="H30" i="52"/>
  <c r="I30" i="52" s="1"/>
  <c r="K30" i="52" s="1"/>
  <c r="H8" i="52"/>
  <c r="I8" i="52" s="1"/>
  <c r="H43" i="31"/>
  <c r="I43" i="31" s="1"/>
  <c r="H33" i="31"/>
  <c r="I33" i="31" s="1"/>
  <c r="K33" i="31" s="1"/>
  <c r="H22" i="38"/>
  <c r="I22" i="38" s="1"/>
  <c r="K22" i="38" s="1"/>
  <c r="H20" i="38"/>
  <c r="I20" i="38" s="1"/>
  <c r="K20" i="38" s="1"/>
  <c r="H40" i="38"/>
  <c r="I40" i="38" s="1"/>
  <c r="K40" i="38" s="1"/>
  <c r="H27" i="36"/>
  <c r="I27" i="36" s="1"/>
  <c r="H37" i="52"/>
  <c r="I37" i="52" s="1"/>
  <c r="K37" i="52" s="1"/>
  <c r="H26" i="31"/>
  <c r="I26" i="31" s="1"/>
  <c r="K26" i="31" s="1"/>
  <c r="H42" i="38"/>
  <c r="I42" i="38" s="1"/>
  <c r="K42" i="38" s="1"/>
  <c r="H7" i="38"/>
  <c r="I7" i="38" s="1"/>
  <c r="K7" i="38" s="1"/>
  <c r="H17" i="38"/>
  <c r="I17" i="38" s="1"/>
  <c r="H43" i="36"/>
  <c r="I43" i="36" s="1"/>
  <c r="H23" i="52"/>
  <c r="I23" i="52" s="1"/>
  <c r="K23" i="52" s="1"/>
  <c r="H19" i="31"/>
  <c r="I19" i="31" s="1"/>
  <c r="H6" i="36"/>
  <c r="I6" i="36" s="1"/>
  <c r="H14" i="36"/>
  <c r="I14" i="36" s="1"/>
  <c r="K14" i="36" s="1"/>
  <c r="H35" i="52"/>
  <c r="I35" i="52" s="1"/>
  <c r="H32" i="52"/>
  <c r="I32" i="52" s="1"/>
  <c r="H37" i="31"/>
  <c r="I37" i="31" s="1"/>
  <c r="K37" i="31" s="1"/>
  <c r="H42" i="31"/>
  <c r="I42" i="31" s="1"/>
  <c r="K42" i="31" s="1"/>
  <c r="H39" i="38"/>
  <c r="I39" i="38" s="1"/>
  <c r="H23" i="38"/>
  <c r="I23" i="38" s="1"/>
  <c r="H25" i="38"/>
  <c r="I25" i="38" s="1"/>
  <c r="H19" i="38"/>
  <c r="I19" i="38" s="1"/>
  <c r="H22" i="36"/>
  <c r="I22" i="36" s="1"/>
  <c r="H26" i="36"/>
  <c r="I26" i="36" s="1"/>
  <c r="K26" i="36" s="1"/>
  <c r="H24" i="52"/>
  <c r="I24" i="52" s="1"/>
  <c r="H21" i="52"/>
  <c r="I21" i="52" s="1"/>
  <c r="K21" i="52" s="1"/>
  <c r="H13" i="31"/>
  <c r="I13" i="31" s="1"/>
  <c r="H8" i="31"/>
  <c r="I8" i="31" s="1"/>
  <c r="H30" i="38"/>
  <c r="I30" i="38" s="1"/>
  <c r="H37" i="38"/>
  <c r="I37" i="38" s="1"/>
  <c r="H33" i="38"/>
  <c r="I33" i="38" s="1"/>
  <c r="H9" i="38"/>
  <c r="I9" i="38" s="1"/>
  <c r="K9" i="38" s="1"/>
  <c r="H17" i="36"/>
  <c r="I17" i="36" s="1"/>
  <c r="K17" i="36" s="1"/>
  <c r="H13" i="52"/>
  <c r="I13" i="52" s="1"/>
  <c r="H15" i="31"/>
  <c r="I15" i="31" s="1"/>
  <c r="K15" i="31" s="1"/>
  <c r="H21" i="35"/>
  <c r="I21" i="35" s="1"/>
  <c r="H14" i="35"/>
  <c r="I14" i="35" s="1"/>
  <c r="K14" i="35" s="1"/>
  <c r="H19" i="32"/>
  <c r="I19" i="32" s="1"/>
  <c r="K19" i="32" s="1"/>
  <c r="H21" i="29"/>
  <c r="I21" i="29" s="1"/>
  <c r="H35" i="29"/>
  <c r="I35" i="29" s="1"/>
  <c r="H29" i="38"/>
  <c r="I29" i="38" s="1"/>
  <c r="H18" i="38"/>
  <c r="I18" i="38" s="1"/>
  <c r="K18" i="38" s="1"/>
  <c r="H41" i="38"/>
  <c r="I41" i="38" s="1"/>
  <c r="H34" i="26"/>
  <c r="I34" i="26" s="1"/>
  <c r="K34" i="26" s="1"/>
  <c r="H19" i="20"/>
  <c r="I19" i="20" s="1"/>
  <c r="H31" i="20"/>
  <c r="I31" i="20" s="1"/>
  <c r="H13" i="17"/>
  <c r="I13" i="17" s="1"/>
  <c r="H16" i="8"/>
  <c r="I16" i="8" s="1"/>
  <c r="K16" i="8" s="1"/>
  <c r="H7" i="8"/>
  <c r="I7" i="8" s="1"/>
  <c r="H13" i="38"/>
  <c r="I13" i="38" s="1"/>
  <c r="H27" i="44"/>
  <c r="I27" i="44" s="1"/>
  <c r="K27" i="44" s="1"/>
  <c r="H41" i="30"/>
  <c r="I41" i="30" s="1"/>
  <c r="K41" i="30" s="1"/>
  <c r="H42" i="30"/>
  <c r="I42" i="30" s="1"/>
  <c r="K42" i="30" s="1"/>
  <c r="H5" i="42"/>
  <c r="H13" i="42"/>
  <c r="I13" i="42" s="1"/>
  <c r="K13" i="42" s="1"/>
  <c r="H27" i="42"/>
  <c r="I27" i="42" s="1"/>
  <c r="K27" i="42" s="1"/>
  <c r="H15" i="42"/>
  <c r="I15" i="42" s="1"/>
  <c r="K15" i="42" s="1"/>
  <c r="H7" i="42"/>
  <c r="I7" i="42" s="1"/>
  <c r="K7" i="42" s="1"/>
  <c r="H18" i="42"/>
  <c r="I18" i="42" s="1"/>
  <c r="K18" i="42" s="1"/>
  <c r="H21" i="42"/>
  <c r="I21" i="42" s="1"/>
  <c r="K21" i="42" s="1"/>
  <c r="H16" i="42"/>
  <c r="I16" i="42" s="1"/>
  <c r="K16" i="42" s="1"/>
  <c r="H9" i="42"/>
  <c r="I9" i="42" s="1"/>
  <c r="H41" i="42"/>
  <c r="I41" i="42" s="1"/>
  <c r="H40" i="52"/>
  <c r="I40" i="52" s="1"/>
  <c r="H33" i="52"/>
  <c r="I33" i="52" s="1"/>
  <c r="H14" i="52"/>
  <c r="I14" i="52" s="1"/>
  <c r="K14" i="52" s="1"/>
  <c r="H39" i="52"/>
  <c r="I39" i="52" s="1"/>
  <c r="K39" i="52" s="1"/>
  <c r="H43" i="52"/>
  <c r="I43" i="52" s="1"/>
  <c r="H36" i="52"/>
  <c r="I36" i="52" s="1"/>
  <c r="K36" i="52" s="1"/>
  <c r="H38" i="52"/>
  <c r="I38" i="52" s="1"/>
  <c r="H34" i="52"/>
  <c r="I34" i="52" s="1"/>
  <c r="K34" i="52" s="1"/>
  <c r="H20" i="52"/>
  <c r="I20" i="52" s="1"/>
  <c r="K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K35" i="42" s="1"/>
  <c r="H19" i="42"/>
  <c r="I19" i="42" s="1"/>
  <c r="H10" i="42"/>
  <c r="I10" i="42" s="1"/>
  <c r="H26" i="42"/>
  <c r="I26" i="42" s="1"/>
  <c r="K26" i="42" s="1"/>
  <c r="H20" i="42"/>
  <c r="I20" i="42" s="1"/>
  <c r="K20" i="42" s="1"/>
  <c r="H37" i="42"/>
  <c r="I37" i="42" s="1"/>
  <c r="K37" i="42" s="1"/>
  <c r="H38" i="42"/>
  <c r="I38" i="42" s="1"/>
  <c r="K38" i="42" s="1"/>
  <c r="H43" i="42"/>
  <c r="I43" i="42" s="1"/>
  <c r="H32" i="42"/>
  <c r="I32" i="42" s="1"/>
  <c r="H5" i="44"/>
  <c r="I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H37" i="30"/>
  <c r="I37" i="30" s="1"/>
  <c r="K37" i="30" s="1"/>
  <c r="H24" i="30"/>
  <c r="I24" i="30" s="1"/>
  <c r="K24" i="30" s="1"/>
  <c r="H38" i="30"/>
  <c r="I38" i="30" s="1"/>
  <c r="K38" i="30" s="1"/>
  <c r="H10" i="30"/>
  <c r="I10" i="30" s="1"/>
  <c r="K10" i="30" s="1"/>
  <c r="H37" i="43"/>
  <c r="I37" i="43" s="1"/>
  <c r="K37" i="43" s="1"/>
  <c r="H11" i="12"/>
  <c r="I11" i="12" s="1"/>
  <c r="K11" i="12" s="1"/>
  <c r="H10" i="12"/>
  <c r="I10" i="12" s="1"/>
  <c r="H16" i="43"/>
  <c r="I16" i="43" s="1"/>
  <c r="K16" i="43" s="1"/>
  <c r="H35" i="43"/>
  <c r="I35" i="43" s="1"/>
  <c r="K35" i="43" s="1"/>
  <c r="H38" i="43"/>
  <c r="I38" i="43" s="1"/>
  <c r="K38" i="43" s="1"/>
  <c r="H28" i="34"/>
  <c r="I28" i="34" s="1"/>
  <c r="H35" i="12"/>
  <c r="I35" i="12" s="1"/>
  <c r="H9" i="12"/>
  <c r="I9" i="12" s="1"/>
  <c r="K9" i="12" s="1"/>
  <c r="H38" i="12"/>
  <c r="I38" i="12" s="1"/>
  <c r="K38" i="12" s="1"/>
  <c r="H28" i="12"/>
  <c r="I28" i="12" s="1"/>
  <c r="H8" i="12"/>
  <c r="I8" i="12" s="1"/>
  <c r="K8" i="12" s="1"/>
  <c r="H11" i="30"/>
  <c r="I11" i="30" s="1"/>
  <c r="K11" i="30" s="1"/>
  <c r="H23" i="30"/>
  <c r="I23" i="30" s="1"/>
  <c r="K23" i="30" s="1"/>
  <c r="H33" i="30"/>
  <c r="I33" i="30" s="1"/>
  <c r="K33" i="30" s="1"/>
  <c r="H29" i="30"/>
  <c r="I29" i="30" s="1"/>
  <c r="K29" i="30" s="1"/>
  <c r="H9" i="30"/>
  <c r="I9" i="30" s="1"/>
  <c r="K9" i="30" s="1"/>
  <c r="H32" i="30"/>
  <c r="I32" i="30" s="1"/>
  <c r="H12" i="30"/>
  <c r="I12" i="30" s="1"/>
  <c r="K12" i="30" s="1"/>
  <c r="H22" i="30"/>
  <c r="I22" i="30" s="1"/>
  <c r="K22" i="30" s="1"/>
  <c r="H16" i="30"/>
  <c r="I16" i="30" s="1"/>
  <c r="H26" i="30"/>
  <c r="I26" i="30" s="1"/>
  <c r="K26" i="30" s="1"/>
  <c r="H22" i="43"/>
  <c r="I22" i="43" s="1"/>
  <c r="K22" i="43" s="1"/>
  <c r="H25" i="43"/>
  <c r="I25" i="43" s="1"/>
  <c r="K25" i="43" s="1"/>
  <c r="H13" i="43"/>
  <c r="I13" i="43" s="1"/>
  <c r="K13" i="43" s="1"/>
  <c r="H21" i="43"/>
  <c r="I21" i="43" s="1"/>
  <c r="K21" i="43" s="1"/>
  <c r="H31" i="43"/>
  <c r="I31" i="43" s="1"/>
  <c r="K31" i="43" s="1"/>
  <c r="H32" i="23"/>
  <c r="I32" i="23" s="1"/>
  <c r="K32" i="23" s="1"/>
  <c r="H38" i="15"/>
  <c r="I38" i="15" s="1"/>
  <c r="H37" i="12"/>
  <c r="I37" i="12" s="1"/>
  <c r="K37" i="12" s="1"/>
  <c r="H7" i="12"/>
  <c r="I7" i="12" s="1"/>
  <c r="K7" i="12" s="1"/>
  <c r="H27" i="12"/>
  <c r="I27" i="12" s="1"/>
  <c r="K27" i="12" s="1"/>
  <c r="H29" i="12"/>
  <c r="I29" i="12" s="1"/>
  <c r="K29" i="12" s="1"/>
  <c r="H25" i="12"/>
  <c r="I25" i="12" s="1"/>
  <c r="K25" i="12" s="1"/>
  <c r="H30" i="12"/>
  <c r="I30" i="12" s="1"/>
  <c r="K30" i="12" s="1"/>
  <c r="H42" i="12"/>
  <c r="I42" i="12" s="1"/>
  <c r="K42" i="12" s="1"/>
  <c r="H18" i="12"/>
  <c r="I18" i="12" s="1"/>
  <c r="K18" i="12" s="1"/>
  <c r="H12" i="12"/>
  <c r="I12" i="12" s="1"/>
  <c r="K12" i="12" s="1"/>
  <c r="H24" i="12"/>
  <c r="I24" i="12" s="1"/>
  <c r="H13" i="30"/>
  <c r="I13" i="30" s="1"/>
  <c r="K13" i="30" s="1"/>
  <c r="H31" i="30"/>
  <c r="I31" i="30" s="1"/>
  <c r="K31" i="30" s="1"/>
  <c r="H7" i="30"/>
  <c r="I7" i="30" s="1"/>
  <c r="K7" i="30" s="1"/>
  <c r="H17" i="30"/>
  <c r="I17" i="30" s="1"/>
  <c r="K17" i="30" s="1"/>
  <c r="H43" i="30"/>
  <c r="I43" i="30" s="1"/>
  <c r="K43" i="30" s="1"/>
  <c r="H27" i="30"/>
  <c r="I27" i="30" s="1"/>
  <c r="K27" i="30" s="1"/>
  <c r="H19" i="30"/>
  <c r="I19" i="30" s="1"/>
  <c r="K19" i="30" s="1"/>
  <c r="H21" i="30"/>
  <c r="I21" i="30" s="1"/>
  <c r="K21" i="30" s="1"/>
  <c r="H25" i="30"/>
  <c r="I25" i="30" s="1"/>
  <c r="K25" i="30" s="1"/>
  <c r="H5" i="30"/>
  <c r="I5" i="30" s="1"/>
  <c r="H20" i="30"/>
  <c r="I20" i="30" s="1"/>
  <c r="K20" i="30" s="1"/>
  <c r="H40" i="30"/>
  <c r="I40" i="30" s="1"/>
  <c r="H30" i="30"/>
  <c r="I30" i="30" s="1"/>
  <c r="H36" i="30"/>
  <c r="I36" i="30" s="1"/>
  <c r="K36" i="30" s="1"/>
  <c r="H8" i="30"/>
  <c r="I8" i="30" s="1"/>
  <c r="K8" i="30" s="1"/>
  <c r="H28" i="30"/>
  <c r="I28" i="30" s="1"/>
  <c r="H6" i="30"/>
  <c r="I6" i="30" s="1"/>
  <c r="H34" i="30"/>
  <c r="I34" i="30" s="1"/>
  <c r="K34" i="30" s="1"/>
  <c r="H32" i="43"/>
  <c r="I32" i="43" s="1"/>
  <c r="K32" i="43" s="1"/>
  <c r="H8" i="43"/>
  <c r="I8" i="43" s="1"/>
  <c r="K8" i="43" s="1"/>
  <c r="H26" i="43"/>
  <c r="I26" i="43" s="1"/>
  <c r="H34" i="43"/>
  <c r="I34" i="43" s="1"/>
  <c r="K34" i="43" s="1"/>
  <c r="H24" i="43"/>
  <c r="I24" i="43" s="1"/>
  <c r="K24" i="43" s="1"/>
  <c r="H41" i="43"/>
  <c r="I41" i="43" s="1"/>
  <c r="H40" i="43"/>
  <c r="I40" i="43" s="1"/>
  <c r="K40" i="43" s="1"/>
  <c r="H43" i="43"/>
  <c r="I43" i="43" s="1"/>
  <c r="K43" i="43" s="1"/>
  <c r="H15" i="43"/>
  <c r="I15" i="43" s="1"/>
  <c r="K15" i="43" s="1"/>
  <c r="H6" i="43"/>
  <c r="I6" i="43" s="1"/>
  <c r="H5" i="23"/>
  <c r="I5" i="23" s="1"/>
  <c r="H27" i="34"/>
  <c r="I27" i="34" s="1"/>
  <c r="H23" i="15"/>
  <c r="I23" i="15" s="1"/>
  <c r="K23" i="15" s="1"/>
  <c r="H16" i="15"/>
  <c r="I16" i="15" s="1"/>
  <c r="K16" i="15" s="1"/>
  <c r="H23" i="12"/>
  <c r="I23" i="12" s="1"/>
  <c r="K23" i="12" s="1"/>
  <c r="H19" i="12"/>
  <c r="I19" i="12" s="1"/>
  <c r="K19" i="12" s="1"/>
  <c r="H21" i="12"/>
  <c r="I21" i="12" s="1"/>
  <c r="K21" i="12" s="1"/>
  <c r="H13" i="12"/>
  <c r="I13" i="12" s="1"/>
  <c r="H31" i="12"/>
  <c r="I31" i="12" s="1"/>
  <c r="K31" i="12" s="1"/>
  <c r="H15" i="12"/>
  <c r="I15" i="12" s="1"/>
  <c r="H43" i="12"/>
  <c r="I43" i="12" s="1"/>
  <c r="K43" i="12" s="1"/>
  <c r="H17" i="12"/>
  <c r="I17" i="12" s="1"/>
  <c r="K17" i="12" s="1"/>
  <c r="H33" i="12"/>
  <c r="I33" i="12" s="1"/>
  <c r="H22" i="12"/>
  <c r="I22" i="12" s="1"/>
  <c r="H14" i="12"/>
  <c r="I14" i="12" s="1"/>
  <c r="H6" i="12"/>
  <c r="I6" i="12" s="1"/>
  <c r="H26" i="12"/>
  <c r="I26" i="12" s="1"/>
  <c r="H34" i="12"/>
  <c r="I34" i="12" s="1"/>
  <c r="K34" i="12" s="1"/>
  <c r="H36" i="12"/>
  <c r="I36" i="12" s="1"/>
  <c r="K36" i="12" s="1"/>
  <c r="H20" i="12"/>
  <c r="I20" i="12" s="1"/>
  <c r="K20" i="12" s="1"/>
  <c r="H5" i="12"/>
  <c r="I5" i="12" s="1"/>
  <c r="H32" i="12"/>
  <c r="I32" i="12" s="1"/>
  <c r="K32" i="12" s="1"/>
  <c r="H9" i="43"/>
  <c r="I9" i="43" s="1"/>
  <c r="K9" i="43" s="1"/>
  <c r="H29" i="43"/>
  <c r="I29" i="43" s="1"/>
  <c r="H19" i="43"/>
  <c r="I19" i="43" s="1"/>
  <c r="K19" i="43" s="1"/>
  <c r="H42" i="43"/>
  <c r="I42" i="43" s="1"/>
  <c r="K42" i="43" s="1"/>
  <c r="H10" i="43"/>
  <c r="I10" i="43" s="1"/>
  <c r="K10" i="43" s="1"/>
  <c r="H5" i="43"/>
  <c r="H18" i="43"/>
  <c r="I18" i="43" s="1"/>
  <c r="H17" i="43"/>
  <c r="I17" i="43" s="1"/>
  <c r="K17" i="43" s="1"/>
  <c r="H14" i="43"/>
  <c r="I14" i="43" s="1"/>
  <c r="H36" i="43"/>
  <c r="I36" i="43" s="1"/>
  <c r="H27" i="43"/>
  <c r="I27" i="43" s="1"/>
  <c r="K27" i="43" s="1"/>
  <c r="H12" i="43"/>
  <c r="I12" i="43" s="1"/>
  <c r="H28" i="43"/>
  <c r="I28" i="43" s="1"/>
  <c r="K28" i="43" s="1"/>
  <c r="H11" i="43"/>
  <c r="I11" i="43" s="1"/>
  <c r="K11" i="43" s="1"/>
  <c r="H33" i="43"/>
  <c r="I33" i="43" s="1"/>
  <c r="K33" i="43" s="1"/>
  <c r="H30" i="43"/>
  <c r="I30" i="43" s="1"/>
  <c r="K30" i="43" s="1"/>
  <c r="H7" i="43"/>
  <c r="I7" i="43" s="1"/>
  <c r="K7" i="43" s="1"/>
  <c r="H23" i="43"/>
  <c r="I23" i="43" s="1"/>
  <c r="K23" i="43" s="1"/>
  <c r="H13" i="23"/>
  <c r="I13" i="23" s="1"/>
  <c r="H35" i="34"/>
  <c r="I35" i="34" s="1"/>
  <c r="H32" i="34"/>
  <c r="I32" i="34" s="1"/>
  <c r="K32" i="34" s="1"/>
  <c r="H26" i="34"/>
  <c r="I26" i="34" s="1"/>
  <c r="H33" i="15"/>
  <c r="I33" i="15" s="1"/>
  <c r="K33" i="15" s="1"/>
  <c r="H36" i="15"/>
  <c r="I36" i="15" s="1"/>
  <c r="H25" i="23"/>
  <c r="I25" i="23" s="1"/>
  <c r="K25" i="23" s="1"/>
  <c r="H30" i="23"/>
  <c r="I30" i="23" s="1"/>
  <c r="K30" i="23" s="1"/>
  <c r="H17" i="34"/>
  <c r="I17" i="34" s="1"/>
  <c r="H29" i="34"/>
  <c r="I29" i="34" s="1"/>
  <c r="H23" i="34"/>
  <c r="I23" i="34" s="1"/>
  <c r="K23" i="34" s="1"/>
  <c r="H24" i="34"/>
  <c r="I24" i="34" s="1"/>
  <c r="K24" i="34" s="1"/>
  <c r="H20" i="34"/>
  <c r="I20" i="34" s="1"/>
  <c r="K20" i="34" s="1"/>
  <c r="H17" i="15"/>
  <c r="I17" i="15" s="1"/>
  <c r="K17" i="15" s="1"/>
  <c r="H39" i="15"/>
  <c r="I39" i="15" s="1"/>
  <c r="H37" i="15"/>
  <c r="I37" i="15" s="1"/>
  <c r="K37" i="15" s="1"/>
  <c r="H18" i="15"/>
  <c r="I18" i="15" s="1"/>
  <c r="H5" i="15"/>
  <c r="H43" i="23"/>
  <c r="I43" i="23" s="1"/>
  <c r="K43" i="23" s="1"/>
  <c r="H35" i="23"/>
  <c r="I35" i="23" s="1"/>
  <c r="K35" i="23" s="1"/>
  <c r="H8" i="23"/>
  <c r="I8" i="23" s="1"/>
  <c r="K8" i="23" s="1"/>
  <c r="H40" i="23"/>
  <c r="I40" i="23" s="1"/>
  <c r="K40" i="23" s="1"/>
  <c r="H28" i="23"/>
  <c r="I28" i="23" s="1"/>
  <c r="K28" i="23" s="1"/>
  <c r="H33" i="34"/>
  <c r="I33" i="34" s="1"/>
  <c r="K33" i="34" s="1"/>
  <c r="H11" i="34"/>
  <c r="I11" i="34" s="1"/>
  <c r="H9" i="34"/>
  <c r="I9" i="34" s="1"/>
  <c r="K9" i="34" s="1"/>
  <c r="H7" i="34"/>
  <c r="I7" i="34" s="1"/>
  <c r="K7" i="34" s="1"/>
  <c r="H39" i="34"/>
  <c r="I39" i="34" s="1"/>
  <c r="K39" i="34" s="1"/>
  <c r="H5" i="34"/>
  <c r="H36" i="34"/>
  <c r="I36" i="34" s="1"/>
  <c r="K36" i="34" s="1"/>
  <c r="H40" i="34"/>
  <c r="I40" i="34" s="1"/>
  <c r="H42" i="34"/>
  <c r="I42" i="34" s="1"/>
  <c r="H10" i="34"/>
  <c r="I10" i="34" s="1"/>
  <c r="H13" i="15"/>
  <c r="I13" i="15" s="1"/>
  <c r="H31" i="15"/>
  <c r="I31" i="15" s="1"/>
  <c r="H25" i="15"/>
  <c r="I25" i="15" s="1"/>
  <c r="K25" i="15" s="1"/>
  <c r="H21" i="15"/>
  <c r="I21" i="15" s="1"/>
  <c r="K21" i="15" s="1"/>
  <c r="H30" i="15"/>
  <c r="I30" i="15" s="1"/>
  <c r="K30" i="15" s="1"/>
  <c r="H14" i="15"/>
  <c r="I14" i="15" s="1"/>
  <c r="H26" i="15"/>
  <c r="I26" i="15" s="1"/>
  <c r="H20" i="15"/>
  <c r="I20" i="15" s="1"/>
  <c r="H32" i="15"/>
  <c r="I32" i="15" s="1"/>
  <c r="K32" i="15" s="1"/>
  <c r="H27" i="23"/>
  <c r="I27" i="23" s="1"/>
  <c r="K27" i="23" s="1"/>
  <c r="H23" i="23"/>
  <c r="I23" i="23" s="1"/>
  <c r="K23" i="23" s="1"/>
  <c r="H17" i="23"/>
  <c r="I17" i="23" s="1"/>
  <c r="K17" i="23" s="1"/>
  <c r="H19" i="23"/>
  <c r="I19" i="23" s="1"/>
  <c r="K19" i="23" s="1"/>
  <c r="H29" i="23"/>
  <c r="I29" i="23" s="1"/>
  <c r="H38" i="23"/>
  <c r="I38" i="23" s="1"/>
  <c r="K38" i="23" s="1"/>
  <c r="H18" i="23"/>
  <c r="I18" i="23" s="1"/>
  <c r="H14" i="23"/>
  <c r="I14" i="23" s="1"/>
  <c r="K14" i="23" s="1"/>
  <c r="H10" i="23"/>
  <c r="I10" i="23" s="1"/>
  <c r="K10" i="23" s="1"/>
  <c r="H12" i="23"/>
  <c r="I12" i="23" s="1"/>
  <c r="K12" i="23" s="1"/>
  <c r="H19" i="34"/>
  <c r="I19" i="34" s="1"/>
  <c r="K19" i="34" s="1"/>
  <c r="H21" i="34"/>
  <c r="I21" i="34" s="1"/>
  <c r="K21" i="34" s="1"/>
  <c r="H37" i="34"/>
  <c r="I37" i="34" s="1"/>
  <c r="K37" i="34" s="1"/>
  <c r="H25" i="34"/>
  <c r="I25" i="34" s="1"/>
  <c r="K25" i="34" s="1"/>
  <c r="H43" i="34"/>
  <c r="I43" i="34" s="1"/>
  <c r="K43" i="34" s="1"/>
  <c r="H13" i="34"/>
  <c r="I13" i="34" s="1"/>
  <c r="K13" i="34" s="1"/>
  <c r="H41" i="34"/>
  <c r="I41" i="34" s="1"/>
  <c r="K41" i="34" s="1"/>
  <c r="H15" i="34"/>
  <c r="I15" i="34" s="1"/>
  <c r="K15" i="34" s="1"/>
  <c r="H31" i="34"/>
  <c r="I31" i="34" s="1"/>
  <c r="K31" i="34" s="1"/>
  <c r="H12" i="34"/>
  <c r="I12" i="34" s="1"/>
  <c r="K12" i="34" s="1"/>
  <c r="H38" i="34"/>
  <c r="I38" i="34" s="1"/>
  <c r="H22" i="34"/>
  <c r="I22" i="34" s="1"/>
  <c r="K22" i="34" s="1"/>
  <c r="H6" i="34"/>
  <c r="I6" i="34" s="1"/>
  <c r="H16" i="34"/>
  <c r="I16" i="34" s="1"/>
  <c r="K16" i="34" s="1"/>
  <c r="H14" i="34"/>
  <c r="I14" i="34" s="1"/>
  <c r="K14" i="34" s="1"/>
  <c r="H30" i="34"/>
  <c r="I30" i="34" s="1"/>
  <c r="K30" i="34" s="1"/>
  <c r="H8" i="34"/>
  <c r="I8" i="34" s="1"/>
  <c r="K8" i="34" s="1"/>
  <c r="H34" i="34"/>
  <c r="I34" i="34" s="1"/>
  <c r="K34" i="34" s="1"/>
  <c r="H9" i="15"/>
  <c r="I9" i="15" s="1"/>
  <c r="H19" i="15"/>
  <c r="I19" i="15" s="1"/>
  <c r="K19" i="15" s="1"/>
  <c r="H15" i="15"/>
  <c r="I15" i="15" s="1"/>
  <c r="K15" i="15" s="1"/>
  <c r="H41" i="15"/>
  <c r="I41" i="15" s="1"/>
  <c r="K41" i="15" s="1"/>
  <c r="H35" i="15"/>
  <c r="I35" i="15" s="1"/>
  <c r="K35" i="15" s="1"/>
  <c r="H7" i="15"/>
  <c r="I7" i="15" s="1"/>
  <c r="K7" i="15" s="1"/>
  <c r="H29" i="15"/>
  <c r="I29" i="15" s="1"/>
  <c r="K29" i="15" s="1"/>
  <c r="H11" i="15"/>
  <c r="I11" i="15" s="1"/>
  <c r="K11" i="15" s="1"/>
  <c r="H27" i="15"/>
  <c r="I27" i="15" s="1"/>
  <c r="K27" i="15" s="1"/>
  <c r="H43" i="15"/>
  <c r="I43" i="15" s="1"/>
  <c r="K43" i="15" s="1"/>
  <c r="H6" i="15"/>
  <c r="I6" i="15" s="1"/>
  <c r="K6" i="15" s="1"/>
  <c r="H22" i="15"/>
  <c r="I22" i="15" s="1"/>
  <c r="K22" i="15" s="1"/>
  <c r="H34" i="15"/>
  <c r="I34" i="15" s="1"/>
  <c r="K34" i="15" s="1"/>
  <c r="H42" i="15"/>
  <c r="I42" i="15" s="1"/>
  <c r="K42" i="15" s="1"/>
  <c r="H10" i="15"/>
  <c r="I10" i="15" s="1"/>
  <c r="K10" i="15" s="1"/>
  <c r="H28" i="15"/>
  <c r="I28" i="15" s="1"/>
  <c r="K28" i="15" s="1"/>
  <c r="H12" i="15"/>
  <c r="I12" i="15" s="1"/>
  <c r="K12" i="15" s="1"/>
  <c r="H40" i="15"/>
  <c r="I40" i="15" s="1"/>
  <c r="K40" i="15" s="1"/>
  <c r="H24" i="15"/>
  <c r="I24" i="15" s="1"/>
  <c r="K24" i="15" s="1"/>
  <c r="H41" i="23"/>
  <c r="I41" i="23" s="1"/>
  <c r="K41" i="23" s="1"/>
  <c r="H7" i="23"/>
  <c r="I7" i="23" s="1"/>
  <c r="K7" i="23" s="1"/>
  <c r="H9" i="23"/>
  <c r="I9" i="23" s="1"/>
  <c r="K9" i="23" s="1"/>
  <c r="H11" i="23"/>
  <c r="I11" i="23" s="1"/>
  <c r="K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K16" i="23" s="1"/>
  <c r="H34" i="23"/>
  <c r="I34" i="23" s="1"/>
  <c r="K34" i="23" s="1"/>
  <c r="H6" i="23"/>
  <c r="I6" i="23" s="1"/>
  <c r="H26" i="23"/>
  <c r="I26" i="23" s="1"/>
  <c r="K26" i="23" s="1"/>
  <c r="H42" i="23"/>
  <c r="I42" i="23" s="1"/>
  <c r="H22" i="23"/>
  <c r="I22" i="23" s="1"/>
  <c r="K22" i="23" s="1"/>
  <c r="H36" i="23"/>
  <c r="I36" i="23" s="1"/>
  <c r="K36" i="23" s="1"/>
  <c r="K27" i="51"/>
  <c r="K30" i="51"/>
  <c r="K23" i="51"/>
  <c r="K39" i="51"/>
  <c r="K13" i="51"/>
  <c r="K43" i="51"/>
  <c r="K29" i="51"/>
  <c r="K41" i="51"/>
  <c r="K16" i="51"/>
  <c r="K42" i="51"/>
  <c r="K33" i="51"/>
  <c r="K32" i="51"/>
  <c r="K21" i="51"/>
  <c r="K34" i="51"/>
  <c r="K17" i="51"/>
  <c r="K37" i="51"/>
  <c r="K15" i="51"/>
  <c r="K31" i="51"/>
  <c r="K6" i="51"/>
  <c r="K26" i="51"/>
  <c r="K10" i="51"/>
  <c r="K40" i="51"/>
  <c r="K25" i="51"/>
  <c r="K28" i="51"/>
  <c r="K19" i="51"/>
  <c r="K18" i="51"/>
  <c r="K35" i="51"/>
  <c r="K24"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H44" i="25"/>
  <c r="I5" i="25"/>
  <c r="K7" i="25"/>
  <c r="K23" i="25"/>
  <c r="K11" i="25"/>
  <c r="K29" i="25"/>
  <c r="K13" i="25"/>
  <c r="K17" i="25"/>
  <c r="K6" i="25"/>
  <c r="K14" i="25"/>
  <c r="K32" i="25"/>
  <c r="K38" i="25"/>
  <c r="K10" i="25"/>
  <c r="K30" i="25"/>
  <c r="K8" i="25"/>
  <c r="K28" i="25"/>
  <c r="K12" i="25"/>
  <c r="K23" i="22"/>
  <c r="K27" i="22"/>
  <c r="K7" i="22"/>
  <c r="K17" i="22"/>
  <c r="K35" i="22"/>
  <c r="K19" i="22"/>
  <c r="K13" i="22"/>
  <c r="K29" i="22"/>
  <c r="K32" i="22"/>
  <c r="K20" i="22"/>
  <c r="K28" i="22"/>
  <c r="K38" i="22"/>
  <c r="K6" i="22"/>
  <c r="K18" i="22"/>
  <c r="K35" i="12"/>
  <c r="K10" i="12"/>
  <c r="K28" i="12"/>
  <c r="K24" i="12"/>
  <c r="K22" i="40"/>
  <c r="K19" i="40"/>
  <c r="I5" i="40"/>
  <c r="K41" i="40"/>
  <c r="K6" i="40"/>
  <c r="K34" i="40"/>
  <c r="K25" i="40"/>
  <c r="K12" i="40"/>
  <c r="K42" i="40"/>
  <c r="K43" i="40"/>
  <c r="K26" i="40"/>
  <c r="K7" i="40"/>
  <c r="K23" i="40"/>
  <c r="K39" i="40"/>
  <c r="K32" i="40"/>
  <c r="K35" i="30"/>
  <c r="K39" i="30"/>
  <c r="K32" i="30"/>
  <c r="K16" i="30"/>
  <c r="K14" i="42"/>
  <c r="K30" i="42"/>
  <c r="K36" i="42"/>
  <c r="K12" i="42"/>
  <c r="K29" i="42"/>
  <c r="K34" i="42"/>
  <c r="K23" i="42"/>
  <c r="K6" i="42"/>
  <c r="K31" i="42"/>
  <c r="K8" i="42"/>
  <c r="K24" i="42"/>
  <c r="K40" i="42"/>
  <c r="K33" i="42"/>
  <c r="K20" i="39"/>
  <c r="K42" i="39"/>
  <c r="K30" i="39"/>
  <c r="K12" i="39"/>
  <c r="K28" i="39"/>
  <c r="K23" i="39"/>
  <c r="K34" i="39"/>
  <c r="K22" i="39"/>
  <c r="K13" i="39"/>
  <c r="K43" i="39"/>
  <c r="K26" i="39"/>
  <c r="K7" i="39"/>
  <c r="K29" i="39"/>
  <c r="K8" i="39"/>
  <c r="K24" i="39"/>
  <c r="K40" i="39"/>
  <c r="K17" i="39"/>
  <c r="K33" i="39"/>
  <c r="K6" i="39"/>
  <c r="K30" i="36"/>
  <c r="K10" i="36"/>
  <c r="K6" i="36"/>
  <c r="K11" i="36"/>
  <c r="K33" i="36"/>
  <c r="K36" i="36"/>
  <c r="K15" i="36"/>
  <c r="I5" i="33"/>
  <c r="K24" i="33"/>
  <c r="K12" i="33"/>
  <c r="K8" i="33"/>
  <c r="K32" i="33"/>
  <c r="K10" i="33"/>
  <c r="K14" i="33"/>
  <c r="K29" i="33"/>
  <c r="K17" i="33"/>
  <c r="K33" i="33"/>
  <c r="K9" i="33"/>
  <c r="K37" i="33"/>
  <c r="K11" i="33"/>
  <c r="K27" i="33"/>
  <c r="K10" i="52"/>
  <c r="K27" i="52"/>
  <c r="K42" i="52"/>
  <c r="K35" i="52"/>
  <c r="K13" i="52"/>
  <c r="K28" i="52"/>
  <c r="K16" i="52"/>
  <c r="K19" i="52"/>
  <c r="K11" i="52"/>
  <c r="K26" i="43"/>
  <c r="K41" i="43"/>
  <c r="K20" i="43"/>
  <c r="K6" i="43"/>
  <c r="K12" i="31"/>
  <c r="K14" i="31"/>
  <c r="K35" i="31"/>
  <c r="K25" i="31"/>
  <c r="K7" i="31"/>
  <c r="K39" i="31"/>
  <c r="K16" i="31"/>
  <c r="K28" i="31"/>
  <c r="K32" i="31"/>
  <c r="K15" i="41"/>
  <c r="K26" i="41"/>
  <c r="K29" i="41"/>
  <c r="K34" i="41"/>
  <c r="K18" i="41"/>
  <c r="K37" i="41"/>
  <c r="K36" i="41"/>
  <c r="K27" i="41"/>
  <c r="H44" i="41"/>
  <c r="I5" i="41"/>
  <c r="K31" i="41"/>
  <c r="K20" i="41"/>
  <c r="K42" i="41"/>
  <c r="K23" i="41"/>
  <c r="K8" i="41"/>
  <c r="K24" i="41"/>
  <c r="K40" i="41"/>
  <c r="K17" i="41"/>
  <c r="K33" i="41"/>
  <c r="K6" i="41"/>
  <c r="K21" i="35"/>
  <c r="K17" i="35"/>
  <c r="K40" i="35"/>
  <c r="K38" i="35"/>
  <c r="K6" i="35"/>
  <c r="K12" i="35"/>
  <c r="K8" i="35"/>
  <c r="K11" i="35"/>
  <c r="K29" i="35"/>
  <c r="K13" i="35"/>
  <c r="K41" i="35"/>
  <c r="K43" i="35"/>
  <c r="K36" i="35"/>
  <c r="K32" i="35"/>
  <c r="K16" i="35"/>
  <c r="K25" i="32"/>
  <c r="K39" i="32"/>
  <c r="K41" i="32"/>
  <c r="K43" i="32"/>
  <c r="K23" i="32"/>
  <c r="K17" i="32"/>
  <c r="K35" i="32"/>
  <c r="K21" i="32"/>
  <c r="K14" i="32"/>
  <c r="K40" i="32"/>
  <c r="K38" i="32"/>
  <c r="K30" i="32"/>
  <c r="I5" i="32"/>
  <c r="K22" i="32"/>
  <c r="K42" i="32"/>
  <c r="K26" i="32"/>
  <c r="K10" i="32"/>
  <c r="K13" i="23"/>
  <c r="K29" i="23"/>
  <c r="K18" i="23"/>
  <c r="K9" i="29"/>
  <c r="K37" i="29"/>
  <c r="K39" i="29"/>
  <c r="K15" i="29"/>
  <c r="K33" i="29"/>
  <c r="K11" i="29"/>
  <c r="K27" i="29"/>
  <c r="K43" i="29"/>
  <c r="K16" i="29"/>
  <c r="K26" i="29"/>
  <c r="K10" i="29"/>
  <c r="K22" i="29"/>
  <c r="K24" i="29"/>
  <c r="K40" i="29"/>
  <c r="K18" i="29"/>
  <c r="K36" i="29"/>
  <c r="K20" i="29"/>
  <c r="I5" i="50"/>
  <c r="K19" i="50"/>
  <c r="K26" i="50"/>
  <c r="K43" i="50"/>
  <c r="K21" i="50"/>
  <c r="K8" i="50"/>
  <c r="K36" i="50"/>
  <c r="K27" i="50"/>
  <c r="K35" i="50"/>
  <c r="K22" i="50"/>
  <c r="K38" i="50"/>
  <c r="K15" i="50"/>
  <c r="K31" i="50"/>
  <c r="K6" i="50"/>
  <c r="K16" i="50"/>
  <c r="K17" i="21"/>
  <c r="K21" i="21"/>
  <c r="K13" i="21"/>
  <c r="K25" i="21"/>
  <c r="K43" i="21"/>
  <c r="K27" i="21"/>
  <c r="K11" i="21"/>
  <c r="K31" i="21"/>
  <c r="K15" i="21"/>
  <c r="K40" i="21"/>
  <c r="K32" i="21"/>
  <c r="K24" i="21"/>
  <c r="K16" i="21"/>
  <c r="K8" i="21"/>
  <c r="K38" i="21"/>
  <c r="K30" i="21"/>
  <c r="K22" i="21"/>
  <c r="K40" i="19"/>
  <c r="K24" i="19"/>
  <c r="K8" i="19"/>
  <c r="K35" i="19"/>
  <c r="K17" i="19"/>
  <c r="K33" i="19"/>
  <c r="K25" i="19"/>
  <c r="K13" i="19"/>
  <c r="K15" i="19"/>
  <c r="K14" i="19"/>
  <c r="K38" i="19"/>
  <c r="K30" i="19"/>
  <c r="K18" i="19"/>
  <c r="K20" i="19"/>
  <c r="K30" i="38"/>
  <c r="K10" i="38"/>
  <c r="K14" i="38"/>
  <c r="K37" i="38"/>
  <c r="K8" i="38"/>
  <c r="K17" i="38"/>
  <c r="K33" i="38"/>
  <c r="K25" i="26"/>
  <c r="K35" i="26"/>
  <c r="K13" i="26"/>
  <c r="K19" i="26"/>
  <c r="K41" i="26"/>
  <c r="K7" i="26"/>
  <c r="K39" i="26"/>
  <c r="K26" i="26"/>
  <c r="K22" i="26"/>
  <c r="K18" i="26"/>
  <c r="K12" i="26"/>
  <c r="K32" i="26"/>
  <c r="K16" i="26"/>
  <c r="K17" i="24"/>
  <c r="K33" i="24"/>
  <c r="K15" i="24"/>
  <c r="K7" i="24"/>
  <c r="K25" i="24"/>
  <c r="K9" i="24"/>
  <c r="K37" i="24"/>
  <c r="K11" i="24"/>
  <c r="K27" i="24"/>
  <c r="K43" i="24"/>
  <c r="K22" i="24"/>
  <c r="K14" i="24"/>
  <c r="K34" i="24"/>
  <c r="I5" i="24"/>
  <c r="H44" i="24"/>
  <c r="K26" i="24"/>
  <c r="K42" i="24"/>
  <c r="K20" i="24"/>
  <c r="K40" i="24"/>
  <c r="K24" i="24"/>
  <c r="K8" i="24"/>
  <c r="K17" i="28"/>
  <c r="K15" i="28"/>
  <c r="K11" i="28"/>
  <c r="K39" i="28"/>
  <c r="K9" i="28"/>
  <c r="K27" i="28"/>
  <c r="K13" i="28"/>
  <c r="K29" i="28"/>
  <c r="K38" i="28"/>
  <c r="K6" i="28"/>
  <c r="K34" i="28"/>
  <c r="K26" i="28"/>
  <c r="I5" i="28"/>
  <c r="K30" i="28"/>
  <c r="K10" i="28"/>
  <c r="K32" i="28"/>
  <c r="K16" i="28"/>
  <c r="K22" i="37"/>
  <c r="K38" i="37"/>
  <c r="K34" i="37"/>
  <c r="K12" i="37"/>
  <c r="K26" i="37"/>
  <c r="K27" i="37"/>
  <c r="K18" i="37"/>
  <c r="K15" i="37"/>
  <c r="K14" i="37"/>
  <c r="I5" i="37"/>
  <c r="H44" i="37"/>
  <c r="K31" i="37"/>
  <c r="K20" i="37"/>
  <c r="K42" i="37"/>
  <c r="K23" i="37"/>
  <c r="K8" i="37"/>
  <c r="K24" i="37"/>
  <c r="K40" i="37"/>
  <c r="K17" i="37"/>
  <c r="K33" i="37"/>
  <c r="K6" i="37"/>
  <c r="K38" i="34"/>
  <c r="K6" i="34"/>
  <c r="K18" i="34"/>
  <c r="K9" i="15"/>
  <c r="K8" i="15"/>
  <c r="K5" i="44"/>
  <c r="K17" i="20"/>
  <c r="K35" i="20"/>
  <c r="K11" i="20"/>
  <c r="K29" i="20"/>
  <c r="K27" i="20"/>
  <c r="K23" i="20"/>
  <c r="K26" i="20"/>
  <c r="K6" i="20"/>
  <c r="K14" i="20"/>
  <c r="K32" i="20"/>
  <c r="K16" i="20"/>
  <c r="K36" i="20"/>
  <c r="K20" i="20"/>
  <c r="I5" i="17"/>
  <c r="K32" i="17"/>
  <c r="K15" i="17"/>
  <c r="K29" i="17"/>
  <c r="K11" i="17"/>
  <c r="K23" i="17"/>
  <c r="K7" i="17"/>
  <c r="K9" i="17"/>
  <c r="K25" i="17"/>
  <c r="K41" i="17"/>
  <c r="K38" i="17"/>
  <c r="K30" i="17"/>
  <c r="K42" i="17"/>
  <c r="K10" i="17"/>
  <c r="K18" i="17"/>
  <c r="K12" i="17"/>
  <c r="K40" i="8"/>
  <c r="K24" i="8"/>
  <c r="K8" i="8"/>
  <c r="K37" i="8"/>
  <c r="K29" i="8"/>
  <c r="K21" i="8"/>
  <c r="K25" i="8"/>
  <c r="K41" i="8"/>
  <c r="K17" i="8"/>
  <c r="K33" i="8"/>
  <c r="K42" i="8"/>
  <c r="K34" i="8"/>
  <c r="K18" i="8"/>
  <c r="K14" i="8"/>
  <c r="K22" i="8"/>
  <c r="K20"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5" i="25"/>
  <c r="K37" i="25"/>
  <c r="K19" i="25"/>
  <c r="K15" i="25"/>
  <c r="K43" i="25"/>
  <c r="K27" i="25"/>
  <c r="K9" i="25"/>
  <c r="K25" i="25"/>
  <c r="K41" i="25"/>
  <c r="K22" i="25"/>
  <c r="K42" i="25"/>
  <c r="K26" i="25"/>
  <c r="K16" i="25"/>
  <c r="K24" i="25"/>
  <c r="K40" i="25"/>
  <c r="K18" i="25"/>
  <c r="K36" i="25"/>
  <c r="K20" i="25"/>
  <c r="K9" i="22"/>
  <c r="K11" i="22"/>
  <c r="K39" i="22"/>
  <c r="K41" i="22"/>
  <c r="K43" i="22"/>
  <c r="K33" i="22"/>
  <c r="K21" i="22"/>
  <c r="K37" i="22"/>
  <c r="K24" i="22"/>
  <c r="K8" i="22"/>
  <c r="I5" i="22"/>
  <c r="K12" i="22"/>
  <c r="K14" i="22"/>
  <c r="K42" i="22"/>
  <c r="K26" i="22"/>
  <c r="K10" i="22"/>
  <c r="K13" i="12"/>
  <c r="K15" i="12"/>
  <c r="K33" i="12"/>
  <c r="K22" i="12"/>
  <c r="K14" i="12"/>
  <c r="K6" i="12"/>
  <c r="K26" i="12"/>
  <c r="K16" i="12"/>
  <c r="K35" i="40"/>
  <c r="K10" i="40"/>
  <c r="K38" i="40"/>
  <c r="K13" i="40"/>
  <c r="K30" i="40"/>
  <c r="K18" i="40"/>
  <c r="K20" i="40"/>
  <c r="K37" i="40"/>
  <c r="K28" i="40"/>
  <c r="K11" i="40"/>
  <c r="K33" i="40"/>
  <c r="K14" i="40"/>
  <c r="K36" i="40"/>
  <c r="K15" i="40"/>
  <c r="K8" i="40"/>
  <c r="K40" i="40"/>
  <c r="K40" i="30"/>
  <c r="K30" i="30"/>
  <c r="K28" i="30"/>
  <c r="K6" i="30"/>
  <c r="K18" i="30"/>
  <c r="I5" i="42"/>
  <c r="K19" i="42"/>
  <c r="K10" i="42"/>
  <c r="K43" i="42"/>
  <c r="K32" i="42"/>
  <c r="K9" i="42"/>
  <c r="K25" i="42"/>
  <c r="K41" i="42"/>
  <c r="K21" i="39"/>
  <c r="K37" i="39"/>
  <c r="K31" i="39"/>
  <c r="K11" i="39"/>
  <c r="I5" i="39"/>
  <c r="K18" i="39"/>
  <c r="K15" i="39"/>
  <c r="K10" i="39"/>
  <c r="K38" i="39"/>
  <c r="K27" i="39"/>
  <c r="K14" i="39"/>
  <c r="K36" i="39"/>
  <c r="K19" i="39"/>
  <c r="K39" i="39"/>
  <c r="K16" i="39"/>
  <c r="K32" i="39"/>
  <c r="K25" i="39"/>
  <c r="K41" i="39"/>
  <c r="K27" i="36"/>
  <c r="K22" i="36"/>
  <c r="K25" i="36"/>
  <c r="K12" i="36"/>
  <c r="K42" i="36"/>
  <c r="K43" i="36"/>
  <c r="K7" i="36"/>
  <c r="K32" i="36"/>
  <c r="K40" i="33"/>
  <c r="K34" i="33"/>
  <c r="K36" i="33"/>
  <c r="K26" i="33"/>
  <c r="K28" i="33"/>
  <c r="K42" i="33"/>
  <c r="K20" i="33"/>
  <c r="K38" i="33"/>
  <c r="K22" i="33"/>
  <c r="K6" i="33"/>
  <c r="K15" i="33"/>
  <c r="K31" i="33"/>
  <c r="K13" i="33"/>
  <c r="K23" i="33"/>
  <c r="K41" i="33"/>
  <c r="K21" i="33"/>
  <c r="K39" i="33"/>
  <c r="K19" i="33"/>
  <c r="K35" i="33"/>
  <c r="K40" i="52"/>
  <c r="K33" i="52"/>
  <c r="K9" i="52"/>
  <c r="K7" i="52"/>
  <c r="K24" i="52"/>
  <c r="K43" i="52"/>
  <c r="K17" i="52"/>
  <c r="K41" i="52"/>
  <c r="K38" i="52"/>
  <c r="K8" i="52"/>
  <c r="K32" i="52"/>
  <c r="K18" i="52"/>
  <c r="K29" i="43"/>
  <c r="I5" i="43"/>
  <c r="K18" i="43"/>
  <c r="K14" i="43"/>
  <c r="K36" i="43"/>
  <c r="K12" i="43"/>
  <c r="K39" i="43"/>
  <c r="I5" i="31"/>
  <c r="H44" i="31"/>
  <c r="K24" i="31"/>
  <c r="K38" i="31"/>
  <c r="K22" i="31"/>
  <c r="K43" i="31"/>
  <c r="K19" i="31"/>
  <c r="K13" i="31"/>
  <c r="K41" i="31"/>
  <c r="K31" i="31"/>
  <c r="K21" i="31"/>
  <c r="K29" i="31"/>
  <c r="K17" i="31"/>
  <c r="K8" i="31"/>
  <c r="K36" i="31"/>
  <c r="K20" i="31"/>
  <c r="K10" i="31"/>
  <c r="K43" i="41"/>
  <c r="K12" i="41"/>
  <c r="K38" i="41"/>
  <c r="K21" i="41"/>
  <c r="K22" i="41"/>
  <c r="K11" i="41"/>
  <c r="K39" i="41"/>
  <c r="K28" i="41"/>
  <c r="K19" i="41"/>
  <c r="K10" i="41"/>
  <c r="K30" i="41"/>
  <c r="K13" i="41"/>
  <c r="K35" i="41"/>
  <c r="K16" i="41"/>
  <c r="K32" i="41"/>
  <c r="K9" i="41"/>
  <c r="K25" i="41"/>
  <c r="K41" i="41"/>
  <c r="K35" i="35"/>
  <c r="K37" i="35"/>
  <c r="K19" i="35"/>
  <c r="K26" i="35"/>
  <c r="K18" i="35"/>
  <c r="K22" i="35"/>
  <c r="K42" i="35"/>
  <c r="K28" i="35"/>
  <c r="K30" i="35"/>
  <c r="K33" i="35"/>
  <c r="K25" i="35"/>
  <c r="K9" i="35"/>
  <c r="K27" i="35"/>
  <c r="K7" i="35"/>
  <c r="K23" i="35"/>
  <c r="K39" i="35"/>
  <c r="K20" i="35"/>
  <c r="K10" i="35"/>
  <c r="K34" i="35"/>
  <c r="K11" i="32"/>
  <c r="K27" i="32"/>
  <c r="K7" i="32"/>
  <c r="K9" i="32"/>
  <c r="K15" i="32"/>
  <c r="K33" i="32"/>
  <c r="K31" i="32"/>
  <c r="K13" i="32"/>
  <c r="K29" i="32"/>
  <c r="K36" i="32"/>
  <c r="K24" i="32"/>
  <c r="K6" i="32"/>
  <c r="K8" i="32"/>
  <c r="K20" i="32"/>
  <c r="K16" i="32"/>
  <c r="K32" i="32"/>
  <c r="K34"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33" i="23"/>
  <c r="K6" i="23"/>
  <c r="K42" i="23"/>
  <c r="K20" i="23"/>
  <c r="H44" i="29"/>
  <c r="I5" i="29"/>
  <c r="K21" i="29"/>
  <c r="K23" i="29"/>
  <c r="K25" i="29"/>
  <c r="K41" i="29"/>
  <c r="K29" i="29"/>
  <c r="K13" i="29"/>
  <c r="K31" i="29"/>
  <c r="K19" i="29"/>
  <c r="K35" i="29"/>
  <c r="K38" i="29"/>
  <c r="K6" i="29"/>
  <c r="K32" i="29"/>
  <c r="K42" i="29"/>
  <c r="K34" i="29"/>
  <c r="K14" i="29"/>
  <c r="K30" i="29"/>
  <c r="K8" i="29"/>
  <c r="K28" i="29"/>
  <c r="K12" i="29"/>
  <c r="K28" i="50"/>
  <c r="K12" i="50"/>
  <c r="K29" i="50"/>
  <c r="K17" i="50"/>
  <c r="K18" i="50"/>
  <c r="K9" i="50"/>
  <c r="K24" i="50"/>
  <c r="K11" i="50"/>
  <c r="K41" i="50"/>
  <c r="K20" i="50"/>
  <c r="K42"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3" i="21"/>
  <c r="K37" i="21"/>
  <c r="K29" i="21"/>
  <c r="K41" i="21"/>
  <c r="K9" i="21"/>
  <c r="K35" i="21"/>
  <c r="K19" i="21"/>
  <c r="K39" i="21"/>
  <c r="K7" i="21"/>
  <c r="K36" i="21"/>
  <c r="K28" i="21"/>
  <c r="K20" i="21"/>
  <c r="K12" i="21"/>
  <c r="K42" i="21"/>
  <c r="K34" i="21"/>
  <c r="K26" i="21"/>
  <c r="K18" i="21"/>
  <c r="I5" i="19"/>
  <c r="K32" i="19"/>
  <c r="K16" i="19"/>
  <c r="K21" i="19"/>
  <c r="K37" i="19"/>
  <c r="K19" i="19"/>
  <c r="K11" i="19"/>
  <c r="K29" i="19"/>
  <c r="K9" i="19"/>
  <c r="K27" i="19"/>
  <c r="K7" i="19"/>
  <c r="K23" i="19"/>
  <c r="K39" i="19"/>
  <c r="K22" i="19"/>
  <c r="K6" i="19"/>
  <c r="K34" i="19"/>
  <c r="K42" i="19"/>
  <c r="K10" i="19"/>
  <c r="K28" i="19"/>
  <c r="K12" i="19"/>
  <c r="K19" i="38"/>
  <c r="K39" i="38"/>
  <c r="K29" i="38"/>
  <c r="K13" i="38"/>
  <c r="K26" i="38"/>
  <c r="K27" i="38"/>
  <c r="K35" i="38"/>
  <c r="K23" i="38"/>
  <c r="K38" i="38"/>
  <c r="K43" i="38"/>
  <c r="K16" i="38"/>
  <c r="K32" i="38"/>
  <c r="K25" i="38"/>
  <c r="K41" i="38"/>
  <c r="K21" i="26"/>
  <c r="K31" i="26"/>
  <c r="K27" i="26"/>
  <c r="K9" i="26"/>
  <c r="K43" i="26"/>
  <c r="K15" i="26"/>
  <c r="K37" i="26"/>
  <c r="K17" i="26"/>
  <c r="K33" i="26"/>
  <c r="K20" i="26"/>
  <c r="K10" i="26"/>
  <c r="K30" i="26"/>
  <c r="K36" i="26"/>
  <c r="I5" i="26"/>
  <c r="K28" i="26"/>
  <c r="K6" i="26"/>
  <c r="K40" i="26"/>
  <c r="K24" i="26"/>
  <c r="K8" i="26"/>
  <c r="K31" i="24"/>
  <c r="K13" i="24"/>
  <c r="K29" i="24"/>
  <c r="K21" i="24"/>
  <c r="K39" i="24"/>
  <c r="K23" i="24"/>
  <c r="K41" i="24"/>
  <c r="K19" i="24"/>
  <c r="K35" i="24"/>
  <c r="K36" i="24"/>
  <c r="K6" i="24"/>
  <c r="K28" i="24"/>
  <c r="K18" i="24"/>
  <c r="K38" i="24"/>
  <c r="K12" i="24"/>
  <c r="K30" i="24"/>
  <c r="K10" i="24"/>
  <c r="K32" i="24"/>
  <c r="K16" i="24"/>
  <c r="K31" i="28"/>
  <c r="K19" i="28"/>
  <c r="K35" i="28"/>
  <c r="K7" i="28"/>
  <c r="K25" i="28"/>
  <c r="K43" i="28"/>
  <c r="K23" i="28"/>
  <c r="K41" i="28"/>
  <c r="K21" i="28"/>
  <c r="K37" i="28"/>
  <c r="K18" i="28"/>
  <c r="K36" i="28"/>
  <c r="K14" i="28"/>
  <c r="K42" i="28"/>
  <c r="K20" i="28"/>
  <c r="K40" i="28"/>
  <c r="K24" i="28"/>
  <c r="K21" i="37"/>
  <c r="K39" i="37"/>
  <c r="K29" i="37"/>
  <c r="K11" i="37"/>
  <c r="K7" i="37"/>
  <c r="K43" i="37"/>
  <c r="K36" i="37"/>
  <c r="K37" i="37"/>
  <c r="K28" i="37"/>
  <c r="K19" i="37"/>
  <c r="K10" i="37"/>
  <c r="K30" i="37"/>
  <c r="K13" i="37"/>
  <c r="K35" i="37"/>
  <c r="K16" i="37"/>
  <c r="K32" i="37"/>
  <c r="K9" i="37"/>
  <c r="K25" i="37"/>
  <c r="K41" i="37"/>
  <c r="K17" i="34"/>
  <c r="K35" i="34"/>
  <c r="K11" i="34"/>
  <c r="K29" i="34"/>
  <c r="K27" i="34"/>
  <c r="I5" i="34"/>
  <c r="K28" i="34"/>
  <c r="K40" i="34"/>
  <c r="K42" i="34"/>
  <c r="K26" i="34"/>
  <c r="K10" i="34"/>
  <c r="K13" i="15"/>
  <c r="K31" i="15"/>
  <c r="K39" i="15"/>
  <c r="K38" i="15"/>
  <c r="K14" i="15"/>
  <c r="K18" i="15"/>
  <c r="K26" i="15"/>
  <c r="K36" i="15"/>
  <c r="K20" i="15"/>
  <c r="I5" i="15"/>
  <c r="I5" i="20"/>
  <c r="K19" i="20"/>
  <c r="K37" i="20"/>
  <c r="K25" i="20"/>
  <c r="K43" i="20"/>
  <c r="K13" i="20"/>
  <c r="K41" i="20"/>
  <c r="K15" i="20"/>
  <c r="K31" i="20"/>
  <c r="K34" i="20"/>
  <c r="K10" i="20"/>
  <c r="K18" i="20"/>
  <c r="K30" i="20"/>
  <c r="K40" i="20"/>
  <c r="K24" i="20"/>
  <c r="K8" i="20"/>
  <c r="K28" i="20"/>
  <c r="K12" i="20"/>
  <c r="K40" i="17"/>
  <c r="K24" i="17"/>
  <c r="K8" i="17"/>
  <c r="K43" i="17"/>
  <c r="K31" i="17"/>
  <c r="K13" i="17"/>
  <c r="K37" i="17"/>
  <c r="K21" i="17"/>
  <c r="K39" i="17"/>
  <c r="K17" i="17"/>
  <c r="K33" i="17"/>
  <c r="K6" i="17"/>
  <c r="K14" i="17"/>
  <c r="K22" i="17"/>
  <c r="K26" i="17"/>
  <c r="K34" i="17"/>
  <c r="K36" i="17"/>
  <c r="K20" i="17"/>
  <c r="I5" i="8"/>
  <c r="K32" i="8"/>
  <c r="K13" i="8"/>
  <c r="K27" i="8"/>
  <c r="K19" i="8"/>
  <c r="K11" i="8"/>
  <c r="K43" i="8"/>
  <c r="K15" i="8"/>
  <c r="K31" i="8"/>
  <c r="K7" i="8"/>
  <c r="K23" i="8"/>
  <c r="K39" i="8"/>
  <c r="K30" i="8"/>
  <c r="K38" i="8"/>
  <c r="K6" i="8"/>
  <c r="K28" i="8"/>
  <c r="K12" i="8"/>
  <c r="I44" i="26" l="1"/>
  <c r="H44" i="17"/>
  <c r="H44" i="21"/>
  <c r="H44" i="19"/>
  <c r="H44" i="39"/>
  <c r="H44" i="28"/>
  <c r="H44" i="32"/>
  <c r="H44" i="20"/>
  <c r="H44" i="26"/>
  <c r="H44" i="8"/>
  <c r="H44" i="36"/>
  <c r="H44" i="42"/>
  <c r="H44" i="40"/>
  <c r="H44" i="22"/>
  <c r="H44" i="33"/>
  <c r="H44" i="51"/>
  <c r="I5" i="51"/>
  <c r="K5" i="51" s="1"/>
  <c r="K44" i="51" s="1"/>
  <c r="M44" i="51" s="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O16" i="44"/>
  <c r="Q16" i="44" s="1"/>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5" i="44" l="1"/>
  <c r="Q15" i="44" s="1"/>
  <c r="I44" i="5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3" i="51"/>
  <c r="Q23" i="51" s="1"/>
  <c r="O13" i="51"/>
  <c r="Q13" i="51" s="1"/>
  <c r="O17" i="51"/>
  <c r="Q17" i="51" s="1"/>
  <c r="O27" i="51"/>
  <c r="Q27" i="51" s="1"/>
  <c r="O20" i="51"/>
  <c r="Q20" i="51" s="1"/>
  <c r="O9" i="51"/>
  <c r="Q9" i="51" s="1"/>
  <c r="O36" i="51"/>
  <c r="Q36" i="51" s="1"/>
  <c r="O28" i="51"/>
  <c r="Q28" i="51" s="1"/>
  <c r="O12" i="51"/>
  <c r="Q12" i="51" s="1"/>
  <c r="O14" i="51"/>
  <c r="Q14" i="51" s="1"/>
  <c r="O34" i="51"/>
  <c r="Q34" i="51" s="1"/>
  <c r="O42" i="51"/>
  <c r="Q42" i="51" s="1"/>
  <c r="O32" i="51"/>
  <c r="Q32" i="51" s="1"/>
  <c r="O43" i="51"/>
  <c r="Q43" i="51" s="1"/>
  <c r="O26" i="51"/>
  <c r="Q26" i="51" s="1"/>
  <c r="O25" i="51"/>
  <c r="Q25" i="51" s="1"/>
  <c r="O11" i="51"/>
  <c r="Q11" i="51" s="1"/>
  <c r="O18" i="51"/>
  <c r="Q18" i="51" s="1"/>
  <c r="O40" i="51"/>
  <c r="Q40" i="51" s="1"/>
  <c r="O37" i="51"/>
  <c r="Q37" i="51" s="1"/>
  <c r="O15" i="51"/>
  <c r="Q15" i="51" s="1"/>
  <c r="O8" i="51"/>
  <c r="Q8" i="51" s="1"/>
  <c r="O41" i="51"/>
  <c r="Q41" i="51" s="1"/>
  <c r="O29" i="51"/>
  <c r="Q29" i="51" s="1"/>
  <c r="O38" i="51"/>
  <c r="Q38" i="51" s="1"/>
  <c r="O30" i="51"/>
  <c r="Q30" i="51" s="1"/>
  <c r="O24" i="51"/>
  <c r="Q24" i="51" s="1"/>
  <c r="O6" i="51"/>
  <c r="Q6" i="51" s="1"/>
  <c r="O19" i="51"/>
  <c r="Q19" i="51" s="1"/>
  <c r="O22" i="51"/>
  <c r="Q22" i="51" s="1"/>
  <c r="O7" i="51"/>
  <c r="Q7" i="51" s="1"/>
  <c r="O35" i="51"/>
  <c r="Q35" i="51" s="1"/>
  <c r="O10" i="51"/>
  <c r="Q10" i="51" s="1"/>
  <c r="O33" i="51"/>
  <c r="Q33" i="51" s="1"/>
  <c r="O39" i="51"/>
  <c r="Q39" i="51" s="1"/>
  <c r="O16" i="51"/>
  <c r="Q16" i="51" s="1"/>
  <c r="O31" i="51"/>
  <c r="Q31"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44" i="44" l="1"/>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O44" i="5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R5" i="31" l="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D44" i="46" s="1"/>
  <c r="Y23" i="48"/>
  <c r="U23" i="48"/>
  <c r="D24" i="46" s="1"/>
  <c r="W23" i="48"/>
  <c r="Y16" i="48"/>
  <c r="W16" i="48"/>
  <c r="U16" i="48"/>
  <c r="R44" i="48"/>
  <c r="S5" i="48"/>
  <c r="D7" i="46" l="1"/>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<sst xmlns="http://schemas.openxmlformats.org/spreadsheetml/2006/main" count="7817" uniqueCount="613">
  <si>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</si>
  <si>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</si>
  <si>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</si>
  <si>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</si>
  <si>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</si>
  <si>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</si>
  <si>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</si>
  <si>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</si>
  <si>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</si>
  <si>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</si>
  <si>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</si>
  <si>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</si>
  <si>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</si>
  <si>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</si>
  <si>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</si>
  <si>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</si>
  <si>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</si>
  <si>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</si>
  <si>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</si>
  <si>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</si>
  <si>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</si>
  <si>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</si>
  <si>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</si>
  <si>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</si>
  <si>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</si>
  <si>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</si>
  <si>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</si>
  <si>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</si>
  <si>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</si>
  <si>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</si>
  <si>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</si>
  <si>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</si>
  <si>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</si>
  <si>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</si>
  <si>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</si>
  <si>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</si>
  <si>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</si>
  <si>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</si>
  <si>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</si>
  <si>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</si>
  <si>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</si>
  <si>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</si>
  <si>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</si>
  <si>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</si>
  <si>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</si>
  <si>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</si>
  <si>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</si>
  <si>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</si>
  <si>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</si>
  <si>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</si>
  <si>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</si>
  <si>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</si>
  <si>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</si>
  <si>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</si>
  <si>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</si>
  <si>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</si>
  <si>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</si>
  <si>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</si>
  <si>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</si>
  <si>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</si>
  <si>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</si>
  <si>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</si>
  <si>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</si>
  <si>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</si>
  <si>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</si>
  <si>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</si>
  <si>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</si>
  <si>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</si>
  <si>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</si>
  <si>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</si>
  <si>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</si>
  <si>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</si>
  <si>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</si>
  <si>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</si>
  <si>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</si>
  <si>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</si>
  <si>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</si>
  <si>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</si>
  <si>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</si>
  <si>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</si>
  <si>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</si>
  <si>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</si>
  <si>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</si>
  <si>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</si>
  <si>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</si>
  <si>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</si>
  <si>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</si>
  <si>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</si>
  <si>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</si>
  <si>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</si>
  <si>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</si>
  <si>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</si>
  <si>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</si>
  <si>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</si>
  <si>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</si>
  <si>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</si>
  <si>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</si>
  <si>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</si>
  <si>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</si>
  <si>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</si>
  <si>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</si>
  <si>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</si>
  <si>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</si>
  <si>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</si>
  <si>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</si>
  <si>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</si>
  <si>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</si>
  <si>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</si>
  <si>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</si>
  <si>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</si>
  <si>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</si>
  <si>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</si>
  <si>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</si>
  <si>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</si>
  <si>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</si>
  <si>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</si>
  <si>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</si>
  <si>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</si>
  <si>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</si>
  <si>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</si>
  <si>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</si>
  <si>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</si>
  <si>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</si>
  <si>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</si>
  <si>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</si>
  <si>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</si>
  <si>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</si>
  <si>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</si>
  <si>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</si>
  <si>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</si>
  <si>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</si>
  <si>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</si>
  <si>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</si>
  <si>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</si>
  <si>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</si>
  <si>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</si>
  <si>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</si>
  <si>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</si>
  <si>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</si>
  <si>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</si>
  <si>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</si>
  <si>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</si>
  <si>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</si>
  <si>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</si>
  <si>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</si>
  <si>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</si>
  <si>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</si>
  <si>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</si>
  <si>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</si>
  <si>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</si>
  <si>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</si>
  <si>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</si>
  <si>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</si>
  <si>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</si>
  <si>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</si>
  <si>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</si>
  <si>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</si>
  <si>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</si>
  <si>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</si>
  <si>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</si>
  <si>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</si>
  <si>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</si>
  <si>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</si>
  <si>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</si>
  <si>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</si>
  <si>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</si>
  <si>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</si>
  <si>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</si>
  <si>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</si>
  <si>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</si>
  <si>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</si>
  <si>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</si>
  <si>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</si>
  <si>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</si>
  <si>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</si>
  <si>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</si>
  <si>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</si>
  <si>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</si>
  <si>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</si>
  <si>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</si>
  <si>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</si>
  <si>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</si>
  <si>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</si>
  <si>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</si>
  <si>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</si>
  <si>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</si>
  <si>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</si>
  <si>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</si>
  <si>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</si>
  <si>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</si>
  <si>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</si>
  <si>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</si>
  <si>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</si>
  <si>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</si>
  <si>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</si>
  <si>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</si>
  <si>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</si>
  <si>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</si>
  <si>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</si>
  <si>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</si>
  <si>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</si>
  <si>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</si>
  <si>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</si>
  <si>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</si>
  <si>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</si>
  <si>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</si>
  <si>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</si>
  <si>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</si>
  <si>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</si>
  <si>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</si>
  <si>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</si>
  <si>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</si>
  <si>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</si>
  <si>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</si>
  <si>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</si>
  <si>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</si>
  <si>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</si>
  <si>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</si>
  <si>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</si>
  <si>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</si>
  <si>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</si>
  <si>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</si>
  <si>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</si>
  <si>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</si>
  <si>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</si>
  <si>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</si>
  <si>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</si>
  <si>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</si>
  <si>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</si>
  <si>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</si>
  <si>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</si>
  <si>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</si>
  <si>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</si>
  <si>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</si>
  <si>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</si>
  <si>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</si>
  <si>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</si>
  <si>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</si>
  <si>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</si>
  <si>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</si>
  <si>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</si>
  <si>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</si>
  <si>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</si>
  <si>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</si>
  <si>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</si>
  <si>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</si>
  <si>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</si>
  <si>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</si>
  <si>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</si>
  <si>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</si>
  <si>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</si>
  <si>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</si>
  <si>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</si>
  <si>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</si>
  <si>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</si>
  <si>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</si>
  <si>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</si>
  <si>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</si>
  <si>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</si>
  <si>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</si>
  <si>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</si>
  <si>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</si>
  <si>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</si>
  <si>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</si>
  <si>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</si>
  <si>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</si>
  <si>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</si>
  <si>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</si>
  <si>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</si>
  <si>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</si>
  <si>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</si>
  <si>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</si>
  <si>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</si>
  <si>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</si>
  <si>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</si>
  <si>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</si>
  <si>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</si>
  <si>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</si>
  <si>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</si>
  <si>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</si>
  <si>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</si>
  <si>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</si>
  <si>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</si>
  <si>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</si>
  <si>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</si>
  <si>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</si>
  <si>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</si>
  <si>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</si>
  <si>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</si>
  <si>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</si>
  <si>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</si>
  <si>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</si>
  <si>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</si>
  <si>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</si>
  <si>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</si>
  <si>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</si>
  <si>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</si>
  <si>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</si>
  <si>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</si>
  <si>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</si>
  <si>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</si>
  <si>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</si>
  <si>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</si>
  <si>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</si>
  <si>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</si>
  <si>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</si>
  <si>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</si>
  <si>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</si>
  <si>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</si>
  <si>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</si>
  <si>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</si>
  <si>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</si>
  <si>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</si>
  <si>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</si>
  <si>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</si>
  <si>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</si>
  <si>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</si>
  <si>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</si>
  <si>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</si>
  <si>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</si>
  <si>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</si>
  <si>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</si>
  <si>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</si>
  <si>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</si>
  <si>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</si>
  <si>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</si>
  <si>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</si>
  <si>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</si>
  <si>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</si>
  <si>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</si>
  <si>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</si>
  <si>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</si>
  <si>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</si>
  <si>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</si>
  <si>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</si>
  <si>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</si>
  <si>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</si>
  <si>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</si>
  <si>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</si>
  <si>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</si>
  <si>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</si>
  <si>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</si>
  <si>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</si>
  <si>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</si>
  <si>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</si>
  <si>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</si>
  <si>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</si>
  <si>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</si>
  <si>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</si>
  <si>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</si>
  <si>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</si>
  <si>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</si>
  <si>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</si>
  <si>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</si>
  <si>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</si>
  <si>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</si>
  <si>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</si>
  <si>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</si>
  <si>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</si>
  <si>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</si>
  <si>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</si>
  <si>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</si>
  <si>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</si>
  <si>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</si>
  <si>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</si>
  <si>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</si>
  <si>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</si>
  <si>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</si>
  <si>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</si>
  <si>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</si>
  <si>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</si>
  <si>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</si>
  <si>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</si>
  <si>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</si>
  <si>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</si>
  <si>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</si>
  <si>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</si>
  <si>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</si>
  <si>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</si>
  <si>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</si>
  <si>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</si>
  <si>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</si>
  <si>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</si>
  <si>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</si>
  <si>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</si>
  <si>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</si>
  <si>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</si>
  <si>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</si>
  <si>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</si>
  <si>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</si>
  <si>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</si>
  <si>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</si>
  <si>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</si>
  <si>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</si>
  <si>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</si>
  <si>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</si>
  <si>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</si>
  <si>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</si>
  <si>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</si>
  <si>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</si>
  <si>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</si>
  <si>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</si>
  <si>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</si>
  <si>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</si>
  <si>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</si>
  <si>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</si>
  <si>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</si>
  <si>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</si>
  <si>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</si>
  <si>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</si>
  <si>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</si>
  <si>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</si>
  <si>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</si>
  <si>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</si>
  <si>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</si>
  <si>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</si>
  <si>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</si>
  <si>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</si>
  <si>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</si>
  <si>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</si>
  <si>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</si>
  <si>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</si>
  <si>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</si>
  <si>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</si>
  <si>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</si>
  <si>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</si>
  <si>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</si>
  <si>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</si>
  <si>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</si>
  <si>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</si>
  <si>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</si>
  <si>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</si>
  <si>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</si>
  <si>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</si>
  <si>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</si>
  <si>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</si>
  <si>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</si>
  <si>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</si>
  <si>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</si>
  <si>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</si>
  <si>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</si>
  <si>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</si>
  <si>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</si>
  <si>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</si>
  <si>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</si>
  <si>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</si>
  <si>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</si>
  <si>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</si>
  <si>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</si>
  <si>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</si>
  <si>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</si>
  <si>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</si>
  <si>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</si>
  <si>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</si>
  <si>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</si>
  <si>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</si>
  <si>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</si>
  <si>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</si>
  <si>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</si>
  <si>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</si>
  <si>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</si>
  <si>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</si>
  <si>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</si>
  <si>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</si>
  <si>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</si>
  <si>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</si>
  <si>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</si>
  <si>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</si>
  <si>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</si>
  <si>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</si>
  <si>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</si>
  <si>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</si>
  <si>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</si>
  <si>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</si>
  <si>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</si>
  <si>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</si>
  <si>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</si>
  <si>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</si>
  <si>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</si>
  <si>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</si>
  <si>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</si>
  <si>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</si>
  <si>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</si>
  <si>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</si>
  <si>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</si>
  <si>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</si>
  <si>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</si>
  <si>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</si>
  <si>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</si>
  <si>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</si>
  <si>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</si>
  <si>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</si>
  <si>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</si>
  <si>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</si>
  <si>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</si>
  <si>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</si>
  <si>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</si>
  <si>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</si>
  <si>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</si>
  <si>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</si>
  <si>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</si>
  <si>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</si>
  <si>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</si>
  <si>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</si>
  <si>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</si>
  <si>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</si>
  <si>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</si>
  <si>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</si>
  <si>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</si>
  <si>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</si>
  <si>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</si>
  <si>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</si>
  <si>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</si>
  <si>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</si>
  <si>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</si>
  <si>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</si>
  <si>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</si>
  <si>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</si>
  <si>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</si>
  <si>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</si>
  <si>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</si>
  <si>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</si>
  <si>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</si>
  <si>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</si>
  <si>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</si>
  <si>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</si>
  <si>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</si>
  <si>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</si>
  <si>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</si>
  <si>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</si>
  <si>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</si>
  <si>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</si>
  <si>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</si>
  <si>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</si>
  <si>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</si>
  <si>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</si>
  <si>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</si>
  <si>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</si>
  <si>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</si>
  <si>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</si>
  <si>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</si>
  <si>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</si>
  <si>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</si>
  <si>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</si>
  <si>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</si>
  <si>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</si>
  <si>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</si>
  <si>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</si>
  <si>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</si>
  <si>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</si>
  <si>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</si>
  <si>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</si>
  <si>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</si>
  <si>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</si>
  <si>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</si>
  <si>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</si>
  <si>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</si>
  <si>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</si>
  <si>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</si>
  <si>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</si>
  <si>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</si>
  <si>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</si>
  <si>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</si>
  <si>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</si>
  <si>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</si>
  <si>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</si>
  <si>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</si>
  <si>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</si>
  <si>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</si>
  <si>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</si>
  <si>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</si>
  <si>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</si>
  <si>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</si>
  <si>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</si>
  <si>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</si>
  <si>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</si>
  <si>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</si>
  <si>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</si>
  <si>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</si>
  <si>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</si>
  <si>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</si>
  <si>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</si>
  <si>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</si>
  <si>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</si>
  <si>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</si>
  <si>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</si>
  <si>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</si>
  <si>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</si>
  <si>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</si>
  <si>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</si>
  <si>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</si>
  <si>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</si>
  <si>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</si>
  <si>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</si>
  <si>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</si>
  <si>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</si>
  <si>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</si>
  <si>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</si>
  <si>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</si>
  <si>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</si>
  <si>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</si>
  <si>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</si>
  <si>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</si>
  <si>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</si>
  <si>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</si>
  <si>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</si>
  <si>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</si>
  <si>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</si>
  <si>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</si>
  <si>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</si>
  <si>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</si>
  <si>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2015年南あわじ市産業連関表</t>
  </si>
  <si>
    <t>雇用者報酬転換比率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</si>
</sst>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4">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tabSelected="1" workbookViewId="0">
      <pane xSplit="2" ySplit="2" topLeftCell="C39" activePane="bottomRight" state="frozen"/>
      <selection activeCell="D5" sqref="D5"/>
      <selection pane="topRight" activeCell="D5" sqref="D5"/>
      <selection pane="bottomLeft" activeCell="D5" sqref="D5"/>
      <selection pane="bottomRight" activeCell="G49" sqref="G49"/>
    </sheetView>
  </sheetViews>
  <sheetFormatPr defaultRowHeight="13" x14ac:dyDescent="0.2"/>
  <cols>
    <col min="1" max="1" width="12.453125" customWidth="1"/>
    <col min="2" max="2" width="24" customWidth="1"/>
    <col min="3" max="3" width="17.36328125" customWidth="1"/>
  </cols>
  <sheetData>
    <row r="1" spans="1:3" x14ac:dyDescent="0.2">
      <c r="A1" s="15" t="s">
        <v>359</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263</v>
      </c>
      <c r="B6" s="177" t="s">
        <v>264</v>
      </c>
      <c r="C6" s="8" t="s">
        <v>107</v>
      </c>
    </row>
    <row r="7" spans="1:3" x14ac:dyDescent="0.2">
      <c r="A7" s="25" t="s">
        <v>219</v>
      </c>
      <c r="B7" s="3" t="s">
        <v>265</v>
      </c>
      <c r="C7" s="5" t="s">
        <v>107</v>
      </c>
    </row>
    <row r="8" spans="1:3" x14ac:dyDescent="0.2">
      <c r="A8" s="25" t="s">
        <v>220</v>
      </c>
      <c r="B8" s="3" t="s">
        <v>266</v>
      </c>
      <c r="C8" s="5" t="s">
        <v>107</v>
      </c>
    </row>
    <row r="9" spans="1:3" x14ac:dyDescent="0.2">
      <c r="A9" s="25" t="s">
        <v>221</v>
      </c>
      <c r="B9" s="3" t="s">
        <v>27</v>
      </c>
      <c r="C9" s="5" t="s">
        <v>107</v>
      </c>
    </row>
    <row r="10" spans="1:3" x14ac:dyDescent="0.2">
      <c r="A10" s="25" t="s">
        <v>222</v>
      </c>
      <c r="B10" s="3" t="s">
        <v>190</v>
      </c>
      <c r="C10" s="5" t="s">
        <v>107</v>
      </c>
    </row>
    <row r="11" spans="1:3" x14ac:dyDescent="0.2">
      <c r="A11" s="25" t="s">
        <v>223</v>
      </c>
      <c r="B11" s="3" t="s">
        <v>28</v>
      </c>
      <c r="C11" s="5" t="s">
        <v>107</v>
      </c>
    </row>
    <row r="12" spans="1:3" x14ac:dyDescent="0.2">
      <c r="A12" s="25" t="s">
        <v>224</v>
      </c>
      <c r="B12" s="3" t="s">
        <v>267</v>
      </c>
      <c r="C12" s="5" t="s">
        <v>107</v>
      </c>
    </row>
    <row r="13" spans="1:3" x14ac:dyDescent="0.2">
      <c r="A13" s="25" t="s">
        <v>225</v>
      </c>
      <c r="B13" s="3" t="s">
        <v>29</v>
      </c>
      <c r="C13" s="5" t="s">
        <v>107</v>
      </c>
    </row>
    <row r="14" spans="1:3" x14ac:dyDescent="0.2">
      <c r="A14" s="25" t="s">
        <v>226</v>
      </c>
      <c r="B14" s="3" t="s">
        <v>30</v>
      </c>
      <c r="C14" s="5" t="s">
        <v>107</v>
      </c>
    </row>
    <row r="15" spans="1:3" x14ac:dyDescent="0.2">
      <c r="A15" s="25" t="s">
        <v>2</v>
      </c>
      <c r="B15" s="3" t="s">
        <v>364</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268</v>
      </c>
      <c r="C20" s="5" t="s">
        <v>107</v>
      </c>
    </row>
    <row r="21" spans="1:3" x14ac:dyDescent="0.2">
      <c r="A21" s="25" t="s">
        <v>8</v>
      </c>
      <c r="B21" s="3" t="s">
        <v>269</v>
      </c>
      <c r="C21" s="5" t="s">
        <v>107</v>
      </c>
    </row>
    <row r="22" spans="1:3" x14ac:dyDescent="0.2">
      <c r="A22" s="25" t="s">
        <v>9</v>
      </c>
      <c r="B22" s="3" t="s">
        <v>270</v>
      </c>
      <c r="C22" s="5" t="s">
        <v>107</v>
      </c>
    </row>
    <row r="23" spans="1:3" x14ac:dyDescent="0.2">
      <c r="A23" s="25" t="s">
        <v>10</v>
      </c>
      <c r="B23" s="3" t="s">
        <v>271</v>
      </c>
      <c r="C23" s="5" t="s">
        <v>107</v>
      </c>
    </row>
    <row r="24" spans="1:3" x14ac:dyDescent="0.2">
      <c r="A24" s="25" t="s">
        <v>11</v>
      </c>
      <c r="B24" s="3" t="s">
        <v>35</v>
      </c>
      <c r="C24" s="5" t="s">
        <v>107</v>
      </c>
    </row>
    <row r="25" spans="1:3" x14ac:dyDescent="0.2">
      <c r="A25" s="25" t="s">
        <v>12</v>
      </c>
      <c r="B25" s="3" t="s">
        <v>366</v>
      </c>
      <c r="C25" s="5" t="s">
        <v>107</v>
      </c>
    </row>
    <row r="26" spans="1:3" x14ac:dyDescent="0.2">
      <c r="A26" s="25" t="s">
        <v>13</v>
      </c>
      <c r="B26" s="3" t="s">
        <v>191</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192</v>
      </c>
      <c r="C29" s="5" t="s">
        <v>107</v>
      </c>
    </row>
    <row r="30" spans="1:3" x14ac:dyDescent="0.2">
      <c r="A30" s="25" t="s">
        <v>17</v>
      </c>
      <c r="B30" s="3" t="s">
        <v>272</v>
      </c>
      <c r="C30" s="5" t="s">
        <v>107</v>
      </c>
    </row>
    <row r="31" spans="1:3" x14ac:dyDescent="0.2">
      <c r="A31" s="25" t="s">
        <v>18</v>
      </c>
      <c r="B31" s="3" t="s">
        <v>273</v>
      </c>
      <c r="C31" s="5" t="s">
        <v>107</v>
      </c>
    </row>
    <row r="32" spans="1:3" x14ac:dyDescent="0.2">
      <c r="A32" s="25" t="s">
        <v>19</v>
      </c>
      <c r="B32" s="3" t="s">
        <v>274</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275</v>
      </c>
      <c r="C35" s="5" t="s">
        <v>107</v>
      </c>
    </row>
    <row r="36" spans="1:3" x14ac:dyDescent="0.2">
      <c r="A36" s="25" t="s">
        <v>23</v>
      </c>
      <c r="B36" s="3" t="s">
        <v>193</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276</v>
      </c>
      <c r="C39" s="5" t="s">
        <v>107</v>
      </c>
    </row>
    <row r="40" spans="1:3" x14ac:dyDescent="0.2">
      <c r="A40" s="25" t="s">
        <v>51</v>
      </c>
      <c r="B40" s="3" t="s">
        <v>367</v>
      </c>
      <c r="C40" s="5" t="s">
        <v>107</v>
      </c>
    </row>
    <row r="41" spans="1:3" x14ac:dyDescent="0.2">
      <c r="A41" s="25" t="s">
        <v>194</v>
      </c>
      <c r="B41" s="3" t="s">
        <v>41</v>
      </c>
      <c r="C41" s="5" t="s">
        <v>107</v>
      </c>
    </row>
    <row r="42" spans="1:3" x14ac:dyDescent="0.2">
      <c r="A42" s="25" t="s">
        <v>200</v>
      </c>
      <c r="B42" s="3" t="s">
        <v>42</v>
      </c>
      <c r="C42" s="5" t="s">
        <v>107</v>
      </c>
    </row>
    <row r="43" spans="1:3" x14ac:dyDescent="0.2">
      <c r="A43" s="25" t="s">
        <v>201</v>
      </c>
      <c r="B43" s="3" t="s">
        <v>278</v>
      </c>
      <c r="C43" s="5" t="s">
        <v>107</v>
      </c>
    </row>
    <row r="44" spans="1:3" x14ac:dyDescent="0.2">
      <c r="A44" s="19" t="s">
        <v>202</v>
      </c>
      <c r="B44" s="12" t="s">
        <v>279</v>
      </c>
      <c r="C44" s="9" t="s">
        <v>107</v>
      </c>
    </row>
    <row r="45" spans="1:3" x14ac:dyDescent="0.2">
      <c r="A45" s="198" t="s">
        <v>207</v>
      </c>
      <c r="B45" s="418" t="str">
        <f>最終需要_まとめ!A46</f>
        <v>2015年南あわじ市産業連関表</v>
      </c>
      <c r="C45" s="463">
        <v>45158</v>
      </c>
    </row>
    <row r="46" spans="1:3" x14ac:dyDescent="0.2">
      <c r="A46" s="27" t="s">
        <v>189</v>
      </c>
      <c r="B46" s="237" t="str">
        <f>B45</f>
        <v>2015年南あわじ市産業連関表</v>
      </c>
      <c r="C46" s="24"/>
    </row>
    <row r="47" spans="1:3" x14ac:dyDescent="0.2">
      <c r="A47" s="28" t="s">
        <v>110</v>
      </c>
      <c r="B47" s="419" t="str">
        <f>B45</f>
        <v>2015年南あわじ市産業連関表</v>
      </c>
      <c r="C47" s="21"/>
    </row>
    <row r="48" spans="1:3" x14ac:dyDescent="0.2">
      <c r="A48" t="s">
        <v>338</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323</v>
      </c>
      <c r="R4" s="33"/>
    </row>
    <row r="5" spans="1:18" x14ac:dyDescent="0.2">
      <c r="A5" s="25"/>
      <c r="B5" s="35" t="s">
        <v>324</v>
      </c>
      <c r="R5" s="33"/>
    </row>
    <row r="6" spans="1:18" x14ac:dyDescent="0.2">
      <c r="A6" s="25"/>
      <c r="B6" s="35" t="s">
        <v>325</v>
      </c>
      <c r="R6" s="33"/>
    </row>
    <row r="7" spans="1:18" x14ac:dyDescent="0.2">
      <c r="A7" s="25"/>
      <c r="B7" s="35" t="s">
        <v>326</v>
      </c>
      <c r="R7" s="33"/>
    </row>
    <row r="8" spans="1:18" x14ac:dyDescent="0.2">
      <c r="A8" s="25"/>
      <c r="B8" s="35" t="s">
        <v>327</v>
      </c>
      <c r="R8" s="33"/>
    </row>
    <row r="9" spans="1:18" x14ac:dyDescent="0.2">
      <c r="A9" s="25"/>
      <c r="B9" s="35" t="s">
        <v>328</v>
      </c>
      <c r="R9" s="33"/>
    </row>
    <row r="10" spans="1:18" x14ac:dyDescent="0.2">
      <c r="A10" s="25"/>
      <c r="B10" s="35" t="s">
        <v>329</v>
      </c>
      <c r="R10" s="33"/>
    </row>
    <row r="11" spans="1:18" x14ac:dyDescent="0.2">
      <c r="A11" s="25"/>
      <c r="B11" s="35" t="s">
        <v>330</v>
      </c>
      <c r="R11" s="33"/>
    </row>
    <row r="12" spans="1:18" ht="14" x14ac:dyDescent="0.3">
      <c r="A12" s="25"/>
      <c r="B12" s="32"/>
      <c r="R12" s="33"/>
    </row>
    <row r="13" spans="1:18" x14ac:dyDescent="0.2">
      <c r="A13" s="34" t="s">
        <v>113</v>
      </c>
      <c r="R13" s="33"/>
    </row>
    <row r="14" spans="1:18" x14ac:dyDescent="0.2">
      <c r="A14" s="25"/>
      <c r="B14" s="36" t="s">
        <v>361</v>
      </c>
      <c r="R14" s="33"/>
    </row>
    <row r="15" spans="1:18" x14ac:dyDescent="0.2">
      <c r="A15" s="25"/>
      <c r="B15" s="36" t="s">
        <v>363</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331</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362</v>
      </c>
      <c r="R25" s="33"/>
    </row>
    <row r="26" spans="1:18" x14ac:dyDescent="0.2">
      <c r="A26" s="25"/>
      <c r="B26" s="39" t="s">
        <v>332</v>
      </c>
      <c r="R26" s="33"/>
    </row>
    <row r="27" spans="1:18" x14ac:dyDescent="0.2">
      <c r="A27" s="25"/>
      <c r="B27" s="39" t="s">
        <v>116</v>
      </c>
      <c r="R27" s="33"/>
    </row>
    <row r="28" spans="1:18" x14ac:dyDescent="0.2">
      <c r="A28" s="25"/>
      <c r="B28" s="36" t="s">
        <v>333</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334</v>
      </c>
      <c r="R33" s="33"/>
    </row>
    <row r="34" spans="1:18" x14ac:dyDescent="0.2">
      <c r="A34" s="25"/>
      <c r="B34" s="36" t="s">
        <v>335</v>
      </c>
      <c r="R34" s="33"/>
    </row>
    <row r="35" spans="1:18" x14ac:dyDescent="0.2">
      <c r="A35" s="25"/>
      <c r="B35" s="36" t="s">
        <v>336</v>
      </c>
      <c r="R35" s="33"/>
    </row>
    <row r="36" spans="1:18" x14ac:dyDescent="0.2">
      <c r="A36" s="25"/>
      <c r="B36" s="39" t="s">
        <v>118</v>
      </c>
      <c r="R36" s="33"/>
    </row>
    <row r="37" spans="1:18" x14ac:dyDescent="0.2">
      <c r="A37" s="25"/>
      <c r="B37" s="36" t="s">
        <v>337</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J33" sqref="J33:L33"/>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358</v>
      </c>
    </row>
    <row r="2" spans="1:12" x14ac:dyDescent="0.2">
      <c r="A2" s="43" t="s">
        <v>357</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54" t="s">
        <v>126</v>
      </c>
      <c r="L4" s="455"/>
    </row>
    <row r="5" spans="1:12" x14ac:dyDescent="0.2">
      <c r="A5" s="103"/>
      <c r="B5" s="48"/>
      <c r="C5" s="131" t="s">
        <v>127</v>
      </c>
      <c r="D5" s="125" t="s">
        <v>128</v>
      </c>
      <c r="E5" s="124" t="s">
        <v>129</v>
      </c>
      <c r="F5" s="125" t="s">
        <v>130</v>
      </c>
      <c r="G5" s="124" t="s">
        <v>131</v>
      </c>
      <c r="H5" s="158" t="s">
        <v>132</v>
      </c>
      <c r="J5" s="162"/>
      <c r="K5" s="420" t="s">
        <v>133</v>
      </c>
      <c r="L5" s="421" t="s">
        <v>134</v>
      </c>
    </row>
    <row r="6" spans="1:12" x14ac:dyDescent="0.2">
      <c r="A6" s="2" t="s">
        <v>263</v>
      </c>
      <c r="B6" s="10" t="s">
        <v>264</v>
      </c>
      <c r="C6" s="132">
        <v>100</v>
      </c>
      <c r="D6" s="127">
        <f>'1'!S44</f>
        <v>132.67698891037526</v>
      </c>
      <c r="E6" s="168">
        <f>'1'!U44</f>
        <v>62.016354731228603</v>
      </c>
      <c r="F6" s="119">
        <f>'1'!W44</f>
        <v>27</v>
      </c>
      <c r="G6" s="171">
        <f>'1'!Y44</f>
        <v>18</v>
      </c>
      <c r="H6" s="53">
        <v>1</v>
      </c>
      <c r="I6" s="56"/>
      <c r="J6" s="104" t="s">
        <v>102</v>
      </c>
      <c r="K6" s="185">
        <v>0.75600000000000001</v>
      </c>
      <c r="L6" s="186">
        <v>0.73199999999999998</v>
      </c>
    </row>
    <row r="7" spans="1:12" x14ac:dyDescent="0.2">
      <c r="A7" s="159" t="s">
        <v>219</v>
      </c>
      <c r="B7" s="3" t="s">
        <v>265</v>
      </c>
      <c r="C7" s="133">
        <v>100</v>
      </c>
      <c r="D7" s="128">
        <f>'2'!S44</f>
        <v>122.25334441302425</v>
      </c>
      <c r="E7" s="169">
        <f>'2'!U44</f>
        <v>83.29883273993191</v>
      </c>
      <c r="F7" s="120">
        <f>'2'!W44</f>
        <v>15</v>
      </c>
      <c r="G7" s="172">
        <f>'2'!Y44</f>
        <v>0</v>
      </c>
      <c r="H7" s="156">
        <v>2</v>
      </c>
      <c r="I7" s="56"/>
      <c r="J7" s="103" t="s">
        <v>135</v>
      </c>
      <c r="K7" s="187">
        <v>0.74099999999999999</v>
      </c>
      <c r="L7" s="188">
        <v>0.71099999999999997</v>
      </c>
    </row>
    <row r="8" spans="1:12" x14ac:dyDescent="0.2">
      <c r="A8" s="159" t="s">
        <v>220</v>
      </c>
      <c r="B8" s="3" t="s">
        <v>266</v>
      </c>
      <c r="C8" s="133">
        <v>100</v>
      </c>
      <c r="D8" s="128">
        <f>'3'!S44</f>
        <v>121.25305929306286</v>
      </c>
      <c r="E8" s="169">
        <f>'3'!U44</f>
        <v>63.435577133472954</v>
      </c>
      <c r="F8" s="120">
        <f>'3'!W44</f>
        <v>12</v>
      </c>
      <c r="G8" s="172">
        <f>'3'!Y44</f>
        <v>9</v>
      </c>
      <c r="H8" s="156">
        <v>3</v>
      </c>
      <c r="I8" s="56"/>
      <c r="J8" s="103" t="s">
        <v>136</v>
      </c>
      <c r="K8" s="187">
        <v>0.90500000000000003</v>
      </c>
      <c r="L8" s="188">
        <v>0.73599999999999999</v>
      </c>
    </row>
    <row r="9" spans="1:12" x14ac:dyDescent="0.2">
      <c r="A9" s="159" t="s">
        <v>221</v>
      </c>
      <c r="B9" s="3" t="s">
        <v>27</v>
      </c>
      <c r="C9" s="133">
        <v>100</v>
      </c>
      <c r="D9" s="128">
        <f>'4'!S44</f>
        <v>120.90025898075086</v>
      </c>
      <c r="E9" s="169">
        <f>'4'!U44</f>
        <v>73.270615402349449</v>
      </c>
      <c r="F9" s="120">
        <f>'4'!W44</f>
        <v>9</v>
      </c>
      <c r="G9" s="172">
        <f>'4'!Y44</f>
        <v>6</v>
      </c>
      <c r="H9" s="156">
        <v>4</v>
      </c>
      <c r="I9" s="56"/>
      <c r="J9" s="103" t="s">
        <v>137</v>
      </c>
      <c r="K9" s="187">
        <v>0.871</v>
      </c>
      <c r="L9" s="188">
        <v>0.74299999999999999</v>
      </c>
    </row>
    <row r="10" spans="1:12" x14ac:dyDescent="0.2">
      <c r="A10" s="2" t="s">
        <v>222</v>
      </c>
      <c r="B10" s="10" t="s">
        <v>190</v>
      </c>
      <c r="C10" s="132">
        <v>100</v>
      </c>
      <c r="D10" s="127">
        <f>'5'!S44</f>
        <v>146.23661303501351</v>
      </c>
      <c r="E10" s="168">
        <f>'5'!U44</f>
        <v>55.156913181494033</v>
      </c>
      <c r="F10" s="119">
        <f>'5'!W44</f>
        <v>11</v>
      </c>
      <c r="G10" s="171">
        <f>'5'!Y44</f>
        <v>9</v>
      </c>
      <c r="H10" s="53">
        <v>5</v>
      </c>
      <c r="I10" s="56"/>
      <c r="J10" s="103" t="s">
        <v>138</v>
      </c>
      <c r="K10" s="187">
        <v>0.82499999999999996</v>
      </c>
      <c r="L10" s="188">
        <v>0.73499999999999999</v>
      </c>
    </row>
    <row r="11" spans="1:12" x14ac:dyDescent="0.2">
      <c r="A11" s="159" t="s">
        <v>223</v>
      </c>
      <c r="B11" s="3" t="s">
        <v>28</v>
      </c>
      <c r="C11" s="133">
        <v>100</v>
      </c>
      <c r="D11" s="128">
        <f>'6'!S44</f>
        <v>117.24014575731098</v>
      </c>
      <c r="E11" s="169">
        <f>'6'!U44</f>
        <v>49.049436645486431</v>
      </c>
      <c r="F11" s="120">
        <f>'6'!W44</f>
        <v>12</v>
      </c>
      <c r="G11" s="172">
        <f>'6'!Y44</f>
        <v>11</v>
      </c>
      <c r="H11" s="156">
        <v>6</v>
      </c>
      <c r="I11" s="56"/>
      <c r="J11" s="103" t="s">
        <v>139</v>
      </c>
      <c r="K11" s="187">
        <v>0.86899999999999999</v>
      </c>
      <c r="L11" s="188">
        <v>0.76500000000000001</v>
      </c>
    </row>
    <row r="12" spans="1:12" x14ac:dyDescent="0.2">
      <c r="A12" s="159" t="s">
        <v>224</v>
      </c>
      <c r="B12" s="3" t="s">
        <v>267</v>
      </c>
      <c r="C12" s="133">
        <v>100</v>
      </c>
      <c r="D12" s="128">
        <f>'7'!S44</f>
        <v>119.57540407226095</v>
      </c>
      <c r="E12" s="169">
        <f>'7'!U44</f>
        <v>41.726312746843945</v>
      </c>
      <c r="F12" s="120">
        <f>'7'!W44</f>
        <v>8</v>
      </c>
      <c r="G12" s="172">
        <f>'7'!Y44</f>
        <v>5</v>
      </c>
      <c r="H12" s="156">
        <v>7</v>
      </c>
      <c r="I12" s="56"/>
      <c r="J12" s="103" t="s">
        <v>140</v>
      </c>
      <c r="K12" s="187">
        <v>0.80400000000000005</v>
      </c>
      <c r="L12" s="188">
        <v>0.749</v>
      </c>
    </row>
    <row r="13" spans="1:12" x14ac:dyDescent="0.2">
      <c r="A13" s="159" t="s">
        <v>225</v>
      </c>
      <c r="B13" s="3" t="s">
        <v>29</v>
      </c>
      <c r="C13" s="133">
        <v>100</v>
      </c>
      <c r="D13" s="128">
        <f>'8'!S44</f>
        <v>115.196343464225</v>
      </c>
      <c r="E13" s="169">
        <f>'8'!U44</f>
        <v>38.288445994942457</v>
      </c>
      <c r="F13" s="120">
        <f>'8'!W44</f>
        <v>1</v>
      </c>
      <c r="G13" s="172">
        <f>'8'!Y44</f>
        <v>0</v>
      </c>
      <c r="H13" s="156">
        <v>8</v>
      </c>
      <c r="I13" s="56"/>
      <c r="J13" s="103" t="s">
        <v>195</v>
      </c>
      <c r="K13" s="161">
        <v>0.78600000000000003</v>
      </c>
      <c r="L13" s="189">
        <v>0.73599999999999999</v>
      </c>
    </row>
    <row r="14" spans="1:12" x14ac:dyDescent="0.2">
      <c r="A14" s="159" t="s">
        <v>226</v>
      </c>
      <c r="B14" s="3" t="s">
        <v>30</v>
      </c>
      <c r="C14" s="133">
        <v>100</v>
      </c>
      <c r="D14" s="128">
        <f>'9'!S44</f>
        <v>106.60628854821759</v>
      </c>
      <c r="E14" s="169">
        <f>'9'!U44</f>
        <v>32.232126741091179</v>
      </c>
      <c r="F14" s="120">
        <f>'9'!W44</f>
        <v>0</v>
      </c>
      <c r="G14" s="172">
        <f>'9'!Y44</f>
        <v>0</v>
      </c>
      <c r="H14" s="156">
        <v>9</v>
      </c>
      <c r="I14" s="56"/>
      <c r="J14" s="103" t="s">
        <v>196</v>
      </c>
      <c r="K14" s="161">
        <v>0.69399999999999995</v>
      </c>
      <c r="L14" s="189">
        <v>0.751</v>
      </c>
    </row>
    <row r="15" spans="1:12" x14ac:dyDescent="0.2">
      <c r="A15" s="159" t="s">
        <v>2</v>
      </c>
      <c r="B15" s="3" t="s">
        <v>364</v>
      </c>
      <c r="C15" s="133">
        <v>100</v>
      </c>
      <c r="D15" s="128">
        <f>'10'!S44</f>
        <v>115.70855348178348</v>
      </c>
      <c r="E15" s="169">
        <f>'10'!U44</f>
        <v>41.651122737961039</v>
      </c>
      <c r="F15" s="120">
        <f>'10'!W44</f>
        <v>11</v>
      </c>
      <c r="G15" s="172">
        <f>'10'!Y44</f>
        <v>10</v>
      </c>
      <c r="H15" s="156">
        <v>10</v>
      </c>
      <c r="I15" s="56"/>
      <c r="J15" s="103" t="s">
        <v>197</v>
      </c>
      <c r="K15" s="161">
        <v>0.66300000000000003</v>
      </c>
      <c r="L15" s="189">
        <v>0.73499999999999999</v>
      </c>
    </row>
    <row r="16" spans="1:12" x14ac:dyDescent="0.2">
      <c r="A16" s="159" t="s">
        <v>3</v>
      </c>
      <c r="B16" s="3" t="s">
        <v>31</v>
      </c>
      <c r="C16" s="133">
        <v>100</v>
      </c>
      <c r="D16" s="128">
        <f>'11'!S44</f>
        <v>124.75529311859222</v>
      </c>
      <c r="E16" s="169">
        <f>'11'!U44</f>
        <v>59.998581028809674</v>
      </c>
      <c r="F16" s="120">
        <f>'11'!W44</f>
        <v>14</v>
      </c>
      <c r="G16" s="172">
        <f>'11'!Y44</f>
        <v>11</v>
      </c>
      <c r="H16" s="156">
        <v>11</v>
      </c>
      <c r="I16" s="56"/>
      <c r="J16" s="103" t="s">
        <v>198</v>
      </c>
      <c r="K16" s="161">
        <v>0.66</v>
      </c>
      <c r="L16" s="189">
        <v>0.72199999999999998</v>
      </c>
    </row>
    <row r="17" spans="1:12" x14ac:dyDescent="0.2">
      <c r="A17" s="159" t="s">
        <v>4</v>
      </c>
      <c r="B17" s="3" t="s">
        <v>32</v>
      </c>
      <c r="C17" s="133">
        <v>100</v>
      </c>
      <c r="D17" s="128">
        <f>'12'!S44</f>
        <v>109.49166079752378</v>
      </c>
      <c r="E17" s="169">
        <f>'12'!U44</f>
        <v>29.19617852570461</v>
      </c>
      <c r="F17" s="120">
        <f>'12'!W44</f>
        <v>4</v>
      </c>
      <c r="G17" s="172">
        <f>'12'!Y44</f>
        <v>2</v>
      </c>
      <c r="H17" s="156">
        <v>12</v>
      </c>
      <c r="I17" s="56"/>
      <c r="J17" s="103" t="s">
        <v>199</v>
      </c>
      <c r="K17" s="161">
        <v>0.69299999999999995</v>
      </c>
      <c r="L17" s="189">
        <v>0.73899999999999999</v>
      </c>
    </row>
    <row r="18" spans="1:12" x14ac:dyDescent="0.2">
      <c r="A18" s="159" t="s">
        <v>5</v>
      </c>
      <c r="B18" s="3" t="s">
        <v>33</v>
      </c>
      <c r="C18" s="133">
        <v>100</v>
      </c>
      <c r="D18" s="128">
        <f>'13'!S44</f>
        <v>109.77244945850993</v>
      </c>
      <c r="E18" s="169">
        <f>'13'!U44</f>
        <v>28.45717936370762</v>
      </c>
      <c r="F18" s="120">
        <f>'13'!W44</f>
        <v>1</v>
      </c>
      <c r="G18" s="172">
        <f>'13'!Y44</f>
        <v>0</v>
      </c>
      <c r="H18" s="156">
        <v>13</v>
      </c>
      <c r="I18" s="56"/>
      <c r="J18" s="103" t="s">
        <v>215</v>
      </c>
      <c r="K18" s="161">
        <v>0.75800000000000001</v>
      </c>
      <c r="L18" s="189">
        <v>0.74199999999999999</v>
      </c>
    </row>
    <row r="19" spans="1:12" x14ac:dyDescent="0.2">
      <c r="A19" s="159" t="s">
        <v>6</v>
      </c>
      <c r="B19" s="3" t="s">
        <v>34</v>
      </c>
      <c r="C19" s="133">
        <v>100</v>
      </c>
      <c r="D19" s="128">
        <f>'14'!S44</f>
        <v>117.90953058498584</v>
      </c>
      <c r="E19" s="169">
        <f>'14'!U44</f>
        <v>53.324822063506396</v>
      </c>
      <c r="F19" s="120">
        <f>'14'!W44</f>
        <v>4</v>
      </c>
      <c r="G19" s="172">
        <f>'14'!Y44</f>
        <v>2</v>
      </c>
      <c r="H19" s="156">
        <v>14</v>
      </c>
      <c r="I19" s="56"/>
      <c r="J19" s="103" t="s">
        <v>216</v>
      </c>
      <c r="K19" s="161">
        <v>0.752</v>
      </c>
      <c r="L19" s="189">
        <v>0.72199999999999998</v>
      </c>
    </row>
    <row r="20" spans="1:12" x14ac:dyDescent="0.2">
      <c r="A20" s="159" t="s">
        <v>7</v>
      </c>
      <c r="B20" s="3" t="s">
        <v>268</v>
      </c>
      <c r="C20" s="133">
        <v>100</v>
      </c>
      <c r="D20" s="128">
        <f>'15'!S44</f>
        <v>115.3276485691586</v>
      </c>
      <c r="E20" s="169">
        <f>'15'!U44</f>
        <v>50.202551515292456</v>
      </c>
      <c r="F20" s="120">
        <f>'15'!W44</f>
        <v>6</v>
      </c>
      <c r="G20" s="172">
        <f>'15'!Y44</f>
        <v>5</v>
      </c>
      <c r="H20" s="156">
        <v>15</v>
      </c>
      <c r="I20" s="56"/>
      <c r="J20" s="103" t="s">
        <v>217</v>
      </c>
      <c r="K20" s="161">
        <v>0.71899999999999997</v>
      </c>
      <c r="L20" s="189">
        <v>0.74399999999999999</v>
      </c>
    </row>
    <row r="21" spans="1:12" x14ac:dyDescent="0.2">
      <c r="A21" s="159" t="s">
        <v>8</v>
      </c>
      <c r="B21" s="3" t="s">
        <v>269</v>
      </c>
      <c r="C21" s="133">
        <v>100</v>
      </c>
      <c r="D21" s="128">
        <f>'16'!S44</f>
        <v>114.59020150997195</v>
      </c>
      <c r="E21" s="169">
        <f>'16'!U44</f>
        <v>52.817540549737686</v>
      </c>
      <c r="F21" s="120">
        <f>'16'!W44</f>
        <v>4</v>
      </c>
      <c r="G21" s="172">
        <f>'16'!Y44</f>
        <v>3</v>
      </c>
      <c r="H21" s="156">
        <v>16</v>
      </c>
      <c r="I21" s="56"/>
      <c r="J21" s="103" t="s">
        <v>218</v>
      </c>
      <c r="K21" s="161">
        <v>0.82599999999999996</v>
      </c>
      <c r="L21" s="189">
        <v>0.75</v>
      </c>
    </row>
    <row r="22" spans="1:12" x14ac:dyDescent="0.2">
      <c r="A22" s="159" t="s">
        <v>9</v>
      </c>
      <c r="B22" s="3" t="s">
        <v>270</v>
      </c>
      <c r="C22" s="133">
        <v>100</v>
      </c>
      <c r="D22" s="128">
        <f>'17'!S44</f>
        <v>120.39234537243729</v>
      </c>
      <c r="E22" s="169">
        <f>'17'!U44</f>
        <v>50.656088276904725</v>
      </c>
      <c r="F22" s="120">
        <f>'17'!W44</f>
        <v>6</v>
      </c>
      <c r="G22" s="172">
        <f>'17'!Y44</f>
        <v>5</v>
      </c>
      <c r="H22" s="156">
        <v>17</v>
      </c>
      <c r="I22" s="56"/>
      <c r="J22" s="103" t="s">
        <v>252</v>
      </c>
      <c r="K22" s="161">
        <v>0.84399999999999997</v>
      </c>
      <c r="L22" s="189">
        <v>0.76200000000000001</v>
      </c>
    </row>
    <row r="23" spans="1:12" x14ac:dyDescent="0.2">
      <c r="A23" s="159" t="s">
        <v>10</v>
      </c>
      <c r="B23" s="3" t="s">
        <v>271</v>
      </c>
      <c r="C23" s="133">
        <v>100</v>
      </c>
      <c r="D23" s="128">
        <f>'18'!S44</f>
        <v>116.20341409549157</v>
      </c>
      <c r="E23" s="169">
        <f>'18'!U44</f>
        <v>44.823522062782303</v>
      </c>
      <c r="F23" s="120">
        <f>'18'!W44</f>
        <v>34</v>
      </c>
      <c r="G23" s="172">
        <f>'18'!Y44</f>
        <v>7</v>
      </c>
      <c r="H23" s="156">
        <v>18</v>
      </c>
      <c r="I23" s="56"/>
      <c r="J23" s="190" t="s">
        <v>262</v>
      </c>
      <c r="K23" s="394">
        <v>0.94499999999999995</v>
      </c>
      <c r="L23" s="395">
        <v>0.77200000000000002</v>
      </c>
    </row>
    <row r="24" spans="1:12" x14ac:dyDescent="0.2">
      <c r="A24" s="159" t="s">
        <v>11</v>
      </c>
      <c r="B24" s="3" t="s">
        <v>35</v>
      </c>
      <c r="C24" s="133">
        <v>100</v>
      </c>
      <c r="D24" s="128">
        <f>'19'!S44</f>
        <v>117.47770649547233</v>
      </c>
      <c r="E24" s="169">
        <f>'19'!U44</f>
        <v>43.444079416406204</v>
      </c>
      <c r="F24" s="120">
        <f>'19'!W44</f>
        <v>22</v>
      </c>
      <c r="G24" s="172">
        <f>'19'!Y44</f>
        <v>23</v>
      </c>
      <c r="H24" s="156">
        <v>19</v>
      </c>
      <c r="I24" s="56"/>
      <c r="J24" s="103" t="s">
        <v>339</v>
      </c>
      <c r="K24" s="161">
        <v>0.80800000000000005</v>
      </c>
      <c r="L24" s="189">
        <v>0.74199999999999999</v>
      </c>
    </row>
    <row r="25" spans="1:12" x14ac:dyDescent="0.2">
      <c r="A25" s="159" t="s">
        <v>12</v>
      </c>
      <c r="B25" s="3" t="s">
        <v>366</v>
      </c>
      <c r="C25" s="133">
        <v>100</v>
      </c>
      <c r="D25" s="128">
        <f>'20'!S44</f>
        <v>110.37583487763057</v>
      </c>
      <c r="E25" s="169">
        <f>'20'!U44</f>
        <v>42.589517211700368</v>
      </c>
      <c r="F25" s="120">
        <f>'20'!W44</f>
        <v>1</v>
      </c>
      <c r="G25" s="172">
        <f>'20'!Y44</f>
        <v>0</v>
      </c>
      <c r="H25" s="156">
        <v>20</v>
      </c>
      <c r="I25" s="56"/>
      <c r="J25" s="103" t="s">
        <v>368</v>
      </c>
      <c r="K25" s="161">
        <v>0.82699999999999996</v>
      </c>
      <c r="L25" s="189">
        <v>0.69599999999999995</v>
      </c>
    </row>
    <row r="26" spans="1:12" x14ac:dyDescent="0.2">
      <c r="A26" s="159" t="s">
        <v>13</v>
      </c>
      <c r="B26" s="3" t="s">
        <v>191</v>
      </c>
      <c r="C26" s="133">
        <v>100</v>
      </c>
      <c r="D26" s="128">
        <f>'21'!S44</f>
        <v>113.6026640547412</v>
      </c>
      <c r="E26" s="169">
        <f>'21'!U44</f>
        <v>28.323009610308887</v>
      </c>
      <c r="F26" s="120">
        <f>'21'!W44</f>
        <v>7</v>
      </c>
      <c r="G26" s="172">
        <f>'21'!Y44</f>
        <v>6</v>
      </c>
      <c r="H26" s="156">
        <v>21</v>
      </c>
      <c r="I26" s="56"/>
      <c r="J26" s="200" t="s">
        <v>369</v>
      </c>
      <c r="K26" s="161">
        <v>0.78</v>
      </c>
      <c r="L26" s="189">
        <v>0.71399999999999997</v>
      </c>
    </row>
    <row r="27" spans="1:12" x14ac:dyDescent="0.2">
      <c r="A27" s="11" t="s">
        <v>14</v>
      </c>
      <c r="B27" s="12" t="s">
        <v>50</v>
      </c>
      <c r="C27" s="134">
        <v>100</v>
      </c>
      <c r="D27" s="129">
        <f>'22'!S44</f>
        <v>124.89281035089921</v>
      </c>
      <c r="E27" s="170">
        <f>'22'!U44</f>
        <v>57.744537697446241</v>
      </c>
      <c r="F27" s="121">
        <f>'22'!W44</f>
        <v>22</v>
      </c>
      <c r="G27" s="173">
        <f>'22'!Y44</f>
        <v>13</v>
      </c>
      <c r="H27" s="157">
        <v>22</v>
      </c>
      <c r="I27" s="56"/>
      <c r="J27" s="199" t="s">
        <v>370</v>
      </c>
      <c r="K27" s="396">
        <v>0.82799999999999996</v>
      </c>
      <c r="L27" s="397">
        <v>0.68200000000000005</v>
      </c>
    </row>
    <row r="28" spans="1:12" x14ac:dyDescent="0.2">
      <c r="A28" s="159" t="s">
        <v>15</v>
      </c>
      <c r="B28" s="3" t="s">
        <v>36</v>
      </c>
      <c r="C28" s="133">
        <v>100</v>
      </c>
      <c r="D28" s="128">
        <f>'23'!S44</f>
        <v>128.32735017915851</v>
      </c>
      <c r="E28" s="169">
        <f>'23'!U44</f>
        <v>60.955461587405004</v>
      </c>
      <c r="F28" s="120">
        <f>'23'!W44</f>
        <v>11</v>
      </c>
      <c r="G28" s="172">
        <f>'23'!Y44</f>
        <v>8</v>
      </c>
      <c r="H28" s="156">
        <v>23</v>
      </c>
      <c r="I28" s="56"/>
      <c r="J28" s="114" t="s">
        <v>549</v>
      </c>
      <c r="K28" s="422">
        <v>0.67200000000000004</v>
      </c>
      <c r="L28" s="423">
        <v>0.67900000000000005</v>
      </c>
    </row>
    <row r="29" spans="1:12" x14ac:dyDescent="0.2">
      <c r="A29" s="159" t="s">
        <v>16</v>
      </c>
      <c r="B29" s="3" t="s">
        <v>192</v>
      </c>
      <c r="C29" s="133">
        <v>100</v>
      </c>
      <c r="D29" s="128">
        <f>'24'!S44</f>
        <v>117.13729344538054</v>
      </c>
      <c r="E29" s="169">
        <f>'24'!U44</f>
        <v>43.927461637365155</v>
      </c>
      <c r="F29" s="120">
        <f>'24'!W44</f>
        <v>0</v>
      </c>
      <c r="G29" s="172">
        <f>'24'!Y44</f>
        <v>0</v>
      </c>
      <c r="H29" s="156">
        <v>24</v>
      </c>
      <c r="I29" s="56"/>
      <c r="J29" s="200" t="s">
        <v>550</v>
      </c>
      <c r="K29" s="416">
        <v>0.59799999999999998</v>
      </c>
      <c r="L29" s="417">
        <v>0.61099999999999999</v>
      </c>
    </row>
    <row r="30" spans="1:12" x14ac:dyDescent="0.2">
      <c r="A30" s="159" t="s">
        <v>17</v>
      </c>
      <c r="B30" s="3" t="s">
        <v>272</v>
      </c>
      <c r="C30" s="133">
        <v>100</v>
      </c>
      <c r="D30" s="128">
        <f>'25'!S44</f>
        <v>132.93371478052944</v>
      </c>
      <c r="E30" s="169">
        <f>'25'!U44</f>
        <v>66.359887236156723</v>
      </c>
      <c r="F30" s="120">
        <f>'25'!W44</f>
        <v>3</v>
      </c>
      <c r="G30" s="172">
        <f>'25'!Y44</f>
        <v>4</v>
      </c>
      <c r="H30" s="156">
        <v>25</v>
      </c>
      <c r="I30" s="56"/>
      <c r="J30" s="200" t="s">
        <v>551</v>
      </c>
      <c r="K30" s="416">
        <v>0.71299999999999997</v>
      </c>
      <c r="L30" s="417">
        <v>0.622</v>
      </c>
    </row>
    <row r="31" spans="1:12" x14ac:dyDescent="0.2">
      <c r="A31" s="159" t="s">
        <v>18</v>
      </c>
      <c r="B31" s="3" t="s">
        <v>273</v>
      </c>
      <c r="C31" s="133">
        <v>100</v>
      </c>
      <c r="D31" s="128">
        <f>'26'!S44</f>
        <v>127.9581636772446</v>
      </c>
      <c r="E31" s="169">
        <f>'26'!U44</f>
        <v>81.507858527359019</v>
      </c>
      <c r="F31" s="120">
        <f>'26'!W44</f>
        <v>11</v>
      </c>
      <c r="G31" s="172">
        <f>'26'!Y44</f>
        <v>8</v>
      </c>
      <c r="H31" s="156">
        <v>26</v>
      </c>
      <c r="I31" s="56"/>
      <c r="J31" s="115" t="s">
        <v>552</v>
      </c>
      <c r="K31" s="424">
        <v>0.64</v>
      </c>
      <c r="L31" s="425">
        <v>0.64900000000000002</v>
      </c>
    </row>
    <row r="32" spans="1:12" x14ac:dyDescent="0.2">
      <c r="A32" s="159" t="s">
        <v>19</v>
      </c>
      <c r="B32" s="3" t="s">
        <v>274</v>
      </c>
      <c r="C32" s="133">
        <v>100</v>
      </c>
      <c r="D32" s="128">
        <f>'27'!S44</f>
        <v>124.12680520199442</v>
      </c>
      <c r="E32" s="169">
        <f>'27'!U44</f>
        <v>85.721333228553519</v>
      </c>
      <c r="F32" s="120">
        <f>'27'!W44</f>
        <v>31</v>
      </c>
      <c r="G32" s="172">
        <f>'27'!Y44</f>
        <v>19</v>
      </c>
      <c r="H32" s="156">
        <v>27</v>
      </c>
      <c r="I32" s="56"/>
      <c r="J32" s="191" t="s">
        <v>141</v>
      </c>
      <c r="K32" s="191"/>
      <c r="L32" s="47" t="s">
        <v>120</v>
      </c>
    </row>
    <row r="33" spans="1:12" x14ac:dyDescent="0.2">
      <c r="A33" s="159" t="s">
        <v>20</v>
      </c>
      <c r="B33" s="3" t="s">
        <v>37</v>
      </c>
      <c r="C33" s="133">
        <v>100</v>
      </c>
      <c r="D33" s="128">
        <f>'28'!S44</f>
        <v>122.17902957311593</v>
      </c>
      <c r="E33" s="169">
        <f>'28'!U44</f>
        <v>78.780672739018271</v>
      </c>
      <c r="F33" s="120">
        <f>'28'!W44</f>
        <v>14</v>
      </c>
      <c r="G33" s="172">
        <f>'28'!Y44</f>
        <v>13</v>
      </c>
      <c r="H33" s="156">
        <v>28</v>
      </c>
      <c r="I33" s="56"/>
      <c r="J33" s="57" t="s">
        <v>612</v>
      </c>
      <c r="K33" s="58">
        <v>0.65</v>
      </c>
      <c r="L33" s="58">
        <v>0.627</v>
      </c>
    </row>
    <row r="34" spans="1:12" x14ac:dyDescent="0.2">
      <c r="A34" s="159" t="s">
        <v>21</v>
      </c>
      <c r="B34" s="3" t="s">
        <v>38</v>
      </c>
      <c r="C34" s="133">
        <v>100</v>
      </c>
      <c r="D34" s="128">
        <f>'29'!S44</f>
        <v>106.46996298217691</v>
      </c>
      <c r="E34" s="169">
        <f>'29'!U44</f>
        <v>92.249197461551162</v>
      </c>
      <c r="F34" s="120">
        <f>'29'!W44</f>
        <v>1</v>
      </c>
      <c r="G34" s="172">
        <f>'29'!Y44</f>
        <v>0</v>
      </c>
      <c r="H34" s="156">
        <v>29</v>
      </c>
      <c r="I34" s="56"/>
    </row>
    <row r="35" spans="1:12" x14ac:dyDescent="0.2">
      <c r="A35" s="159" t="s">
        <v>22</v>
      </c>
      <c r="B35" s="3" t="s">
        <v>377</v>
      </c>
      <c r="C35" s="133">
        <v>100</v>
      </c>
      <c r="D35" s="128">
        <f>'30'!S44</f>
        <v>133.9578289531388</v>
      </c>
      <c r="E35" s="169">
        <f>'30'!U44</f>
        <v>80.099894528826624</v>
      </c>
      <c r="F35" s="120">
        <f>'30'!W44</f>
        <v>10</v>
      </c>
      <c r="G35" s="172">
        <f>'30'!Y44</f>
        <v>7</v>
      </c>
      <c r="H35" s="156">
        <v>30</v>
      </c>
      <c r="I35" s="56"/>
    </row>
    <row r="36" spans="1:12" x14ac:dyDescent="0.2">
      <c r="A36" s="159" t="s">
        <v>23</v>
      </c>
      <c r="B36" s="3" t="s">
        <v>193</v>
      </c>
      <c r="C36" s="133">
        <v>100</v>
      </c>
      <c r="D36" s="128">
        <f>'31'!S44</f>
        <v>125.5880706438315</v>
      </c>
      <c r="E36" s="169">
        <f>'31'!U44</f>
        <v>70.142002870564639</v>
      </c>
      <c r="F36" s="120">
        <f>'31'!W44</f>
        <v>28</v>
      </c>
      <c r="G36" s="172">
        <f>'31'!Y44</f>
        <v>25</v>
      </c>
      <c r="H36" s="156">
        <v>31</v>
      </c>
      <c r="I36" s="56"/>
    </row>
    <row r="37" spans="1:12" x14ac:dyDescent="0.2">
      <c r="A37" s="159" t="s">
        <v>24</v>
      </c>
      <c r="B37" s="3" t="s">
        <v>39</v>
      </c>
      <c r="C37" s="133">
        <v>100</v>
      </c>
      <c r="D37" s="128">
        <f>'32'!S44</f>
        <v>123.83775718784274</v>
      </c>
      <c r="E37" s="169">
        <f>'32'!U44</f>
        <v>85.152895807129312</v>
      </c>
      <c r="F37" s="120">
        <f>'32'!W44</f>
        <v>8</v>
      </c>
      <c r="G37" s="172">
        <f>'32'!Y44</f>
        <v>7</v>
      </c>
      <c r="H37" s="156">
        <v>32</v>
      </c>
      <c r="I37" s="56"/>
    </row>
    <row r="38" spans="1:12" x14ac:dyDescent="0.2">
      <c r="A38" s="159" t="s">
        <v>25</v>
      </c>
      <c r="B38" s="3" t="s">
        <v>40</v>
      </c>
      <c r="C38" s="133">
        <v>100</v>
      </c>
      <c r="D38" s="128">
        <f>'33'!S44</f>
        <v>127.05819985882069</v>
      </c>
      <c r="E38" s="169">
        <f>'33'!U44</f>
        <v>86.963239927683944</v>
      </c>
      <c r="F38" s="120">
        <f>'33'!W44</f>
        <v>10</v>
      </c>
      <c r="G38" s="172">
        <f>'33'!Y44</f>
        <v>6</v>
      </c>
      <c r="H38" s="156">
        <v>33</v>
      </c>
      <c r="I38" s="56"/>
    </row>
    <row r="39" spans="1:12" x14ac:dyDescent="0.2">
      <c r="A39" s="159" t="s">
        <v>26</v>
      </c>
      <c r="B39" s="3" t="s">
        <v>276</v>
      </c>
      <c r="C39" s="133">
        <v>100</v>
      </c>
      <c r="D39" s="128">
        <f>'34'!S44</f>
        <v>126.82740166985832</v>
      </c>
      <c r="E39" s="169">
        <f>'34'!U44</f>
        <v>71.820989865874651</v>
      </c>
      <c r="F39" s="120">
        <f>'34'!W44</f>
        <v>13</v>
      </c>
      <c r="G39" s="172">
        <f>'34'!Y44</f>
        <v>13</v>
      </c>
      <c r="H39" s="156">
        <v>34</v>
      </c>
      <c r="I39" s="56"/>
    </row>
    <row r="40" spans="1:12" x14ac:dyDescent="0.2">
      <c r="A40" s="159" t="s">
        <v>51</v>
      </c>
      <c r="B40" s="3" t="s">
        <v>367</v>
      </c>
      <c r="C40" s="133">
        <v>100</v>
      </c>
      <c r="D40" s="128">
        <f>'35'!S44</f>
        <v>127.29074161434427</v>
      </c>
      <c r="E40" s="169">
        <f>'35'!U44</f>
        <v>73.156743496391201</v>
      </c>
      <c r="F40" s="120">
        <f>'35'!W44</f>
        <v>39</v>
      </c>
      <c r="G40" s="172">
        <f>'35'!Y44</f>
        <v>36</v>
      </c>
      <c r="H40" s="156">
        <v>35</v>
      </c>
      <c r="I40" s="56"/>
    </row>
    <row r="41" spans="1:12" x14ac:dyDescent="0.2">
      <c r="A41" s="159" t="s">
        <v>194</v>
      </c>
      <c r="B41" s="3" t="s">
        <v>41</v>
      </c>
      <c r="C41" s="133">
        <v>100</v>
      </c>
      <c r="D41" s="128">
        <f>'36'!S44</f>
        <v>122.29674392379737</v>
      </c>
      <c r="E41" s="169">
        <f>'36'!U44</f>
        <v>79.535954515219842</v>
      </c>
      <c r="F41" s="120">
        <f>'36'!W44</f>
        <v>16</v>
      </c>
      <c r="G41" s="172">
        <f>'36'!Y44</f>
        <v>10</v>
      </c>
      <c r="H41" s="156">
        <v>36</v>
      </c>
      <c r="I41" s="56"/>
    </row>
    <row r="42" spans="1:12" x14ac:dyDescent="0.2">
      <c r="A42" s="159" t="s">
        <v>200</v>
      </c>
      <c r="B42" s="3" t="s">
        <v>345</v>
      </c>
      <c r="C42" s="133">
        <v>100</v>
      </c>
      <c r="D42" s="128">
        <f>'37'!S44</f>
        <v>130.18805058659794</v>
      </c>
      <c r="E42" s="169">
        <f>'37'!U44</f>
        <v>63.292392285477106</v>
      </c>
      <c r="F42" s="120">
        <f>'37'!W44</f>
        <v>19</v>
      </c>
      <c r="G42" s="172">
        <f>'37'!Y44</f>
        <v>11</v>
      </c>
      <c r="H42" s="156">
        <v>37</v>
      </c>
      <c r="I42" s="56"/>
    </row>
    <row r="43" spans="1:12" x14ac:dyDescent="0.2">
      <c r="A43" s="159" t="s">
        <v>201</v>
      </c>
      <c r="B43" s="3" t="s">
        <v>278</v>
      </c>
      <c r="C43" s="133">
        <v>100</v>
      </c>
      <c r="D43" s="128">
        <f>'38'!S44</f>
        <v>130.11412386745806</v>
      </c>
      <c r="E43" s="169">
        <f>'38'!U44</f>
        <v>17.155756780649163</v>
      </c>
      <c r="F43" s="120">
        <f>'38'!W44</f>
        <v>3</v>
      </c>
      <c r="G43" s="172">
        <f>'38'!Y44</f>
        <v>2</v>
      </c>
      <c r="H43" s="156">
        <v>38</v>
      </c>
      <c r="I43" s="56"/>
    </row>
    <row r="44" spans="1:12" x14ac:dyDescent="0.2">
      <c r="A44" s="159" t="s">
        <v>202</v>
      </c>
      <c r="B44" s="3" t="s">
        <v>279</v>
      </c>
      <c r="C44" s="133">
        <v>100</v>
      </c>
      <c r="D44" s="128">
        <f>'39'!S44</f>
        <v>140.5205270382487</v>
      </c>
      <c r="E44" s="169">
        <f>'39'!U44</f>
        <v>58.135639667063472</v>
      </c>
      <c r="F44" s="120">
        <f>'39'!W44</f>
        <v>3</v>
      </c>
      <c r="G44" s="172">
        <f>'39'!Y44</f>
        <v>5</v>
      </c>
      <c r="H44" s="156">
        <v>39</v>
      </c>
      <c r="I44" s="56"/>
    </row>
    <row r="45" spans="1:12" x14ac:dyDescent="0.2">
      <c r="A45" s="106"/>
      <c r="B45" s="94" t="s">
        <v>83</v>
      </c>
      <c r="C45" s="135">
        <f>SUM(C6:C44)</f>
        <v>3900</v>
      </c>
      <c r="D45" s="202">
        <f>SUM(D6:D44)</f>
        <v>4759.2503244249792</v>
      </c>
      <c r="E45" s="203">
        <f>SUM(E6:E44)</f>
        <v>2276.6607275393981</v>
      </c>
      <c r="F45" s="204">
        <f>SUM(F6:F44)</f>
        <v>451</v>
      </c>
      <c r="G45" s="205">
        <f>SUM(G6:G44)</f>
        <v>319</v>
      </c>
      <c r="H45" s="160"/>
      <c r="I45" s="56"/>
    </row>
    <row r="46" spans="1:12" x14ac:dyDescent="0.2">
      <c r="A46" s="398" t="str">
        <f>取引基本表!$E$1</f>
        <v>2015年南あわじ市産業連関表</v>
      </c>
      <c r="B46" s="399"/>
      <c r="C46" s="60"/>
      <c r="D46" s="60"/>
      <c r="E46" s="60"/>
      <c r="F46" s="60"/>
      <c r="G46" s="60"/>
      <c r="H46" s="48"/>
      <c r="I46" s="48"/>
      <c r="J46" s="48"/>
    </row>
    <row r="47" spans="1:12" x14ac:dyDescent="0.2">
      <c r="A47" s="59" t="s">
        <v>555</v>
      </c>
      <c r="B47" s="60"/>
      <c r="C47" s="60"/>
      <c r="D47" s="60"/>
      <c r="E47" s="60"/>
      <c r="F47" s="60"/>
      <c r="G47" s="60"/>
      <c r="H47" s="48"/>
      <c r="I47" s="48"/>
      <c r="J47" s="48"/>
    </row>
    <row r="48" spans="1:12" x14ac:dyDescent="0.2">
      <c r="A48" s="59" t="s">
        <v>556</v>
      </c>
      <c r="B48" s="60"/>
      <c r="C48" s="60"/>
      <c r="D48" s="60"/>
      <c r="E48" s="60"/>
      <c r="F48" s="60"/>
      <c r="G48" s="60"/>
      <c r="H48" s="48"/>
      <c r="I48" s="48"/>
      <c r="J48" s="48"/>
    </row>
    <row r="49" spans="1:10" x14ac:dyDescent="0.2">
      <c r="A49" s="59" t="s">
        <v>251</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G8" activePane="bottomRight" state="frozen"/>
      <selection pane="topRight" activeCell="C1" sqref="C1"/>
      <selection pane="bottomLeft" activeCell="A6" sqref="A6"/>
      <selection pane="bottomRight" activeCell="M14" sqref="M14"/>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358</v>
      </c>
    </row>
    <row r="2" spans="1:18" x14ac:dyDescent="0.2">
      <c r="A2" s="43" t="s">
        <v>357</v>
      </c>
      <c r="B2" s="44"/>
      <c r="C2" s="44"/>
      <c r="D2" s="44"/>
      <c r="E2" s="44"/>
      <c r="F2" s="45"/>
      <c r="G2" s="45"/>
      <c r="O2" s="426"/>
      <c r="P2" s="434" t="s">
        <v>605</v>
      </c>
      <c r="Q2" s="427"/>
      <c r="R2" s="428" t="s">
        <v>557</v>
      </c>
    </row>
    <row r="3" spans="1:18" x14ac:dyDescent="0.2">
      <c r="A3" s="15" t="s">
        <v>396</v>
      </c>
      <c r="I3" s="15" t="s">
        <v>253</v>
      </c>
      <c r="O3" s="426"/>
      <c r="P3" s="427"/>
      <c r="Q3" s="427"/>
    </row>
    <row r="4" spans="1:18" x14ac:dyDescent="0.2">
      <c r="A4" s="50"/>
      <c r="B4" s="51"/>
      <c r="C4" s="52" t="s">
        <v>123</v>
      </c>
      <c r="D4" s="113"/>
      <c r="E4" s="122" t="s">
        <v>124</v>
      </c>
      <c r="F4" s="122"/>
      <c r="G4" s="114" t="s">
        <v>125</v>
      </c>
      <c r="I4" s="136"/>
      <c r="J4" s="137" t="s">
        <v>128</v>
      </c>
      <c r="K4" s="138" t="s">
        <v>209</v>
      </c>
      <c r="L4" s="139" t="s">
        <v>130</v>
      </c>
      <c r="M4" s="138" t="s">
        <v>254</v>
      </c>
      <c r="O4" s="49"/>
      <c r="P4" s="431" t="s">
        <v>558</v>
      </c>
      <c r="Q4" s="437" t="s">
        <v>606</v>
      </c>
      <c r="R4" s="433" t="s">
        <v>607</v>
      </c>
    </row>
    <row r="5" spans="1:18" x14ac:dyDescent="0.2">
      <c r="A5" s="54"/>
      <c r="B5" s="126"/>
      <c r="C5" s="123" t="s">
        <v>128</v>
      </c>
      <c r="D5" s="124" t="s">
        <v>129</v>
      </c>
      <c r="E5" s="125" t="s">
        <v>130</v>
      </c>
      <c r="F5" s="124" t="s">
        <v>131</v>
      </c>
      <c r="G5" s="115" t="s">
        <v>132</v>
      </c>
      <c r="I5" s="140"/>
      <c r="J5" s="141" t="s">
        <v>127</v>
      </c>
      <c r="K5" s="142" t="s">
        <v>127</v>
      </c>
      <c r="L5" s="143" t="s">
        <v>255</v>
      </c>
      <c r="M5" s="142" t="s">
        <v>255</v>
      </c>
      <c r="O5" s="49"/>
      <c r="P5" s="432" t="s">
        <v>559</v>
      </c>
      <c r="Q5" s="438">
        <v>2019</v>
      </c>
      <c r="R5" s="436">
        <v>2020</v>
      </c>
    </row>
    <row r="6" spans="1:18" x14ac:dyDescent="0.2">
      <c r="A6" s="2" t="s">
        <v>263</v>
      </c>
      <c r="B6" s="10" t="s">
        <v>264</v>
      </c>
      <c r="C6" s="175">
        <f>'1'!S5+'2'!S5+'3'!S5+'4'!S5+'5'!S5+'6'!S5+'7'!S5+'8'!S5+'9'!S5+'10'!S5+'11'!S5+'12'!S5+'13'!S5+'14'!S5+'15'!S5+'16'!S5+'17'!S5+'18'!S5+'19'!S5+'20'!S5+'21'!S5+'22'!S5+'23'!S5+'24'!S5+'25'!S5+'26'!S5+'27'!S5+'28'!S5+'29'!S5+'30'!S5+'31'!S5+'32'!S5+'33'!S5+'34'!S5+'35'!S5+'36'!S5+'37'!S5+'38'!S5+'39'!S5</f>
        <v>157.63796130878603</v>
      </c>
      <c r="D6" s="193">
        <f>'1'!U5+'2'!U5+'3'!U5+'4'!U5+'5'!U5+'6'!U5+'7'!U5+'8'!U5+'9'!U5+'10'!U5+'11'!U5+'12'!U5+'13'!U5+'14'!U5+'15'!U5+'16'!U5+'17'!U5+'18'!U5+'19'!U5+'20'!U5+'21'!U5+'22'!U5+'23'!U5+'24'!U5+'25'!U5+'26'!U5+'27'!U5+'28'!U5+'29'!U5+'30'!U5+'31'!U5+'32'!U5+'33'!U5+'34'!U5+'35'!U5+'36'!U5+'37'!U5+'38'!U5+'39'!U5</f>
        <v>71.161062120758828</v>
      </c>
      <c r="E6" s="120">
        <f>'1'!W5+'2'!W5+'3'!W5+'4'!W5+'5'!W5+'6'!W5+'7'!W5+'8'!W5+'9'!W5+'10'!W5+'11'!W5+'12'!W5+'13'!W5+'14'!W5+'15'!W5+'16'!W5+'17'!W5+'18'!W5+'19'!W5+'20'!W5+'21'!W5+'22'!W5+'23'!W5+'24'!W5+'25'!W5+'26'!W5+'27'!W5+'28'!W5+'29'!W5+'30'!W5+'31'!W5+'32'!W5+'33'!W5+'34'!W5+'35'!W5+'36'!W5+'37'!W5+'38'!W5+'39'!W5</f>
        <v>32</v>
      </c>
      <c r="F6" s="172">
        <f>'1'!Y5+'2'!Y5+'3'!Y5+'4'!Y5+'5'!Y5+'6'!Y5+'7'!Y5+'8'!Y5+'9'!Y5+'10'!Y5+'11'!Y5+'12'!Y5+'13'!Y5+'14'!Y5+'15'!Y5+'16'!Y5+'17'!Y5+'18'!Y5+'19'!Y5+'20'!Y5+'21'!Y5+'22'!Y5+'23'!Y5+'24'!Y5+'25'!Y5+'26'!Y5+'27'!Y5+'28'!Y5+'29'!Y5+'30'!Y5+'31'!Y5+'32'!Y5+'33'!Y5+'34'!Y5+'35'!Y5+'36'!Y5+'37'!Y5+'38'!Y5+'39'!Y5</f>
        <v>20</v>
      </c>
      <c r="G6" s="116">
        <v>1</v>
      </c>
      <c r="I6" s="144" t="s">
        <v>256</v>
      </c>
      <c r="J6" s="145">
        <f>C45</f>
        <v>4759.2503244249792</v>
      </c>
      <c r="K6" s="145">
        <f>D45</f>
        <v>2276.6607275393972</v>
      </c>
      <c r="L6" s="146">
        <f>E45</f>
        <v>451</v>
      </c>
      <c r="M6" s="147">
        <f>F45</f>
        <v>319</v>
      </c>
      <c r="O6" s="49"/>
      <c r="P6" s="429" t="s">
        <v>560</v>
      </c>
      <c r="Q6" s="429">
        <v>22311703</v>
      </c>
      <c r="R6" s="429">
        <v>21735871</v>
      </c>
    </row>
    <row r="7" spans="1:18" x14ac:dyDescent="0.2">
      <c r="A7" s="159" t="s">
        <v>219</v>
      </c>
      <c r="B7" s="3" t="s">
        <v>265</v>
      </c>
      <c r="C7" s="174">
        <f>'1'!S6+'2'!S6+'3'!S6+'4'!S6+'5'!S6+'6'!S6+'7'!S6+'8'!S6+'9'!S6+'10'!S6+'11'!S6+'12'!S6+'13'!S6+'14'!S6+'15'!S6+'16'!S6+'17'!S6+'18'!S6+'19'!S6+'20'!S6+'21'!S6+'22'!S6+'23'!S6+'24'!S6+'25'!S6+'26'!S6+'27'!S6+'28'!S6+'29'!S6+'30'!S6+'31'!S6+'32'!S6+'33'!S6+'34'!S6+'35'!S6+'36'!S6+'37'!S6+'38'!S6+'39'!S6</f>
        <v>108.14363884296168</v>
      </c>
      <c r="D7" s="193">
        <f>'1'!U6+'2'!U6+'3'!U6+'4'!U6+'5'!U6+'6'!U6+'7'!U6+'8'!U6+'9'!U6+'10'!U6+'11'!U6+'12'!U6+'13'!U6+'14'!U6+'15'!U6+'16'!U6+'17'!U6+'18'!U6+'19'!U6+'20'!U6+'21'!U6+'22'!U6+'23'!U6+'24'!U6+'25'!U6+'26'!U6+'27'!U6+'28'!U6+'29'!U6+'30'!U6+'31'!U6+'32'!U6+'33'!U6+'34'!U6+'35'!U6+'36'!U6+'37'!U6+'38'!U6+'39'!U6</f>
        <v>74.697152602870418</v>
      </c>
      <c r="E7" s="120">
        <f>'1'!W6+'2'!W6+'3'!W6+'4'!W6+'5'!W6+'6'!W6+'7'!W6+'8'!W6+'9'!W6+'10'!W6+'11'!W6+'12'!W6+'13'!W6+'14'!W6+'15'!W6+'16'!W6+'17'!W6+'18'!W6+'19'!W6+'20'!W6+'21'!W6+'22'!W6+'23'!W6+'24'!W6+'25'!W6+'26'!W6+'27'!W6+'28'!W6+'29'!W6+'30'!W6+'31'!W6+'32'!W6+'33'!W6+'34'!W6+'35'!W6+'36'!W6+'37'!W6+'38'!W6+'39'!W6</f>
        <v>14</v>
      </c>
      <c r="F7" s="172">
        <f>'1'!Y6+'2'!Y6+'3'!Y6+'4'!Y6+'5'!Y6+'6'!Y6+'7'!Y6+'8'!Y6+'9'!Y6+'10'!Y6+'11'!Y6+'12'!Y6+'13'!Y6+'14'!Y6+'15'!Y6+'16'!Y6+'17'!Y6+'18'!Y6+'19'!Y6+'20'!Y6+'21'!Y6+'22'!Y6+'23'!Y6+'24'!Y6+'25'!Y6+'26'!Y6+'27'!Y6+'28'!Y6+'29'!Y6+'30'!Y6+'31'!Y6+'32'!Y6+'33'!Y6+'34'!Y6+'35'!Y6+'36'!Y6+'37'!Y6+'38'!Y6+'39'!Y6</f>
        <v>0</v>
      </c>
      <c r="G7" s="117">
        <v>2</v>
      </c>
      <c r="I7" s="144" t="s">
        <v>257</v>
      </c>
      <c r="J7" s="145">
        <f>最終需要_まとめ!C45</f>
        <v>3900</v>
      </c>
      <c r="K7" s="383">
        <f>Q66</f>
        <v>161691</v>
      </c>
      <c r="L7" s="148" t="s">
        <v>258</v>
      </c>
      <c r="M7" s="149" t="s">
        <v>258</v>
      </c>
      <c r="O7" s="49"/>
      <c r="P7" s="429" t="s">
        <v>561</v>
      </c>
      <c r="Q7" s="429">
        <v>7098009</v>
      </c>
      <c r="R7" s="429">
        <v>6903478</v>
      </c>
    </row>
    <row r="8" spans="1:18" x14ac:dyDescent="0.2">
      <c r="A8" s="159" t="s">
        <v>220</v>
      </c>
      <c r="B8" s="3" t="s">
        <v>266</v>
      </c>
      <c r="C8" s="174">
        <f>'1'!S7+'2'!S7+'3'!S7+'4'!S7+'5'!S7+'6'!S7+'7'!S7+'8'!S7+'9'!S7+'10'!S7+'11'!S7+'12'!S7+'13'!S7+'14'!S7+'15'!S7+'16'!S7+'17'!S7+'18'!S7+'19'!S7+'20'!S7+'21'!S7+'22'!S7+'23'!S7+'24'!S7+'25'!S7+'26'!S7+'27'!S7+'28'!S7+'29'!S7+'30'!S7+'31'!S7+'32'!S7+'33'!S7+'34'!S7+'35'!S7+'36'!S7+'37'!S7+'38'!S7+'39'!S7</f>
        <v>111.16473074506894</v>
      </c>
      <c r="D8" s="193">
        <f>'1'!U7+'2'!U7+'3'!U7+'4'!U7+'5'!U7+'6'!U7+'7'!U7+'8'!U7+'9'!U7+'10'!U7+'11'!U7+'12'!U7+'13'!U7+'14'!U7+'15'!U7+'16'!U7+'17'!U7+'18'!U7+'19'!U7+'20'!U7+'21'!U7+'22'!U7+'23'!U7+'24'!U7+'25'!U7+'26'!U7+'27'!U7+'28'!U7+'29'!U7+'30'!U7+'31'!U7+'32'!U7+'33'!U7+'34'!U7+'35'!U7+'36'!U7+'37'!U7+'38'!U7+'39'!U7</f>
        <v>57.590093399298986</v>
      </c>
      <c r="E8" s="120">
        <f>'1'!W7+'2'!W7+'3'!W7+'4'!W7+'5'!W7+'6'!W7+'7'!W7+'8'!W7+'9'!W7+'10'!W7+'11'!W7+'12'!W7+'13'!W7+'14'!W7+'15'!W7+'16'!W7+'17'!W7+'18'!W7+'19'!W7+'20'!W7+'21'!W7+'22'!W7+'23'!W7+'24'!W7+'25'!W7+'26'!W7+'27'!W7+'28'!W7+'29'!W7+'30'!W7+'31'!W7+'32'!W7+'33'!W7+'34'!W7+'35'!W7+'36'!W7+'37'!W7+'38'!W7+'39'!W7</f>
        <v>11</v>
      </c>
      <c r="F8" s="172">
        <f>'1'!Y7+'2'!Y7+'3'!Y7+'4'!Y7+'5'!Y7+'6'!Y7+'7'!Y7+'8'!Y7+'9'!Y7+'10'!Y7+'11'!Y7+'12'!Y7+'13'!Y7+'14'!Y7+'15'!Y7+'16'!Y7+'17'!Y7+'18'!Y7+'19'!Y7+'20'!Y7+'21'!Y7+'22'!Y7+'23'!Y7+'24'!Y7+'25'!Y7+'26'!Y7+'27'!Y7+'28'!Y7+'29'!Y7+'30'!Y7+'31'!Y7+'32'!Y7+'33'!Y7+'34'!Y7+'35'!Y7+'36'!Y7+'37'!Y7+'38'!Y7+'39'!Y7</f>
        <v>8</v>
      </c>
      <c r="G8" s="117">
        <v>3</v>
      </c>
      <c r="I8" s="144" t="s">
        <v>259</v>
      </c>
      <c r="J8" s="441">
        <f>J6/J7</f>
        <v>1.220320596006405</v>
      </c>
      <c r="K8" s="150">
        <f>K6/K7*100</f>
        <v>1.4080318184310796</v>
      </c>
      <c r="L8" s="148" t="s">
        <v>261</v>
      </c>
      <c r="M8" s="151" t="s">
        <v>261</v>
      </c>
      <c r="O8" s="49"/>
      <c r="P8" s="429" t="s">
        <v>562</v>
      </c>
      <c r="Q8" s="429">
        <v>3587529</v>
      </c>
      <c r="R8" s="429">
        <v>3385318</v>
      </c>
    </row>
    <row r="9" spans="1:18" x14ac:dyDescent="0.2">
      <c r="A9" s="159" t="s">
        <v>221</v>
      </c>
      <c r="B9" s="3" t="s">
        <v>27</v>
      </c>
      <c r="C9" s="174">
        <f>'1'!S8+'2'!S8+'3'!S8+'4'!S8+'5'!S8+'6'!S8+'7'!S8+'8'!S8+'9'!S8+'10'!S8+'11'!S8+'12'!S8+'13'!S8+'14'!S8+'15'!S8+'16'!S8+'17'!S8+'18'!S8+'19'!S8+'20'!S8+'21'!S8+'22'!S8+'23'!S8+'24'!S8+'25'!S8+'26'!S8+'27'!S8+'28'!S8+'29'!S8+'30'!S8+'31'!S8+'32'!S8+'33'!S8+'34'!S8+'35'!S8+'36'!S8+'37'!S8+'38'!S8+'39'!S8</f>
        <v>101.64101947110662</v>
      </c>
      <c r="D9" s="193">
        <f>'1'!U8+'2'!U8+'3'!U8+'4'!U8+'5'!U8+'6'!U8+'7'!U8+'8'!U8+'9'!U8+'10'!U8+'11'!U8+'12'!U8+'13'!U8+'14'!U8+'15'!U8+'16'!U8+'17'!U8+'18'!U8+'19'!U8+'20'!U8+'21'!U8+'22'!U8+'23'!U8+'24'!U8+'25'!U8+'26'!U8+'27'!U8+'28'!U8+'29'!U8+'30'!U8+'31'!U8+'32'!U8+'33'!U8+'34'!U8+'35'!U8+'36'!U8+'37'!U8+'38'!U8+'39'!U8</f>
        <v>61.408115930460262</v>
      </c>
      <c r="E9" s="120">
        <f>'1'!W8+'2'!W8+'3'!W8+'4'!W8+'5'!W8+'6'!W8+'7'!W8+'8'!W8+'9'!W8+'10'!W8+'11'!W8+'12'!W8+'13'!W8+'14'!W8+'15'!W8+'16'!W8+'17'!W8+'18'!W8+'19'!W8+'20'!W8+'21'!W8+'22'!W8+'23'!W8+'24'!W8+'25'!W8+'26'!W8+'27'!W8+'28'!W8+'29'!W8+'30'!W8+'31'!W8+'32'!W8+'33'!W8+'34'!W8+'35'!W8+'36'!W8+'37'!W8+'38'!W8+'39'!W8</f>
        <v>8</v>
      </c>
      <c r="F9" s="172">
        <f>'1'!Y8+'2'!Y8+'3'!Y8+'4'!Y8+'5'!Y8+'6'!Y8+'7'!Y8+'8'!Y8+'9'!Y8+'10'!Y8+'11'!Y8+'12'!Y8+'13'!Y8+'14'!Y8+'15'!Y8+'16'!Y8+'17'!Y8+'18'!Y8+'19'!Y8+'20'!Y8+'21'!Y8+'22'!Y8+'23'!Y8+'24'!Y8+'25'!Y8+'26'!Y8+'27'!Y8+'28'!Y8+'29'!Y8+'30'!Y8+'31'!Y8+'32'!Y8+'33'!Y8+'34'!Y8+'35'!Y8+'36'!Y8+'37'!Y8+'38'!Y8+'39'!Y8</f>
        <v>6</v>
      </c>
      <c r="G9" s="117">
        <v>4</v>
      </c>
      <c r="I9" s="152" t="s">
        <v>125</v>
      </c>
      <c r="J9" s="456" t="s">
        <v>608</v>
      </c>
      <c r="K9" s="457"/>
      <c r="L9" s="153"/>
      <c r="M9" s="154"/>
      <c r="O9" s="49"/>
      <c r="P9" s="429" t="s">
        <v>563</v>
      </c>
      <c r="Q9" s="429">
        <v>1982260</v>
      </c>
      <c r="R9" s="429">
        <v>1908128</v>
      </c>
    </row>
    <row r="10" spans="1:18" x14ac:dyDescent="0.2">
      <c r="A10" s="2" t="s">
        <v>222</v>
      </c>
      <c r="B10" s="10" t="s">
        <v>190</v>
      </c>
      <c r="C10" s="175">
        <f>'1'!S9+'2'!S9+'3'!S9+'4'!S9+'5'!S9+'6'!S9+'7'!S9+'8'!S9+'9'!S9+'10'!S9+'11'!S9+'12'!S9+'13'!S9+'14'!S9+'15'!S9+'16'!S9+'17'!S9+'18'!S9+'19'!S9+'20'!S9+'21'!S9+'22'!S9+'23'!S9+'24'!S9+'25'!S9+'26'!S9+'27'!S9+'28'!S9+'29'!S9+'30'!S9+'31'!S9+'32'!S9+'33'!S9+'34'!S9+'35'!S9+'36'!S9+'37'!S9+'38'!S9+'39'!S9</f>
        <v>116.47521086984669</v>
      </c>
      <c r="D10" s="194">
        <f>'1'!U9+'2'!U9+'3'!U9+'4'!U9+'5'!U9+'6'!U9+'7'!U9+'8'!U9+'9'!U9+'10'!U9+'11'!U9+'12'!U9+'13'!U9+'14'!U9+'15'!U9+'16'!U9+'17'!U9+'18'!U9+'19'!U9+'20'!U9+'21'!U9+'22'!U9+'23'!U9+'24'!U9+'25'!U9+'26'!U9+'27'!U9+'28'!U9+'29'!U9+'30'!U9+'31'!U9+'32'!U9+'33'!U9+'34'!U9+'35'!U9+'36'!U9+'37'!U9+'38'!U9+'39'!U9</f>
        <v>36.818951539969575</v>
      </c>
      <c r="E10" s="119">
        <f>'1'!W9+'2'!W9+'3'!W9+'4'!W9+'5'!W9+'6'!W9+'7'!W9+'8'!W9+'9'!W9+'10'!W9+'11'!W9+'12'!W9+'13'!W9+'14'!W9+'15'!W9+'16'!W9+'17'!W9+'18'!W9+'19'!W9+'20'!W9+'21'!W9+'22'!W9+'23'!W9+'24'!W9+'25'!W9+'26'!W9+'27'!W9+'28'!W9+'29'!W9+'30'!W9+'31'!W9+'32'!W9+'33'!W9+'34'!W9+'35'!W9+'36'!W9+'37'!W9+'38'!W9+'39'!W9</f>
        <v>5</v>
      </c>
      <c r="F10" s="171">
        <f>'1'!Y9+'2'!Y9+'3'!Y9+'4'!Y9+'5'!Y9+'6'!Y9+'7'!Y9+'8'!Y9+'9'!Y9+'10'!Y9+'11'!Y9+'12'!Y9+'13'!Y9+'14'!Y9+'15'!Y9+'16'!Y9+'17'!Y9+'18'!Y9+'19'!Y9+'20'!Y9+'21'!Y9+'22'!Y9+'23'!Y9+'24'!Y9+'25'!Y9+'26'!Y9+'27'!Y9+'28'!Y9+'29'!Y9+'30'!Y9+'31'!Y9+'32'!Y9+'33'!Y9+'34'!Y9+'35'!Y9+'36'!Y9+'37'!Y9+'38'!Y9+'39'!Y9</f>
        <v>5</v>
      </c>
      <c r="G10" s="116">
        <v>5</v>
      </c>
      <c r="I10" s="26" t="s">
        <v>260</v>
      </c>
      <c r="O10" s="49"/>
      <c r="P10" s="429" t="s">
        <v>564</v>
      </c>
      <c r="Q10" s="429">
        <v>2933055</v>
      </c>
      <c r="R10" s="429">
        <v>2958496</v>
      </c>
    </row>
    <row r="11" spans="1:18" x14ac:dyDescent="0.2">
      <c r="A11" s="159" t="s">
        <v>223</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38.422391857506362</v>
      </c>
      <c r="E11" s="120">
        <f>'1'!W10+'2'!W10+'3'!W10+'4'!W10+'5'!W10+'6'!W10+'7'!W10+'8'!W10+'9'!W10+'10'!W10+'11'!W10+'12'!W10+'13'!W10+'14'!W10+'15'!W10+'16'!W10+'17'!W10+'18'!W10+'19'!W10+'20'!W10+'21'!W10+'22'!W10+'23'!W10+'24'!W10+'25'!W10+'26'!W10+'27'!W10+'28'!W10+'29'!W10+'30'!W10+'31'!W10+'32'!W10+'33'!W10+'34'!W10+'35'!W10+'36'!W10+'37'!W10+'38'!W10+'39'!W10</f>
        <v>11</v>
      </c>
      <c r="F11" s="172">
        <f>'1'!Y10+'2'!Y10+'3'!Y10+'4'!Y10+'5'!Y10+'6'!Y10+'7'!Y10+'8'!Y10+'9'!Y10+'10'!Y10+'11'!Y10+'12'!Y10+'13'!Y10+'14'!Y10+'15'!Y10+'16'!Y10+'17'!Y10+'18'!Y10+'19'!Y10+'20'!Y10+'21'!Y10+'22'!Y10+'23'!Y10+'24'!Y10+'25'!Y10+'26'!Y10+'27'!Y10+'28'!Y10+'29'!Y10+'30'!Y10+'31'!Y10+'32'!Y10+'33'!Y10+'34'!Y10+'35'!Y10+'36'!Y10+'37'!Y10+'38'!Y10+'39'!Y10</f>
        <v>10</v>
      </c>
      <c r="G11" s="117">
        <v>6</v>
      </c>
      <c r="O11" s="49"/>
      <c r="P11" s="429" t="s">
        <v>565</v>
      </c>
      <c r="Q11" s="429">
        <v>1278601</v>
      </c>
      <c r="R11" s="429">
        <v>1266442</v>
      </c>
    </row>
    <row r="12" spans="1:18" x14ac:dyDescent="0.2">
      <c r="A12" s="159" t="s">
        <v>224</v>
      </c>
      <c r="B12" s="3" t="s">
        <v>267</v>
      </c>
      <c r="C12" s="174">
        <f>'1'!S11+'2'!S11+'3'!S11+'4'!S11+'5'!S11+'6'!S11+'7'!S11+'8'!S11+'9'!S11+'10'!S11+'11'!S11+'12'!S11+'13'!S11+'14'!S11+'15'!S11+'16'!S11+'17'!S11+'18'!S11+'19'!S11+'20'!S11+'21'!S11+'22'!S11+'23'!S11+'24'!S11+'25'!S11+'26'!S11+'27'!S11+'28'!S11+'29'!S11+'30'!S11+'31'!S11+'32'!S11+'33'!S11+'34'!S11+'35'!S11+'36'!S11+'37'!S11+'38'!S11+'39'!S11</f>
        <v>111.48270870478815</v>
      </c>
      <c r="D12" s="193">
        <f>'1'!U11+'2'!U11+'3'!U11+'4'!U11+'5'!U11+'6'!U11+'7'!U11+'8'!U11+'9'!U11+'10'!U11+'11'!U11+'12'!U11+'13'!U11+'14'!U11+'15'!U11+'16'!U11+'17'!U11+'18'!U11+'19'!U11+'20'!U11+'21'!U11+'22'!U11+'23'!U11+'24'!U11+'25'!U11+'26'!U11+'27'!U11+'28'!U11+'29'!U11+'30'!U11+'31'!U11+'32'!U11+'33'!U11+'34'!U11+'35'!U11+'36'!U11+'37'!U11+'38'!U11+'39'!U11</f>
        <v>34.176662133207813</v>
      </c>
      <c r="E12" s="120">
        <f>'1'!W11+'2'!W11+'3'!W11+'4'!W11+'5'!W11+'6'!W11+'7'!W11+'8'!W11+'9'!W11+'10'!W11+'11'!W11+'12'!W11+'13'!W11+'14'!W11+'15'!W11+'16'!W11+'17'!W11+'18'!W11+'19'!W11+'20'!W11+'21'!W11+'22'!W11+'23'!W11+'24'!W11+'25'!W11+'26'!W11+'27'!W11+'28'!W11+'29'!W11+'30'!W11+'31'!W11+'32'!W11+'33'!W11+'34'!W11+'35'!W11+'36'!W11+'37'!W11+'38'!W11+'39'!W11</f>
        <v>7</v>
      </c>
      <c r="F12" s="172">
        <f>'1'!Y11+'2'!Y11+'3'!Y11+'4'!Y11+'5'!Y11+'6'!Y11+'7'!Y11+'8'!Y11+'9'!Y11+'10'!Y11+'11'!Y11+'12'!Y11+'13'!Y11+'14'!Y11+'15'!Y11+'16'!Y11+'17'!Y11+'18'!Y11+'19'!Y11+'20'!Y11+'21'!Y11+'22'!Y11+'23'!Y11+'24'!Y11+'25'!Y11+'26'!Y11+'27'!Y11+'28'!Y11+'29'!Y11+'30'!Y11+'31'!Y11+'32'!Y11+'33'!Y11+'34'!Y11+'35'!Y11+'36'!Y11+'37'!Y11+'38'!Y11+'39'!Y11</f>
        <v>4</v>
      </c>
      <c r="G12" s="117">
        <v>7</v>
      </c>
      <c r="I12" s="26" t="s">
        <v>319</v>
      </c>
      <c r="J12" s="180">
        <f>最終需要_まとめ!C45</f>
        <v>3900</v>
      </c>
      <c r="O12" s="49"/>
      <c r="P12" s="429" t="s">
        <v>566</v>
      </c>
      <c r="Q12" s="429">
        <v>2700326</v>
      </c>
      <c r="R12" s="429">
        <v>2598785</v>
      </c>
    </row>
    <row r="13" spans="1:18" x14ac:dyDescent="0.2">
      <c r="A13" s="159" t="s">
        <v>225</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29.973474801061005</v>
      </c>
      <c r="E13" s="120">
        <f>'1'!W12+'2'!W12+'3'!W12+'4'!W12+'5'!W12+'6'!W12+'7'!W12+'8'!W12+'9'!W12+'10'!W12+'11'!W12+'12'!W12+'13'!W12+'14'!W12+'15'!W12+'16'!W12+'17'!W12+'18'!W12+'19'!W12+'20'!W12+'21'!W12+'22'!W12+'23'!W12+'24'!W12+'25'!W12+'26'!W12+'27'!W12+'28'!W12+'29'!W12+'30'!W12+'31'!W12+'32'!W12+'33'!W12+'34'!W12+'35'!W12+'36'!W12+'37'!W12+'38'!W12+'39'!W12</f>
        <v>0</v>
      </c>
      <c r="F13" s="172">
        <f>'1'!Y12+'2'!Y12+'3'!Y12+'4'!Y12+'5'!Y12+'6'!Y12+'7'!Y12+'8'!Y12+'9'!Y12+'10'!Y12+'11'!Y12+'12'!Y12+'13'!Y12+'14'!Y12+'15'!Y12+'16'!Y12+'17'!Y12+'18'!Y12+'19'!Y12+'20'!Y12+'21'!Y12+'22'!Y12+'23'!Y12+'24'!Y12+'25'!Y12+'26'!Y12+'27'!Y12+'28'!Y12+'29'!Y12+'30'!Y12+'31'!Y12+'32'!Y12+'33'!Y12+'34'!Y12+'35'!Y12+'36'!Y12+'37'!Y12+'38'!Y12+'39'!Y12</f>
        <v>0</v>
      </c>
      <c r="G13" s="117">
        <v>8</v>
      </c>
      <c r="I13" s="177" t="s">
        <v>320</v>
      </c>
      <c r="J13" s="183">
        <f>'1'!H44+'2'!H44+'3'!H44+'4'!H44+'5'!H44+'6'!H44+'7'!H44+'8'!H44+'9'!H44+'10'!H44+'11'!H44+'12'!H44+'13'!H44+'14'!H44+'15'!H44+'16'!H44+'17'!H44+'18'!H44+'19'!H44+'20'!H44+'21'!H44+'22'!H44+'23'!H44+'24'!H44+'25'!H44+'26'!H44+'27'!H44+'28'!H44+'29'!H44+'30'!H44+'31'!H44+'32'!H44+'33'!H44+'34'!H44+'35'!H44+'36'!H44+'37'!H44+'38'!H44+'39'!H44</f>
        <v>543.69463556470873</v>
      </c>
      <c r="M13" t="s">
        <v>177</v>
      </c>
      <c r="O13" s="49"/>
      <c r="P13" s="429" t="s">
        <v>567</v>
      </c>
      <c r="Q13" s="429">
        <v>1115874</v>
      </c>
      <c r="R13" s="429">
        <v>1131429</v>
      </c>
    </row>
    <row r="14" spans="1:18" x14ac:dyDescent="0.2">
      <c r="A14" s="159" t="s">
        <v>226</v>
      </c>
      <c r="B14" s="3" t="s">
        <v>30</v>
      </c>
      <c r="C14" s="174">
        <f>'1'!S13+'2'!S13+'3'!S13+'4'!S13+'5'!S13+'6'!S13+'7'!S13+'8'!S13+'9'!S13+'10'!S13+'11'!S13+'12'!S13+'13'!S13+'14'!S13+'15'!S13+'16'!S13+'17'!S13+'18'!S13+'19'!S13+'20'!S13+'21'!S13+'22'!S13+'23'!S13+'24'!S13+'25'!S13+'26'!S13+'27'!S13+'28'!S13+'29'!S13+'30'!S13+'31'!S13+'32'!S13+'33'!S13+'34'!S13+'35'!S13+'36'!S13+'37'!S13+'38'!S13+'39'!S13</f>
        <v>125.07713781242595</v>
      </c>
      <c r="D14" s="193">
        <f>'1'!U13+'2'!U13+'3'!U13+'4'!U13+'5'!U13+'6'!U13+'7'!U13+'8'!U13+'9'!U13+'10'!U13+'11'!U13+'12'!U13+'13'!U13+'14'!U13+'15'!U13+'16'!U13+'17'!U13+'18'!U13+'19'!U13+'20'!U13+'21'!U13+'22'!U13+'23'!U13+'24'!U13+'25'!U13+'26'!U13+'27'!U13+'28'!U13+'29'!U13+'30'!U13+'31'!U13+'32'!U13+'33'!U13+'34'!U13+'35'!U13+'36'!U13+'37'!U13+'38'!U13+'39'!U13</f>
        <v>36.095243653937445</v>
      </c>
      <c r="E14" s="120">
        <f>'1'!W13+'2'!W13+'3'!W13+'4'!W13+'5'!W13+'6'!W13+'7'!W13+'8'!W13+'9'!W13+'10'!W13+'11'!W13+'12'!W13+'13'!W13+'14'!W13+'15'!W13+'16'!W13+'17'!W13+'18'!W13+'19'!W13+'20'!W13+'21'!W13+'22'!W13+'23'!W13+'24'!W13+'25'!W13+'26'!W13+'27'!W13+'28'!W13+'29'!W13+'30'!W13+'31'!W13+'32'!W13+'33'!W13+'34'!W13+'35'!W13+'36'!W13+'37'!W13+'38'!W13+'39'!W13</f>
        <v>0</v>
      </c>
      <c r="F14" s="172">
        <f>'1'!Y13+'2'!Y13+'3'!Y13+'4'!Y13+'5'!Y13+'6'!Y13+'7'!Y13+'8'!Y13+'9'!Y13+'10'!Y13+'11'!Y13+'12'!Y13+'13'!Y13+'14'!Y13+'15'!Y13+'16'!Y13+'17'!Y13+'18'!Y13+'19'!Y13+'20'!Y13+'21'!Y13+'22'!Y13+'23'!Y13+'24'!Y13+'25'!Y13+'26'!Y13+'27'!Y13+'28'!Y13+'29'!Y13+'30'!Y13+'31'!Y13+'32'!Y13+'33'!Y13+'34'!Y13+'35'!Y13+'36'!Y13+'37'!Y13+'38'!Y13+'39'!Y13</f>
        <v>0</v>
      </c>
      <c r="G14" s="117">
        <v>9</v>
      </c>
      <c r="I14" s="178" t="s">
        <v>321</v>
      </c>
      <c r="J14" s="184">
        <f>'1'!R44+'2'!R44+'3'!R44+'4'!R44+'5'!R44+'6'!R44+'7'!R44+'8'!R44+'9'!R44+'10'!R44+'11'!R44+'12'!R44+'13'!R44+'14'!R44+'15'!R44+'16'!R44+'17'!R44+'18'!R44+'19'!R44+'20'!R44+'21'!R44+'22'!R44+'23'!R44+'24'!R44+'25'!R44+'26'!R44+'27'!R44+'28'!R44+'29'!R44+'30'!R44+'31'!R44+'32'!R44+'33'!R44+'34'!R44+'35'!R44+'36'!R44+'37'!R44+'38'!R44+'39'!R44</f>
        <v>315.2141828985138</v>
      </c>
      <c r="O14" s="49"/>
      <c r="P14" s="429" t="s">
        <v>568</v>
      </c>
      <c r="Q14" s="429">
        <v>672561</v>
      </c>
      <c r="R14" s="429">
        <v>686870</v>
      </c>
    </row>
    <row r="15" spans="1:18" x14ac:dyDescent="0.2">
      <c r="A15" s="159" t="s">
        <v>2</v>
      </c>
      <c r="B15" s="3" t="s">
        <v>364</v>
      </c>
      <c r="C15" s="174">
        <f>'1'!S14+'2'!S14+'3'!S14+'4'!S14+'5'!S14+'6'!S14+'7'!S14+'8'!S14+'9'!S14+'10'!S14+'11'!S14+'12'!S14+'13'!S14+'14'!S14+'15'!S14+'16'!S14+'17'!S14+'18'!S14+'19'!S14+'20'!S14+'21'!S14+'22'!S14+'23'!S14+'24'!S14+'25'!S14+'26'!S14+'27'!S14+'28'!S14+'29'!S14+'30'!S14+'31'!S14+'32'!S14+'33'!S14+'34'!S14+'35'!S14+'36'!S14+'37'!S14+'38'!S14+'39'!S14</f>
        <v>105.54249853950184</v>
      </c>
      <c r="D15" s="193">
        <f>'1'!U14+'2'!U14+'3'!U14+'4'!U14+'5'!U14+'6'!U14+'7'!U14+'8'!U14+'9'!U14+'10'!U14+'11'!U14+'12'!U14+'13'!U14+'14'!U14+'15'!U14+'16'!U14+'17'!U14+'18'!U14+'19'!U14+'20'!U14+'21'!U14+'22'!U14+'23'!U14+'24'!U14+'25'!U14+'26'!U14+'27'!U14+'28'!U14+'29'!U14+'30'!U14+'31'!U14+'32'!U14+'33'!U14+'34'!U14+'35'!U14+'36'!U14+'37'!U14+'38'!U14+'39'!U14</f>
        <v>34.093152513293255</v>
      </c>
      <c r="E15" s="120">
        <f>'1'!W14+'2'!W14+'3'!W14+'4'!W14+'5'!W14+'6'!W14+'7'!W14+'8'!W14+'9'!W14+'10'!W14+'11'!W14+'12'!W14+'13'!W14+'14'!W14+'15'!W14+'16'!W14+'17'!W14+'18'!W14+'19'!W14+'20'!W14+'21'!W14+'22'!W14+'23'!W14+'24'!W14+'25'!W14+'26'!W14+'27'!W14+'28'!W14+'29'!W14+'30'!W14+'31'!W14+'32'!W14+'33'!W14+'34'!W14+'35'!W14+'36'!W14+'37'!W14+'38'!W14+'39'!W14</f>
        <v>10</v>
      </c>
      <c r="F15" s="172">
        <f>'1'!Y14+'2'!Y14+'3'!Y14+'4'!Y14+'5'!Y14+'6'!Y14+'7'!Y14+'8'!Y14+'9'!Y14+'10'!Y14+'11'!Y14+'12'!Y14+'13'!Y14+'14'!Y14+'15'!Y14+'16'!Y14+'17'!Y14+'18'!Y14+'19'!Y14+'20'!Y14+'21'!Y14+'22'!Y14+'23'!Y14+'24'!Y14+'25'!Y14+'26'!Y14+'27'!Y14+'28'!Y14+'29'!Y14+'30'!Y14+'31'!Y14+'32'!Y14+'33'!Y14+'34'!Y14+'35'!Y14+'36'!Y14+'37'!Y14+'38'!Y14+'39'!Y14</f>
        <v>9</v>
      </c>
      <c r="G15" s="117">
        <v>10</v>
      </c>
      <c r="I15" s="179" t="s">
        <v>322</v>
      </c>
      <c r="J15" s="182">
        <f>J12+J13+J14</f>
        <v>4758.9088184632228</v>
      </c>
      <c r="O15" s="49"/>
      <c r="P15" s="429" t="s">
        <v>569</v>
      </c>
      <c r="Q15" s="429">
        <v>474157</v>
      </c>
      <c r="R15" s="429">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119.57952157955653</v>
      </c>
      <c r="D16" s="193">
        <f>'1'!U15+'2'!U15+'3'!U15+'4'!U15+'5'!U15+'6'!U15+'7'!U15+'8'!U15+'9'!U15+'10'!U15+'11'!U15+'12'!U15+'13'!U15+'14'!U15+'15'!U15+'16'!U15+'17'!U15+'18'!U15+'19'!U15+'20'!U15+'21'!U15+'22'!U15+'23'!U15+'24'!U15+'25'!U15+'26'!U15+'27'!U15+'28'!U15+'29'!U15+'30'!U15+'31'!U15+'32'!U15+'33'!U15+'34'!U15+'35'!U15+'36'!U15+'37'!U15+'38'!U15+'39'!U15</f>
        <v>54.989379290877807</v>
      </c>
      <c r="E16" s="120">
        <f>'1'!W15+'2'!W15+'3'!W15+'4'!W15+'5'!W15+'6'!W15+'7'!W15+'8'!W15+'9'!W15+'10'!W15+'11'!W15+'12'!W15+'13'!W15+'14'!W15+'15'!W15+'16'!W15+'17'!W15+'18'!W15+'19'!W15+'20'!W15+'21'!W15+'22'!W15+'23'!W15+'24'!W15+'25'!W15+'26'!W15+'27'!W15+'28'!W15+'29'!W15+'30'!W15+'31'!W15+'32'!W15+'33'!W15+'34'!W15+'35'!W15+'36'!W15+'37'!W15+'38'!W15+'39'!W15</f>
        <v>13</v>
      </c>
      <c r="F16" s="172">
        <f>'1'!Y15+'2'!Y15+'3'!Y15+'4'!Y15+'5'!Y15+'6'!Y15+'7'!Y15+'8'!Y15+'9'!Y15+'10'!Y15+'11'!Y15+'12'!Y15+'13'!Y15+'14'!Y15+'15'!Y15+'16'!Y15+'17'!Y15+'18'!Y15+'19'!Y15+'20'!Y15+'21'!Y15+'22'!Y15+'23'!Y15+'24'!Y15+'25'!Y15+'26'!Y15+'27'!Y15+'28'!Y15+'29'!Y15+'30'!Y15+'31'!Y15+'32'!Y15+'33'!Y15+'34'!Y15+'35'!Y15+'36'!Y15+'37'!Y15+'38'!Y15+'39'!Y15</f>
        <v>11</v>
      </c>
      <c r="G16" s="117">
        <v>11</v>
      </c>
      <c r="J16" s="181" t="s">
        <v>354</v>
      </c>
      <c r="O16" s="49"/>
      <c r="P16" s="429" t="s">
        <v>570</v>
      </c>
      <c r="Q16" s="429">
        <v>469330</v>
      </c>
      <c r="R16" s="429">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103.55481339135849</v>
      </c>
      <c r="D17" s="193">
        <f>'1'!U16+'2'!U16+'3'!U16+'4'!U16+'5'!U16+'6'!U16+'7'!U16+'8'!U16+'9'!U16+'10'!U16+'11'!U16+'12'!U16+'13'!U16+'14'!U16+'15'!U16+'16'!U16+'17'!U16+'18'!U16+'19'!U16+'20'!U16+'21'!U16+'22'!U16+'23'!U16+'24'!U16+'25'!U16+'26'!U16+'27'!U16+'28'!U16+'29'!U16+'30'!U16+'31'!U16+'32'!U16+'33'!U16+'34'!U16+'35'!U16+'36'!U16+'37'!U16+'38'!U16+'39'!U16</f>
        <v>25.331957039283935</v>
      </c>
      <c r="E17" s="120">
        <f>'1'!W16+'2'!W16+'3'!W16+'4'!W16+'5'!W16+'6'!W16+'7'!W16+'8'!W16+'9'!W16+'10'!W16+'11'!W16+'12'!W16+'13'!W16+'14'!W16+'15'!W16+'16'!W16+'17'!W16+'18'!W16+'19'!W16+'20'!W16+'21'!W16+'22'!W16+'23'!W16+'24'!W16+'25'!W16+'26'!W16+'27'!W16+'28'!W16+'29'!W16+'30'!W16+'31'!W16+'32'!W16+'33'!W16+'34'!W16+'35'!W16+'36'!W16+'37'!W16+'38'!W16+'39'!W16</f>
        <v>4</v>
      </c>
      <c r="F17" s="172">
        <f>'1'!Y16+'2'!Y16+'3'!Y16+'4'!Y16+'5'!Y16+'6'!Y16+'7'!Y16+'8'!Y16+'9'!Y16+'10'!Y16+'11'!Y16+'12'!Y16+'13'!Y16+'14'!Y16+'15'!Y16+'16'!Y16+'17'!Y16+'18'!Y16+'19'!Y16+'20'!Y16+'21'!Y16+'22'!Y16+'23'!Y16+'24'!Y16+'25'!Y16+'26'!Y16+'27'!Y16+'28'!Y16+'29'!Y16+'30'!Y16+'31'!Y16+'32'!Y16+'33'!Y16+'34'!Y16+'35'!Y16+'36'!Y16+'37'!Y16+'38'!Y16+'39'!Y16</f>
        <v>2</v>
      </c>
      <c r="G17" s="117">
        <v>12</v>
      </c>
      <c r="O17" s="49"/>
      <c r="P17" s="429"/>
      <c r="Q17" s="429"/>
      <c r="R17" s="429"/>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100.87957421937078</v>
      </c>
      <c r="D18" s="193">
        <f>'1'!U17+'2'!U17+'3'!U17+'4'!U17+'5'!U17+'6'!U17+'7'!U17+'8'!U17+'9'!U17+'10'!U17+'11'!U17+'12'!U17+'13'!U17+'14'!U17+'15'!U17+'16'!U17+'17'!U17+'18'!U17+'19'!U17+'20'!U17+'21'!U17+'22'!U17+'23'!U17+'24'!U17+'25'!U17+'26'!U17+'27'!U17+'28'!U17+'29'!U17+'30'!U17+'31'!U17+'32'!U17+'33'!U17+'34'!U17+'35'!U17+'36'!U17+'37'!U17+'38'!U17+'39'!U17</f>
        <v>22.985219442388278</v>
      </c>
      <c r="E18" s="120">
        <f>'1'!W17+'2'!W17+'3'!W17+'4'!W17+'5'!W17+'6'!W17+'7'!W17+'8'!W17+'9'!W17+'10'!W17+'11'!W17+'12'!W17+'13'!W17+'14'!W17+'15'!W17+'16'!W17+'17'!W17+'18'!W17+'19'!W17+'20'!W17+'21'!W17+'22'!W17+'23'!W17+'24'!W17+'25'!W17+'26'!W17+'27'!W17+'28'!W17+'29'!W17+'30'!W17+'31'!W17+'32'!W17+'33'!W17+'34'!W17+'35'!W17+'36'!W17+'37'!W17+'38'!W17+'39'!W17</f>
        <v>1</v>
      </c>
      <c r="F18" s="172">
        <f>'1'!Y17+'2'!Y17+'3'!Y17+'4'!Y17+'5'!Y17+'6'!Y17+'7'!Y17+'8'!Y17+'9'!Y17+'10'!Y17+'11'!Y17+'12'!Y17+'13'!Y17+'14'!Y17+'15'!Y17+'16'!Y17+'17'!Y17+'18'!Y17+'19'!Y17+'20'!Y17+'21'!Y17+'22'!Y17+'23'!Y17+'24'!Y17+'25'!Y17+'26'!Y17+'27'!Y17+'28'!Y17+'29'!Y17+'30'!Y17+'31'!Y17+'32'!Y17+'33'!Y17+'34'!Y17+'35'!Y17+'36'!Y17+'37'!Y17+'38'!Y17+'39'!Y17</f>
        <v>0</v>
      </c>
      <c r="G18" s="117">
        <v>13</v>
      </c>
      <c r="O18" s="49">
        <v>100</v>
      </c>
      <c r="P18" s="430" t="s">
        <v>561</v>
      </c>
      <c r="Q18" s="429">
        <v>7098009</v>
      </c>
      <c r="R18" s="429">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108.69647759365643</v>
      </c>
      <c r="D19" s="193">
        <f>'1'!U18+'2'!U18+'3'!U18+'4'!U18+'5'!U18+'6'!U18+'7'!U18+'8'!U18+'9'!U18+'10'!U18+'11'!U18+'12'!U18+'13'!U18+'14'!U18+'15'!U18+'16'!U18+'17'!U18+'18'!U18+'19'!U18+'20'!U18+'21'!U18+'22'!U18+'23'!U18+'24'!U18+'25'!U18+'26'!U18+'27'!U18+'28'!U18+'29'!U18+'30'!U18+'31'!U18+'32'!U18+'33'!U18+'34'!U18+'35'!U18+'36'!U18+'37'!U18+'38'!U18+'39'!U18</f>
        <v>46.261383362682096</v>
      </c>
      <c r="E19" s="120">
        <f>'1'!W18+'2'!W18+'3'!W18+'4'!W18+'5'!W18+'6'!W18+'7'!W18+'8'!W18+'9'!W18+'10'!W18+'11'!W18+'12'!W18+'13'!W18+'14'!W18+'15'!W18+'16'!W18+'17'!W18+'18'!W18+'19'!W18+'20'!W18+'21'!W18+'22'!W18+'23'!W18+'24'!W18+'25'!W18+'26'!W18+'27'!W18+'28'!W18+'29'!W18+'30'!W18+'31'!W18+'32'!W18+'33'!W18+'34'!W18+'35'!W18+'36'!W18+'37'!W18+'38'!W18+'39'!W18</f>
        <v>3</v>
      </c>
      <c r="F19" s="172">
        <f>'1'!Y18+'2'!Y18+'3'!Y18+'4'!Y18+'5'!Y18+'6'!Y18+'7'!Y18+'8'!Y18+'9'!Y18+'10'!Y18+'11'!Y18+'12'!Y18+'13'!Y18+'14'!Y18+'15'!Y18+'16'!Y18+'17'!Y18+'18'!Y18+'19'!Y18+'20'!Y18+'21'!Y18+'22'!Y18+'23'!Y18+'24'!Y18+'25'!Y18+'26'!Y18+'27'!Y18+'28'!Y18+'29'!Y18+'30'!Y18+'31'!Y18+'32'!Y18+'33'!Y18+'34'!Y18+'35'!Y18+'36'!Y18+'37'!Y18+'38'!Y18+'39'!Y18</f>
        <v>2</v>
      </c>
      <c r="G19" s="117">
        <v>14</v>
      </c>
      <c r="L19" t="s">
        <v>610</v>
      </c>
      <c r="O19" s="49"/>
      <c r="P19" s="430" t="s">
        <v>571</v>
      </c>
      <c r="Q19" s="435">
        <v>3587529</v>
      </c>
      <c r="R19" s="429">
        <v>3385318</v>
      </c>
    </row>
    <row r="20" spans="1:18" x14ac:dyDescent="0.2">
      <c r="A20" s="159" t="s">
        <v>7</v>
      </c>
      <c r="B20" s="3" t="s">
        <v>268</v>
      </c>
      <c r="C20" s="174">
        <f>'1'!S19+'2'!S19+'3'!S19+'4'!S19+'5'!S19+'6'!S19+'7'!S19+'8'!S19+'9'!S19+'10'!S19+'11'!S19+'12'!S19+'13'!S19+'14'!S19+'15'!S19+'16'!S19+'17'!S19+'18'!S19+'19'!S19+'20'!S19+'21'!S19+'22'!S19+'23'!S19+'24'!S19+'25'!S19+'26'!S19+'27'!S19+'28'!S19+'29'!S19+'30'!S19+'31'!S19+'32'!S19+'33'!S19+'34'!S19+'35'!S19+'36'!S19+'37'!S19+'38'!S19+'39'!S19</f>
        <v>101.0937367314215</v>
      </c>
      <c r="D20" s="193">
        <f>'1'!U19+'2'!U19+'3'!U19+'4'!U19+'5'!U19+'6'!U19+'7'!U19+'8'!U19+'9'!U19+'10'!U19+'11'!U19+'12'!U19+'13'!U19+'14'!U19+'15'!U19+'16'!U19+'17'!U19+'18'!U19+'19'!U19+'20'!U19+'21'!U19+'22'!U19+'23'!U19+'24'!U19+'25'!U19+'26'!U19+'27'!U19+'28'!U19+'29'!U19+'30'!U19+'31'!U19+'32'!U19+'33'!U19+'34'!U19+'35'!U19+'36'!U19+'37'!U19+'38'!U19+'39'!U19</f>
        <v>41.618845276266882</v>
      </c>
      <c r="E20" s="120">
        <f>'1'!W19+'2'!W19+'3'!W19+'4'!W19+'5'!W19+'6'!W19+'7'!W19+'8'!W19+'9'!W19+'10'!W19+'11'!W19+'12'!W19+'13'!W19+'14'!W19+'15'!W19+'16'!W19+'17'!W19+'18'!W19+'19'!W19+'20'!W19+'21'!W19+'22'!W19+'23'!W19+'24'!W19+'25'!W19+'26'!W19+'27'!W19+'28'!W19+'29'!W19+'30'!W19+'31'!W19+'32'!W19+'33'!W19+'34'!W19+'35'!W19+'36'!W19+'37'!W19+'38'!W19+'39'!W19</f>
        <v>5</v>
      </c>
      <c r="F20" s="172">
        <f>'1'!Y19+'2'!Y19+'3'!Y19+'4'!Y19+'5'!Y19+'6'!Y19+'7'!Y19+'8'!Y19+'9'!Y19+'10'!Y19+'11'!Y19+'12'!Y19+'13'!Y19+'14'!Y19+'15'!Y19+'16'!Y19+'17'!Y19+'18'!Y19+'19'!Y19+'20'!Y19+'21'!Y19+'22'!Y19+'23'!Y19+'24'!Y19+'25'!Y19+'26'!Y19+'27'!Y19+'28'!Y19+'29'!Y19+'30'!Y19+'31'!Y19+'32'!Y19+'33'!Y19+'34'!Y19+'35'!Y19+'36'!Y19+'37'!Y19+'38'!Y19+'39'!Y19</f>
        <v>5</v>
      </c>
      <c r="G20" s="117">
        <v>15</v>
      </c>
      <c r="O20" s="49">
        <v>202</v>
      </c>
      <c r="P20" s="430" t="s">
        <v>572</v>
      </c>
      <c r="Q20" s="429">
        <v>1983439</v>
      </c>
      <c r="R20" s="429">
        <v>1820927</v>
      </c>
    </row>
    <row r="21" spans="1:18" x14ac:dyDescent="0.2">
      <c r="A21" s="159" t="s">
        <v>8</v>
      </c>
      <c r="B21" s="3" t="s">
        <v>269</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44.087572102779234</v>
      </c>
      <c r="E21" s="120">
        <f>'1'!W20+'2'!W20+'3'!W20+'4'!W20+'5'!W20+'6'!W20+'7'!W20+'8'!W20+'9'!W20+'10'!W20+'11'!W20+'12'!W20+'13'!W20+'14'!W20+'15'!W20+'16'!W20+'17'!W20+'18'!W20+'19'!W20+'20'!W20+'21'!W20+'22'!W20+'23'!W20+'24'!W20+'25'!W20+'26'!W20+'27'!W20+'28'!W20+'29'!W20+'30'!W20+'31'!W20+'32'!W20+'33'!W20+'34'!W20+'35'!W20+'36'!W20+'37'!W20+'38'!W20+'39'!W20</f>
        <v>3</v>
      </c>
      <c r="F21" s="172">
        <f>'1'!Y20+'2'!Y20+'3'!Y20+'4'!Y20+'5'!Y20+'6'!Y20+'7'!Y20+'8'!Y20+'9'!Y20+'10'!Y20+'11'!Y20+'12'!Y20+'13'!Y20+'14'!Y20+'15'!Y20+'16'!Y20+'17'!Y20+'18'!Y20+'19'!Y20+'20'!Y20+'21'!Y20+'22'!Y20+'23'!Y20+'24'!Y20+'25'!Y20+'26'!Y20+'27'!Y20+'28'!Y20+'29'!Y20+'30'!Y20+'31'!Y20+'32'!Y20+'33'!Y20+'34'!Y20+'35'!Y20+'36'!Y20+'37'!Y20+'38'!Y20+'39'!Y20</f>
        <v>3</v>
      </c>
      <c r="G21" s="117">
        <v>16</v>
      </c>
      <c r="O21" s="49">
        <v>204</v>
      </c>
      <c r="P21" s="430" t="s">
        <v>573</v>
      </c>
      <c r="Q21" s="429">
        <v>1396599</v>
      </c>
      <c r="R21" s="429">
        <v>1365527</v>
      </c>
    </row>
    <row r="22" spans="1:18" x14ac:dyDescent="0.2">
      <c r="A22" s="159" t="s">
        <v>9</v>
      </c>
      <c r="B22" s="3" t="s">
        <v>270</v>
      </c>
      <c r="C22" s="174">
        <f>'1'!S21+'2'!S21+'3'!S21+'4'!S21+'5'!S21+'6'!S21+'7'!S21+'8'!S21+'9'!S21+'10'!S21+'11'!S21+'12'!S21+'13'!S21+'14'!S21+'15'!S21+'16'!S21+'17'!S21+'18'!S21+'19'!S21+'20'!S21+'21'!S21+'22'!S21+'23'!S21+'24'!S21+'25'!S21+'26'!S21+'27'!S21+'28'!S21+'29'!S21+'30'!S21+'31'!S21+'32'!S21+'33'!S21+'34'!S21+'35'!S21+'36'!S21+'37'!S21+'38'!S21+'39'!S21</f>
        <v>107.87036665613063</v>
      </c>
      <c r="D22" s="193">
        <f>'1'!U21+'2'!U21+'3'!U21+'4'!U21+'5'!U21+'6'!U21+'7'!U21+'8'!U21+'9'!U21+'10'!U21+'11'!U21+'12'!U21+'13'!U21+'14'!U21+'15'!U21+'16'!U21+'17'!U21+'18'!U21+'19'!U21+'20'!U21+'21'!U21+'22'!U21+'23'!U21+'24'!U21+'25'!U21+'26'!U21+'27'!U21+'28'!U21+'29'!U21+'30'!U21+'31'!U21+'32'!U21+'33'!U21+'34'!U21+'35'!U21+'36'!U21+'37'!U21+'38'!U21+'39'!U21</f>
        <v>42.453931431496962</v>
      </c>
      <c r="E22" s="120">
        <f>'1'!W21+'2'!W21+'3'!W21+'4'!W21+'5'!W21+'6'!W21+'7'!W21+'8'!W21+'9'!W21+'10'!W21+'11'!W21+'12'!W21+'13'!W21+'14'!W21+'15'!W21+'16'!W21+'17'!W21+'18'!W21+'19'!W21+'20'!W21+'21'!W21+'22'!W21+'23'!W21+'24'!W21+'25'!W21+'26'!W21+'27'!W21+'28'!W21+'29'!W21+'30'!W21+'31'!W21+'32'!W21+'33'!W21+'34'!W21+'35'!W21+'36'!W21+'37'!W21+'38'!W21+'39'!W21</f>
        <v>5</v>
      </c>
      <c r="F22" s="172">
        <f>'1'!Y21+'2'!Y21+'3'!Y21+'4'!Y21+'5'!Y21+'6'!Y21+'7'!Y21+'8'!Y21+'9'!Y21+'10'!Y21+'11'!Y21+'12'!Y21+'13'!Y21+'14'!Y21+'15'!Y21+'16'!Y21+'17'!Y21+'18'!Y21+'19'!Y21+'20'!Y21+'21'!Y21+'22'!Y21+'23'!Y21+'24'!Y21+'25'!Y21+'26'!Y21+'27'!Y21+'28'!Y21+'29'!Y21+'30'!Y21+'31'!Y21+'32'!Y21+'33'!Y21+'34'!Y21+'35'!Y21+'36'!Y21+'37'!Y21+'38'!Y21+'39'!Y21</f>
        <v>5</v>
      </c>
      <c r="G22" s="117">
        <v>17</v>
      </c>
      <c r="O22" s="49">
        <v>206</v>
      </c>
      <c r="P22" s="430" t="s">
        <v>574</v>
      </c>
      <c r="Q22" s="429">
        <v>207491</v>
      </c>
      <c r="R22" s="429">
        <v>198864</v>
      </c>
    </row>
    <row r="23" spans="1:18" x14ac:dyDescent="0.2">
      <c r="A23" s="159" t="s">
        <v>10</v>
      </c>
      <c r="B23" s="3" t="s">
        <v>271</v>
      </c>
      <c r="C23" s="174">
        <f>'1'!S22+'2'!S22+'3'!S22+'4'!S22+'5'!S22+'6'!S22+'7'!S22+'8'!S22+'9'!S22+'10'!S22+'11'!S22+'12'!S22+'13'!S22+'14'!S22+'15'!S22+'16'!S22+'17'!S22+'18'!S22+'19'!S22+'20'!S22+'21'!S22+'22'!S22+'23'!S22+'24'!S22+'25'!S22+'26'!S22+'27'!S22+'28'!S22+'29'!S22+'30'!S22+'31'!S22+'32'!S22+'33'!S22+'34'!S22+'35'!S22+'36'!S22+'37'!S22+'38'!S22+'39'!S22</f>
        <v>100.65779952454388</v>
      </c>
      <c r="D23" s="193">
        <f>'1'!U22+'2'!U22+'3'!U22+'4'!U22+'5'!U22+'6'!U22+'7'!U22+'8'!U22+'9'!U22+'10'!U22+'11'!U22+'12'!U22+'13'!U22+'14'!U22+'15'!U22+'16'!U22+'17'!U22+'18'!U22+'19'!U22+'20'!U22+'21'!U22+'22'!U22+'23'!U22+'24'!U22+'25'!U22+'26'!U22+'27'!U22+'28'!U22+'29'!U22+'30'!U22+'31'!U22+'32'!U22+'33'!U22+'34'!U22+'35'!U22+'36'!U22+'37'!U22+'38'!U22+'39'!U22</f>
        <v>35.469891261029765</v>
      </c>
      <c r="E23" s="120">
        <f>'1'!W22+'2'!W22+'3'!W22+'4'!W22+'5'!W22+'6'!W22+'7'!W22+'8'!W22+'9'!W22+'10'!W22+'11'!W22+'12'!W22+'13'!W22+'14'!W22+'15'!W22+'16'!W22+'17'!W22+'18'!W22+'19'!W22+'20'!W22+'21'!W22+'22'!W22+'23'!W22+'24'!W22+'25'!W22+'26'!W22+'27'!W22+'28'!W22+'29'!W22+'30'!W22+'31'!W22+'32'!W22+'33'!W22+'34'!W22+'35'!W22+'36'!W22+'37'!W22+'38'!W22+'39'!W22</f>
        <v>33</v>
      </c>
      <c r="F23" s="172">
        <f>'1'!Y22+'2'!Y22+'3'!Y22+'4'!Y22+'5'!Y22+'6'!Y22+'7'!Y22+'8'!Y22+'9'!Y22+'10'!Y22+'11'!Y22+'12'!Y22+'13'!Y22+'14'!Y22+'15'!Y22+'16'!Y22+'17'!Y22+'18'!Y22+'19'!Y22+'20'!Y22+'21'!Y22+'22'!Y22+'23'!Y22+'24'!Y22+'25'!Y22+'26'!Y22+'27'!Y22+'28'!Y22+'29'!Y22+'30'!Y22+'31'!Y22+'32'!Y22+'33'!Y22+'34'!Y22+'35'!Y22+'36'!Y22+'37'!Y22+'38'!Y22+'39'!Y22</f>
        <v>7</v>
      </c>
      <c r="G23" s="117">
        <v>18</v>
      </c>
      <c r="O23" s="49"/>
      <c r="P23" s="430" t="s">
        <v>563</v>
      </c>
      <c r="Q23" s="429">
        <v>1982260</v>
      </c>
      <c r="R23" s="429">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108.54661593165422</v>
      </c>
      <c r="D24" s="193">
        <f>'1'!U23+'2'!U23+'3'!U23+'4'!U23+'5'!U23+'6'!U23+'7'!U23+'8'!U23+'9'!U23+'10'!U23+'11'!U23+'12'!U23+'13'!U23+'14'!U23+'15'!U23+'16'!U23+'17'!U23+'18'!U23+'19'!U23+'20'!U23+'21'!U23+'22'!U23+'23'!U23+'24'!U23+'25'!U23+'26'!U23+'27'!U23+'28'!U23+'29'!U23+'30'!U23+'31'!U23+'32'!U23+'33'!U23+'34'!U23+'35'!U23+'36'!U23+'37'!U23+'38'!U23+'39'!U23</f>
        <v>36.34259579041565</v>
      </c>
      <c r="E24" s="120">
        <f>'1'!W23+'2'!W23+'3'!W23+'4'!W23+'5'!W23+'6'!W23+'7'!W23+'8'!W23+'9'!W23+'10'!W23+'11'!W23+'12'!W23+'13'!W23+'14'!W23+'15'!W23+'16'!W23+'17'!W23+'18'!W23+'19'!W23+'20'!W23+'21'!W23+'22'!W23+'23'!W23+'24'!W23+'25'!W23+'26'!W23+'27'!W23+'28'!W23+'29'!W23+'30'!W23+'31'!W23+'32'!W23+'33'!W23+'34'!W23+'35'!W23+'36'!W23+'37'!W23+'38'!W23+'39'!W23</f>
        <v>21</v>
      </c>
      <c r="F24" s="172">
        <f>'1'!Y23+'2'!Y23+'3'!Y23+'4'!Y23+'5'!Y23+'6'!Y23+'7'!Y23+'8'!Y23+'9'!Y23+'10'!Y23+'11'!Y23+'12'!Y23+'13'!Y23+'14'!Y23+'15'!Y23+'16'!Y23+'17'!Y23+'18'!Y23+'19'!Y23+'20'!Y23+'21'!Y23+'22'!Y23+'23'!Y23+'24'!Y23+'25'!Y23+'26'!Y23+'27'!Y23+'28'!Y23+'29'!Y23+'30'!Y23+'31'!Y23+'32'!Y23+'33'!Y23+'34'!Y23+'35'!Y23+'36'!Y23+'37'!Y23+'38'!Y23+'39'!Y23</f>
        <v>23</v>
      </c>
      <c r="G24" s="117">
        <v>19</v>
      </c>
      <c r="O24" s="49">
        <v>207</v>
      </c>
      <c r="P24" s="430" t="s">
        <v>575</v>
      </c>
      <c r="Q24" s="429">
        <v>654478</v>
      </c>
      <c r="R24" s="429">
        <v>639533</v>
      </c>
    </row>
    <row r="25" spans="1:18" x14ac:dyDescent="0.2">
      <c r="A25" s="159" t="s">
        <v>12</v>
      </c>
      <c r="B25" s="3" t="s">
        <v>366</v>
      </c>
      <c r="C25" s="174">
        <f>'1'!S24+'2'!S24+'3'!S24+'4'!S24+'5'!S24+'6'!S24+'7'!S24+'8'!S24+'9'!S24+'10'!S24+'11'!S24+'12'!S24+'13'!S24+'14'!S24+'15'!S24+'16'!S24+'17'!S24+'18'!S24+'19'!S24+'20'!S24+'21'!S24+'22'!S24+'23'!S24+'24'!S24+'25'!S24+'26'!S24+'27'!S24+'28'!S24+'29'!S24+'30'!S24+'31'!S24+'32'!S24+'33'!S24+'34'!S24+'35'!S24+'36'!S24+'37'!S24+'38'!S24+'39'!S24</f>
        <v>100.12237812788081</v>
      </c>
      <c r="D25" s="193">
        <f>'1'!U24+'2'!U24+'3'!U24+'4'!U24+'5'!U24+'6'!U24+'7'!U24+'8'!U24+'9'!U24+'10'!U24+'11'!U24+'12'!U24+'13'!U24+'14'!U24+'15'!U24+'16'!U24+'17'!U24+'18'!U24+'19'!U24+'20'!U24+'21'!U24+'22'!U24+'23'!U24+'24'!U24+'25'!U24+'26'!U24+'27'!U24+'28'!U24+'29'!U24+'30'!U24+'31'!U24+'32'!U24+'33'!U24+'34'!U24+'35'!U24+'36'!U24+'37'!U24+'38'!U24+'39'!U24</f>
        <v>36.276223959377106</v>
      </c>
      <c r="E25" s="120">
        <f>'1'!W24+'2'!W24+'3'!W24+'4'!W24+'5'!W24+'6'!W24+'7'!W24+'8'!W24+'9'!W24+'10'!W24+'11'!W24+'12'!W24+'13'!W24+'14'!W24+'15'!W24+'16'!W24+'17'!W24+'18'!W24+'19'!W24+'20'!W24+'21'!W24+'22'!W24+'23'!W24+'24'!W24+'25'!W24+'26'!W24+'27'!W24+'28'!W24+'29'!W24+'30'!W24+'31'!W24+'32'!W24+'33'!W24+'34'!W24+'35'!W24+'36'!W24+'37'!W24+'38'!W24+'39'!W24</f>
        <v>0</v>
      </c>
      <c r="F25" s="172">
        <f>'1'!Y24+'2'!Y24+'3'!Y24+'4'!Y24+'5'!Y24+'6'!Y24+'7'!Y24+'8'!Y24+'9'!Y24+'10'!Y24+'11'!Y24+'12'!Y24+'13'!Y24+'14'!Y24+'15'!Y24+'16'!Y24+'17'!Y24+'18'!Y24+'19'!Y24+'20'!Y24+'21'!Y24+'22'!Y24+'23'!Y24+'24'!Y24+'25'!Y24+'26'!Y24+'27'!Y24+'28'!Y24+'29'!Y24+'30'!Y24+'31'!Y24+'32'!Y24+'33'!Y24+'34'!Y24+'35'!Y24+'36'!Y24+'37'!Y24+'38'!Y24+'39'!Y24</f>
        <v>0</v>
      </c>
      <c r="G25" s="117">
        <v>20</v>
      </c>
      <c r="O25" s="49">
        <v>214</v>
      </c>
      <c r="P25" s="430" t="s">
        <v>576</v>
      </c>
      <c r="Q25" s="429">
        <v>470475</v>
      </c>
      <c r="R25" s="429">
        <v>449216</v>
      </c>
    </row>
    <row r="26" spans="1:18" x14ac:dyDescent="0.2">
      <c r="A26" s="159" t="s">
        <v>13</v>
      </c>
      <c r="B26" s="3" t="s">
        <v>191</v>
      </c>
      <c r="C26" s="174">
        <f>'1'!S25+'2'!S25+'3'!S25+'4'!S25+'5'!S25+'6'!S25+'7'!S25+'8'!S25+'9'!S25+'10'!S25+'11'!S25+'12'!S25+'13'!S25+'14'!S25+'15'!S25+'16'!S25+'17'!S25+'18'!S25+'19'!S25+'20'!S25+'21'!S25+'22'!S25+'23'!S25+'24'!S25+'25'!S25+'26'!S25+'27'!S25+'28'!S25+'29'!S25+'30'!S25+'31'!S25+'32'!S25+'33'!S25+'34'!S25+'35'!S25+'36'!S25+'37'!S25+'38'!S25+'39'!S25</f>
        <v>104.41992208325478</v>
      </c>
      <c r="D26" s="193">
        <f>'1'!U25+'2'!U25+'3'!U25+'4'!U25+'5'!U25+'6'!U25+'7'!U25+'8'!U25+'9'!U25+'10'!U25+'11'!U25+'12'!U25+'13'!U25+'14'!U25+'15'!U25+'16'!U25+'17'!U25+'18'!U25+'19'!U25+'20'!U25+'21'!U25+'22'!U25+'23'!U25+'24'!U25+'25'!U25+'26'!U25+'27'!U25+'28'!U25+'29'!U25+'30'!U25+'31'!U25+'32'!U25+'33'!U25+'34'!U25+'35'!U25+'36'!U25+'37'!U25+'38'!U25+'39'!U25</f>
        <v>22.360629779444455</v>
      </c>
      <c r="E26" s="120">
        <f>'1'!W25+'2'!W25+'3'!W25+'4'!W25+'5'!W25+'6'!W25+'7'!W25+'8'!W25+'9'!W25+'10'!W25+'11'!W25+'12'!W25+'13'!W25+'14'!W25+'15'!W25+'16'!W25+'17'!W25+'18'!W25+'19'!W25+'20'!W25+'21'!W25+'22'!W25+'23'!W25+'24'!W25+'25'!W25+'26'!W25+'27'!W25+'28'!W25+'29'!W25+'30'!W25+'31'!W25+'32'!W25+'33'!W25+'34'!W25+'35'!W25+'36'!W25+'37'!W25+'38'!W25+'39'!W25</f>
        <v>6</v>
      </c>
      <c r="F26" s="172">
        <f>'1'!Y25+'2'!Y25+'3'!Y25+'4'!Y25+'5'!Y25+'6'!Y25+'7'!Y25+'8'!Y25+'9'!Y25+'10'!Y25+'11'!Y25+'12'!Y25+'13'!Y25+'14'!Y25+'15'!Y25+'16'!Y25+'17'!Y25+'18'!Y25+'19'!Y25+'20'!Y25+'21'!Y25+'22'!Y25+'23'!Y25+'24'!Y25+'25'!Y25+'26'!Y25+'27'!Y25+'28'!Y25+'29'!Y25+'30'!Y25+'31'!Y25+'32'!Y25+'33'!Y25+'34'!Y25+'35'!Y25+'36'!Y25+'37'!Y25+'38'!Y25+'39'!Y25</f>
        <v>6</v>
      </c>
      <c r="G26" s="117">
        <v>21</v>
      </c>
      <c r="O26" s="49">
        <v>217</v>
      </c>
      <c r="P26" s="430" t="s">
        <v>577</v>
      </c>
      <c r="Q26" s="429">
        <v>331657</v>
      </c>
      <c r="R26" s="429">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105.8385145043442</v>
      </c>
      <c r="D27" s="195">
        <f>'1'!U26+'2'!U26+'3'!U26+'4'!U26+'5'!U26+'6'!U26+'7'!U26+'8'!U26+'9'!U26+'10'!U26+'11'!U26+'12'!U26+'13'!U26+'14'!U26+'15'!U26+'16'!U26+'17'!U26+'18'!U26+'19'!U26+'20'!U26+'21'!U26+'22'!U26+'23'!U26+'24'!U26+'25'!U26+'26'!U26+'27'!U26+'28'!U26+'29'!U26+'30'!U26+'31'!U26+'32'!U26+'33'!U26+'34'!U26+'35'!U26+'36'!U26+'37'!U26+'38'!U26+'39'!U26</f>
        <v>45.290715060315264</v>
      </c>
      <c r="E27" s="121">
        <f>'1'!W26+'2'!W26+'3'!W26+'4'!W26+'5'!W26+'6'!W26+'7'!W26+'8'!W26+'9'!W26+'10'!W26+'11'!W26+'12'!W26+'13'!W26+'14'!W26+'15'!W26+'16'!W26+'17'!W26+'18'!W26+'19'!W26+'20'!W26+'21'!W26+'22'!W26+'23'!W26+'24'!W26+'25'!W26+'26'!W26+'27'!W26+'28'!W26+'29'!W26+'30'!W26+'31'!W26+'32'!W26+'33'!W26+'34'!W26+'35'!W26+'36'!W26+'37'!W26+'38'!W26+'39'!W26</f>
        <v>20</v>
      </c>
      <c r="F27" s="173">
        <f>'1'!Y26+'2'!Y26+'3'!Y26+'4'!Y26+'5'!Y26+'6'!Y26+'7'!Y26+'8'!Y26+'9'!Y26+'10'!Y26+'11'!Y26+'12'!Y26+'13'!Y26+'14'!Y26+'15'!Y26+'16'!Y26+'17'!Y26+'18'!Y26+'19'!Y26+'20'!Y26+'21'!Y26+'22'!Y26+'23'!Y26+'24'!Y26+'25'!Y26+'26'!Y26+'27'!Y26+'28'!Y26+'29'!Y26+'30'!Y26+'31'!Y26+'32'!Y26+'33'!Y26+'34'!Y26+'35'!Y26+'36'!Y26+'37'!Y26+'38'!Y26+'39'!Y26</f>
        <v>12</v>
      </c>
      <c r="G27" s="55">
        <v>22</v>
      </c>
      <c r="O27" s="49">
        <v>219</v>
      </c>
      <c r="P27" s="430" t="s">
        <v>578</v>
      </c>
      <c r="Q27" s="429">
        <v>462755</v>
      </c>
      <c r="R27" s="429">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116.39028966092101</v>
      </c>
      <c r="D28" s="193">
        <f>'1'!U27+'2'!U27+'3'!U27+'4'!U27+'5'!U27+'6'!U27+'7'!U27+'8'!U27+'9'!U27+'10'!U27+'11'!U27+'12'!U27+'13'!U27+'14'!U27+'15'!U27+'16'!U27+'17'!U27+'18'!U27+'19'!U27+'20'!U27+'21'!U27+'22'!U27+'23'!U27+'24'!U27+'25'!U27+'26'!U27+'27'!U27+'28'!U27+'29'!U27+'30'!U27+'31'!U27+'32'!U27+'33'!U27+'34'!U27+'35'!U27+'36'!U27+'37'!U27+'38'!U27+'39'!U27</f>
        <v>51.285072688284856</v>
      </c>
      <c r="E28" s="120">
        <f>'1'!W27+'2'!W27+'3'!W27+'4'!W27+'5'!W27+'6'!W27+'7'!W27+'8'!W27+'9'!W27+'10'!W27+'11'!W27+'12'!W27+'13'!W27+'14'!W27+'15'!W27+'16'!W27+'17'!W27+'18'!W27+'19'!W27+'20'!W27+'21'!W27+'22'!W27+'23'!W27+'24'!W27+'25'!W27+'26'!W27+'27'!W27+'28'!W27+'29'!W27+'30'!W27+'31'!W27+'32'!W27+'33'!W27+'34'!W27+'35'!W27+'36'!W27+'37'!W27+'38'!W27+'39'!W27</f>
        <v>9</v>
      </c>
      <c r="F28" s="172">
        <f>'1'!Y27+'2'!Y27+'3'!Y27+'4'!Y27+'5'!Y27+'6'!Y27+'7'!Y27+'8'!Y27+'9'!Y27+'10'!Y27+'11'!Y27+'12'!Y27+'13'!Y27+'14'!Y27+'15'!Y27+'16'!Y27+'17'!Y27+'18'!Y27+'19'!Y27+'20'!Y27+'21'!Y27+'22'!Y27+'23'!Y27+'24'!Y27+'25'!Y27+'26'!Y27+'27'!Y27+'28'!Y27+'29'!Y27+'30'!Y27+'31'!Y27+'32'!Y27+'33'!Y27+'34'!Y27+'35'!Y27+'36'!Y27+'37'!Y27+'38'!Y27+'39'!Y27</f>
        <v>7</v>
      </c>
      <c r="G28" s="117">
        <v>23</v>
      </c>
      <c r="O28" s="49">
        <v>301</v>
      </c>
      <c r="P28" s="430" t="s">
        <v>579</v>
      </c>
      <c r="Q28" s="429">
        <v>62895</v>
      </c>
      <c r="R28" s="429">
        <v>61899</v>
      </c>
    </row>
    <row r="29" spans="1:18" x14ac:dyDescent="0.2">
      <c r="A29" s="159" t="s">
        <v>16</v>
      </c>
      <c r="B29" s="3" t="s">
        <v>192</v>
      </c>
      <c r="C29" s="174">
        <f>'1'!S28+'2'!S28+'3'!S28+'4'!S28+'5'!S28+'6'!S28+'7'!S28+'8'!S28+'9'!S28+'10'!S28+'11'!S28+'12'!S28+'13'!S28+'14'!S28+'15'!S28+'16'!S28+'17'!S28+'18'!S28+'19'!S28+'20'!S28+'21'!S28+'22'!S28+'23'!S28+'24'!S28+'25'!S28+'26'!S28+'27'!S28+'28'!S28+'29'!S28+'30'!S28+'31'!S28+'32'!S28+'33'!S28+'34'!S28+'35'!S28+'36'!S28+'37'!S28+'38'!S28+'39'!S28</f>
        <v>122.07106728668785</v>
      </c>
      <c r="D29" s="193">
        <f>'1'!U28+'2'!U28+'3'!U28+'4'!U28+'5'!U28+'6'!U28+'7'!U28+'8'!U28+'9'!U28+'10'!U28+'11'!U28+'12'!U28+'13'!U28+'14'!U28+'15'!U28+'16'!U28+'17'!U28+'18'!U28+'19'!U28+'20'!U28+'21'!U28+'22'!U28+'23'!U28+'24'!U28+'25'!U28+'26'!U28+'27'!U28+'28'!U28+'29'!U28+'30'!U28+'31'!U28+'32'!U28+'33'!U28+'34'!U28+'35'!U28+'36'!U28+'37'!U28+'38'!U28+'39'!U28</f>
        <v>42.137280815352788</v>
      </c>
      <c r="E29" s="120">
        <f>'1'!W28+'2'!W28+'3'!W28+'4'!W28+'5'!W28+'6'!W28+'7'!W28+'8'!W28+'9'!W28+'10'!W28+'11'!W28+'12'!W28+'13'!W28+'14'!W28+'15'!W28+'16'!W28+'17'!W28+'18'!W28+'19'!W28+'20'!W28+'21'!W28+'22'!W28+'23'!W28+'24'!W28+'25'!W28+'26'!W28+'27'!W28+'28'!W28+'29'!W28+'30'!W28+'31'!W28+'32'!W28+'33'!W28+'34'!W28+'35'!W28+'36'!W28+'37'!W28+'38'!W28+'39'!W28</f>
        <v>0</v>
      </c>
      <c r="F29" s="172">
        <f>'1'!Y28+'2'!Y28+'3'!Y28+'4'!Y28+'5'!Y28+'6'!Y28+'7'!Y28+'8'!Y28+'9'!Y28+'10'!Y28+'11'!Y28+'12'!Y28+'13'!Y28+'14'!Y28+'15'!Y28+'16'!Y28+'17'!Y28+'18'!Y28+'19'!Y28+'20'!Y28+'21'!Y28+'22'!Y28+'23'!Y28+'24'!Y28+'25'!Y28+'26'!Y28+'27'!Y28+'28'!Y28+'29'!Y28+'30'!Y28+'31'!Y28+'32'!Y28+'33'!Y28+'34'!Y28+'35'!Y28+'36'!Y28+'37'!Y28+'38'!Y28+'39'!Y28</f>
        <v>0</v>
      </c>
      <c r="G29" s="117">
        <v>24</v>
      </c>
      <c r="O29" s="49"/>
      <c r="P29" s="430" t="s">
        <v>564</v>
      </c>
      <c r="Q29" s="429">
        <v>2933055</v>
      </c>
      <c r="R29" s="429">
        <v>2958496</v>
      </c>
    </row>
    <row r="30" spans="1:18" x14ac:dyDescent="0.2">
      <c r="A30" s="159" t="s">
        <v>17</v>
      </c>
      <c r="B30" s="3" t="s">
        <v>272</v>
      </c>
      <c r="C30" s="174">
        <f>'1'!S29+'2'!S29+'3'!S29+'4'!S29+'5'!S29+'6'!S29+'7'!S29+'8'!S29+'9'!S29+'10'!S29+'11'!S29+'12'!S29+'13'!S29+'14'!S29+'15'!S29+'16'!S29+'17'!S29+'18'!S29+'19'!S29+'20'!S29+'21'!S29+'22'!S29+'23'!S29+'24'!S29+'25'!S29+'26'!S29+'27'!S29+'28'!S29+'29'!S29+'30'!S29+'31'!S29+'32'!S29+'33'!S29+'34'!S29+'35'!S29+'36'!S29+'37'!S29+'38'!S29+'39'!S29</f>
        <v>123.91798193535926</v>
      </c>
      <c r="D30" s="193">
        <f>'1'!U29+'2'!U29+'3'!U29+'4'!U29+'5'!U29+'6'!U29+'7'!U29+'8'!U29+'9'!U29+'10'!U29+'11'!U29+'12'!U29+'13'!U29+'14'!U29+'15'!U29+'16'!U29+'17'!U29+'18'!U29+'19'!U29+'20'!U29+'21'!U29+'22'!U29+'23'!U29+'24'!U29+'25'!U29+'26'!U29+'27'!U29+'28'!U29+'29'!U29+'30'!U29+'31'!U29+'32'!U29+'33'!U29+'34'!U29+'35'!U29+'36'!U29+'37'!U29+'38'!U29+'39'!U29</f>
        <v>59.732135055521994</v>
      </c>
      <c r="E30" s="120">
        <f>'1'!W29+'2'!W29+'3'!W29+'4'!W29+'5'!W29+'6'!W29+'7'!W29+'8'!W29+'9'!W29+'10'!W29+'11'!W29+'12'!W29+'13'!W29+'14'!W29+'15'!W29+'16'!W29+'17'!W29+'18'!W29+'19'!W29+'20'!W29+'21'!W29+'22'!W29+'23'!W29+'24'!W29+'25'!W29+'26'!W29+'27'!W29+'28'!W29+'29'!W29+'30'!W29+'31'!W29+'32'!W29+'33'!W29+'34'!W29+'35'!W29+'36'!W29+'37'!W29+'38'!W29+'39'!W29</f>
        <v>2</v>
      </c>
      <c r="F30" s="172">
        <f>'1'!Y29+'2'!Y29+'3'!Y29+'4'!Y29+'5'!Y29+'6'!Y29+'7'!Y29+'8'!Y29+'9'!Y29+'10'!Y29+'11'!Y29+'12'!Y29+'13'!Y29+'14'!Y29+'15'!Y29+'16'!Y29+'17'!Y29+'18'!Y29+'19'!Y29+'20'!Y29+'21'!Y29+'22'!Y29+'23'!Y29+'24'!Y29+'25'!Y29+'26'!Y29+'27'!Y29+'28'!Y29+'29'!Y29+'30'!Y29+'31'!Y29+'32'!Y29+'33'!Y29+'34'!Y29+'35'!Y29+'36'!Y29+'37'!Y29+'38'!Y29+'39'!Y29</f>
        <v>3</v>
      </c>
      <c r="G30" s="117">
        <v>25</v>
      </c>
      <c r="O30" s="49">
        <v>203</v>
      </c>
      <c r="P30" s="430" t="s">
        <v>580</v>
      </c>
      <c r="Q30" s="429">
        <v>1187637</v>
      </c>
      <c r="R30" s="429">
        <v>1167801</v>
      </c>
    </row>
    <row r="31" spans="1:18" x14ac:dyDescent="0.2">
      <c r="A31" s="159" t="s">
        <v>18</v>
      </c>
      <c r="B31" s="3" t="s">
        <v>273</v>
      </c>
      <c r="C31" s="174">
        <f>'1'!S30+'2'!S30+'3'!S30+'4'!S30+'5'!S30+'6'!S30+'7'!S30+'8'!S30+'9'!S30+'10'!S30+'11'!S30+'12'!S30+'13'!S30+'14'!S30+'15'!S30+'16'!S30+'17'!S30+'18'!S30+'19'!S30+'20'!S30+'21'!S30+'22'!S30+'23'!S30+'24'!S30+'25'!S30+'26'!S30+'27'!S30+'28'!S30+'29'!S30+'30'!S30+'31'!S30+'32'!S30+'33'!S30+'34'!S30+'35'!S30+'36'!S30+'37'!S30+'38'!S30+'39'!S30</f>
        <v>110.21430839030602</v>
      </c>
      <c r="D31" s="193">
        <f>'1'!U30+'2'!U30+'3'!U30+'4'!U30+'5'!U30+'6'!U30+'7'!U30+'8'!U30+'9'!U30+'10'!U30+'11'!U30+'12'!U30+'13'!U30+'14'!U30+'15'!U30+'16'!U30+'17'!U30+'18'!U30+'19'!U30+'20'!U30+'21'!U30+'22'!U30+'23'!U30+'24'!U30+'25'!U30+'26'!U30+'27'!U30+'28'!U30+'29'!U30+'30'!U30+'31'!U30+'32'!U30+'33'!U30+'34'!U30+'35'!U30+'36'!U30+'37'!U30+'38'!U30+'39'!U30</f>
        <v>71.129730009759001</v>
      </c>
      <c r="E31" s="120">
        <f>'1'!W30+'2'!W30+'3'!W30+'4'!W30+'5'!W30+'6'!W30+'7'!W30+'8'!W30+'9'!W30+'10'!W30+'11'!W30+'12'!W30+'13'!W30+'14'!W30+'15'!W30+'16'!W30+'17'!W30+'18'!W30+'19'!W30+'20'!W30+'21'!W30+'22'!W30+'23'!W30+'24'!W30+'25'!W30+'26'!W30+'27'!W30+'28'!W30+'29'!W30+'30'!W30+'31'!W30+'32'!W30+'33'!W30+'34'!W30+'35'!W30+'36'!W30+'37'!W30+'38'!W30+'39'!W30</f>
        <v>9</v>
      </c>
      <c r="F31" s="172">
        <f>'1'!Y30+'2'!Y30+'3'!Y30+'4'!Y30+'5'!Y30+'6'!Y30+'7'!Y30+'8'!Y30+'9'!Y30+'10'!Y30+'11'!Y30+'12'!Y30+'13'!Y30+'14'!Y30+'15'!Y30+'16'!Y30+'17'!Y30+'18'!Y30+'19'!Y30+'20'!Y30+'21'!Y30+'22'!Y30+'23'!Y30+'24'!Y30+'25'!Y30+'26'!Y30+'27'!Y30+'28'!Y30+'29'!Y30+'30'!Y30+'31'!Y30+'32'!Y30+'33'!Y30+'34'!Y30+'35'!Y30+'36'!Y30+'37'!Y30+'38'!Y30+'39'!Y30</f>
        <v>8</v>
      </c>
      <c r="G31" s="117">
        <v>26</v>
      </c>
      <c r="O31" s="49">
        <v>210</v>
      </c>
      <c r="P31" s="430" t="s">
        <v>581</v>
      </c>
      <c r="Q31" s="429">
        <v>868757</v>
      </c>
      <c r="R31" s="429">
        <v>843054</v>
      </c>
    </row>
    <row r="32" spans="1:18" x14ac:dyDescent="0.2">
      <c r="A32" s="159" t="s">
        <v>19</v>
      </c>
      <c r="B32" s="3" t="s">
        <v>274</v>
      </c>
      <c r="C32" s="174">
        <f>'1'!S31+'2'!S31+'3'!S31+'4'!S31+'5'!S31+'6'!S31+'7'!S31+'8'!S31+'9'!S31+'10'!S31+'11'!S31+'12'!S31+'13'!S31+'14'!S31+'15'!S31+'16'!S31+'17'!S31+'18'!S31+'19'!S31+'20'!S31+'21'!S31+'22'!S31+'23'!S31+'24'!S31+'25'!S31+'26'!S31+'27'!S31+'28'!S31+'29'!S31+'30'!S31+'31'!S31+'32'!S31+'33'!S31+'34'!S31+'35'!S31+'36'!S31+'37'!S31+'38'!S31+'39'!S31</f>
        <v>199.84389909331628</v>
      </c>
      <c r="D32" s="193">
        <f>'1'!U31+'2'!U31+'3'!U31+'4'!U31+'5'!U31+'6'!U31+'7'!U31+'8'!U31+'9'!U31+'10'!U31+'11'!U31+'12'!U31+'13'!U31+'14'!U31+'15'!U31+'16'!U31+'17'!U31+'18'!U31+'19'!U31+'20'!U31+'21'!U31+'22'!U31+'23'!U31+'24'!U31+'25'!U31+'26'!U31+'27'!U31+'28'!U31+'29'!U31+'30'!U31+'31'!U31+'32'!U31+'33'!U31+'34'!U31+'35'!U31+'36'!U31+'37'!U31+'38'!U31+'39'!U31</f>
        <v>139.8881467354546</v>
      </c>
      <c r="E32" s="120">
        <f>'1'!W31+'2'!W31+'3'!W31+'4'!W31+'5'!W31+'6'!W31+'7'!W31+'8'!W31+'9'!W31+'10'!W31+'11'!W31+'12'!W31+'13'!W31+'14'!W31+'15'!W31+'16'!W31+'17'!W31+'18'!W31+'19'!W31+'20'!W31+'21'!W31+'22'!W31+'23'!W31+'24'!W31+'25'!W31+'26'!W31+'27'!W31+'28'!W31+'29'!W31+'30'!W31+'31'!W31+'32'!W31+'33'!W31+'34'!W31+'35'!W31+'36'!W31+'37'!W31+'38'!W31+'39'!W31</f>
        <v>62</v>
      </c>
      <c r="F32" s="172">
        <f>'1'!Y31+'2'!Y31+'3'!Y31+'4'!Y31+'5'!Y31+'6'!Y31+'7'!Y31+'8'!Y31+'9'!Y31+'10'!Y31+'11'!Y31+'12'!Y31+'13'!Y31+'14'!Y31+'15'!Y31+'16'!Y31+'17'!Y31+'18'!Y31+'19'!Y31+'20'!Y31+'21'!Y31+'22'!Y31+'23'!Y31+'24'!Y31+'25'!Y31+'26'!Y31+'27'!Y31+'28'!Y31+'29'!Y31+'30'!Y31+'31'!Y31+'32'!Y31+'33'!Y31+'34'!Y31+'35'!Y31+'36'!Y31+'37'!Y31+'38'!Y31+'39'!Y31</f>
        <v>32</v>
      </c>
      <c r="G32" s="117">
        <v>27</v>
      </c>
      <c r="O32" s="49">
        <v>216</v>
      </c>
      <c r="P32" s="430" t="s">
        <v>582</v>
      </c>
      <c r="Q32" s="429">
        <v>536118</v>
      </c>
      <c r="R32" s="429">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131.47044216922239</v>
      </c>
      <c r="D33" s="193">
        <f>'1'!U32+'2'!U32+'3'!U32+'4'!U32+'5'!U32+'6'!U32+'7'!U32+'8'!U32+'9'!U32+'10'!U32+'11'!U32+'12'!U32+'13'!U32+'14'!U32+'15'!U32+'16'!U32+'17'!U32+'18'!U32+'19'!U32+'20'!U32+'21'!U32+'22'!U32+'23'!U32+'24'!U32+'25'!U32+'26'!U32+'27'!U32+'28'!U32+'29'!U32+'30'!U32+'31'!U32+'32'!U32+'33'!U32+'34'!U32+'35'!U32+'36'!U32+'37'!U32+'38'!U32+'39'!U32</f>
        <v>84.848387400686164</v>
      </c>
      <c r="E33" s="120">
        <f>'1'!W32+'2'!W32+'3'!W32+'4'!W32+'5'!W32+'6'!W32+'7'!W32+'8'!W32+'9'!W32+'10'!W32+'11'!W32+'12'!W32+'13'!W32+'14'!W32+'15'!W32+'16'!W32+'17'!W32+'18'!W32+'19'!W32+'20'!W32+'21'!W32+'22'!W32+'23'!W32+'24'!W32+'25'!W32+'26'!W32+'27'!W32+'28'!W32+'29'!W32+'30'!W32+'31'!W32+'32'!W32+'33'!W32+'34'!W32+'35'!W32+'36'!W32+'37'!W32+'38'!W32+'39'!W32</f>
        <v>13</v>
      </c>
      <c r="F33" s="172">
        <f>'1'!Y32+'2'!Y32+'3'!Y32+'4'!Y32+'5'!Y32+'6'!Y32+'7'!Y32+'8'!Y32+'9'!Y32+'10'!Y32+'11'!Y32+'12'!Y32+'13'!Y32+'14'!Y32+'15'!Y32+'16'!Y32+'17'!Y32+'18'!Y32+'19'!Y32+'20'!Y32+'21'!Y32+'22'!Y32+'23'!Y32+'24'!Y32+'25'!Y32+'26'!Y32+'27'!Y32+'28'!Y32+'29'!Y32+'30'!Y32+'31'!Y32+'32'!Y32+'33'!Y32+'34'!Y32+'35'!Y32+'36'!Y32+'37'!Y32+'38'!Y32+'39'!Y32</f>
        <v>12</v>
      </c>
      <c r="G33" s="117">
        <v>28</v>
      </c>
      <c r="O33" s="49">
        <v>381</v>
      </c>
      <c r="P33" s="430" t="s">
        <v>583</v>
      </c>
      <c r="Q33" s="429">
        <v>162441</v>
      </c>
      <c r="R33" s="429">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219.6605980661046</v>
      </c>
      <c r="D34" s="193">
        <f>'1'!U33+'2'!U33+'3'!U33+'4'!U33+'5'!U33+'6'!U33+'7'!U33+'8'!U33+'9'!U33+'10'!U33+'11'!U33+'12'!U33+'13'!U33+'14'!U33+'15'!U33+'16'!U33+'17'!U33+'18'!U33+'19'!U33+'20'!U33+'21'!U33+'22'!U33+'23'!U33+'24'!U33+'25'!U33+'26'!U33+'27'!U33+'28'!U33+'29'!U33+'30'!U33+'31'!U33+'32'!U33+'33'!U33+'34'!U33+'35'!U33+'36'!U33+'37'!U33+'38'!U33+'39'!U33</f>
        <v>193.27433267628993</v>
      </c>
      <c r="E34" s="120">
        <f>'1'!W33+'2'!W33+'3'!W33+'4'!W33+'5'!W33+'6'!W33+'7'!W33+'8'!W33+'9'!W33+'10'!W33+'11'!W33+'12'!W33+'13'!W33+'14'!W33+'15'!W33+'16'!W33+'17'!W33+'18'!W33+'19'!W33+'20'!W33+'21'!W33+'22'!W33+'23'!W33+'24'!W33+'25'!W33+'26'!W33+'27'!W33+'28'!W33+'29'!W33+'30'!W33+'31'!W33+'32'!W33+'33'!W33+'34'!W33+'35'!W33+'36'!W33+'37'!W33+'38'!W33+'39'!W33</f>
        <v>1</v>
      </c>
      <c r="F34" s="172">
        <f>'1'!Y33+'2'!Y33+'3'!Y33+'4'!Y33+'5'!Y33+'6'!Y33+'7'!Y33+'8'!Y33+'9'!Y33+'10'!Y33+'11'!Y33+'12'!Y33+'13'!Y33+'14'!Y33+'15'!Y33+'16'!Y33+'17'!Y33+'18'!Y33+'19'!Y33+'20'!Y33+'21'!Y33+'22'!Y33+'23'!Y33+'24'!Y33+'25'!Y33+'26'!Y33+'27'!Y33+'28'!Y33+'29'!Y33+'30'!Y33+'31'!Y33+'32'!Y33+'33'!Y33+'34'!Y33+'35'!Y33+'36'!Y33+'37'!Y33+'38'!Y33+'39'!Y33</f>
        <v>0</v>
      </c>
      <c r="G34" s="117">
        <v>29</v>
      </c>
      <c r="O34" s="49">
        <v>382</v>
      </c>
      <c r="P34" s="430" t="s">
        <v>584</v>
      </c>
      <c r="Q34" s="429">
        <v>178102</v>
      </c>
      <c r="R34" s="429">
        <v>194975</v>
      </c>
    </row>
    <row r="35" spans="1:18" x14ac:dyDescent="0.2">
      <c r="A35" s="159" t="s">
        <v>22</v>
      </c>
      <c r="B35" s="3" t="s">
        <v>377</v>
      </c>
      <c r="C35" s="174">
        <f>'1'!S34+'2'!S34+'3'!S34+'4'!S34+'5'!S34+'6'!S34+'7'!S34+'8'!S34+'9'!S34+'10'!S34+'11'!S34+'12'!S34+'13'!S34+'14'!S34+'15'!S34+'16'!S34+'17'!S34+'18'!S34+'19'!S34+'20'!S34+'21'!S34+'22'!S34+'23'!S34+'24'!S34+'25'!S34+'26'!S34+'27'!S34+'28'!S34+'29'!S34+'30'!S34+'31'!S34+'32'!S34+'33'!S34+'34'!S34+'35'!S34+'36'!S34+'37'!S34+'38'!S34+'39'!S34</f>
        <v>207.70458315503001</v>
      </c>
      <c r="D35" s="193">
        <f>'1'!U34+'2'!U34+'3'!U34+'4'!U34+'5'!U34+'6'!U34+'7'!U34+'8'!U34+'9'!U34+'10'!U34+'11'!U34+'12'!U34+'13'!U34+'14'!U34+'15'!U34+'16'!U34+'17'!U34+'18'!U34+'19'!U34+'20'!U34+'21'!U34+'22'!U34+'23'!U34+'24'!U34+'25'!U34+'26'!U34+'27'!U34+'28'!U34+'29'!U34+'30'!U34+'31'!U34+'32'!U34+'33'!U34+'34'!U34+'35'!U34+'36'!U34+'37'!U34+'38'!U34+'39'!U34</f>
        <v>122.97065111761506</v>
      </c>
      <c r="E35" s="120">
        <f>'1'!W34+'2'!W34+'3'!W34+'4'!W34+'5'!W34+'6'!W34+'7'!W34+'8'!W34+'9'!W34+'10'!W34+'11'!W34+'12'!W34+'13'!W34+'14'!W34+'15'!W34+'16'!W34+'17'!W34+'18'!W34+'19'!W34+'20'!W34+'21'!W34+'22'!W34+'23'!W34+'24'!W34+'25'!W34+'26'!W34+'27'!W34+'28'!W34+'29'!W34+'30'!W34+'31'!W34+'32'!W34+'33'!W34+'34'!W34+'35'!W34+'36'!W34+'37'!W34+'38'!W34+'39'!W34</f>
        <v>11</v>
      </c>
      <c r="F35" s="172">
        <f>'1'!Y34+'2'!Y34+'3'!Y34+'4'!Y34+'5'!Y34+'6'!Y34+'7'!Y34+'8'!Y34+'9'!Y34+'10'!Y34+'11'!Y34+'12'!Y34+'13'!Y34+'14'!Y34+'15'!Y34+'16'!Y34+'17'!Y34+'18'!Y34+'19'!Y34+'20'!Y34+'21'!Y34+'22'!Y34+'23'!Y34+'24'!Y34+'25'!Y34+'26'!Y34+'27'!Y34+'28'!Y34+'29'!Y34+'30'!Y34+'31'!Y34+'32'!Y34+'33'!Y34+'34'!Y34+'35'!Y34+'36'!Y34+'37'!Y34+'38'!Y34+'39'!Y34</f>
        <v>8</v>
      </c>
      <c r="G35" s="117">
        <v>30</v>
      </c>
      <c r="O35" s="49"/>
      <c r="P35" s="430" t="s">
        <v>565</v>
      </c>
      <c r="Q35" s="429">
        <v>1278601</v>
      </c>
      <c r="R35" s="429">
        <v>1266442</v>
      </c>
    </row>
    <row r="36" spans="1:18" x14ac:dyDescent="0.2">
      <c r="A36" s="159" t="s">
        <v>23</v>
      </c>
      <c r="B36" s="3" t="s">
        <v>193</v>
      </c>
      <c r="C36" s="174">
        <f>'1'!S35+'2'!S35+'3'!S35+'4'!S35+'5'!S35+'6'!S35+'7'!S35+'8'!S35+'9'!S35+'10'!S35+'11'!S35+'12'!S35+'13'!S35+'14'!S35+'15'!S35+'16'!S35+'17'!S35+'18'!S35+'19'!S35+'20'!S35+'21'!S35+'22'!S35+'23'!S35+'24'!S35+'25'!S35+'26'!S35+'27'!S35+'28'!S35+'29'!S35+'30'!S35+'31'!S35+'32'!S35+'33'!S35+'34'!S35+'35'!S35+'36'!S35+'37'!S35+'38'!S35+'39'!S35</f>
        <v>101.26854279608786</v>
      </c>
      <c r="D36" s="193">
        <f>'1'!U35+'2'!U35+'3'!U35+'4'!U35+'5'!U35+'6'!U35+'7'!U35+'8'!U35+'9'!U35+'10'!U35+'11'!U35+'12'!U35+'13'!U35+'14'!U35+'15'!U35+'16'!U35+'17'!U35+'18'!U35+'19'!U35+'20'!U35+'21'!U35+'22'!U35+'23'!U35+'24'!U35+'25'!U35+'26'!U35+'27'!U35+'28'!U35+'29'!U35+'30'!U35+'31'!U35+'32'!U35+'33'!U35+'34'!U35+'35'!U35+'36'!U35+'37'!U35+'38'!U35+'39'!U35</f>
        <v>53.721726971095386</v>
      </c>
      <c r="E36" s="120">
        <f>'1'!W35+'2'!W35+'3'!W35+'4'!W35+'5'!W35+'6'!W35+'7'!W35+'8'!W35+'9'!W35+'10'!W35+'11'!W35+'12'!W35+'13'!W35+'14'!W35+'15'!W35+'16'!W35+'17'!W35+'18'!W35+'19'!W35+'20'!W35+'21'!W35+'22'!W35+'23'!W35+'24'!W35+'25'!W35+'26'!W35+'27'!W35+'28'!W35+'29'!W35+'30'!W35+'31'!W35+'32'!W35+'33'!W35+'34'!W35+'35'!W35+'36'!W35+'37'!W35+'38'!W35+'39'!W35</f>
        <v>26</v>
      </c>
      <c r="F36" s="172">
        <f>'1'!Y35+'2'!Y35+'3'!Y35+'4'!Y35+'5'!Y35+'6'!Y35+'7'!Y35+'8'!Y35+'9'!Y35+'10'!Y35+'11'!Y35+'12'!Y35+'13'!Y35+'14'!Y35+'15'!Y35+'16'!Y35+'17'!Y35+'18'!Y35+'19'!Y35+'20'!Y35+'21'!Y35+'22'!Y35+'23'!Y35+'24'!Y35+'25'!Y35+'26'!Y35+'27'!Y35+'28'!Y35+'29'!Y35+'30'!Y35+'31'!Y35+'32'!Y35+'33'!Y35+'34'!Y35+'35'!Y35+'36'!Y35+'37'!Y35+'38'!Y35+'39'!Y35</f>
        <v>24</v>
      </c>
      <c r="G36" s="117">
        <v>31</v>
      </c>
      <c r="O36" s="49">
        <v>213</v>
      </c>
      <c r="P36" s="430" t="s">
        <v>585</v>
      </c>
      <c r="Q36" s="429">
        <v>145212</v>
      </c>
      <c r="R36" s="429">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122.22747369931821</v>
      </c>
      <c r="D37" s="193">
        <f>'1'!U36+'2'!U36+'3'!U36+'4'!U36+'5'!U36+'6'!U36+'7'!U36+'8'!U36+'9'!U36+'10'!U36+'11'!U36+'12'!U36+'13'!U36+'14'!U36+'15'!U36+'16'!U36+'17'!U36+'18'!U36+'19'!U36+'20'!U36+'21'!U36+'22'!U36+'23'!U36+'24'!U36+'25'!U36+'26'!U36+'27'!U36+'28'!U36+'29'!U36+'30'!U36+'31'!U36+'32'!U36+'33'!U36+'34'!U36+'35'!U36+'36'!U36+'37'!U36+'38'!U36+'39'!U36</f>
        <v>86.070016398986198</v>
      </c>
      <c r="E37" s="120">
        <f>'1'!W36+'2'!W36+'3'!W36+'4'!W36+'5'!W36+'6'!W36+'7'!W36+'8'!W36+'9'!W36+'10'!W36+'11'!W36+'12'!W36+'13'!W36+'14'!W36+'15'!W36+'16'!W36+'17'!W36+'18'!W36+'19'!W36+'20'!W36+'21'!W36+'22'!W36+'23'!W36+'24'!W36+'25'!W36+'26'!W36+'27'!W36+'28'!W36+'29'!W36+'30'!W36+'31'!W36+'32'!W36+'33'!W36+'34'!W36+'35'!W36+'36'!W36+'37'!W36+'38'!W36+'39'!W36</f>
        <v>7</v>
      </c>
      <c r="F37" s="172">
        <f>'1'!Y36+'2'!Y36+'3'!Y36+'4'!Y36+'5'!Y36+'6'!Y36+'7'!Y36+'8'!Y36+'9'!Y36+'10'!Y36+'11'!Y36+'12'!Y36+'13'!Y36+'14'!Y36+'15'!Y36+'16'!Y36+'17'!Y36+'18'!Y36+'19'!Y36+'20'!Y36+'21'!Y36+'22'!Y36+'23'!Y36+'24'!Y36+'25'!Y36+'26'!Y36+'27'!Y36+'28'!Y36+'29'!Y36+'30'!Y36+'31'!Y36+'32'!Y36+'33'!Y36+'34'!Y36+'35'!Y36+'36'!Y36+'37'!Y36+'38'!Y36+'39'!Y36</f>
        <v>8</v>
      </c>
      <c r="G37" s="117">
        <v>32</v>
      </c>
      <c r="O37" s="49">
        <v>215</v>
      </c>
      <c r="P37" s="430" t="s">
        <v>586</v>
      </c>
      <c r="Q37" s="429">
        <v>296081</v>
      </c>
      <c r="R37" s="429">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116.12545477817767</v>
      </c>
      <c r="D38" s="193">
        <f>'1'!U37+'2'!U37+'3'!U37+'4'!U37+'5'!U37+'6'!U37+'7'!U37+'8'!U37+'9'!U37+'10'!U37+'11'!U37+'12'!U37+'13'!U37+'14'!U37+'15'!U37+'16'!U37+'17'!U37+'18'!U37+'19'!U37+'20'!U37+'21'!U37+'22'!U37+'23'!U37+'24'!U37+'25'!U37+'26'!U37+'27'!U37+'28'!U37+'29'!U37+'30'!U37+'31'!U37+'32'!U37+'33'!U37+'34'!U37+'35'!U37+'36'!U37+'37'!U37+'38'!U37+'39'!U37</f>
        <v>81.447347366198841</v>
      </c>
      <c r="E38" s="120">
        <f>'1'!W37+'2'!W37+'3'!W37+'4'!W37+'5'!W37+'6'!W37+'7'!W37+'8'!W37+'9'!W37+'10'!W37+'11'!W37+'12'!W37+'13'!W37+'14'!W37+'15'!W37+'16'!W37+'17'!W37+'18'!W37+'19'!W37+'20'!W37+'21'!W37+'22'!W37+'23'!W37+'24'!W37+'25'!W37+'26'!W37+'27'!W37+'28'!W37+'29'!W37+'30'!W37+'31'!W37+'32'!W37+'33'!W37+'34'!W37+'35'!W37+'36'!W37+'37'!W37+'38'!W37+'39'!W37</f>
        <v>8</v>
      </c>
      <c r="F38" s="172">
        <f>'1'!Y37+'2'!Y37+'3'!Y37+'4'!Y37+'5'!Y37+'6'!Y37+'7'!Y37+'8'!Y37+'9'!Y37+'10'!Y37+'11'!Y37+'12'!Y37+'13'!Y37+'14'!Y37+'15'!Y37+'16'!Y37+'17'!Y37+'18'!Y37+'19'!Y37+'20'!Y37+'21'!Y37+'22'!Y37+'23'!Y37+'24'!Y37+'25'!Y37+'26'!Y37+'27'!Y37+'28'!Y37+'29'!Y37+'30'!Y37+'31'!Y37+'32'!Y37+'33'!Y37+'34'!Y37+'35'!Y37+'36'!Y37+'37'!Y37+'38'!Y37+'39'!Y37</f>
        <v>5</v>
      </c>
      <c r="G38" s="117">
        <v>33</v>
      </c>
      <c r="O38" s="49">
        <v>218</v>
      </c>
      <c r="P38" s="430" t="s">
        <v>587</v>
      </c>
      <c r="Q38" s="429">
        <v>258553</v>
      </c>
      <c r="R38" s="429">
        <v>243824</v>
      </c>
    </row>
    <row r="39" spans="1:18" x14ac:dyDescent="0.2">
      <c r="A39" s="159" t="s">
        <v>26</v>
      </c>
      <c r="B39" s="3" t="s">
        <v>276</v>
      </c>
      <c r="C39" s="174">
        <f>'1'!S38+'2'!S38+'3'!S38+'4'!S38+'5'!S38+'6'!S38+'7'!S38+'8'!S38+'9'!S38+'10'!S38+'11'!S38+'12'!S38+'13'!S38+'14'!S38+'15'!S38+'16'!S38+'17'!S38+'18'!S38+'19'!S38+'20'!S38+'21'!S38+'22'!S38+'23'!S38+'24'!S38+'25'!S38+'26'!S38+'27'!S38+'28'!S38+'29'!S38+'30'!S38+'31'!S38+'32'!S38+'33'!S38+'34'!S38+'35'!S38+'36'!S38+'37'!S38+'38'!S38+'39'!S38</f>
        <v>132.0622041175252</v>
      </c>
      <c r="D39" s="193">
        <f>'1'!U38+'2'!U38+'3'!U38+'4'!U38+'5'!U38+'6'!U38+'7'!U38+'8'!U38+'9'!U38+'10'!U38+'11'!U38+'12'!U38+'13'!U38+'14'!U38+'15'!U38+'16'!U38+'17'!U38+'18'!U38+'19'!U38+'20'!U38+'21'!U38+'22'!U38+'23'!U38+'24'!U38+'25'!U38+'26'!U38+'27'!U38+'28'!U38+'29'!U38+'30'!U38+'31'!U38+'32'!U38+'33'!U38+'34'!U38+'35'!U38+'36'!U38+'37'!U38+'38'!U38+'39'!U38</f>
        <v>72.298555323146317</v>
      </c>
      <c r="E39" s="120">
        <f>'1'!W38+'2'!W38+'3'!W38+'4'!W38+'5'!W38+'6'!W38+'7'!W38+'8'!W38+'9'!W38+'10'!W38+'11'!W38+'12'!W38+'13'!W38+'14'!W38+'15'!W38+'16'!W38+'17'!W38+'18'!W38+'19'!W38+'20'!W38+'21'!W38+'22'!W38+'23'!W38+'24'!W38+'25'!W38+'26'!W38+'27'!W38+'28'!W38+'29'!W38+'30'!W38+'31'!W38+'32'!W38+'33'!W38+'34'!W38+'35'!W38+'36'!W38+'37'!W38+'38'!W38+'39'!W38</f>
        <v>12</v>
      </c>
      <c r="F39" s="172">
        <f>'1'!Y38+'2'!Y38+'3'!Y38+'4'!Y38+'5'!Y38+'6'!Y38+'7'!Y38+'8'!Y38+'9'!Y38+'10'!Y38+'11'!Y38+'12'!Y38+'13'!Y38+'14'!Y38+'15'!Y38+'16'!Y38+'17'!Y38+'18'!Y38+'19'!Y38+'20'!Y38+'21'!Y38+'22'!Y38+'23'!Y38+'24'!Y38+'25'!Y38+'26'!Y38+'27'!Y38+'28'!Y38+'29'!Y38+'30'!Y38+'31'!Y38+'32'!Y38+'33'!Y38+'34'!Y38+'35'!Y38+'36'!Y38+'37'!Y38+'38'!Y38+'39'!Y38</f>
        <v>12</v>
      </c>
      <c r="G39" s="117">
        <v>34</v>
      </c>
      <c r="O39" s="49">
        <v>220</v>
      </c>
      <c r="P39" s="430" t="s">
        <v>588</v>
      </c>
      <c r="Q39" s="429">
        <v>236199</v>
      </c>
      <c r="R39" s="429">
        <v>216961</v>
      </c>
    </row>
    <row r="40" spans="1:18" x14ac:dyDescent="0.2">
      <c r="A40" s="159" t="s">
        <v>51</v>
      </c>
      <c r="B40" s="3" t="s">
        <v>367</v>
      </c>
      <c r="C40" s="174">
        <f>'1'!S39+'2'!S39+'3'!S39+'4'!S39+'5'!S39+'6'!S39+'7'!S39+'8'!S39+'9'!S39+'10'!S39+'11'!S39+'12'!S39+'13'!S39+'14'!S39+'15'!S39+'16'!S39+'17'!S39+'18'!S39+'19'!S39+'20'!S39+'21'!S39+'22'!S39+'23'!S39+'24'!S39+'25'!S39+'26'!S39+'27'!S39+'28'!S39+'29'!S39+'30'!S39+'31'!S39+'32'!S39+'33'!S39+'34'!S39+'35'!S39+'36'!S39+'37'!S39+'38'!S39+'39'!S39</f>
        <v>110.36005043970444</v>
      </c>
      <c r="D40" s="193">
        <f>'1'!U39+'2'!U39+'3'!U39+'4'!U39+'5'!U39+'6'!U39+'7'!U39+'8'!U39+'9'!U39+'10'!U39+'11'!U39+'12'!U39+'13'!U39+'14'!U39+'15'!U39+'16'!U39+'17'!U39+'18'!U39+'19'!U39+'20'!U39+'21'!U39+'22'!U39+'23'!U39+'24'!U39+'25'!U39+'26'!U39+'27'!U39+'28'!U39+'29'!U39+'30'!U39+'31'!U39+'32'!U39+'33'!U39+'34'!U39+'35'!U39+'36'!U39+'37'!U39+'38'!U39+'39'!U39</f>
        <v>61.605096649561048</v>
      </c>
      <c r="E40" s="120">
        <f>'1'!W39+'2'!W39+'3'!W39+'4'!W39+'5'!W39+'6'!W39+'7'!W39+'8'!W39+'9'!W39+'10'!W39+'11'!W39+'12'!W39+'13'!W39+'14'!W39+'15'!W39+'16'!W39+'17'!W39+'18'!W39+'19'!W39+'20'!W39+'21'!W39+'22'!W39+'23'!W39+'24'!W39+'25'!W39+'26'!W39+'27'!W39+'28'!W39+'29'!W39+'30'!W39+'31'!W39+'32'!W39+'33'!W39+'34'!W39+'35'!W39+'36'!W39+'37'!W39+'38'!W39+'39'!W39</f>
        <v>37</v>
      </c>
      <c r="F40" s="172">
        <f>'1'!Y39+'2'!Y39+'3'!Y39+'4'!Y39+'5'!Y39+'6'!Y39+'7'!Y39+'8'!Y39+'9'!Y39+'10'!Y39+'11'!Y39+'12'!Y39+'13'!Y39+'14'!Y39+'15'!Y39+'16'!Y39+'17'!Y39+'18'!Y39+'19'!Y39+'20'!Y39+'21'!Y39+'22'!Y39+'23'!Y39+'24'!Y39+'25'!Y39+'26'!Y39+'27'!Y39+'28'!Y39+'29'!Y39+'30'!Y39+'31'!Y39+'32'!Y39+'33'!Y39+'34'!Y39+'35'!Y39+'36'!Y39+'37'!Y39+'38'!Y39+'39'!Y39</f>
        <v>35</v>
      </c>
      <c r="G40" s="117">
        <v>35</v>
      </c>
      <c r="O40" s="49">
        <v>228</v>
      </c>
      <c r="P40" s="430" t="s">
        <v>518</v>
      </c>
      <c r="Q40" s="429">
        <v>278667</v>
      </c>
      <c r="R40" s="429">
        <v>294992</v>
      </c>
    </row>
    <row r="41" spans="1:18" x14ac:dyDescent="0.2">
      <c r="A41" s="159" t="s">
        <v>194</v>
      </c>
      <c r="B41" s="3" t="s">
        <v>41</v>
      </c>
      <c r="C41" s="174">
        <f>'1'!S40+'2'!S40+'3'!S40+'4'!S40+'5'!S40+'6'!S40+'7'!S40+'8'!S40+'9'!S40+'10'!S40+'11'!S40+'12'!S40+'13'!S40+'14'!S40+'15'!S40+'16'!S40+'17'!S40+'18'!S40+'19'!S40+'20'!S40+'21'!S40+'22'!S40+'23'!S40+'24'!S40+'25'!S40+'26'!S40+'27'!S40+'28'!S40+'29'!S40+'30'!S40+'31'!S40+'32'!S40+'33'!S40+'34'!S40+'35'!S40+'36'!S40+'37'!S40+'38'!S40+'39'!S40</f>
        <v>207.94231951155012</v>
      </c>
      <c r="D41" s="193">
        <f>'1'!U40+'2'!U40+'3'!U40+'4'!U40+'5'!U40+'6'!U40+'7'!U40+'8'!U40+'9'!U40+'10'!U40+'11'!U40+'12'!U40+'13'!U40+'14'!U40+'15'!U40+'16'!U40+'17'!U40+'18'!U40+'19'!U40+'20'!U40+'21'!U40+'22'!U40+'23'!U40+'24'!U40+'25'!U40+'26'!U40+'27'!U40+'28'!U40+'29'!U40+'30'!U40+'31'!U40+'32'!U40+'33'!U40+'34'!U40+'35'!U40+'36'!U40+'37'!U40+'38'!U40+'39'!U40</f>
        <v>135.74762676338426</v>
      </c>
      <c r="E41" s="120">
        <f>'1'!W40+'2'!W40+'3'!W40+'4'!W40+'5'!W40+'6'!W40+'7'!W40+'8'!W40+'9'!W40+'10'!W40+'11'!W40+'12'!W40+'13'!W40+'14'!W40+'15'!W40+'16'!W40+'17'!W40+'18'!W40+'19'!W40+'20'!W40+'21'!W40+'22'!W40+'23'!W40+'24'!W40+'25'!W40+'26'!W40+'27'!W40+'28'!W40+'29'!W40+'30'!W40+'31'!W40+'32'!W40+'33'!W40+'34'!W40+'35'!W40+'36'!W40+'37'!W40+'38'!W40+'39'!W40</f>
        <v>24</v>
      </c>
      <c r="F41" s="172">
        <f>'1'!Y40+'2'!Y40+'3'!Y40+'4'!Y40+'5'!Y40+'6'!Y40+'7'!Y40+'8'!Y40+'9'!Y40+'10'!Y40+'11'!Y40+'12'!Y40+'13'!Y40+'14'!Y40+'15'!Y40+'16'!Y40+'17'!Y40+'18'!Y40+'19'!Y40+'20'!Y40+'21'!Y40+'22'!Y40+'23'!Y40+'24'!Y40+'25'!Y40+'26'!Y40+'27'!Y40+'28'!Y40+'29'!Y40+'30'!Y40+'31'!Y40+'32'!Y40+'33'!Y40+'34'!Y40+'35'!Y40+'36'!Y40+'37'!Y40+'38'!Y40+'39'!Y40</f>
        <v>13</v>
      </c>
      <c r="G41" s="117">
        <v>36</v>
      </c>
      <c r="O41" s="49">
        <v>365</v>
      </c>
      <c r="P41" s="430" t="s">
        <v>521</v>
      </c>
      <c r="Q41" s="429">
        <v>63889</v>
      </c>
      <c r="R41" s="429">
        <v>64190</v>
      </c>
    </row>
    <row r="42" spans="1:18" x14ac:dyDescent="0.2">
      <c r="A42" s="159" t="s">
        <v>371</v>
      </c>
      <c r="B42" s="3" t="s">
        <v>345</v>
      </c>
      <c r="C42" s="174">
        <f>'1'!S41+'2'!S41+'3'!S41+'4'!S41+'5'!S41+'6'!S41+'7'!S41+'8'!S41+'9'!S41+'10'!S41+'11'!S41+'12'!S41+'13'!S41+'14'!S41+'15'!S41+'16'!S41+'17'!S41+'18'!S41+'19'!S41+'20'!S41+'21'!S41+'22'!S41+'23'!S41+'24'!S41+'25'!S41+'26'!S41+'27'!S41+'28'!S41+'29'!S41+'30'!S41+'31'!S41+'32'!S41+'33'!S41+'34'!S41+'35'!S41+'36'!S41+'37'!S41+'38'!S41+'39'!S41</f>
        <v>130.87130698206224</v>
      </c>
      <c r="D42" s="193">
        <f>'1'!U41+'2'!U41+'3'!U41+'4'!U41+'5'!U41+'6'!U41+'7'!U41+'8'!U41+'9'!U41+'10'!U41+'11'!U41+'12'!U41+'13'!U41+'14'!U41+'15'!U41+'16'!U41+'17'!U41+'18'!U41+'19'!U41+'20'!U41+'21'!U41+'22'!U41+'23'!U41+'24'!U41+'25'!U41+'26'!U41+'27'!U41+'28'!U41+'29'!U41+'30'!U41+'31'!U41+'32'!U41+'33'!U41+'34'!U41+'35'!U41+'36'!U41+'37'!U41+'38'!U41+'39'!U41</f>
        <v>59.782799982075694</v>
      </c>
      <c r="E42" s="120">
        <f>'1'!W41+'2'!W41+'3'!W41+'4'!W41+'5'!W41+'6'!W41+'7'!W41+'8'!W41+'9'!W41+'10'!W41+'11'!W41+'12'!W41+'13'!W41+'14'!W41+'15'!W41+'16'!W41+'17'!W41+'18'!W41+'19'!W41+'20'!W41+'21'!W41+'22'!W41+'23'!W41+'24'!W41+'25'!W41+'26'!W41+'27'!W41+'28'!W41+'29'!W41+'30'!W41+'31'!W41+'32'!W41+'33'!W41+'34'!W41+'35'!W41+'36'!W41+'37'!W41+'38'!W41+'39'!W41</f>
        <v>17</v>
      </c>
      <c r="F42" s="172">
        <f>'1'!Y41+'2'!Y41+'3'!Y41+'4'!Y41+'5'!Y41+'6'!Y41+'7'!Y41+'8'!Y41+'9'!Y41+'10'!Y41+'11'!Y41+'12'!Y41+'13'!Y41+'14'!Y41+'15'!Y41+'16'!Y41+'17'!Y41+'18'!Y41+'19'!Y41+'20'!Y41+'21'!Y41+'22'!Y41+'23'!Y41+'24'!Y41+'25'!Y41+'26'!Y41+'27'!Y41+'28'!Y41+'29'!Y41+'30'!Y41+'31'!Y41+'32'!Y41+'33'!Y41+'34'!Y41+'35'!Y41+'36'!Y41+'37'!Y41+'38'!Y41+'39'!Y41</f>
        <v>10</v>
      </c>
      <c r="G42" s="117">
        <v>37</v>
      </c>
      <c r="O42" s="49"/>
      <c r="P42" s="430" t="s">
        <v>589</v>
      </c>
      <c r="Q42" s="429">
        <v>2700326</v>
      </c>
      <c r="R42" s="429">
        <v>2598785</v>
      </c>
    </row>
    <row r="43" spans="1:18" x14ac:dyDescent="0.2">
      <c r="A43" s="159" t="s">
        <v>372</v>
      </c>
      <c r="B43" s="3" t="s">
        <v>278</v>
      </c>
      <c r="C43" s="174">
        <f>'1'!S42+'2'!S42+'3'!S42+'4'!S42+'5'!S42+'6'!S42+'7'!S42+'8'!S42+'9'!S42+'10'!S42+'11'!S42+'12'!S42+'13'!S42+'14'!S42+'15'!S42+'16'!S42+'17'!S42+'18'!S42+'19'!S42+'20'!S42+'21'!S42+'22'!S42+'23'!S42+'24'!S42+'25'!S42+'26'!S42+'27'!S42+'28'!S42+'29'!S42+'30'!S42+'31'!S42+'32'!S42+'33'!S42+'34'!S42+'35'!S42+'36'!S42+'37'!S42+'38'!S42+'39'!S42</f>
        <v>104.87356044623772</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430" t="s">
        <v>492</v>
      </c>
      <c r="Q43" s="429">
        <v>2444385</v>
      </c>
      <c r="R43" s="429">
        <v>2355693</v>
      </c>
    </row>
    <row r="44" spans="1:18" x14ac:dyDescent="0.2">
      <c r="A44" s="159" t="s">
        <v>373</v>
      </c>
      <c r="B44" s="3" t="s">
        <v>279</v>
      </c>
      <c r="C44" s="176">
        <f>'1'!S43+'2'!S43+'3'!S43+'4'!S43+'5'!S43+'6'!S43+'7'!S43+'8'!S43+'9'!S43+'10'!S43+'11'!S43+'12'!S43+'13'!S43+'14'!S43+'15'!S43+'16'!S43+'17'!S43+'18'!S43+'19'!S43+'20'!S43+'21'!S43+'22'!S43+'23'!S43+'24'!S43+'25'!S43+'26'!S43+'27'!S43+'28'!S43+'29'!S43+'30'!S43+'31'!S43+'32'!S43+'33'!S43+'34'!S43+'35'!S43+'36'!S43+'37'!S43+'38'!S43+'39'!S43</f>
        <v>103.82161525970895</v>
      </c>
      <c r="D44" s="193">
        <f>'1'!U43+'2'!U43+'3'!U43+'4'!U43+'5'!U43+'6'!U43+'7'!U43+'8'!U43+'9'!U43+'10'!U43+'11'!U43+'12'!U43+'13'!U43+'14'!U43+'15'!U43+'16'!U43+'17'!U43+'18'!U43+'19'!U43+'20'!U43+'21'!U43+'22'!U43+'23'!U43+'24'!U43+'25'!U43+'26'!U43+'27'!U43+'28'!U43+'29'!U43+'30'!U43+'31'!U43+'32'!U43+'33'!U43+'34'!U43+'35'!U43+'36'!U43+'37'!U43+'38'!U43+'39'!U43</f>
        <v>32.817177237264325</v>
      </c>
      <c r="E44" s="120">
        <f>'1'!W43+'2'!W43+'3'!W43+'4'!W43+'5'!W43+'6'!W43+'7'!W43+'8'!W43+'9'!W43+'10'!W43+'11'!W43+'12'!W43+'13'!W43+'14'!W43+'15'!W43+'16'!W43+'17'!W43+'18'!W43+'19'!W43+'20'!W43+'21'!W43+'22'!W43+'23'!W43+'24'!W43+'25'!W43+'26'!W43+'27'!W43+'28'!W43+'29'!W43+'30'!W43+'31'!W43+'32'!W43+'33'!W43+'34'!W43+'35'!W43+'36'!W43+'37'!W43+'38'!W43+'39'!W43</f>
        <v>1</v>
      </c>
      <c r="F44" s="172">
        <f>'1'!Y43+'2'!Y43+'3'!Y43+'4'!Y43+'5'!Y43+'6'!Y43+'7'!Y43+'8'!Y43+'9'!Y43+'10'!Y43+'11'!Y43+'12'!Y43+'13'!Y43+'14'!Y43+'15'!Y43+'16'!Y43+'17'!Y43+'18'!Y43+'19'!Y43+'20'!Y43+'21'!Y43+'22'!Y43+'23'!Y43+'24'!Y43+'25'!Y43+'26'!Y43+'27'!Y43+'28'!Y43+'29'!Y43+'30'!Y43+'31'!Y43+'32'!Y43+'33'!Y43+'34'!Y43+'35'!Y43+'36'!Y43+'37'!Y43+'38'!Y43+'39'!Y43</f>
        <v>4</v>
      </c>
      <c r="G44" s="117">
        <v>39</v>
      </c>
      <c r="O44" s="49">
        <v>442</v>
      </c>
      <c r="P44" s="430" t="s">
        <v>590</v>
      </c>
      <c r="Q44" s="429">
        <v>38269</v>
      </c>
      <c r="R44" s="429">
        <v>35368</v>
      </c>
    </row>
    <row r="45" spans="1:18" x14ac:dyDescent="0.2">
      <c r="A45" s="106"/>
      <c r="B45" s="94" t="s">
        <v>83</v>
      </c>
      <c r="C45" s="206">
        <f>SUM(C6:C44)</f>
        <v>4759.2503244249792</v>
      </c>
      <c r="D45" s="207">
        <f>SUM(D6:D44)</f>
        <v>2276.6607275393972</v>
      </c>
      <c r="E45" s="204">
        <f>SUM(E6:E44)</f>
        <v>451</v>
      </c>
      <c r="F45" s="205">
        <f>SUM(F6:F44)</f>
        <v>319</v>
      </c>
      <c r="G45" s="118"/>
      <c r="O45" s="49">
        <v>443</v>
      </c>
      <c r="P45" s="430" t="s">
        <v>591</v>
      </c>
      <c r="Q45" s="429">
        <v>183066</v>
      </c>
      <c r="R45" s="429">
        <v>173284</v>
      </c>
    </row>
    <row r="46" spans="1:18" x14ac:dyDescent="0.2">
      <c r="A46" s="398" t="str">
        <f>取引基本表!$E$1</f>
        <v>2015年南あわじ市産業連関表</v>
      </c>
      <c r="B46" s="400"/>
      <c r="C46" s="48"/>
      <c r="D46" s="48"/>
      <c r="E46" s="48"/>
      <c r="F46" s="48"/>
      <c r="G46" s="48"/>
      <c r="O46" s="49">
        <v>446</v>
      </c>
      <c r="P46" s="430" t="s">
        <v>526</v>
      </c>
      <c r="Q46" s="429">
        <v>34606</v>
      </c>
      <c r="R46" s="429">
        <v>34440</v>
      </c>
    </row>
    <row r="47" spans="1:18" x14ac:dyDescent="0.2">
      <c r="C47" s="208"/>
      <c r="D47" s="208"/>
      <c r="E47" s="208"/>
      <c r="F47" s="208"/>
      <c r="G47" s="48"/>
      <c r="O47" s="49"/>
      <c r="P47" s="430" t="s">
        <v>567</v>
      </c>
      <c r="Q47" s="429">
        <v>1115874</v>
      </c>
      <c r="R47" s="429">
        <v>1131429</v>
      </c>
    </row>
    <row r="48" spans="1:18" x14ac:dyDescent="0.2">
      <c r="C48" s="48"/>
      <c r="D48" s="48"/>
      <c r="E48" s="48"/>
      <c r="F48" s="48"/>
      <c r="G48" s="48"/>
      <c r="O48" s="49">
        <v>208</v>
      </c>
      <c r="P48" s="430" t="s">
        <v>592</v>
      </c>
      <c r="Q48" s="429">
        <v>178175</v>
      </c>
      <c r="R48" s="429">
        <v>205903</v>
      </c>
    </row>
    <row r="49" spans="3:18" x14ac:dyDescent="0.2">
      <c r="C49" s="48"/>
      <c r="D49" s="48"/>
      <c r="E49" s="48"/>
      <c r="F49" s="48"/>
      <c r="G49" s="48"/>
      <c r="O49" s="49">
        <v>212</v>
      </c>
      <c r="P49" s="430" t="s">
        <v>593</v>
      </c>
      <c r="Q49" s="429">
        <v>264770</v>
      </c>
      <c r="R49" s="429">
        <v>271944</v>
      </c>
    </row>
    <row r="50" spans="3:18" x14ac:dyDescent="0.2">
      <c r="O50" s="49">
        <v>227</v>
      </c>
      <c r="P50" s="430" t="s">
        <v>517</v>
      </c>
      <c r="Q50" s="429">
        <v>120665</v>
      </c>
      <c r="R50" s="429">
        <v>111832</v>
      </c>
    </row>
    <row r="51" spans="3:18" x14ac:dyDescent="0.2">
      <c r="O51" s="49">
        <v>229</v>
      </c>
      <c r="P51" s="430" t="s">
        <v>519</v>
      </c>
      <c r="Q51" s="429">
        <v>348616</v>
      </c>
      <c r="R51" s="429">
        <v>341914</v>
      </c>
    </row>
    <row r="52" spans="3:18" x14ac:dyDescent="0.2">
      <c r="O52" s="49">
        <v>464</v>
      </c>
      <c r="P52" s="430" t="s">
        <v>594</v>
      </c>
      <c r="Q52" s="429">
        <v>93387</v>
      </c>
      <c r="R52" s="429">
        <v>97242</v>
      </c>
    </row>
    <row r="53" spans="3:18" x14ac:dyDescent="0.2">
      <c r="O53" s="49">
        <v>481</v>
      </c>
      <c r="P53" s="430" t="s">
        <v>595</v>
      </c>
      <c r="Q53" s="429">
        <v>50484</v>
      </c>
      <c r="R53" s="429">
        <v>48645</v>
      </c>
    </row>
    <row r="54" spans="3:18" x14ac:dyDescent="0.2">
      <c r="O54" s="49">
        <v>501</v>
      </c>
      <c r="P54" s="430" t="s">
        <v>596</v>
      </c>
      <c r="Q54" s="429">
        <v>59777</v>
      </c>
      <c r="R54" s="429">
        <v>53949</v>
      </c>
    </row>
    <row r="55" spans="3:18" x14ac:dyDescent="0.2">
      <c r="O55" s="49"/>
      <c r="P55" s="430" t="s">
        <v>568</v>
      </c>
      <c r="Q55" s="429">
        <v>672561</v>
      </c>
      <c r="R55" s="429">
        <v>686870</v>
      </c>
    </row>
    <row r="56" spans="3:18" x14ac:dyDescent="0.2">
      <c r="O56" s="49">
        <v>209</v>
      </c>
      <c r="P56" s="430" t="s">
        <v>597</v>
      </c>
      <c r="Q56" s="429">
        <v>314928</v>
      </c>
      <c r="R56" s="429">
        <v>299944</v>
      </c>
    </row>
    <row r="57" spans="3:18" x14ac:dyDescent="0.2">
      <c r="O57" s="49">
        <v>222</v>
      </c>
      <c r="P57" s="430" t="s">
        <v>598</v>
      </c>
      <c r="Q57" s="429">
        <v>83428</v>
      </c>
      <c r="R57" s="429">
        <v>79818</v>
      </c>
    </row>
    <row r="58" spans="3:18" x14ac:dyDescent="0.2">
      <c r="O58" s="49">
        <v>225</v>
      </c>
      <c r="P58" s="430" t="s">
        <v>599</v>
      </c>
      <c r="Q58" s="429">
        <v>171979</v>
      </c>
      <c r="R58" s="429">
        <v>211181</v>
      </c>
    </row>
    <row r="59" spans="3:18" x14ac:dyDescent="0.2">
      <c r="O59" s="49">
        <v>585</v>
      </c>
      <c r="P59" s="430" t="s">
        <v>530</v>
      </c>
      <c r="Q59" s="429">
        <v>56592</v>
      </c>
      <c r="R59" s="429">
        <v>53759</v>
      </c>
    </row>
    <row r="60" spans="3:18" x14ac:dyDescent="0.2">
      <c r="O60" s="49">
        <v>586</v>
      </c>
      <c r="P60" s="430" t="s">
        <v>600</v>
      </c>
      <c r="Q60" s="429">
        <v>45634</v>
      </c>
      <c r="R60" s="429">
        <v>42168</v>
      </c>
    </row>
    <row r="61" spans="3:18" x14ac:dyDescent="0.2">
      <c r="O61" s="49"/>
      <c r="P61" s="430" t="s">
        <v>569</v>
      </c>
      <c r="Q61" s="429">
        <v>474157</v>
      </c>
      <c r="R61" s="429">
        <v>451615</v>
      </c>
    </row>
    <row r="62" spans="3:18" x14ac:dyDescent="0.2">
      <c r="O62" s="49">
        <v>221</v>
      </c>
      <c r="P62" s="430" t="s">
        <v>601</v>
      </c>
      <c r="Q62" s="429">
        <v>216783</v>
      </c>
      <c r="R62" s="429">
        <v>209488</v>
      </c>
    </row>
    <row r="63" spans="3:18" x14ac:dyDescent="0.2">
      <c r="O63" s="49">
        <v>223</v>
      </c>
      <c r="P63" s="430" t="s">
        <v>602</v>
      </c>
      <c r="Q63" s="429">
        <v>257374</v>
      </c>
      <c r="R63" s="429">
        <v>242127</v>
      </c>
    </row>
    <row r="64" spans="3:18" x14ac:dyDescent="0.2">
      <c r="O64" s="49"/>
      <c r="P64" s="430" t="s">
        <v>570</v>
      </c>
      <c r="Q64" s="429">
        <v>469330</v>
      </c>
      <c r="R64" s="429">
        <v>445310</v>
      </c>
    </row>
    <row r="65" spans="15:18" x14ac:dyDescent="0.2">
      <c r="O65" s="49">
        <v>205</v>
      </c>
      <c r="P65" s="430" t="s">
        <v>603</v>
      </c>
      <c r="Q65" s="429">
        <v>160450</v>
      </c>
      <c r="R65" s="429">
        <v>151566</v>
      </c>
    </row>
    <row r="66" spans="15:18" x14ac:dyDescent="0.2">
      <c r="O66" s="49">
        <v>224</v>
      </c>
      <c r="P66" s="430" t="s">
        <v>514</v>
      </c>
      <c r="Q66" s="429">
        <v>161691</v>
      </c>
      <c r="R66" s="429">
        <v>152961</v>
      </c>
    </row>
    <row r="67" spans="15:18" x14ac:dyDescent="0.2">
      <c r="O67" s="439">
        <v>226</v>
      </c>
      <c r="P67" s="440" t="s">
        <v>604</v>
      </c>
      <c r="Q67" s="432">
        <v>147189</v>
      </c>
      <c r="R67" s="432">
        <v>140783</v>
      </c>
    </row>
    <row r="68" spans="15:18" x14ac:dyDescent="0.2">
      <c r="O68" t="s">
        <v>609</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I41" sqref="I4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305</v>
      </c>
      <c r="S2" s="3" t="s">
        <v>152</v>
      </c>
      <c r="U2" s="64" t="s">
        <v>209</v>
      </c>
      <c r="W2" s="3" t="s">
        <v>130</v>
      </c>
      <c r="Y2" s="3" t="s">
        <v>153</v>
      </c>
    </row>
    <row r="3" spans="1:25" ht="44" x14ac:dyDescent="0.2">
      <c r="B3" s="65"/>
      <c r="C3" s="66" t="s">
        <v>227</v>
      </c>
      <c r="D3" s="66" t="s">
        <v>306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75">
        <f>最終需要_まとめ!C6</f>
        <v>100</v>
      </c>
      <c r="D5" s="76">
        <f>投入係数表!C5</f>
        <v>0.14092620603095934</v>
      </c>
      <c r="E5" s="77">
        <f>$C$5*D5</f>
        <v>14.092620603095934</v>
      </c>
      <c r="F5" s="76">
        <f>分析係数表!C8</f>
        <v>1</v>
      </c>
      <c r="G5" s="77">
        <f t="shared" ref="G5:G38" si="0">E5*F5</f>
        <v>14.092620603095934</v>
      </c>
      <c r="H5" s="77">
        <f t="array" ref="H5:H43">MMULT(逆行列係数!C5:AO43,'1'!G5:G43)</f>
        <v>16.811618757227663</v>
      </c>
      <c r="I5" s="77">
        <f t="shared" ref="I5:I38" si="1">C5+H5</f>
        <v>116.81161875722766</v>
      </c>
      <c r="J5" s="76">
        <f>分析係数表!G8</f>
        <v>0.11965371866250442</v>
      </c>
      <c r="K5" s="78">
        <f t="shared" ref="K5:K38" si="2">I5*J5</f>
        <v>13.976944567289042</v>
      </c>
      <c r="L5" s="79" t="s">
        <v>177</v>
      </c>
      <c r="M5" s="80" t="s">
        <v>177</v>
      </c>
      <c r="N5" s="81">
        <f>分析係数表!H8</f>
        <v>1.2017741412035444E-2</v>
      </c>
      <c r="O5" s="82">
        <f t="shared" ref="O5:O43" si="3">$M$44*N5</f>
        <v>0.12973661847075313</v>
      </c>
      <c r="P5" s="76">
        <f>分析係数表!C8</f>
        <v>1</v>
      </c>
      <c r="Q5" s="82">
        <f t="shared" ref="Q5:Q38" si="4">O5*P5</f>
        <v>0.12973661847075313</v>
      </c>
      <c r="R5" s="83">
        <f t="array" ref="R5:R43">MMULT(逆行列係数!C5:AO43,'1'!Q5:Q43)</f>
        <v>0.19321505460406818</v>
      </c>
      <c r="S5" s="84">
        <f t="shared" ref="S5:S38" si="5">I5+R5</f>
        <v>117.00483381183173</v>
      </c>
      <c r="T5" s="85">
        <f>分析係数表!F8</f>
        <v>0.45142084768126667</v>
      </c>
      <c r="U5" s="86">
        <f t="shared" ref="U5:U43" si="6">S5*T5</f>
        <v>52.818421262142813</v>
      </c>
      <c r="V5" s="87">
        <f>分析係数表!D8</f>
        <v>0.2219933704502301</v>
      </c>
      <c r="W5" s="167">
        <f t="shared" ref="W5:W43" si="7">ROUND(S5*V5,0)</f>
        <v>26</v>
      </c>
      <c r="X5" s="76">
        <f>分析係数表!E8</f>
        <v>0.14173076304186916</v>
      </c>
      <c r="Y5" s="166">
        <f t="shared" ref="Y5:Y43" si="8">ROUND(S5*X5,0)</f>
        <v>17</v>
      </c>
    </row>
    <row r="6" spans="1:25" x14ac:dyDescent="0.2">
      <c r="A6" s="6" t="s">
        <v>219</v>
      </c>
      <c r="B6" s="5" t="s">
        <v>265</v>
      </c>
      <c r="C6" s="90"/>
      <c r="D6" s="76">
        <f>投入係数表!C6</f>
        <v>1.6091140218195863E-4</v>
      </c>
      <c r="E6" s="77">
        <f t="shared" ref="E6:E38" si="9">$C$5*D6</f>
        <v>1.6091140218195861E-2</v>
      </c>
      <c r="F6" s="76">
        <f>分析係数表!C9</f>
        <v>0.51136363636363635</v>
      </c>
      <c r="G6" s="77">
        <f t="shared" si="0"/>
        <v>8.228423975213792E-3</v>
      </c>
      <c r="H6" s="77">
        <v>1.3285402019859978E-2</v>
      </c>
      <c r="I6" s="77">
        <f t="shared" si="1"/>
        <v>1.3285402019859978E-2</v>
      </c>
      <c r="J6" s="76">
        <f>分析係数表!G9</f>
        <v>0.25773195876288657</v>
      </c>
      <c r="K6" s="78">
        <f t="shared" si="2"/>
        <v>3.4240726855309218E-3</v>
      </c>
      <c r="L6" s="79"/>
      <c r="M6" s="80"/>
      <c r="N6" s="81">
        <f>分析係数表!H9</f>
        <v>6.2940707886274014E-4</v>
      </c>
      <c r="O6" s="82">
        <f t="shared" si="3"/>
        <v>6.7947165156531921E-3</v>
      </c>
      <c r="P6" s="76">
        <f>分析係数表!C9</f>
        <v>0.51136363636363635</v>
      </c>
      <c r="Q6" s="82">
        <f t="shared" si="4"/>
        <v>3.4745709455044731E-3</v>
      </c>
      <c r="R6" s="83">
        <v>4.140380849865336E-3</v>
      </c>
      <c r="S6" s="84">
        <f t="shared" si="5"/>
        <v>1.7425782869725313E-2</v>
      </c>
      <c r="T6" s="85">
        <f>分析係数表!F9</f>
        <v>0.69072164948453607</v>
      </c>
      <c r="U6" s="86">
        <f t="shared" si="6"/>
        <v>1.2036365487336042E-2</v>
      </c>
      <c r="V6" s="87">
        <f>分析係数表!D9</f>
        <v>0.13402061855670103</v>
      </c>
      <c r="W6" s="167">
        <f t="shared" si="7"/>
        <v>0</v>
      </c>
      <c r="X6" s="76">
        <f>分析係数表!E9</f>
        <v>0</v>
      </c>
      <c r="Y6" s="166">
        <f t="shared" si="8"/>
        <v>0</v>
      </c>
    </row>
    <row r="7" spans="1:25" x14ac:dyDescent="0.2">
      <c r="A7" s="6" t="s">
        <v>220</v>
      </c>
      <c r="B7" s="5" t="s">
        <v>266</v>
      </c>
      <c r="C7" s="90"/>
      <c r="D7" s="76">
        <f>投入係数表!C7</f>
        <v>0</v>
      </c>
      <c r="E7" s="77">
        <f t="shared" si="9"/>
        <v>0</v>
      </c>
      <c r="F7" s="76">
        <f>分析係数表!C10</f>
        <v>1</v>
      </c>
      <c r="G7" s="77">
        <f t="shared" si="0"/>
        <v>0</v>
      </c>
      <c r="H7" s="77">
        <v>6.6274324078443234E-2</v>
      </c>
      <c r="I7" s="77">
        <f t="shared" si="1"/>
        <v>6.6274324078443234E-2</v>
      </c>
      <c r="J7" s="76">
        <f>分析係数表!G10</f>
        <v>0.17918250950570341</v>
      </c>
      <c r="K7" s="78">
        <f t="shared" si="2"/>
        <v>1.1875199704169724E-2</v>
      </c>
      <c r="L7" s="79"/>
      <c r="M7" s="80"/>
      <c r="N7" s="81">
        <f>分析係数表!H10</f>
        <v>1.2293107009037892E-3</v>
      </c>
      <c r="O7" s="82">
        <f t="shared" si="3"/>
        <v>1.327093069463514E-2</v>
      </c>
      <c r="P7" s="76">
        <f>分析係数表!C10</f>
        <v>1</v>
      </c>
      <c r="Q7" s="82">
        <f t="shared" si="4"/>
        <v>1.327093069463514E-2</v>
      </c>
      <c r="R7" s="83">
        <v>2.1331274648649992E-2</v>
      </c>
      <c r="S7" s="84">
        <f t="shared" si="5"/>
        <v>8.7605598727093226E-2</v>
      </c>
      <c r="T7" s="85">
        <f>分析係数表!F10</f>
        <v>0.51806083650190116</v>
      </c>
      <c r="U7" s="86">
        <f t="shared" si="6"/>
        <v>4.5385029758807802E-2</v>
      </c>
      <c r="V7" s="87">
        <f>分析係数表!D10</f>
        <v>0.10527566539923955</v>
      </c>
      <c r="W7" s="167">
        <f t="shared" si="7"/>
        <v>0</v>
      </c>
      <c r="X7" s="76">
        <f>分析係数表!E10</f>
        <v>7.4144486692015205E-2</v>
      </c>
      <c r="Y7" s="166">
        <f t="shared" si="8"/>
        <v>0</v>
      </c>
    </row>
    <row r="8" spans="1:25" x14ac:dyDescent="0.2">
      <c r="A8" s="6" t="s">
        <v>221</v>
      </c>
      <c r="B8" s="5" t="s">
        <v>27</v>
      </c>
      <c r="C8" s="90"/>
      <c r="D8" s="76">
        <f>投入係数表!C8</f>
        <v>0</v>
      </c>
      <c r="E8" s="77">
        <f t="shared" si="9"/>
        <v>0</v>
      </c>
      <c r="F8" s="76">
        <f>分析係数表!C11</f>
        <v>1.1623683254631256E-2</v>
      </c>
      <c r="G8" s="77">
        <f t="shared" si="0"/>
        <v>0</v>
      </c>
      <c r="H8" s="77">
        <v>3.4275587047406016E-3</v>
      </c>
      <c r="I8" s="77">
        <f t="shared" si="1"/>
        <v>3.4275587047406016E-3</v>
      </c>
      <c r="J8" s="76">
        <f>分析係数表!G11</f>
        <v>0.35416666666666669</v>
      </c>
      <c r="K8" s="78">
        <f t="shared" si="2"/>
        <v>1.2139270412622964E-3</v>
      </c>
      <c r="L8" s="79"/>
      <c r="M8" s="80"/>
      <c r="N8" s="81">
        <f>分析係数表!H11</f>
        <v>-1.9668971214460629E-5</v>
      </c>
      <c r="O8" s="82">
        <f t="shared" si="3"/>
        <v>-2.1233489111416225E-4</v>
      </c>
      <c r="P8" s="76">
        <f>分析係数表!C11</f>
        <v>1.1623683254631256E-2</v>
      </c>
      <c r="Q8" s="82">
        <f t="shared" si="4"/>
        <v>-2.468113518217639E-6</v>
      </c>
      <c r="R8" s="83">
        <v>7.251341954858712E-4</v>
      </c>
      <c r="S8" s="84">
        <f t="shared" si="5"/>
        <v>4.1526929002264727E-3</v>
      </c>
      <c r="T8" s="85">
        <f>分析係数表!F11</f>
        <v>0.60416666666666663</v>
      </c>
      <c r="U8" s="86">
        <f t="shared" si="6"/>
        <v>2.5089186272201605E-3</v>
      </c>
      <c r="V8" s="87">
        <f>分析係数表!D11</f>
        <v>8.3333333333333329E-2</v>
      </c>
      <c r="W8" s="167">
        <f t="shared" si="7"/>
        <v>0</v>
      </c>
      <c r="X8" s="76">
        <f>分析係数表!E11</f>
        <v>6.25E-2</v>
      </c>
      <c r="Y8" s="166">
        <f t="shared" si="8"/>
        <v>0</v>
      </c>
    </row>
    <row r="9" spans="1:25" x14ac:dyDescent="0.2">
      <c r="A9" s="6" t="s">
        <v>222</v>
      </c>
      <c r="B9" s="5" t="s">
        <v>190</v>
      </c>
      <c r="C9" s="90"/>
      <c r="D9" s="76">
        <f>投入係数表!C9</f>
        <v>0.13178643838702411</v>
      </c>
      <c r="E9" s="77">
        <f t="shared" si="9"/>
        <v>13.178643838702412</v>
      </c>
      <c r="F9" s="76">
        <f>分析係数表!C12</f>
        <v>0.11373523927905527</v>
      </c>
      <c r="G9" s="77">
        <f t="shared" si="0"/>
        <v>1.4988762103682662</v>
      </c>
      <c r="H9" s="77">
        <v>1.7935367366095094</v>
      </c>
      <c r="I9" s="77">
        <f t="shared" si="1"/>
        <v>1.7935367366095094</v>
      </c>
      <c r="J9" s="76">
        <f>分析係数表!G12</f>
        <v>0.14013636107511129</v>
      </c>
      <c r="K9" s="78">
        <f t="shared" si="2"/>
        <v>0.25133971172298697</v>
      </c>
      <c r="L9" s="79"/>
      <c r="M9" s="80"/>
      <c r="N9" s="81">
        <f>分析係数表!H12</f>
        <v>9.2788371704218012E-2</v>
      </c>
      <c r="O9" s="82">
        <f t="shared" si="3"/>
        <v>1.0016898488310604</v>
      </c>
      <c r="P9" s="76">
        <f>分析係数表!C12</f>
        <v>0.11373523927905527</v>
      </c>
      <c r="Q9" s="82">
        <f t="shared" si="4"/>
        <v>0.11392743464020134</v>
      </c>
      <c r="R9" s="83">
        <v>0.12872673044761476</v>
      </c>
      <c r="S9" s="84">
        <f t="shared" si="5"/>
        <v>1.9222634670571241</v>
      </c>
      <c r="T9" s="85">
        <f>分析係数表!F12</f>
        <v>0.31610976503070942</v>
      </c>
      <c r="U9" s="86">
        <f t="shared" si="6"/>
        <v>0.60764625289854435</v>
      </c>
      <c r="V9" s="87">
        <f>分析係数表!D12</f>
        <v>5.0318363667098666E-2</v>
      </c>
      <c r="W9" s="167">
        <f t="shared" si="7"/>
        <v>0</v>
      </c>
      <c r="X9" s="76">
        <f>分析係数表!E12</f>
        <v>4.4345523187017524E-2</v>
      </c>
      <c r="Y9" s="166">
        <f t="shared" si="8"/>
        <v>0</v>
      </c>
    </row>
    <row r="10" spans="1:25" x14ac:dyDescent="0.2">
      <c r="A10" s="6" t="s">
        <v>223</v>
      </c>
      <c r="B10" s="5" t="s">
        <v>28</v>
      </c>
      <c r="C10" s="90"/>
      <c r="D10" s="76">
        <f>投入係数表!C10</f>
        <v>4.2158787371673161E-3</v>
      </c>
      <c r="E10" s="77">
        <f t="shared" si="9"/>
        <v>0.42158787371673162</v>
      </c>
      <c r="F10" s="76">
        <f>分析係数表!C13</f>
        <v>0</v>
      </c>
      <c r="G10" s="77">
        <f t="shared" si="0"/>
        <v>0</v>
      </c>
      <c r="H10" s="77">
        <v>0</v>
      </c>
      <c r="I10" s="77">
        <f t="shared" si="1"/>
        <v>0</v>
      </c>
      <c r="J10" s="76">
        <f>分析係数表!G13</f>
        <v>0.2455470737913486</v>
      </c>
      <c r="K10" s="78">
        <f t="shared" si="2"/>
        <v>0</v>
      </c>
      <c r="L10" s="79"/>
      <c r="M10" s="80"/>
      <c r="N10" s="81">
        <f>分析係数表!H13</f>
        <v>1.4053479932732118E-2</v>
      </c>
      <c r="O10" s="82">
        <f t="shared" si="3"/>
        <v>0.1517132797010689</v>
      </c>
      <c r="P10" s="76">
        <f>分析係数表!C13</f>
        <v>0</v>
      </c>
      <c r="Q10" s="82">
        <f t="shared" si="4"/>
        <v>0</v>
      </c>
      <c r="R10" s="83">
        <v>0</v>
      </c>
      <c r="S10" s="84">
        <f t="shared" si="5"/>
        <v>0</v>
      </c>
      <c r="T10" s="85">
        <f>分析係数表!F13</f>
        <v>0.38422391857506361</v>
      </c>
      <c r="U10" s="86">
        <f t="shared" si="6"/>
        <v>0</v>
      </c>
      <c r="V10" s="87">
        <f>分析係数表!D13</f>
        <v>0.11195928753180662</v>
      </c>
      <c r="W10" s="167">
        <f t="shared" si="7"/>
        <v>0</v>
      </c>
      <c r="X10" s="76">
        <f>分析係数表!E13</f>
        <v>9.6692111959287536E-2</v>
      </c>
      <c r="Y10" s="166">
        <f t="shared" si="8"/>
        <v>0</v>
      </c>
    </row>
    <row r="11" spans="1:25" x14ac:dyDescent="0.2">
      <c r="A11" s="6" t="s">
        <v>224</v>
      </c>
      <c r="B11" s="5" t="s">
        <v>267</v>
      </c>
      <c r="C11" s="90"/>
      <c r="D11" s="76">
        <f>投入係数表!C11</f>
        <v>2.6904386444823479E-2</v>
      </c>
      <c r="E11" s="77">
        <f t="shared" si="9"/>
        <v>2.6904386444823478</v>
      </c>
      <c r="F11" s="76">
        <f>分析係数表!C14</f>
        <v>8.3810515356585125E-2</v>
      </c>
      <c r="G11" s="77">
        <f t="shared" si="0"/>
        <v>0.22548704932933789</v>
      </c>
      <c r="H11" s="77">
        <v>0.28292732205578014</v>
      </c>
      <c r="I11" s="77">
        <f t="shared" si="1"/>
        <v>0.28292732205578014</v>
      </c>
      <c r="J11" s="76">
        <f>分析係数表!G14</f>
        <v>0.16188655194391333</v>
      </c>
      <c r="K11" s="78">
        <f t="shared" si="2"/>
        <v>4.5802128618335346E-2</v>
      </c>
      <c r="L11" s="79"/>
      <c r="M11" s="80"/>
      <c r="N11" s="81">
        <f>分析係数表!H14</f>
        <v>1.1703037872604074E-3</v>
      </c>
      <c r="O11" s="82">
        <f t="shared" si="3"/>
        <v>1.2633926021292654E-2</v>
      </c>
      <c r="P11" s="76">
        <f>分析係数表!C14</f>
        <v>8.3810515356585125E-2</v>
      </c>
      <c r="Q11" s="82">
        <f t="shared" si="4"/>
        <v>1.0588558508215083E-3</v>
      </c>
      <c r="R11" s="83">
        <v>3.9678202273655799E-3</v>
      </c>
      <c r="S11" s="84">
        <f t="shared" si="5"/>
        <v>0.28689514228314572</v>
      </c>
      <c r="T11" s="85">
        <f>分析係数表!F14</f>
        <v>0.30656469088591459</v>
      </c>
      <c r="U11" s="86">
        <f t="shared" si="6"/>
        <v>8.7951920610703047E-2</v>
      </c>
      <c r="V11" s="87">
        <f>分析係数表!D14</f>
        <v>7.2020395156150413E-2</v>
      </c>
      <c r="W11" s="167">
        <f t="shared" si="7"/>
        <v>0</v>
      </c>
      <c r="X11" s="76">
        <f>分析係数表!E14</f>
        <v>4.2702358189929894E-2</v>
      </c>
      <c r="Y11" s="166">
        <f t="shared" si="8"/>
        <v>0</v>
      </c>
    </row>
    <row r="12" spans="1:25" x14ac:dyDescent="0.2">
      <c r="A12" s="6" t="s">
        <v>225</v>
      </c>
      <c r="B12" s="5" t="s">
        <v>29</v>
      </c>
      <c r="C12" s="90"/>
      <c r="D12" s="76">
        <f>投入係数表!C12</f>
        <v>6.7808064879477353E-2</v>
      </c>
      <c r="E12" s="77">
        <f t="shared" si="9"/>
        <v>6.7808064879477357</v>
      </c>
      <c r="F12" s="76">
        <f>分析係数表!C15</f>
        <v>0</v>
      </c>
      <c r="G12" s="77">
        <f t="shared" si="0"/>
        <v>0</v>
      </c>
      <c r="H12" s="77">
        <v>0</v>
      </c>
      <c r="I12" s="77">
        <f t="shared" si="1"/>
        <v>0</v>
      </c>
      <c r="J12" s="76">
        <f>分析係数表!G15</f>
        <v>9.2838196286472149E-2</v>
      </c>
      <c r="K12" s="78">
        <f t="shared" si="2"/>
        <v>0</v>
      </c>
      <c r="L12" s="79"/>
      <c r="M12" s="80"/>
      <c r="N12" s="81">
        <f>分析係数表!H15</f>
        <v>8.5658369638976026E-3</v>
      </c>
      <c r="O12" s="82">
        <f t="shared" si="3"/>
        <v>9.2471845080217649E-2</v>
      </c>
      <c r="P12" s="76">
        <f>分析係数表!C15</f>
        <v>0</v>
      </c>
      <c r="Q12" s="82">
        <f t="shared" si="4"/>
        <v>0</v>
      </c>
      <c r="R12" s="83">
        <v>0</v>
      </c>
      <c r="S12" s="84">
        <f t="shared" si="5"/>
        <v>0</v>
      </c>
      <c r="T12" s="85">
        <f>分析係数表!F15</f>
        <v>0.29973474801061006</v>
      </c>
      <c r="U12" s="86">
        <f t="shared" si="6"/>
        <v>0</v>
      </c>
      <c r="V12" s="87">
        <f>分析係数表!D15</f>
        <v>0</v>
      </c>
      <c r="W12" s="167">
        <f t="shared" si="7"/>
        <v>0</v>
      </c>
      <c r="X12" s="76">
        <f>分析係数表!E15</f>
        <v>0</v>
      </c>
      <c r="Y12" s="166">
        <f t="shared" si="8"/>
        <v>0</v>
      </c>
    </row>
    <row r="13" spans="1:25" x14ac:dyDescent="0.2">
      <c r="A13" s="6" t="s">
        <v>226</v>
      </c>
      <c r="B13" s="5" t="s">
        <v>30</v>
      </c>
      <c r="C13" s="90"/>
      <c r="D13" s="76">
        <f>投入係数表!C13</f>
        <v>7.080101696006179E-3</v>
      </c>
      <c r="E13" s="77">
        <f t="shared" si="9"/>
        <v>0.70801016960061791</v>
      </c>
      <c r="F13" s="76">
        <f>分析係数表!C16</f>
        <v>0.33235149729995095</v>
      </c>
      <c r="G13" s="77">
        <f t="shared" si="0"/>
        <v>0.23530823997035757</v>
      </c>
      <c r="H13" s="77">
        <v>0.3427600826248251</v>
      </c>
      <c r="I13" s="77">
        <f t="shared" si="1"/>
        <v>0.3427600826248251</v>
      </c>
      <c r="J13" s="76">
        <f>分析係数表!G16</f>
        <v>3.3478406427854032E-2</v>
      </c>
      <c r="K13" s="78">
        <f t="shared" si="2"/>
        <v>1.1475061353358724E-2</v>
      </c>
      <c r="L13" s="79"/>
      <c r="M13" s="80"/>
      <c r="N13" s="81">
        <f>分析係数表!H16</f>
        <v>1.6757963474720455E-2</v>
      </c>
      <c r="O13" s="82">
        <f t="shared" si="3"/>
        <v>0.18090932722926623</v>
      </c>
      <c r="P13" s="76">
        <f>分析係数表!C16</f>
        <v>0.33235149729995095</v>
      </c>
      <c r="Q13" s="82">
        <f t="shared" si="4"/>
        <v>6.0125485780173418E-2</v>
      </c>
      <c r="R13" s="83">
        <v>7.4265125662653739E-2</v>
      </c>
      <c r="S13" s="84">
        <f t="shared" si="5"/>
        <v>0.41702520828747885</v>
      </c>
      <c r="T13" s="85">
        <f>分析係数表!F16</f>
        <v>0.28858386340810177</v>
      </c>
      <c r="U13" s="86">
        <f t="shared" si="6"/>
        <v>0.12034674574616899</v>
      </c>
      <c r="V13" s="87">
        <f>分析係数表!D16</f>
        <v>0</v>
      </c>
      <c r="W13" s="167">
        <f t="shared" si="7"/>
        <v>0</v>
      </c>
      <c r="X13" s="76">
        <f>分析係数表!E16</f>
        <v>0</v>
      </c>
      <c r="Y13" s="166">
        <f t="shared" si="8"/>
        <v>0</v>
      </c>
    </row>
    <row r="14" spans="1:25" x14ac:dyDescent="0.2">
      <c r="A14" s="6" t="s">
        <v>2</v>
      </c>
      <c r="B14" s="5" t="s">
        <v>364</v>
      </c>
      <c r="C14" s="90"/>
      <c r="D14" s="76">
        <f>投入係数表!C14</f>
        <v>8.0455701090979305E-3</v>
      </c>
      <c r="E14" s="77">
        <f t="shared" si="9"/>
        <v>0.80455701090979304</v>
      </c>
      <c r="F14" s="76">
        <f>分析係数表!C17</f>
        <v>6.074586697424067E-2</v>
      </c>
      <c r="G14" s="77">
        <f t="shared" si="0"/>
        <v>4.8873513157918984E-2</v>
      </c>
      <c r="H14" s="77">
        <v>6.348569745122741E-2</v>
      </c>
      <c r="I14" s="77">
        <f t="shared" si="1"/>
        <v>6.348569745122741E-2</v>
      </c>
      <c r="J14" s="76">
        <f>分析係数表!G17</f>
        <v>0.21321961620469082</v>
      </c>
      <c r="K14" s="78">
        <f t="shared" si="2"/>
        <v>1.3536396045037827E-2</v>
      </c>
      <c r="L14" s="79"/>
      <c r="M14" s="80"/>
      <c r="N14" s="81">
        <f>分析係数表!H17</f>
        <v>2.8520008260967912E-3</v>
      </c>
      <c r="O14" s="82">
        <f t="shared" si="3"/>
        <v>3.0788559211553525E-2</v>
      </c>
      <c r="P14" s="76">
        <f>分析係数表!C17</f>
        <v>6.074586697424067E-2</v>
      </c>
      <c r="Q14" s="82">
        <f t="shared" si="4"/>
        <v>1.8702777221935626E-3</v>
      </c>
      <c r="R14" s="83">
        <v>3.4114528868599012E-3</v>
      </c>
      <c r="S14" s="84">
        <f t="shared" si="5"/>
        <v>6.6897150338087311E-2</v>
      </c>
      <c r="T14" s="85">
        <f>分析係数表!F17</f>
        <v>0.32302771855010659</v>
      </c>
      <c r="U14" s="86">
        <f t="shared" si="6"/>
        <v>2.1609633851215837E-2</v>
      </c>
      <c r="V14" s="87">
        <f>分析係数表!D17</f>
        <v>9.5948827292110878E-2</v>
      </c>
      <c r="W14" s="167">
        <f t="shared" si="7"/>
        <v>0</v>
      </c>
      <c r="X14" s="76">
        <f>分析係数表!E17</f>
        <v>8.8486140724946691E-2</v>
      </c>
      <c r="Y14" s="166">
        <f t="shared" si="8"/>
        <v>0</v>
      </c>
    </row>
    <row r="15" spans="1:25" x14ac:dyDescent="0.2">
      <c r="A15" s="6" t="s">
        <v>3</v>
      </c>
      <c r="B15" s="5" t="s">
        <v>31</v>
      </c>
      <c r="C15" s="90"/>
      <c r="D15" s="76">
        <f>投入係数表!C15</f>
        <v>2.671129276220513E-3</v>
      </c>
      <c r="E15" s="77">
        <f t="shared" si="9"/>
        <v>0.2671129276220513</v>
      </c>
      <c r="F15" s="76">
        <f>分析係数表!C18</f>
        <v>0.54911591355599221</v>
      </c>
      <c r="G15" s="77">
        <f t="shared" si="0"/>
        <v>0.14667595927379831</v>
      </c>
      <c r="H15" s="77">
        <v>0.19736230884872139</v>
      </c>
      <c r="I15" s="77">
        <f t="shared" si="1"/>
        <v>0.19736230884872139</v>
      </c>
      <c r="J15" s="76">
        <f>分析係数表!G18</f>
        <v>0.21576398062527521</v>
      </c>
      <c r="K15" s="78">
        <f t="shared" si="2"/>
        <v>4.2583677382595102E-2</v>
      </c>
      <c r="L15" s="79"/>
      <c r="M15" s="80"/>
      <c r="N15" s="81">
        <f>分析係数表!H18</f>
        <v>4.5238633793259444E-4</v>
      </c>
      <c r="O15" s="82">
        <f t="shared" si="3"/>
        <v>4.8837024956257316E-3</v>
      </c>
      <c r="P15" s="76">
        <f>分析係数表!C18</f>
        <v>0.54911591355599221</v>
      </c>
      <c r="Q15" s="82">
        <f t="shared" si="4"/>
        <v>2.6817187574212026E-3</v>
      </c>
      <c r="R15" s="83">
        <v>6.2365192556314737E-3</v>
      </c>
      <c r="S15" s="84">
        <f t="shared" si="5"/>
        <v>0.20359882810435287</v>
      </c>
      <c r="T15" s="85">
        <f>分析係数表!F18</f>
        <v>0.45985615734624979</v>
      </c>
      <c r="U15" s="86">
        <f t="shared" si="6"/>
        <v>9.3626174732267364E-2</v>
      </c>
      <c r="V15" s="87">
        <f>分析係数表!D18</f>
        <v>0.12417437252311757</v>
      </c>
      <c r="W15" s="167">
        <f t="shared" si="7"/>
        <v>0</v>
      </c>
      <c r="X15" s="76">
        <f>分析係数表!E18</f>
        <v>0.10024952297079114</v>
      </c>
      <c r="Y15" s="166">
        <f t="shared" si="8"/>
        <v>0</v>
      </c>
    </row>
    <row r="16" spans="1:25" x14ac:dyDescent="0.2">
      <c r="A16" s="6" t="s">
        <v>4</v>
      </c>
      <c r="B16" s="5" t="s">
        <v>32</v>
      </c>
      <c r="C16" s="90"/>
      <c r="D16" s="76">
        <f>投入係数表!C16</f>
        <v>3.2182280436391724E-5</v>
      </c>
      <c r="E16" s="77">
        <f t="shared" si="9"/>
        <v>3.2182280436391722E-3</v>
      </c>
      <c r="F16" s="76">
        <f>分析係数表!C19</f>
        <v>2.9142663503896937E-2</v>
      </c>
      <c r="G16" s="77">
        <f t="shared" si="0"/>
        <v>9.3787736954580939E-5</v>
      </c>
      <c r="H16" s="77">
        <v>7.6455064091300714E-4</v>
      </c>
      <c r="I16" s="77">
        <f t="shared" si="1"/>
        <v>7.6455064091300714E-4</v>
      </c>
      <c r="J16" s="76">
        <f>分析係数表!G19</f>
        <v>5.9139784946236562E-2</v>
      </c>
      <c r="K16" s="78">
        <f t="shared" si="2"/>
        <v>4.5215360484102577E-5</v>
      </c>
      <c r="L16" s="79"/>
      <c r="M16" s="80"/>
      <c r="N16" s="81">
        <f>分析係数表!H19</f>
        <v>-1.1801382728676376E-4</v>
      </c>
      <c r="O16" s="82">
        <f t="shared" si="3"/>
        <v>-1.2740093466849735E-3</v>
      </c>
      <c r="P16" s="76">
        <f>分析係数表!C19</f>
        <v>2.9142663503896937E-2</v>
      </c>
      <c r="Q16" s="82">
        <f t="shared" si="4"/>
        <v>-3.7128025691259756E-5</v>
      </c>
      <c r="R16" s="83">
        <v>7.9368908262295834E-5</v>
      </c>
      <c r="S16" s="84">
        <f t="shared" si="5"/>
        <v>8.4391954917530294E-4</v>
      </c>
      <c r="T16" s="85">
        <f>分析係数表!F19</f>
        <v>0.2446236559139785</v>
      </c>
      <c r="U16" s="86">
        <f t="shared" si="6"/>
        <v>2.0644268541653916E-4</v>
      </c>
      <c r="V16" s="87">
        <f>分析係数表!D19</f>
        <v>3.4946236559139782E-2</v>
      </c>
      <c r="W16" s="167">
        <f t="shared" si="7"/>
        <v>0</v>
      </c>
      <c r="X16" s="76">
        <f>分析係数表!E19</f>
        <v>1.8817204301075269E-2</v>
      </c>
      <c r="Y16" s="166">
        <f t="shared" si="8"/>
        <v>0</v>
      </c>
    </row>
    <row r="17" spans="1:25" x14ac:dyDescent="0.2">
      <c r="A17" s="6" t="s">
        <v>5</v>
      </c>
      <c r="B17" s="5" t="s">
        <v>33</v>
      </c>
      <c r="C17" s="90"/>
      <c r="D17" s="76">
        <f>投入係数表!C17</f>
        <v>0</v>
      </c>
      <c r="E17" s="77">
        <f t="shared" si="9"/>
        <v>0</v>
      </c>
      <c r="F17" s="76">
        <f>分析係数表!C20</f>
        <v>9.9464422341239977E-3</v>
      </c>
      <c r="G17" s="77">
        <f t="shared" si="0"/>
        <v>0</v>
      </c>
      <c r="H17" s="77">
        <v>1.3820648169464152E-4</v>
      </c>
      <c r="I17" s="77">
        <f t="shared" si="1"/>
        <v>1.3820648169464152E-4</v>
      </c>
      <c r="J17" s="76">
        <f>分析係数表!G20</f>
        <v>0.10126582278481013</v>
      </c>
      <c r="K17" s="78">
        <f t="shared" si="2"/>
        <v>1.3995593083001673E-5</v>
      </c>
      <c r="L17" s="79"/>
      <c r="M17" s="80"/>
      <c r="N17" s="81">
        <f>分析係数表!H20</f>
        <v>5.6056567961212792E-4</v>
      </c>
      <c r="O17" s="82">
        <f t="shared" si="3"/>
        <v>6.0515443967536237E-3</v>
      </c>
      <c r="P17" s="76">
        <f>分析係数表!C20</f>
        <v>9.9464422341239977E-3</v>
      </c>
      <c r="Q17" s="82">
        <f t="shared" si="4"/>
        <v>6.0191336769546671E-5</v>
      </c>
      <c r="R17" s="83">
        <v>1.0875214841090943E-4</v>
      </c>
      <c r="S17" s="84">
        <f t="shared" si="5"/>
        <v>2.4695863010555094E-4</v>
      </c>
      <c r="T17" s="85">
        <f>分析係数表!F20</f>
        <v>0.22784810126582278</v>
      </c>
      <c r="U17" s="86">
        <f t="shared" si="6"/>
        <v>5.6269054960758437E-5</v>
      </c>
      <c r="V17" s="87">
        <f>分析係数表!D20</f>
        <v>1.2658227848101266E-2</v>
      </c>
      <c r="W17" s="167">
        <f t="shared" si="7"/>
        <v>0</v>
      </c>
      <c r="X17" s="76">
        <f>分析係数表!E20</f>
        <v>0</v>
      </c>
      <c r="Y17" s="166">
        <f t="shared" si="8"/>
        <v>0</v>
      </c>
    </row>
    <row r="18" spans="1:25" x14ac:dyDescent="0.2">
      <c r="A18" s="6" t="s">
        <v>6</v>
      </c>
      <c r="B18" s="5" t="s">
        <v>34</v>
      </c>
      <c r="C18" s="90"/>
      <c r="D18" s="76">
        <f>投入係数表!C18</f>
        <v>1.4160203392012357E-3</v>
      </c>
      <c r="E18" s="77">
        <f t="shared" si="9"/>
        <v>0.14160203392012358</v>
      </c>
      <c r="F18" s="76">
        <f>分析係数表!C21</f>
        <v>0.16340425531914893</v>
      </c>
      <c r="G18" s="77">
        <f t="shared" si="0"/>
        <v>2.313837490439466E-2</v>
      </c>
      <c r="H18" s="77">
        <v>3.9039873756143484E-2</v>
      </c>
      <c r="I18" s="77">
        <f t="shared" si="1"/>
        <v>3.9039873756143484E-2</v>
      </c>
      <c r="J18" s="76">
        <f>分析係数表!G21</f>
        <v>0.28521373510861947</v>
      </c>
      <c r="K18" s="78">
        <f t="shared" si="2"/>
        <v>1.1134708212158652E-2</v>
      </c>
      <c r="L18" s="79"/>
      <c r="M18" s="80"/>
      <c r="N18" s="81">
        <f>分析係数表!H21</f>
        <v>9.2444164707964954E-4</v>
      </c>
      <c r="O18" s="82">
        <f t="shared" si="3"/>
        <v>9.9797398823656264E-3</v>
      </c>
      <c r="P18" s="76">
        <f>分析係数表!C21</f>
        <v>0.16340425531914893</v>
      </c>
      <c r="Q18" s="82">
        <f t="shared" si="4"/>
        <v>1.6307319637567661E-3</v>
      </c>
      <c r="R18" s="83">
        <v>3.4388592098182139E-3</v>
      </c>
      <c r="S18" s="84">
        <f t="shared" si="5"/>
        <v>4.2478732965961698E-2</v>
      </c>
      <c r="T18" s="85">
        <f>分析係数表!F21</f>
        <v>0.42560149497780891</v>
      </c>
      <c r="U18" s="86">
        <f t="shared" si="6"/>
        <v>1.8079012255076434E-2</v>
      </c>
      <c r="V18" s="87">
        <f>分析係数表!D21</f>
        <v>2.6862882504087832E-2</v>
      </c>
      <c r="W18" s="167">
        <f t="shared" si="7"/>
        <v>0</v>
      </c>
      <c r="X18" s="76">
        <f>分析係数表!E21</f>
        <v>1.5884139219808455E-2</v>
      </c>
      <c r="Y18" s="166">
        <f t="shared" si="8"/>
        <v>0</v>
      </c>
    </row>
    <row r="19" spans="1:25" x14ac:dyDescent="0.2">
      <c r="A19" s="6" t="s">
        <v>7</v>
      </c>
      <c r="B19" s="5" t="s">
        <v>268</v>
      </c>
      <c r="C19" s="90"/>
      <c r="D19" s="76">
        <f>投入係数表!C19</f>
        <v>0</v>
      </c>
      <c r="E19" s="77">
        <f t="shared" si="9"/>
        <v>0</v>
      </c>
      <c r="F19" s="76">
        <f>分析係数表!C22</f>
        <v>3.8216560509554132E-2</v>
      </c>
      <c r="G19" s="77">
        <f t="shared" si="0"/>
        <v>0</v>
      </c>
      <c r="H19" s="77">
        <v>4.8173995940552672E-4</v>
      </c>
      <c r="I19" s="77">
        <f t="shared" si="1"/>
        <v>4.8173995940552672E-4</v>
      </c>
      <c r="J19" s="76">
        <f>分析係数表!G22</f>
        <v>0.19408999328408327</v>
      </c>
      <c r="K19" s="78">
        <f t="shared" si="2"/>
        <v>9.350090548569323E-5</v>
      </c>
      <c r="L19" s="79"/>
      <c r="M19" s="80"/>
      <c r="N19" s="81">
        <f>分析係数表!H22</f>
        <v>3.9337942428921259E-5</v>
      </c>
      <c r="O19" s="82">
        <f t="shared" si="3"/>
        <v>4.2466978222832451E-4</v>
      </c>
      <c r="P19" s="76">
        <f>分析係数表!C22</f>
        <v>3.8216560509554132E-2</v>
      </c>
      <c r="Q19" s="82">
        <f t="shared" si="4"/>
        <v>1.6229418429107938E-5</v>
      </c>
      <c r="R19" s="83">
        <v>1.5165090589481557E-4</v>
      </c>
      <c r="S19" s="84">
        <f t="shared" si="5"/>
        <v>6.3339086530034229E-4</v>
      </c>
      <c r="T19" s="85">
        <f>分析係数表!F22</f>
        <v>0.41168569509738079</v>
      </c>
      <c r="U19" s="86">
        <f t="shared" si="6"/>
        <v>2.607579586495029E-4</v>
      </c>
      <c r="V19" s="87">
        <f>分析係数表!D22</f>
        <v>5.4398925453324379E-2</v>
      </c>
      <c r="W19" s="167">
        <f t="shared" si="7"/>
        <v>0</v>
      </c>
      <c r="X19" s="76">
        <f>分析係数表!E22</f>
        <v>5.104096709200806E-2</v>
      </c>
      <c r="Y19" s="166">
        <f t="shared" si="8"/>
        <v>0</v>
      </c>
    </row>
    <row r="20" spans="1:25" x14ac:dyDescent="0.2">
      <c r="A20" s="6" t="s">
        <v>8</v>
      </c>
      <c r="B20" s="5" t="s">
        <v>269</v>
      </c>
      <c r="C20" s="90"/>
      <c r="D20" s="76">
        <f>投入係数表!C20</f>
        <v>0</v>
      </c>
      <c r="E20" s="77">
        <f t="shared" si="9"/>
        <v>0</v>
      </c>
      <c r="F20" s="76">
        <f>分析係数表!C23</f>
        <v>0</v>
      </c>
      <c r="G20" s="77">
        <f t="shared" si="0"/>
        <v>0</v>
      </c>
      <c r="H20" s="77">
        <v>0</v>
      </c>
      <c r="I20" s="77">
        <f t="shared" si="1"/>
        <v>0</v>
      </c>
      <c r="J20" s="76">
        <f>分析係数表!G23</f>
        <v>0.21578395385422128</v>
      </c>
      <c r="K20" s="78">
        <f t="shared" si="2"/>
        <v>0</v>
      </c>
      <c r="L20" s="79"/>
      <c r="M20" s="80"/>
      <c r="N20" s="81">
        <f>分析係数表!H23</f>
        <v>2.9503456821690941E-5</v>
      </c>
      <c r="O20" s="82">
        <f t="shared" si="3"/>
        <v>3.1850233667124337E-4</v>
      </c>
      <c r="P20" s="76">
        <f>分析係数表!C23</f>
        <v>0</v>
      </c>
      <c r="Q20" s="82">
        <f t="shared" si="4"/>
        <v>0</v>
      </c>
      <c r="R20" s="83">
        <v>0</v>
      </c>
      <c r="S20" s="84">
        <f t="shared" si="5"/>
        <v>0</v>
      </c>
      <c r="T20" s="85">
        <f>分析係数表!F23</f>
        <v>0.44087572102779232</v>
      </c>
      <c r="U20" s="86">
        <f t="shared" si="6"/>
        <v>0</v>
      </c>
      <c r="V20" s="87">
        <f>分析係数表!D23</f>
        <v>3.2773990561090718E-2</v>
      </c>
      <c r="W20" s="167">
        <f t="shared" si="7"/>
        <v>0</v>
      </c>
      <c r="X20" s="76">
        <f>分析係数表!E23</f>
        <v>2.9103303618248557E-2</v>
      </c>
      <c r="Y20" s="166">
        <f t="shared" si="8"/>
        <v>0</v>
      </c>
    </row>
    <row r="21" spans="1:25" x14ac:dyDescent="0.2">
      <c r="A21" s="6" t="s">
        <v>9</v>
      </c>
      <c r="B21" s="5" t="s">
        <v>270</v>
      </c>
      <c r="C21" s="90"/>
      <c r="D21" s="76">
        <f>投入係数表!C21</f>
        <v>3.8618736523670066E-4</v>
      </c>
      <c r="E21" s="77">
        <f t="shared" si="9"/>
        <v>3.8618736523670066E-2</v>
      </c>
      <c r="F21" s="76">
        <f>分析係数表!C24</f>
        <v>0.44444444444444442</v>
      </c>
      <c r="G21" s="77">
        <f t="shared" si="0"/>
        <v>1.7163882899408917E-2</v>
      </c>
      <c r="H21" s="77">
        <v>2.6155279792345339E-2</v>
      </c>
      <c r="I21" s="77">
        <f t="shared" si="1"/>
        <v>2.6155279792345339E-2</v>
      </c>
      <c r="J21" s="76">
        <f>分析係数表!G24</f>
        <v>0.20874587458745875</v>
      </c>
      <c r="K21" s="78">
        <f t="shared" si="2"/>
        <v>5.4598067553328139E-3</v>
      </c>
      <c r="L21" s="79"/>
      <c r="M21" s="80"/>
      <c r="N21" s="81">
        <f>分析係数表!H24</f>
        <v>3.6387596746752162E-4</v>
      </c>
      <c r="O21" s="82">
        <f t="shared" si="3"/>
        <v>3.9281954856120018E-3</v>
      </c>
      <c r="P21" s="76">
        <f>分析係数表!C24</f>
        <v>0.44444444444444442</v>
      </c>
      <c r="Q21" s="82">
        <f t="shared" si="4"/>
        <v>1.7458646602720007E-3</v>
      </c>
      <c r="R21" s="83">
        <v>6.0839462980645668E-3</v>
      </c>
      <c r="S21" s="84">
        <f t="shared" si="5"/>
        <v>3.2239226090409905E-2</v>
      </c>
      <c r="T21" s="85">
        <f>分析係数表!F24</f>
        <v>0.39356435643564358</v>
      </c>
      <c r="U21" s="86">
        <f t="shared" si="6"/>
        <v>1.2688210268255383E-2</v>
      </c>
      <c r="V21" s="87">
        <f>分析係数表!D24</f>
        <v>4.9504950495049507E-2</v>
      </c>
      <c r="W21" s="167">
        <f t="shared" si="7"/>
        <v>0</v>
      </c>
      <c r="X21" s="76">
        <f>分析係数表!E24</f>
        <v>5.1980198019801978E-2</v>
      </c>
      <c r="Y21" s="166">
        <f t="shared" si="8"/>
        <v>0</v>
      </c>
    </row>
    <row r="22" spans="1:25" x14ac:dyDescent="0.2">
      <c r="A22" s="6" t="s">
        <v>10</v>
      </c>
      <c r="B22" s="5" t="s">
        <v>271</v>
      </c>
      <c r="C22" s="90"/>
      <c r="D22" s="76">
        <f>投入係数表!C22</f>
        <v>0</v>
      </c>
      <c r="E22" s="77">
        <f t="shared" si="9"/>
        <v>0</v>
      </c>
      <c r="F22" s="76">
        <f>分析係数表!C25</f>
        <v>6.3926940639269514E-3</v>
      </c>
      <c r="G22" s="77">
        <f t="shared" si="0"/>
        <v>0</v>
      </c>
      <c r="H22" s="77">
        <v>1.1031375426881116E-4</v>
      </c>
      <c r="I22" s="77">
        <f t="shared" si="1"/>
        <v>1.1031375426881116E-4</v>
      </c>
      <c r="J22" s="76">
        <f>分析係数表!G25</f>
        <v>0.2</v>
      </c>
      <c r="K22" s="78">
        <f t="shared" si="2"/>
        <v>2.2062750853762232E-5</v>
      </c>
      <c r="L22" s="79"/>
      <c r="M22" s="80"/>
      <c r="N22" s="81">
        <f>分析係数表!H25</f>
        <v>5.212277371832066E-4</v>
      </c>
      <c r="O22" s="82">
        <f t="shared" si="3"/>
        <v>5.6268746145252992E-3</v>
      </c>
      <c r="P22" s="76">
        <f>分析係数表!C25</f>
        <v>6.3926940639269514E-3</v>
      </c>
      <c r="Q22" s="82">
        <f t="shared" si="4"/>
        <v>3.597088794673713E-5</v>
      </c>
      <c r="R22" s="83">
        <v>9.462142801815682E-5</v>
      </c>
      <c r="S22" s="84">
        <f t="shared" si="5"/>
        <v>2.0493518228696797E-4</v>
      </c>
      <c r="T22" s="85">
        <f>分析係数表!F25</f>
        <v>0.35238095238095241</v>
      </c>
      <c r="U22" s="86">
        <f t="shared" si="6"/>
        <v>7.2215254710645857E-5</v>
      </c>
      <c r="V22" s="87">
        <f>分析係数表!D25</f>
        <v>0.33333333333333331</v>
      </c>
      <c r="W22" s="167">
        <f t="shared" si="7"/>
        <v>0</v>
      </c>
      <c r="X22" s="76">
        <f>分析係数表!E25</f>
        <v>6.6666666666666666E-2</v>
      </c>
      <c r="Y22" s="166">
        <f t="shared" si="8"/>
        <v>0</v>
      </c>
    </row>
    <row r="23" spans="1:25" x14ac:dyDescent="0.2">
      <c r="A23" s="6" t="s">
        <v>11</v>
      </c>
      <c r="B23" s="5" t="s">
        <v>35</v>
      </c>
      <c r="C23" s="90"/>
      <c r="D23" s="76">
        <f>投入係数表!C23</f>
        <v>3.2182280436391724E-5</v>
      </c>
      <c r="E23" s="77">
        <f t="shared" si="9"/>
        <v>3.2182280436391722E-3</v>
      </c>
      <c r="F23" s="76">
        <f>分析係数表!C26</f>
        <v>0.22258379433778064</v>
      </c>
      <c r="G23" s="77">
        <f t="shared" si="0"/>
        <v>7.1632540899745968E-4</v>
      </c>
      <c r="H23" s="77">
        <v>3.4423490375877653E-3</v>
      </c>
      <c r="I23" s="77">
        <f t="shared" si="1"/>
        <v>3.4423490375877653E-3</v>
      </c>
      <c r="J23" s="76">
        <f>分析係数表!G26</f>
        <v>0.19608865710560625</v>
      </c>
      <c r="K23" s="78">
        <f t="shared" si="2"/>
        <v>6.7500560006936096E-4</v>
      </c>
      <c r="L23" s="79"/>
      <c r="M23" s="80"/>
      <c r="N23" s="81">
        <f>分析係数表!H26</f>
        <v>1.1073630793741334E-2</v>
      </c>
      <c r="O23" s="82">
        <f t="shared" si="3"/>
        <v>0.11954454369727334</v>
      </c>
      <c r="P23" s="76">
        <f>分析係数表!C26</f>
        <v>0.22258379433778064</v>
      </c>
      <c r="Q23" s="82">
        <f t="shared" si="4"/>
        <v>2.6608678128517721E-2</v>
      </c>
      <c r="R23" s="83">
        <v>2.7979617877037892E-2</v>
      </c>
      <c r="S23" s="84">
        <f t="shared" si="5"/>
        <v>3.1421966914625656E-2</v>
      </c>
      <c r="T23" s="85">
        <f>分析係数表!F26</f>
        <v>0.33481095176010428</v>
      </c>
      <c r="U23" s="86">
        <f t="shared" si="6"/>
        <v>1.0520418648860323E-2</v>
      </c>
      <c r="V23" s="87">
        <f>分析係数表!D26</f>
        <v>0.20704041720990873</v>
      </c>
      <c r="W23" s="167">
        <f t="shared" si="7"/>
        <v>0</v>
      </c>
      <c r="X23" s="76">
        <f>分析係数表!E26</f>
        <v>0.22842242503259452</v>
      </c>
      <c r="Y23" s="166">
        <f t="shared" si="8"/>
        <v>0</v>
      </c>
    </row>
    <row r="24" spans="1:25" x14ac:dyDescent="0.2">
      <c r="A24" s="6" t="s">
        <v>12</v>
      </c>
      <c r="B24" s="5" t="s">
        <v>366</v>
      </c>
      <c r="C24" s="90"/>
      <c r="D24" s="76">
        <f>投入係数表!C24</f>
        <v>0</v>
      </c>
      <c r="E24" s="77">
        <f t="shared" si="9"/>
        <v>0</v>
      </c>
      <c r="F24" s="76">
        <f>分析係数表!C27</f>
        <v>1.0521885521885488E-2</v>
      </c>
      <c r="G24" s="77">
        <f t="shared" si="0"/>
        <v>0</v>
      </c>
      <c r="H24" s="77">
        <v>3.8534188351754523E-5</v>
      </c>
      <c r="I24" s="77">
        <f t="shared" si="1"/>
        <v>3.8534188351754523E-5</v>
      </c>
      <c r="J24" s="76">
        <f>分析係数表!G27</f>
        <v>0.17391304347826086</v>
      </c>
      <c r="K24" s="78">
        <f t="shared" si="2"/>
        <v>6.7015979742181779E-6</v>
      </c>
      <c r="L24" s="79"/>
      <c r="M24" s="80"/>
      <c r="N24" s="81">
        <f>分析係数表!H27</f>
        <v>1.0867106595989497E-2</v>
      </c>
      <c r="O24" s="82">
        <f t="shared" si="3"/>
        <v>0.11731502734057464</v>
      </c>
      <c r="P24" s="76">
        <f>分析係数表!C27</f>
        <v>1.0521885521885488E-2</v>
      </c>
      <c r="Q24" s="82">
        <f t="shared" si="4"/>
        <v>1.2343752876743926E-3</v>
      </c>
      <c r="R24" s="83">
        <v>1.2444583485279707E-3</v>
      </c>
      <c r="S24" s="84">
        <f t="shared" si="5"/>
        <v>1.2829925368797253E-3</v>
      </c>
      <c r="T24" s="85">
        <f>分析係数表!F27</f>
        <v>0.36231884057971014</v>
      </c>
      <c r="U24" s="86">
        <f t="shared" si="6"/>
        <v>4.6485236843468307E-4</v>
      </c>
      <c r="V24" s="87">
        <f>分析係数表!D27</f>
        <v>0</v>
      </c>
      <c r="W24" s="167">
        <f t="shared" si="7"/>
        <v>0</v>
      </c>
      <c r="X24" s="76">
        <f>分析係数表!E27</f>
        <v>0</v>
      </c>
      <c r="Y24" s="166">
        <f t="shared" si="8"/>
        <v>0</v>
      </c>
    </row>
    <row r="25" spans="1:25" x14ac:dyDescent="0.2">
      <c r="A25" s="6" t="s">
        <v>13</v>
      </c>
      <c r="B25" s="5" t="s">
        <v>191</v>
      </c>
      <c r="C25" s="90"/>
      <c r="D25" s="76">
        <f>投入係数表!C25</f>
        <v>0</v>
      </c>
      <c r="E25" s="77">
        <f t="shared" si="9"/>
        <v>0</v>
      </c>
      <c r="F25" s="76">
        <f>分析係数表!C28</f>
        <v>5.934473521533068E-2</v>
      </c>
      <c r="G25" s="77">
        <f t="shared" si="0"/>
        <v>0</v>
      </c>
      <c r="H25" s="77">
        <v>2.5215169432760988E-3</v>
      </c>
      <c r="I25" s="77">
        <f t="shared" si="1"/>
        <v>2.5215169432760988E-3</v>
      </c>
      <c r="J25" s="76">
        <f>分析係数表!G28</f>
        <v>0.12525252525252525</v>
      </c>
      <c r="K25" s="78">
        <f t="shared" si="2"/>
        <v>3.1582636461235984E-4</v>
      </c>
      <c r="L25" s="79"/>
      <c r="M25" s="80"/>
      <c r="N25" s="81">
        <f>分析係数表!H28</f>
        <v>2.0780268088077654E-2</v>
      </c>
      <c r="O25" s="82">
        <f t="shared" si="3"/>
        <v>0.22433181246211242</v>
      </c>
      <c r="P25" s="76">
        <f>分析係数表!C28</f>
        <v>5.934473521533068E-2</v>
      </c>
      <c r="Q25" s="82">
        <f t="shared" si="4"/>
        <v>1.331291201093928E-2</v>
      </c>
      <c r="R25" s="83">
        <v>1.4244589304222233E-2</v>
      </c>
      <c r="S25" s="84">
        <f t="shared" si="5"/>
        <v>1.676610624749833E-2</v>
      </c>
      <c r="T25" s="85">
        <f>分析係数表!F28</f>
        <v>0.21414141414141413</v>
      </c>
      <c r="U25" s="86">
        <f t="shared" si="6"/>
        <v>3.5903177014844907E-3</v>
      </c>
      <c r="V25" s="87">
        <f>分析係数表!D28</f>
        <v>5.909090909090909E-2</v>
      </c>
      <c r="W25" s="167">
        <f t="shared" si="7"/>
        <v>0</v>
      </c>
      <c r="X25" s="76">
        <f>分析係数表!E28</f>
        <v>5.4040404040404041E-2</v>
      </c>
      <c r="Y25" s="166">
        <f t="shared" si="8"/>
        <v>0</v>
      </c>
    </row>
    <row r="26" spans="1:25" x14ac:dyDescent="0.2">
      <c r="A26" s="6" t="s">
        <v>14</v>
      </c>
      <c r="B26" s="5" t="s">
        <v>50</v>
      </c>
      <c r="C26" s="90"/>
      <c r="D26" s="76">
        <f>投入係数表!C26</f>
        <v>1.4160203392012357E-3</v>
      </c>
      <c r="E26" s="77">
        <f t="shared" si="9"/>
        <v>0.14160203392012358</v>
      </c>
      <c r="F26" s="76">
        <f>分析係数表!C29</f>
        <v>0.10737736577829282</v>
      </c>
      <c r="G26" s="77">
        <f t="shared" si="0"/>
        <v>1.5204853391191337E-2</v>
      </c>
      <c r="H26" s="77">
        <v>2.522519576473202E-2</v>
      </c>
      <c r="I26" s="77">
        <f t="shared" si="1"/>
        <v>2.522519576473202E-2</v>
      </c>
      <c r="J26" s="76">
        <f>分析係数表!G29</f>
        <v>0.26220204313280365</v>
      </c>
      <c r="K26" s="78">
        <f t="shared" si="2"/>
        <v>6.6140978679376811E-3</v>
      </c>
      <c r="L26" s="79"/>
      <c r="M26" s="80"/>
      <c r="N26" s="81">
        <f>分析係数表!H29</f>
        <v>9.8049821504086233E-3</v>
      </c>
      <c r="O26" s="82">
        <f t="shared" si="3"/>
        <v>0.10584894322040989</v>
      </c>
      <c r="P26" s="76">
        <f>分析係数表!C29</f>
        <v>0.10737736577829282</v>
      </c>
      <c r="Q26" s="82">
        <f t="shared" si="4"/>
        <v>1.1365780693423701E-2</v>
      </c>
      <c r="R26" s="83">
        <v>1.4579817770067175E-2</v>
      </c>
      <c r="S26" s="84">
        <f t="shared" si="5"/>
        <v>3.9805013534799191E-2</v>
      </c>
      <c r="T26" s="85">
        <f>分析係数表!F29</f>
        <v>0.42792281498297391</v>
      </c>
      <c r="U26" s="86">
        <f t="shared" si="6"/>
        <v>1.7033473442246646E-2</v>
      </c>
      <c r="V26" s="87">
        <f>分析係数表!D29</f>
        <v>0.20204313280363223</v>
      </c>
      <c r="W26" s="167">
        <f t="shared" si="7"/>
        <v>0</v>
      </c>
      <c r="X26" s="76">
        <f>分析係数表!E29</f>
        <v>0.12031782065834279</v>
      </c>
      <c r="Y26" s="166">
        <f t="shared" si="8"/>
        <v>0</v>
      </c>
    </row>
    <row r="27" spans="1:25" x14ac:dyDescent="0.2">
      <c r="A27" s="6" t="s">
        <v>15</v>
      </c>
      <c r="B27" s="5" t="s">
        <v>36</v>
      </c>
      <c r="C27" s="90"/>
      <c r="D27" s="76">
        <f>投入係数表!C27</f>
        <v>2.7998583979660799E-3</v>
      </c>
      <c r="E27" s="77">
        <f t="shared" si="9"/>
        <v>0.27998583979660802</v>
      </c>
      <c r="F27" s="76">
        <f>分析係数表!C30</f>
        <v>1</v>
      </c>
      <c r="G27" s="77">
        <f t="shared" si="0"/>
        <v>0.27998583979660802</v>
      </c>
      <c r="H27" s="77">
        <v>0.35507668836062101</v>
      </c>
      <c r="I27" s="77">
        <f t="shared" si="1"/>
        <v>0.35507668836062101</v>
      </c>
      <c r="J27" s="76">
        <f>分析係数表!G30</f>
        <v>0.34459787999611008</v>
      </c>
      <c r="K27" s="78">
        <f t="shared" si="2"/>
        <v>0.12235867404510946</v>
      </c>
      <c r="L27" s="79"/>
      <c r="M27" s="80"/>
      <c r="N27" s="81">
        <f>分析係数表!H30</f>
        <v>0</v>
      </c>
      <c r="O27" s="82">
        <f t="shared" si="3"/>
        <v>0</v>
      </c>
      <c r="P27" s="76">
        <f>分析係数表!C30</f>
        <v>1</v>
      </c>
      <c r="Q27" s="82">
        <f t="shared" si="4"/>
        <v>0</v>
      </c>
      <c r="R27" s="83">
        <v>2.6987720639480569E-2</v>
      </c>
      <c r="S27" s="84">
        <f t="shared" si="5"/>
        <v>0.38206440900010158</v>
      </c>
      <c r="T27" s="85">
        <f>分析係数表!F30</f>
        <v>0.44063016629388313</v>
      </c>
      <c r="U27" s="86">
        <f t="shared" si="6"/>
        <v>0.16834910407268894</v>
      </c>
      <c r="V27" s="87">
        <f>分析係数表!D30</f>
        <v>9.4184576485461441E-2</v>
      </c>
      <c r="W27" s="167">
        <f t="shared" si="7"/>
        <v>0</v>
      </c>
      <c r="X27" s="76">
        <f>分析係数表!E30</f>
        <v>6.5934065934065936E-2</v>
      </c>
      <c r="Y27" s="166">
        <f t="shared" si="8"/>
        <v>0</v>
      </c>
    </row>
    <row r="28" spans="1:25" x14ac:dyDescent="0.2">
      <c r="A28" s="6" t="s">
        <v>16</v>
      </c>
      <c r="B28" s="5" t="s">
        <v>192</v>
      </c>
      <c r="C28" s="90"/>
      <c r="D28" s="76">
        <f>投入係数表!C28</f>
        <v>9.7834132526630844E-3</v>
      </c>
      <c r="E28" s="77">
        <f t="shared" si="9"/>
        <v>0.97834132526630846</v>
      </c>
      <c r="F28" s="76">
        <f>分析係数表!C31</f>
        <v>0.18861092824226466</v>
      </c>
      <c r="G28" s="77">
        <f t="shared" si="0"/>
        <v>0.18452586549624581</v>
      </c>
      <c r="H28" s="77">
        <v>0.24938184696699675</v>
      </c>
      <c r="I28" s="77">
        <f t="shared" si="1"/>
        <v>0.24938184696699675</v>
      </c>
      <c r="J28" s="76">
        <f>分析係数表!G31</f>
        <v>7.1118820468343447E-2</v>
      </c>
      <c r="K28" s="78">
        <f t="shared" si="2"/>
        <v>1.7735742802509741E-2</v>
      </c>
      <c r="L28" s="79"/>
      <c r="M28" s="80"/>
      <c r="N28" s="81">
        <f>分析係数表!H31</f>
        <v>2.3061868748955085E-2</v>
      </c>
      <c r="O28" s="82">
        <f t="shared" si="3"/>
        <v>0.24896265983135521</v>
      </c>
      <c r="P28" s="76">
        <f>分析係数表!C31</f>
        <v>0.18861092824226466</v>
      </c>
      <c r="Q28" s="82">
        <f t="shared" si="4"/>
        <v>4.6957078368455085E-2</v>
      </c>
      <c r="R28" s="83">
        <v>6.0448546664961383E-2</v>
      </c>
      <c r="S28" s="84">
        <f t="shared" si="5"/>
        <v>0.30983039363195813</v>
      </c>
      <c r="T28" s="85">
        <f>分析係数表!F31</f>
        <v>0.34518647007805725</v>
      </c>
      <c r="U28" s="86">
        <f t="shared" si="6"/>
        <v>0.10694925990071062</v>
      </c>
      <c r="V28" s="87">
        <f>分析係数表!D31</f>
        <v>8.6730268863833475E-4</v>
      </c>
      <c r="W28" s="167">
        <f t="shared" si="7"/>
        <v>0</v>
      </c>
      <c r="X28" s="76">
        <f>分析係数表!E31</f>
        <v>8.6730268863833475E-4</v>
      </c>
      <c r="Y28" s="166">
        <f t="shared" si="8"/>
        <v>0</v>
      </c>
    </row>
    <row r="29" spans="1:25" x14ac:dyDescent="0.2">
      <c r="A29" s="6" t="s">
        <v>17</v>
      </c>
      <c r="B29" s="5" t="s">
        <v>272</v>
      </c>
      <c r="C29" s="90"/>
      <c r="D29" s="76">
        <f>投入係数表!C29</f>
        <v>6.1146332829144277E-4</v>
      </c>
      <c r="E29" s="77">
        <f t="shared" si="9"/>
        <v>6.1146332829144279E-2</v>
      </c>
      <c r="F29" s="76">
        <f>分析係数表!C32</f>
        <v>1</v>
      </c>
      <c r="G29" s="77">
        <f t="shared" si="0"/>
        <v>6.1146332829144279E-2</v>
      </c>
      <c r="H29" s="77">
        <v>9.6618102067910216E-2</v>
      </c>
      <c r="I29" s="77">
        <f t="shared" si="1"/>
        <v>9.6618102067910216E-2</v>
      </c>
      <c r="J29" s="76">
        <f>分析係数表!G32</f>
        <v>0.14006342494714588</v>
      </c>
      <c r="K29" s="78">
        <f t="shared" si="2"/>
        <v>1.3532662287524424E-2</v>
      </c>
      <c r="L29" s="79"/>
      <c r="M29" s="80"/>
      <c r="N29" s="81">
        <f>分析係数表!H32</f>
        <v>6.5891053568443107E-3</v>
      </c>
      <c r="O29" s="82">
        <f t="shared" si="3"/>
        <v>7.113218852324435E-2</v>
      </c>
      <c r="P29" s="76">
        <f>分析係数表!C32</f>
        <v>1</v>
      </c>
      <c r="Q29" s="82">
        <f t="shared" si="4"/>
        <v>7.113218852324435E-2</v>
      </c>
      <c r="R29" s="83">
        <v>9.2861419467022616E-2</v>
      </c>
      <c r="S29" s="84">
        <f t="shared" si="5"/>
        <v>0.18947952153493283</v>
      </c>
      <c r="T29" s="85">
        <f>分析係数表!F32</f>
        <v>0.48202959830866809</v>
      </c>
      <c r="U29" s="86">
        <f t="shared" si="6"/>
        <v>9.1334737653202297E-2</v>
      </c>
      <c r="V29" s="87">
        <f>分析係数表!D32</f>
        <v>1.7441860465116279E-2</v>
      </c>
      <c r="W29" s="167">
        <f t="shared" si="7"/>
        <v>0</v>
      </c>
      <c r="X29" s="76">
        <f>分析係数表!E32</f>
        <v>2.6427061310782242E-2</v>
      </c>
      <c r="Y29" s="166">
        <f t="shared" si="8"/>
        <v>0</v>
      </c>
    </row>
    <row r="30" spans="1:25" x14ac:dyDescent="0.2">
      <c r="A30" s="6" t="s">
        <v>18</v>
      </c>
      <c r="B30" s="5" t="s">
        <v>273</v>
      </c>
      <c r="C30" s="90"/>
      <c r="D30" s="76">
        <f>投入係数表!C30</f>
        <v>4.8273420654587585E-4</v>
      </c>
      <c r="E30" s="77">
        <f t="shared" si="9"/>
        <v>4.8273420654587583E-2</v>
      </c>
      <c r="F30" s="76">
        <f>分析係数表!C33</f>
        <v>0.72406639004149376</v>
      </c>
      <c r="G30" s="77">
        <f t="shared" si="0"/>
        <v>3.4953161428321715E-2</v>
      </c>
      <c r="H30" s="77">
        <v>5.3346311031364703E-2</v>
      </c>
      <c r="I30" s="77">
        <f t="shared" si="1"/>
        <v>5.3346311031364703E-2</v>
      </c>
      <c r="J30" s="76">
        <f>分析係数表!G33</f>
        <v>0.50714966634890368</v>
      </c>
      <c r="K30" s="78">
        <f t="shared" si="2"/>
        <v>2.705456384050145E-2</v>
      </c>
      <c r="L30" s="79"/>
      <c r="M30" s="80"/>
      <c r="N30" s="81">
        <f>分析係数表!H33</f>
        <v>9.6377958950857076E-4</v>
      </c>
      <c r="O30" s="82">
        <f t="shared" si="3"/>
        <v>1.0404409664593949E-2</v>
      </c>
      <c r="P30" s="76">
        <f>分析係数表!C33</f>
        <v>0.72406639004149376</v>
      </c>
      <c r="Q30" s="82">
        <f t="shared" si="4"/>
        <v>7.5334833463553694E-3</v>
      </c>
      <c r="R30" s="83">
        <v>2.3337699611069213E-2</v>
      </c>
      <c r="S30" s="84">
        <f t="shared" si="5"/>
        <v>7.6684010642433909E-2</v>
      </c>
      <c r="T30" s="85">
        <f>分析係数表!F33</f>
        <v>0.64537654909437558</v>
      </c>
      <c r="U30" s="86">
        <f t="shared" si="6"/>
        <v>4.949006215913037E-2</v>
      </c>
      <c r="V30" s="87">
        <f>分析係数表!D33</f>
        <v>8.8655862726406104E-2</v>
      </c>
      <c r="W30" s="167">
        <f t="shared" si="7"/>
        <v>0</v>
      </c>
      <c r="X30" s="76">
        <f>分析係数表!E33</f>
        <v>8.3889418493803616E-2</v>
      </c>
      <c r="Y30" s="166">
        <f t="shared" si="8"/>
        <v>0</v>
      </c>
    </row>
    <row r="31" spans="1:25" x14ac:dyDescent="0.2">
      <c r="A31" s="6" t="s">
        <v>19</v>
      </c>
      <c r="B31" s="5" t="s">
        <v>274</v>
      </c>
      <c r="C31" s="90"/>
      <c r="D31" s="76">
        <f>投入係数表!C31</f>
        <v>7.2474495542754161E-2</v>
      </c>
      <c r="E31" s="77">
        <f t="shared" si="9"/>
        <v>7.2474495542754163</v>
      </c>
      <c r="F31" s="76">
        <f>分析係数表!C34</f>
        <v>0.32384390579336431</v>
      </c>
      <c r="G31" s="77">
        <f t="shared" si="0"/>
        <v>2.3470423706969279</v>
      </c>
      <c r="H31" s="77">
        <v>2.8494968109476342</v>
      </c>
      <c r="I31" s="77">
        <f t="shared" si="1"/>
        <v>2.8494968109476342</v>
      </c>
      <c r="J31" s="76">
        <f>分析係数表!G34</f>
        <v>0.42504523132592403</v>
      </c>
      <c r="K31" s="78">
        <f t="shared" si="2"/>
        <v>1.2111650311717199</v>
      </c>
      <c r="L31" s="79"/>
      <c r="M31" s="80"/>
      <c r="N31" s="81">
        <f>分析係数表!H34</f>
        <v>0.16282957819891231</v>
      </c>
      <c r="O31" s="82">
        <f t="shared" si="3"/>
        <v>1.7578143960885921</v>
      </c>
      <c r="P31" s="76">
        <f>分析係数表!C34</f>
        <v>0.32384390579336431</v>
      </c>
      <c r="Q31" s="82">
        <f t="shared" si="4"/>
        <v>0.56925747968913365</v>
      </c>
      <c r="R31" s="83">
        <v>0.61469083966698623</v>
      </c>
      <c r="S31" s="84">
        <f t="shared" si="5"/>
        <v>3.4641876506146203</v>
      </c>
      <c r="T31" s="85">
        <f>分析係数表!F34</f>
        <v>0.69998707676402172</v>
      </c>
      <c r="U31" s="86">
        <f t="shared" si="6"/>
        <v>2.4248865869157523</v>
      </c>
      <c r="V31" s="87">
        <f>分析係数表!D34</f>
        <v>0.29303437580770225</v>
      </c>
      <c r="W31" s="167">
        <f t="shared" si="7"/>
        <v>1</v>
      </c>
      <c r="X31" s="76">
        <f>分析係数表!E34</f>
        <v>0.18493150684931506</v>
      </c>
      <c r="Y31" s="166">
        <f t="shared" si="8"/>
        <v>1</v>
      </c>
    </row>
    <row r="32" spans="1:25" x14ac:dyDescent="0.2">
      <c r="A32" s="6" t="s">
        <v>20</v>
      </c>
      <c r="B32" s="5" t="s">
        <v>37</v>
      </c>
      <c r="C32" s="90"/>
      <c r="D32" s="76">
        <f>投入係数表!C32</f>
        <v>5.0526180285135006E-3</v>
      </c>
      <c r="E32" s="77">
        <f t="shared" si="9"/>
        <v>0.50526180285135003</v>
      </c>
      <c r="F32" s="76">
        <f>分析係数表!C35</f>
        <v>0.26996197718631176</v>
      </c>
      <c r="G32" s="77">
        <f t="shared" si="0"/>
        <v>0.13640147529447091</v>
      </c>
      <c r="H32" s="77">
        <v>0.20370012959071696</v>
      </c>
      <c r="I32" s="77">
        <f t="shared" si="1"/>
        <v>0.20370012959071696</v>
      </c>
      <c r="J32" s="76">
        <f>分析係数表!G35</f>
        <v>0.31501962183374954</v>
      </c>
      <c r="K32" s="78">
        <f t="shared" si="2"/>
        <v>6.4169537791153433E-2</v>
      </c>
      <c r="L32" s="79"/>
      <c r="M32" s="80"/>
      <c r="N32" s="81">
        <f>分析係数表!H35</f>
        <v>6.1563879901261762E-2</v>
      </c>
      <c r="O32" s="82">
        <f t="shared" si="3"/>
        <v>0.66460820918732777</v>
      </c>
      <c r="P32" s="76">
        <f>分析係数表!C35</f>
        <v>0.26996197718631176</v>
      </c>
      <c r="Q32" s="82">
        <f t="shared" si="4"/>
        <v>0.1794189462064649</v>
      </c>
      <c r="R32" s="83">
        <v>0.22585084138878217</v>
      </c>
      <c r="S32" s="84">
        <f t="shared" si="5"/>
        <v>0.42955097097949912</v>
      </c>
      <c r="T32" s="85">
        <f>分析係数表!F35</f>
        <v>0.64537995005351412</v>
      </c>
      <c r="U32" s="86">
        <f t="shared" si="6"/>
        <v>0.27722358419618764</v>
      </c>
      <c r="V32" s="87">
        <f>分析係数表!D35</f>
        <v>0.12557973599714592</v>
      </c>
      <c r="W32" s="167">
        <f t="shared" si="7"/>
        <v>0</v>
      </c>
      <c r="X32" s="76">
        <f>分析係数表!E35</f>
        <v>0.11630396004281128</v>
      </c>
      <c r="Y32" s="166">
        <f t="shared" si="8"/>
        <v>0</v>
      </c>
    </row>
    <row r="33" spans="1:25" x14ac:dyDescent="0.2">
      <c r="A33" s="6" t="s">
        <v>21</v>
      </c>
      <c r="B33" s="5" t="s">
        <v>38</v>
      </c>
      <c r="C33" s="90"/>
      <c r="D33" s="76">
        <f>投入係数表!C33</f>
        <v>2.0596659479290703E-3</v>
      </c>
      <c r="E33" s="77">
        <f t="shared" si="9"/>
        <v>0.20596659479290702</v>
      </c>
      <c r="F33" s="76">
        <f>分析係数表!C36</f>
        <v>0.80496031746031749</v>
      </c>
      <c r="G33" s="77">
        <f t="shared" si="0"/>
        <v>0.165794935530719</v>
      </c>
      <c r="H33" s="77">
        <v>0.317639178592238</v>
      </c>
      <c r="I33" s="77">
        <f t="shared" si="1"/>
        <v>0.317639178592238</v>
      </c>
      <c r="J33" s="76">
        <f>分析係数表!G36</f>
        <v>2.1935483870967741E-2</v>
      </c>
      <c r="K33" s="78">
        <f t="shared" si="2"/>
        <v>6.9675690787974788E-3</v>
      </c>
      <c r="L33" s="79"/>
      <c r="M33" s="80"/>
      <c r="N33" s="81">
        <f>分析係数表!H36</f>
        <v>0.17534887837691648</v>
      </c>
      <c r="O33" s="82">
        <f t="shared" si="3"/>
        <v>1.8929655542827561</v>
      </c>
      <c r="P33" s="76">
        <f>分析係数表!C36</f>
        <v>0.80496031746031749</v>
      </c>
      <c r="Q33" s="82">
        <f t="shared" si="4"/>
        <v>1.5237621535168933</v>
      </c>
      <c r="R33" s="83">
        <v>1.5843776394317792</v>
      </c>
      <c r="S33" s="84">
        <f t="shared" si="5"/>
        <v>1.9020168180240171</v>
      </c>
      <c r="T33" s="85">
        <f>分析係数表!F36</f>
        <v>0.87987711213517661</v>
      </c>
      <c r="U33" s="86">
        <f t="shared" si="6"/>
        <v>1.6735410650755098</v>
      </c>
      <c r="V33" s="87">
        <f>分析係数表!D36</f>
        <v>1.130568356374808E-2</v>
      </c>
      <c r="W33" s="167">
        <f t="shared" si="7"/>
        <v>0</v>
      </c>
      <c r="X33" s="76">
        <f>分析係数表!E36</f>
        <v>2.9493087557603687E-3</v>
      </c>
      <c r="Y33" s="166">
        <f t="shared" si="8"/>
        <v>0</v>
      </c>
    </row>
    <row r="34" spans="1:25" x14ac:dyDescent="0.2">
      <c r="A34" s="6" t="s">
        <v>22</v>
      </c>
      <c r="B34" s="5" t="s">
        <v>377</v>
      </c>
      <c r="C34" s="90"/>
      <c r="D34" s="76">
        <f>投入係数表!C34</f>
        <v>3.0026067647153477E-2</v>
      </c>
      <c r="E34" s="77">
        <f t="shared" si="9"/>
        <v>3.0026067647153476</v>
      </c>
      <c r="F34" s="76">
        <f>分析係数表!C37</f>
        <v>0.55184267327524184</v>
      </c>
      <c r="G34" s="77">
        <f t="shared" si="0"/>
        <v>1.6569665438348424</v>
      </c>
      <c r="H34" s="77">
        <v>2.2692225415391007</v>
      </c>
      <c r="I34" s="77">
        <f t="shared" si="1"/>
        <v>2.2692225415391007</v>
      </c>
      <c r="J34" s="76">
        <f>分析係数表!G37</f>
        <v>0.39950799507995077</v>
      </c>
      <c r="K34" s="78">
        <f t="shared" si="2"/>
        <v>0.90657254796051645</v>
      </c>
      <c r="L34" s="79"/>
      <c r="M34" s="80"/>
      <c r="N34" s="81">
        <f>分析係数表!H37</f>
        <v>4.8346331245144224E-2</v>
      </c>
      <c r="O34" s="82">
        <f t="shared" si="3"/>
        <v>0.5219191623586108</v>
      </c>
      <c r="P34" s="76">
        <f>分析係数表!C37</f>
        <v>0.55184267327524184</v>
      </c>
      <c r="Q34" s="82">
        <f t="shared" si="4"/>
        <v>0.28801726578955078</v>
      </c>
      <c r="R34" s="83">
        <v>0.36862164932939001</v>
      </c>
      <c r="S34" s="84">
        <f t="shared" si="5"/>
        <v>2.6378441908684906</v>
      </c>
      <c r="T34" s="85">
        <f>分析係数表!F37</f>
        <v>0.59204592045920457</v>
      </c>
      <c r="U34" s="86">
        <f t="shared" si="6"/>
        <v>1.5617248920107012</v>
      </c>
      <c r="V34" s="87">
        <f>分析係数表!D37</f>
        <v>7.6014760147601473E-2</v>
      </c>
      <c r="W34" s="167">
        <f t="shared" si="7"/>
        <v>0</v>
      </c>
      <c r="X34" s="76">
        <f>分析係数表!E37</f>
        <v>6.3468634686346864E-2</v>
      </c>
      <c r="Y34" s="166">
        <f t="shared" si="8"/>
        <v>0</v>
      </c>
    </row>
    <row r="35" spans="1:25" x14ac:dyDescent="0.2">
      <c r="A35" s="6" t="s">
        <v>23</v>
      </c>
      <c r="B35" s="5" t="s">
        <v>193</v>
      </c>
      <c r="C35" s="90"/>
      <c r="D35" s="76">
        <f>投入係数表!C35</f>
        <v>3.3791394458211311E-3</v>
      </c>
      <c r="E35" s="77">
        <f t="shared" si="9"/>
        <v>0.3379139445821131</v>
      </c>
      <c r="F35" s="76">
        <f>分析係数表!C38</f>
        <v>1.1757092007334657E-2</v>
      </c>
      <c r="G35" s="77">
        <f t="shared" si="0"/>
        <v>3.9728853370132886E-3</v>
      </c>
      <c r="H35" s="77">
        <v>6.9895093404344806E-3</v>
      </c>
      <c r="I35" s="77">
        <f t="shared" si="1"/>
        <v>6.9895093404344806E-3</v>
      </c>
      <c r="J35" s="76">
        <f>分析係数表!G38</f>
        <v>0.32317073170731708</v>
      </c>
      <c r="K35" s="78">
        <f t="shared" si="2"/>
        <v>2.2588048478233381E-3</v>
      </c>
      <c r="L35" s="79"/>
      <c r="M35" s="80"/>
      <c r="N35" s="81">
        <f>分析係数表!H38</f>
        <v>4.2711170992201251E-2</v>
      </c>
      <c r="O35" s="82">
        <f t="shared" si="3"/>
        <v>0.46108521605440328</v>
      </c>
      <c r="P35" s="76">
        <f>分析係数表!C38</f>
        <v>1.1757092007334657E-2</v>
      </c>
      <c r="Q35" s="82">
        <f t="shared" si="4"/>
        <v>5.4210213083733987E-3</v>
      </c>
      <c r="R35" s="83">
        <v>6.4852512804620252E-3</v>
      </c>
      <c r="S35" s="84">
        <f t="shared" si="5"/>
        <v>1.3474760620896507E-2</v>
      </c>
      <c r="T35" s="85">
        <f>分析係数表!F38</f>
        <v>0.53048780487804881</v>
      </c>
      <c r="U35" s="86">
        <f t="shared" si="6"/>
        <v>7.1481961830365615E-3</v>
      </c>
      <c r="V35" s="87">
        <f>分析係数表!D38</f>
        <v>0.25609756097560976</v>
      </c>
      <c r="W35" s="167">
        <f t="shared" si="7"/>
        <v>0</v>
      </c>
      <c r="X35" s="76">
        <f>分析係数表!E38</f>
        <v>0.24390243902439024</v>
      </c>
      <c r="Y35" s="166">
        <f t="shared" si="8"/>
        <v>0</v>
      </c>
    </row>
    <row r="36" spans="1:25" x14ac:dyDescent="0.2">
      <c r="A36" s="6" t="s">
        <v>24</v>
      </c>
      <c r="B36" s="5" t="s">
        <v>39</v>
      </c>
      <c r="C36" s="90"/>
      <c r="D36" s="76">
        <f>投入係数表!C36</f>
        <v>0</v>
      </c>
      <c r="E36" s="77">
        <f t="shared" si="9"/>
        <v>0</v>
      </c>
      <c r="F36" s="76">
        <f>分析係数表!C39</f>
        <v>1</v>
      </c>
      <c r="G36" s="77">
        <f t="shared" si="0"/>
        <v>0</v>
      </c>
      <c r="H36" s="77">
        <v>9.5729949718596202E-3</v>
      </c>
      <c r="I36" s="77">
        <f t="shared" si="1"/>
        <v>9.5729949718596202E-3</v>
      </c>
      <c r="J36" s="76">
        <f>分析係数表!G39</f>
        <v>0.35350897115602997</v>
      </c>
      <c r="K36" s="78">
        <f t="shared" si="2"/>
        <v>3.3841396033839426E-3</v>
      </c>
      <c r="L36" s="79"/>
      <c r="M36" s="80"/>
      <c r="N36" s="81">
        <f>分析係数表!H39</f>
        <v>3.855118358034283E-3</v>
      </c>
      <c r="O36" s="82">
        <f t="shared" si="3"/>
        <v>4.1617638658375797E-2</v>
      </c>
      <c r="P36" s="76">
        <f>分析係数表!C39</f>
        <v>1</v>
      </c>
      <c r="Q36" s="82">
        <f t="shared" si="4"/>
        <v>4.1617638658375797E-2</v>
      </c>
      <c r="R36" s="83">
        <v>4.6214479128612602E-2</v>
      </c>
      <c r="S36" s="84">
        <f t="shared" si="5"/>
        <v>5.5787474100472224E-2</v>
      </c>
      <c r="T36" s="85">
        <f>分析係数表!F39</f>
        <v>0.70417896888485121</v>
      </c>
      <c r="U36" s="86">
        <f t="shared" si="6"/>
        <v>3.9284365988760873E-2</v>
      </c>
      <c r="V36" s="87">
        <f>分析係数表!D39</f>
        <v>5.7687940040881215E-2</v>
      </c>
      <c r="W36" s="167">
        <f t="shared" si="7"/>
        <v>0</v>
      </c>
      <c r="X36" s="76">
        <f>分析係数表!E39</f>
        <v>7.3018396547808312E-2</v>
      </c>
      <c r="Y36" s="166">
        <f t="shared" si="8"/>
        <v>0</v>
      </c>
    </row>
    <row r="37" spans="1:25" x14ac:dyDescent="0.2">
      <c r="A37" s="6" t="s">
        <v>25</v>
      </c>
      <c r="B37" s="5" t="s">
        <v>40</v>
      </c>
      <c r="C37" s="90"/>
      <c r="D37" s="76">
        <f>投入係数表!C37</f>
        <v>0</v>
      </c>
      <c r="E37" s="77">
        <f t="shared" si="9"/>
        <v>0</v>
      </c>
      <c r="F37" s="76">
        <f>分析係数表!C40</f>
        <v>0.83949490339266697</v>
      </c>
      <c r="G37" s="77">
        <f t="shared" si="0"/>
        <v>0</v>
      </c>
      <c r="H37" s="77">
        <v>4.9413398326810681E-4</v>
      </c>
      <c r="I37" s="77">
        <f t="shared" si="1"/>
        <v>4.9413398326810681E-4</v>
      </c>
      <c r="J37" s="76">
        <f>分析係数表!G40</f>
        <v>0.50502596749874351</v>
      </c>
      <c r="K37" s="78">
        <f t="shared" si="2"/>
        <v>2.495504929739836E-4</v>
      </c>
      <c r="L37" s="79"/>
      <c r="M37" s="80"/>
      <c r="N37" s="81">
        <f>分析係数表!H40</f>
        <v>2.8775704886755897E-2</v>
      </c>
      <c r="O37" s="82">
        <f t="shared" si="3"/>
        <v>0.31064594570001935</v>
      </c>
      <c r="P37" s="76">
        <f>分析係数表!C40</f>
        <v>0.83949490339266697</v>
      </c>
      <c r="Q37" s="82">
        <f t="shared" si="4"/>
        <v>0.26078568817476144</v>
      </c>
      <c r="R37" s="83">
        <v>0.26096108763483528</v>
      </c>
      <c r="S37" s="84">
        <f t="shared" si="5"/>
        <v>0.26145522161810336</v>
      </c>
      <c r="T37" s="85">
        <f>分析係数表!F40</f>
        <v>0.7013737644496566</v>
      </c>
      <c r="U37" s="86">
        <f t="shared" si="6"/>
        <v>0.18337783302130839</v>
      </c>
      <c r="V37" s="87">
        <f>分析係数表!D40</f>
        <v>8.3012229854246944E-2</v>
      </c>
      <c r="W37" s="167">
        <f t="shared" si="7"/>
        <v>0</v>
      </c>
      <c r="X37" s="76">
        <f>分析係数表!E40</f>
        <v>5.1013570112246609E-2</v>
      </c>
      <c r="Y37" s="166">
        <f t="shared" si="8"/>
        <v>0</v>
      </c>
    </row>
    <row r="38" spans="1:25" x14ac:dyDescent="0.2">
      <c r="A38" s="6" t="s">
        <v>26</v>
      </c>
      <c r="B38" s="5" t="s">
        <v>276</v>
      </c>
      <c r="C38" s="90"/>
      <c r="D38" s="76">
        <f>投入係数表!C38</f>
        <v>5.1491648698226758E-4</v>
      </c>
      <c r="E38" s="77">
        <f t="shared" si="9"/>
        <v>5.1491648698226755E-2</v>
      </c>
      <c r="F38" s="76">
        <f>分析係数表!C41</f>
        <v>0.80611940933656756</v>
      </c>
      <c r="G38" s="77">
        <f t="shared" si="0"/>
        <v>4.1508417434380593E-2</v>
      </c>
      <c r="H38" s="77">
        <v>4.9783078089776542E-2</v>
      </c>
      <c r="I38" s="77">
        <f t="shared" si="1"/>
        <v>4.9783078089776542E-2</v>
      </c>
      <c r="J38" s="76">
        <f>分析係数表!G41</f>
        <v>0.44252267454123601</v>
      </c>
      <c r="K38" s="78">
        <f t="shared" si="2"/>
        <v>2.2030140863183122E-2</v>
      </c>
      <c r="L38" s="79"/>
      <c r="M38" s="80"/>
      <c r="N38" s="81">
        <f>分析係数表!H41</f>
        <v>5.550583676720789E-2</v>
      </c>
      <c r="O38" s="82">
        <f t="shared" si="3"/>
        <v>0.59920906272416585</v>
      </c>
      <c r="P38" s="76">
        <f>分析係数表!C41</f>
        <v>0.80611940933656756</v>
      </c>
      <c r="Q38" s="82">
        <f t="shared" si="4"/>
        <v>0.48303405571232283</v>
      </c>
      <c r="R38" s="83">
        <v>0.49155255199917353</v>
      </c>
      <c r="S38" s="84">
        <f t="shared" si="5"/>
        <v>0.54133563008895003</v>
      </c>
      <c r="T38" s="85">
        <f>分析係数表!F41</f>
        <v>0.54745834212191524</v>
      </c>
      <c r="U38" s="86">
        <f t="shared" si="6"/>
        <v>0.29635870658001895</v>
      </c>
      <c r="V38" s="87">
        <f>分析係数表!D41</f>
        <v>0.12049145749841805</v>
      </c>
      <c r="W38" s="167">
        <f t="shared" si="7"/>
        <v>0</v>
      </c>
      <c r="X38" s="76">
        <f>分析係数表!E41</f>
        <v>0.11680025311115798</v>
      </c>
      <c r="Y38" s="166">
        <f t="shared" si="8"/>
        <v>0</v>
      </c>
    </row>
    <row r="39" spans="1:25" x14ac:dyDescent="0.2">
      <c r="A39" s="6" t="s">
        <v>51</v>
      </c>
      <c r="B39" s="5" t="s">
        <v>367</v>
      </c>
      <c r="C39" s="90"/>
      <c r="D39" s="76">
        <f>投入係数表!C39</f>
        <v>1.287291217455669E-4</v>
      </c>
      <c r="E39" s="77">
        <f>$C$5*D39</f>
        <v>1.2872912174556689E-2</v>
      </c>
      <c r="F39" s="76">
        <f>分析係数表!C42</f>
        <v>0.71104294478527608</v>
      </c>
      <c r="G39" s="77">
        <f>E39*F39</f>
        <v>9.1531933805590205E-3</v>
      </c>
      <c r="H39" s="77">
        <v>1.7746621859939814E-2</v>
      </c>
      <c r="I39" s="77">
        <f>C39+H39</f>
        <v>1.7746621859939814E-2</v>
      </c>
      <c r="J39" s="76">
        <f>分析係数表!G42</f>
        <v>0.48544520547945208</v>
      </c>
      <c r="K39" s="78">
        <f>I39*J39</f>
        <v>8.6150124953646191E-3</v>
      </c>
      <c r="L39" s="79"/>
      <c r="M39" s="80"/>
      <c r="N39" s="81">
        <f>分析係数表!H42</f>
        <v>1.3778114335729669E-2</v>
      </c>
      <c r="O39" s="82">
        <f t="shared" si="3"/>
        <v>0.14874059122547065</v>
      </c>
      <c r="P39" s="76">
        <f>分析係数表!C42</f>
        <v>0.71104294478527608</v>
      </c>
      <c r="Q39" s="82">
        <f>O39*P39</f>
        <v>0.10576094799406165</v>
      </c>
      <c r="R39" s="83">
        <v>0.10929645695873981</v>
      </c>
      <c r="S39" s="84">
        <f>I39+R39</f>
        <v>0.12704307881867963</v>
      </c>
      <c r="T39" s="85">
        <f>分析係数表!F42</f>
        <v>0.55821917808219179</v>
      </c>
      <c r="U39" s="86">
        <f t="shared" si="6"/>
        <v>7.0917883039194454E-2</v>
      </c>
      <c r="V39" s="87">
        <f>分析係数表!D42</f>
        <v>0.36986301369863012</v>
      </c>
      <c r="W39" s="167">
        <f t="shared" si="7"/>
        <v>0</v>
      </c>
      <c r="X39" s="76">
        <f>分析係数表!E42</f>
        <v>0.3535958904109589</v>
      </c>
      <c r="Y39" s="166">
        <f t="shared" si="8"/>
        <v>0</v>
      </c>
    </row>
    <row r="40" spans="1:25" x14ac:dyDescent="0.2">
      <c r="A40" s="6" t="s">
        <v>194</v>
      </c>
      <c r="B40" s="5" t="s">
        <v>41</v>
      </c>
      <c r="C40" s="90"/>
      <c r="D40" s="76">
        <f>投入係数表!C40</f>
        <v>1.9792102468380909E-2</v>
      </c>
      <c r="E40" s="77">
        <f>$C$5*D40</f>
        <v>1.979210246838091</v>
      </c>
      <c r="F40" s="76">
        <f>分析係数表!C43</f>
        <v>0.39669527347252465</v>
      </c>
      <c r="G40" s="77">
        <f>E40*F40</f>
        <v>0.78514335012905956</v>
      </c>
      <c r="H40" s="77">
        <v>1.197332268855227</v>
      </c>
      <c r="I40" s="77">
        <f>C40+H40</f>
        <v>1.197332268855227</v>
      </c>
      <c r="J40" s="76">
        <f>分析係数表!G43</f>
        <v>0.35613275613275613</v>
      </c>
      <c r="K40" s="78">
        <f>I40*J40</f>
        <v>0.42640924091409815</v>
      </c>
      <c r="L40" s="79"/>
      <c r="M40" s="80"/>
      <c r="N40" s="81">
        <f>分析係数表!H43</f>
        <v>3.7184190080937818E-2</v>
      </c>
      <c r="O40" s="82">
        <f t="shared" si="3"/>
        <v>0.40141911165132371</v>
      </c>
      <c r="P40" s="76">
        <f>分析係数表!C43</f>
        <v>0.39669527347252465</v>
      </c>
      <c r="Q40" s="82">
        <f>O40*P40</f>
        <v>0.15924106427361975</v>
      </c>
      <c r="R40" s="83">
        <v>0.26025994321556817</v>
      </c>
      <c r="S40" s="84">
        <f>I40+R40</f>
        <v>1.4575922120707951</v>
      </c>
      <c r="T40" s="85">
        <f>分析係数表!F43</f>
        <v>0.65281385281385285</v>
      </c>
      <c r="U40" s="86">
        <f t="shared" si="6"/>
        <v>0.95153638779340222</v>
      </c>
      <c r="V40" s="87">
        <f>分析係数表!D43</f>
        <v>0.13751803751803751</v>
      </c>
      <c r="W40" s="167">
        <f t="shared" si="7"/>
        <v>0</v>
      </c>
      <c r="X40" s="76">
        <f>分析係数表!E43</f>
        <v>9.1486291486291491E-2</v>
      </c>
      <c r="Y40" s="166">
        <f t="shared" si="8"/>
        <v>0</v>
      </c>
    </row>
    <row r="41" spans="1:25" x14ac:dyDescent="0.2">
      <c r="A41" s="6" t="s">
        <v>340</v>
      </c>
      <c r="B41" s="5" t="s">
        <v>345</v>
      </c>
      <c r="C41" s="90"/>
      <c r="D41" s="76">
        <f>投入係数表!C41</f>
        <v>1.287291217455669E-4</v>
      </c>
      <c r="E41" s="77">
        <f>$C$5*D41</f>
        <v>1.2872912174556689E-2</v>
      </c>
      <c r="F41" s="76">
        <f>分析係数表!C44</f>
        <v>0.38370118845500845</v>
      </c>
      <c r="G41" s="77">
        <f>E41*F41</f>
        <v>4.9393517002543482E-3</v>
      </c>
      <c r="H41" s="77">
        <v>7.883562666682874E-3</v>
      </c>
      <c r="I41" s="77">
        <f>C41+H41</f>
        <v>7.883562666682874E-3</v>
      </c>
      <c r="J41" s="76">
        <f>分析係数表!G44</f>
        <v>0.26240733113673803</v>
      </c>
      <c r="K41" s="78">
        <f>I41*J41</f>
        <v>2.0687046392134784E-3</v>
      </c>
      <c r="L41" s="79"/>
      <c r="M41" s="80"/>
      <c r="N41" s="81">
        <f>分析係数表!H44</f>
        <v>0.11164108061327853</v>
      </c>
      <c r="O41" s="82">
        <f t="shared" si="3"/>
        <v>1.2052128419639849</v>
      </c>
      <c r="P41" s="76">
        <f>分析係数表!C44</f>
        <v>0.38370118845500845</v>
      </c>
      <c r="Q41" s="82">
        <f>O41*P41</f>
        <v>0.46244159980281929</v>
      </c>
      <c r="R41" s="83">
        <v>0.46958694877465096</v>
      </c>
      <c r="S41" s="84">
        <f>I41+R41</f>
        <v>0.47747051144133384</v>
      </c>
      <c r="T41" s="85">
        <f>分析係数表!F44</f>
        <v>0.45680601317957165</v>
      </c>
      <c r="U41" s="86">
        <f t="shared" si="6"/>
        <v>0.21811140074232677</v>
      </c>
      <c r="V41" s="87">
        <f>分析係数表!D44</f>
        <v>0.17087108731466227</v>
      </c>
      <c r="W41" s="167">
        <f t="shared" si="7"/>
        <v>0</v>
      </c>
      <c r="X41" s="76">
        <f>分析係数表!E44</f>
        <v>0.10131795716639209</v>
      </c>
      <c r="Y41" s="166">
        <f t="shared" si="8"/>
        <v>0</v>
      </c>
    </row>
    <row r="42" spans="1:25" x14ac:dyDescent="0.2">
      <c r="A42" s="6" t="s">
        <v>341</v>
      </c>
      <c r="B42" s="5" t="s">
        <v>278</v>
      </c>
      <c r="C42" s="90"/>
      <c r="D42" s="76">
        <f>投入係数表!C42</f>
        <v>6.7582788916422613E-4</v>
      </c>
      <c r="E42" s="77">
        <f>$C$5*D42</f>
        <v>6.7582788916422609E-2</v>
      </c>
      <c r="F42" s="76">
        <f>分析係数表!C45</f>
        <v>1</v>
      </c>
      <c r="G42" s="77">
        <f>E42*F42</f>
        <v>6.7582788916422609E-2</v>
      </c>
      <c r="H42" s="77">
        <v>9.351361517619633E-2</v>
      </c>
      <c r="I42" s="77">
        <f>C42+H42</f>
        <v>9.351361517619633E-2</v>
      </c>
      <c r="J42" s="76">
        <f>分析係数表!G45</f>
        <v>0</v>
      </c>
      <c r="K42" s="78">
        <f>I42*J42</f>
        <v>0</v>
      </c>
      <c r="L42" s="79"/>
      <c r="M42" s="80"/>
      <c r="N42" s="81">
        <f>分析係数表!H45</f>
        <v>0</v>
      </c>
      <c r="O42" s="82">
        <f t="shared" si="3"/>
        <v>0</v>
      </c>
      <c r="P42" s="76">
        <f>分析係数表!C45</f>
        <v>1</v>
      </c>
      <c r="Q42" s="82">
        <f>O42*P42</f>
        <v>0</v>
      </c>
      <c r="R42" s="83">
        <v>6.3238384421430488E-3</v>
      </c>
      <c r="S42" s="84">
        <f>I42+R42</f>
        <v>9.9837453618339372E-2</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76">
        <f>投入係数表!C43</f>
        <v>4.0549673349853568E-3</v>
      </c>
      <c r="E43" s="77">
        <f>$C$5*D43</f>
        <v>0.40549673349853566</v>
      </c>
      <c r="F43" s="76">
        <f>分析係数表!C46</f>
        <v>8.9294904786412777E-2</v>
      </c>
      <c r="G43" s="77">
        <f>E43*F43</f>
        <v>3.6208792208953136E-2</v>
      </c>
      <c r="H43" s="77">
        <v>5.0475791669805273E-2</v>
      </c>
      <c r="I43" s="77">
        <f>C43+H43</f>
        <v>5.0475791669805273E-2</v>
      </c>
      <c r="J43" s="76">
        <f>分析係数表!G46</f>
        <v>8.6206896551724137E-3</v>
      </c>
      <c r="K43" s="78">
        <f>I43*J43</f>
        <v>4.3513613508452823E-4</v>
      </c>
      <c r="L43" s="79"/>
      <c r="M43" s="80"/>
      <c r="N43" s="81">
        <f>分析係数表!H46</f>
        <v>2.2501303069342959E-2</v>
      </c>
      <c r="O43" s="82">
        <f t="shared" si="3"/>
        <v>0.24291111543460162</v>
      </c>
      <c r="P43" s="76">
        <f>分析係数表!C46</f>
        <v>8.9294904786412777E-2</v>
      </c>
      <c r="Q43" s="82">
        <f>O43*P43</f>
        <v>2.1690724924294073E-2</v>
      </c>
      <c r="R43" s="83">
        <v>2.4237886115794079E-2</v>
      </c>
      <c r="S43" s="84">
        <f>I43+R43</f>
        <v>7.4713677785599356E-2</v>
      </c>
      <c r="T43" s="85">
        <f>分析係数表!F46</f>
        <v>0.31609195402298851</v>
      </c>
      <c r="U43" s="86">
        <f t="shared" si="6"/>
        <v>2.3616392403494051E-2</v>
      </c>
      <c r="V43" s="87">
        <f>分析係数表!D46</f>
        <v>1.4367816091954023E-2</v>
      </c>
      <c r="W43" s="167">
        <f t="shared" si="7"/>
        <v>0</v>
      </c>
      <c r="X43" s="76">
        <f>分析係数表!E46</f>
        <v>4.3103448275862072E-2</v>
      </c>
      <c r="Y43" s="166">
        <f t="shared" si="8"/>
        <v>0</v>
      </c>
    </row>
    <row r="44" spans="1:25" x14ac:dyDescent="0.2">
      <c r="A44" s="192">
        <v>40</v>
      </c>
      <c r="B44" s="14" t="s">
        <v>150</v>
      </c>
      <c r="C44" s="197">
        <f>SUM(C5:C43)</f>
        <v>100</v>
      </c>
      <c r="D44" s="92">
        <f>投入係数表!C44</f>
        <v>0.54484600778811187</v>
      </c>
      <c r="E44" s="91">
        <f>SUM(E5:E43)</f>
        <v>54.484600778811192</v>
      </c>
      <c r="F44" s="92">
        <f>分析係数表!C47</f>
        <v>0.47263002368346718</v>
      </c>
      <c r="G44" s="91">
        <f>SUM(G5:G43)</f>
        <v>22.127712527525695</v>
      </c>
      <c r="H44" s="91">
        <f>SUM(H5:H43)</f>
        <v>27.500868935649262</v>
      </c>
      <c r="I44" s="91">
        <f>SUM(I5:I43)</f>
        <v>127.50086893564924</v>
      </c>
      <c r="J44" s="92">
        <f>分析係数表!G47</f>
        <v>0.26462048578521241</v>
      </c>
      <c r="K44" s="93">
        <f>SUM(K5:K43)</f>
        <v>17.217582721819266</v>
      </c>
      <c r="L44" s="94">
        <f>最終需要_まとめ!$L$33</f>
        <v>0.627</v>
      </c>
      <c r="M44" s="91">
        <f>K44*L44</f>
        <v>10.795424366580679</v>
      </c>
      <c r="N44" s="95">
        <f>分析係数表!H47</f>
        <v>1</v>
      </c>
      <c r="O44" s="96">
        <f>SUM(O5:O43)</f>
        <v>10.795424366580677</v>
      </c>
      <c r="P44" s="92">
        <f>分析係数表!C47</f>
        <v>0.47263002368346718</v>
      </c>
      <c r="Q44" s="96">
        <f>SUM(Q5:Q43)</f>
        <v>4.6081883673989488</v>
      </c>
      <c r="R44" s="91">
        <f>SUM(R5:R43)</f>
        <v>5.176119974725971</v>
      </c>
      <c r="S44" s="97">
        <f>SUM(S5:S43)</f>
        <v>132.67698891037526</v>
      </c>
      <c r="T44" s="98">
        <f>分析係数表!F47</f>
        <v>0.52662257348619745</v>
      </c>
      <c r="U44" s="99">
        <f>SUM(U5:U43)</f>
        <v>62.016354731228603</v>
      </c>
      <c r="V44" s="100">
        <f>分析係数表!D47</f>
        <v>0.12117876158981061</v>
      </c>
      <c r="W44" s="164">
        <f>SUM(W5:W43)</f>
        <v>27</v>
      </c>
      <c r="X44" s="92">
        <f>分析係数表!E47</f>
        <v>8.7670283594003556E-2</v>
      </c>
      <c r="Y44" s="165">
        <f>SUM(Y5:Y43)</f>
        <v>18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265</v>
      </c>
      <c r="S2" s="3" t="s">
        <v>152</v>
      </c>
      <c r="U2" s="64" t="s">
        <v>209</v>
      </c>
      <c r="W2" s="3" t="s">
        <v>130</v>
      </c>
      <c r="Y2" s="3" t="s">
        <v>153</v>
      </c>
    </row>
    <row r="3" spans="1:25" ht="44" x14ac:dyDescent="0.2">
      <c r="B3" s="65"/>
      <c r="C3" s="66" t="s">
        <v>227</v>
      </c>
      <c r="D3" s="66" t="s">
        <v>307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投入係数表!D5</f>
        <v>0</v>
      </c>
      <c r="E5" s="77">
        <f t="shared" ref="E5:E38" si="0">$C$6*D5</f>
        <v>0</v>
      </c>
      <c r="F5" s="76">
        <f>分析係数表!C8</f>
        <v>1</v>
      </c>
      <c r="G5" s="77">
        <f t="shared" ref="G5:G38" si="1">E5*F5</f>
        <v>0</v>
      </c>
      <c r="H5" s="77">
        <f t="array" ref="H5:H43">MMULT(逆行列係数!C5:AO43,'2'!G5:G43)</f>
        <v>0.1167852099614234</v>
      </c>
      <c r="I5" s="77">
        <f t="shared" ref="I5:I38" si="2">C5+H5</f>
        <v>0.1167852099614234</v>
      </c>
      <c r="J5" s="76">
        <f>分析係数表!G8</f>
        <v>0.11965371866250442</v>
      </c>
      <c r="K5" s="78">
        <f t="shared" ref="K5:K38" si="3">I5*J5</f>
        <v>1.3973784656665664E-2</v>
      </c>
      <c r="L5" s="79" t="s">
        <v>181</v>
      </c>
      <c r="M5" s="80" t="s">
        <v>181</v>
      </c>
      <c r="N5" s="81">
        <f>分析係数表!H8</f>
        <v>1.2017741412035444E-2</v>
      </c>
      <c r="O5" s="82">
        <f t="shared" ref="O5:O43" si="4">$M$44*N5</f>
        <v>0.22270046117616069</v>
      </c>
      <c r="P5" s="76">
        <f>分析係数表!C8</f>
        <v>1</v>
      </c>
      <c r="Q5" s="82">
        <f t="shared" ref="Q5:Q38" si="5">O5*P5</f>
        <v>0.22270046117616069</v>
      </c>
      <c r="R5" s="83">
        <f t="array" ref="R5:R43">MMULT(逆行列係数!C5:AO43,'2'!Q5:Q43)</f>
        <v>0.33166489364144486</v>
      </c>
      <c r="S5" s="84">
        <f t="shared" ref="S5:S38" si="6">I5+R5</f>
        <v>0.44845010360286824</v>
      </c>
      <c r="T5" s="85">
        <f>分析係数表!F8</f>
        <v>0.45142084768126667</v>
      </c>
      <c r="U5" s="86">
        <f t="shared" ref="U5:U43" si="7">S5*T5</f>
        <v>0.20243972591115864</v>
      </c>
      <c r="V5" s="87">
        <f>分析係数表!D8</f>
        <v>0.2219933704502301</v>
      </c>
      <c r="W5" s="167">
        <f t="shared" ref="W5:W43" si="8">ROUND(S5*V5,0)</f>
        <v>0</v>
      </c>
      <c r="X5" s="76">
        <f>分析係数表!E8</f>
        <v>0.14173076304186916</v>
      </c>
      <c r="Y5" s="166">
        <f t="shared" ref="Y5:Y43" si="9">ROUND(S5*X5,0)</f>
        <v>0</v>
      </c>
    </row>
    <row r="6" spans="1:25" x14ac:dyDescent="0.2">
      <c r="A6" s="6" t="s">
        <v>219</v>
      </c>
      <c r="B6" s="5" t="s">
        <v>265</v>
      </c>
      <c r="C6" s="75">
        <f>最終需要_まとめ!$C$7</f>
        <v>100</v>
      </c>
      <c r="D6" s="76">
        <f>投入係数表!D6</f>
        <v>0.12371134020618557</v>
      </c>
      <c r="E6" s="77">
        <f t="shared" si="0"/>
        <v>12.371134020618557</v>
      </c>
      <c r="F6" s="76">
        <f>分析係数表!C9</f>
        <v>0.51136363636363635</v>
      </c>
      <c r="G6" s="77">
        <f t="shared" si="1"/>
        <v>6.3261480787253985</v>
      </c>
      <c r="H6" s="77">
        <v>6.7535475898665052</v>
      </c>
      <c r="I6" s="77">
        <f t="shared" si="2"/>
        <v>106.7535475898665</v>
      </c>
      <c r="J6" s="76">
        <f>分析係数表!G9</f>
        <v>0.25773195876288657</v>
      </c>
      <c r="K6" s="78">
        <f t="shared" si="3"/>
        <v>27.513800925223322</v>
      </c>
      <c r="L6" s="79"/>
      <c r="M6" s="80"/>
      <c r="N6" s="81">
        <f>分析係数表!H9</f>
        <v>6.2940707886274014E-4</v>
      </c>
      <c r="O6" s="82">
        <f t="shared" si="4"/>
        <v>1.1663526608244096E-2</v>
      </c>
      <c r="P6" s="76">
        <f>分析係数表!C9</f>
        <v>0.51136363636363635</v>
      </c>
      <c r="Q6" s="82">
        <f t="shared" si="5"/>
        <v>5.9643033792157307E-3</v>
      </c>
      <c r="R6" s="83">
        <v>7.107204855334023E-3</v>
      </c>
      <c r="S6" s="84">
        <f t="shared" si="6"/>
        <v>106.76065479472183</v>
      </c>
      <c r="T6" s="85">
        <f>分析係数表!F9</f>
        <v>0.69072164948453607</v>
      </c>
      <c r="U6" s="86">
        <f t="shared" si="7"/>
        <v>73.741895579859403</v>
      </c>
      <c r="V6" s="87">
        <f>分析係数表!D9</f>
        <v>0.13402061855670103</v>
      </c>
      <c r="W6" s="167">
        <f t="shared" si="8"/>
        <v>14</v>
      </c>
      <c r="X6" s="76">
        <f>分析係数表!E9</f>
        <v>0</v>
      </c>
      <c r="Y6" s="166">
        <f t="shared" si="9"/>
        <v>0</v>
      </c>
    </row>
    <row r="7" spans="1:25" x14ac:dyDescent="0.2">
      <c r="A7" s="6" t="s">
        <v>220</v>
      </c>
      <c r="B7" s="5" t="s">
        <v>266</v>
      </c>
      <c r="C7" s="90"/>
      <c r="D7" s="76">
        <f>投入係数表!D7</f>
        <v>0</v>
      </c>
      <c r="E7" s="77">
        <f t="shared" si="0"/>
        <v>0</v>
      </c>
      <c r="F7" s="76">
        <f>分析係数表!C10</f>
        <v>1</v>
      </c>
      <c r="G7" s="77">
        <f t="shared" si="1"/>
        <v>0</v>
      </c>
      <c r="H7" s="77">
        <v>1.8980262978495158E-2</v>
      </c>
      <c r="I7" s="77">
        <f t="shared" si="2"/>
        <v>1.8980262978495158E-2</v>
      </c>
      <c r="J7" s="76">
        <f>分析係数表!G10</f>
        <v>0.17918250950570341</v>
      </c>
      <c r="K7" s="78">
        <f t="shared" si="3"/>
        <v>3.4009311515649592E-3</v>
      </c>
      <c r="L7" s="79"/>
      <c r="M7" s="80"/>
      <c r="N7" s="81">
        <f>分析係数表!H10</f>
        <v>1.2293107009037892E-3</v>
      </c>
      <c r="O7" s="82">
        <f t="shared" si="4"/>
        <v>2.2780325406726747E-2</v>
      </c>
      <c r="P7" s="76">
        <f>分析係数表!C10</f>
        <v>1</v>
      </c>
      <c r="Q7" s="82">
        <f t="shared" si="5"/>
        <v>2.2780325406726747E-2</v>
      </c>
      <c r="R7" s="83">
        <v>3.661637522023601E-2</v>
      </c>
      <c r="S7" s="84">
        <f t="shared" si="6"/>
        <v>5.5596638198731167E-2</v>
      </c>
      <c r="T7" s="85">
        <f>分析係数表!F10</f>
        <v>0.51806083650190116</v>
      </c>
      <c r="U7" s="86">
        <f t="shared" si="7"/>
        <v>2.8802440891928221E-2</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投入係数表!D8</f>
        <v>0</v>
      </c>
      <c r="E8" s="77">
        <f t="shared" si="0"/>
        <v>0</v>
      </c>
      <c r="F8" s="76">
        <f>分析係数表!C11</f>
        <v>1.1623683254631256E-2</v>
      </c>
      <c r="G8" s="77">
        <f t="shared" si="1"/>
        <v>0</v>
      </c>
      <c r="H8" s="77">
        <v>5.461870132742676E-3</v>
      </c>
      <c r="I8" s="77">
        <f t="shared" si="2"/>
        <v>5.461870132742676E-3</v>
      </c>
      <c r="J8" s="76">
        <f>分析係数表!G11</f>
        <v>0.35416666666666669</v>
      </c>
      <c r="K8" s="78">
        <f t="shared" si="3"/>
        <v>1.9344123386796979E-3</v>
      </c>
      <c r="L8" s="79"/>
      <c r="M8" s="80"/>
      <c r="N8" s="81">
        <f>分析係数表!H11</f>
        <v>-1.9668971214460629E-5</v>
      </c>
      <c r="O8" s="82">
        <f t="shared" si="4"/>
        <v>-3.6448520650762801E-4</v>
      </c>
      <c r="P8" s="76">
        <f>分析係数表!C11</f>
        <v>1.1623683254631256E-2</v>
      </c>
      <c r="Q8" s="82">
        <f t="shared" si="5"/>
        <v>-4.2366605914435313E-6</v>
      </c>
      <c r="R8" s="83">
        <v>1.2447350767486854E-3</v>
      </c>
      <c r="S8" s="84">
        <f t="shared" si="6"/>
        <v>6.7066052094913609E-3</v>
      </c>
      <c r="T8" s="85">
        <f>分析係数表!F11</f>
        <v>0.60416666666666663</v>
      </c>
      <c r="U8" s="86">
        <f t="shared" si="7"/>
        <v>4.0519073140676968E-3</v>
      </c>
      <c r="V8" s="87">
        <f>分析係数表!D11</f>
        <v>8.3333333333333329E-2</v>
      </c>
      <c r="W8" s="167">
        <f t="shared" si="8"/>
        <v>0</v>
      </c>
      <c r="X8" s="76">
        <f>分析係数表!E11</f>
        <v>6.25E-2</v>
      </c>
      <c r="Y8" s="166">
        <f t="shared" si="9"/>
        <v>0</v>
      </c>
    </row>
    <row r="9" spans="1:25" x14ac:dyDescent="0.2">
      <c r="A9" s="6" t="s">
        <v>222</v>
      </c>
      <c r="B9" s="5" t="s">
        <v>190</v>
      </c>
      <c r="C9" s="90"/>
      <c r="D9" s="76">
        <f>投入係数表!D9</f>
        <v>4.1237113402061855E-2</v>
      </c>
      <c r="E9" s="77">
        <f t="shared" si="0"/>
        <v>4.1237113402061851</v>
      </c>
      <c r="F9" s="76">
        <f>分析係数表!C12</f>
        <v>0.11373523927905527</v>
      </c>
      <c r="G9" s="77">
        <f t="shared" si="1"/>
        <v>0.46901129599610414</v>
      </c>
      <c r="H9" s="77">
        <v>0.51461099131077503</v>
      </c>
      <c r="I9" s="77">
        <f t="shared" si="2"/>
        <v>0.51461099131077503</v>
      </c>
      <c r="J9" s="76">
        <f>分析係数表!G12</f>
        <v>0.14013636107511129</v>
      </c>
      <c r="K9" s="78">
        <f t="shared" si="3"/>
        <v>7.2115711691547735E-2</v>
      </c>
      <c r="L9" s="79"/>
      <c r="M9" s="80"/>
      <c r="N9" s="81">
        <f>分析係数表!H12</f>
        <v>9.2788371704218012E-2</v>
      </c>
      <c r="O9" s="82">
        <f t="shared" si="4"/>
        <v>1.7194589616997349</v>
      </c>
      <c r="P9" s="76">
        <f>分析係数表!C12</f>
        <v>0.11373523927905527</v>
      </c>
      <c r="Q9" s="82">
        <f t="shared" si="5"/>
        <v>0.19556307643943527</v>
      </c>
      <c r="R9" s="83">
        <v>0.22096692957081909</v>
      </c>
      <c r="S9" s="84">
        <f t="shared" si="6"/>
        <v>0.73557792088159413</v>
      </c>
      <c r="T9" s="85">
        <f>分析係数表!F12</f>
        <v>0.31610976503070942</v>
      </c>
      <c r="U9" s="86">
        <f t="shared" si="7"/>
        <v>0.23252336373165849</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投入係数表!D10</f>
        <v>0</v>
      </c>
      <c r="E10" s="77">
        <f t="shared" si="0"/>
        <v>0</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0.26042468004970015</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投入係数表!D11</f>
        <v>0</v>
      </c>
      <c r="E11" s="77">
        <f t="shared" si="0"/>
        <v>0</v>
      </c>
      <c r="F11" s="76">
        <f>分析係数表!C14</f>
        <v>8.3810515356585125E-2</v>
      </c>
      <c r="G11" s="77">
        <f t="shared" si="1"/>
        <v>0</v>
      </c>
      <c r="H11" s="77">
        <v>3.3713372678537538E-3</v>
      </c>
      <c r="I11" s="77">
        <f t="shared" si="2"/>
        <v>3.3713372678537538E-3</v>
      </c>
      <c r="J11" s="76">
        <f>分析係数表!G14</f>
        <v>0.16188655194391333</v>
      </c>
      <c r="K11" s="78">
        <f t="shared" si="3"/>
        <v>5.4577416573285751E-4</v>
      </c>
      <c r="L11" s="79"/>
      <c r="M11" s="80"/>
      <c r="N11" s="81">
        <f>分析係数表!H14</f>
        <v>1.1703037872604074E-3</v>
      </c>
      <c r="O11" s="82">
        <f t="shared" si="4"/>
        <v>2.1686869787203866E-2</v>
      </c>
      <c r="P11" s="76">
        <f>分析係数表!C14</f>
        <v>8.3810515356585125E-2</v>
      </c>
      <c r="Q11" s="82">
        <f t="shared" si="5"/>
        <v>1.8175877333367115E-3</v>
      </c>
      <c r="R11" s="83">
        <v>6.8109944972676601E-3</v>
      </c>
      <c r="S11" s="84">
        <f t="shared" si="6"/>
        <v>1.0182331765121413E-2</v>
      </c>
      <c r="T11" s="85">
        <f>分析係数表!F14</f>
        <v>0.30656469088591459</v>
      </c>
      <c r="U11" s="86">
        <f t="shared" si="7"/>
        <v>3.1215433900722753E-3</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投入係数表!D12</f>
        <v>0</v>
      </c>
      <c r="E12" s="77">
        <f t="shared" si="0"/>
        <v>0</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0.15873330743407196</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投入係数表!D13</f>
        <v>2.0618556701030927E-2</v>
      </c>
      <c r="E13" s="77">
        <f t="shared" si="0"/>
        <v>2.0618556701030926</v>
      </c>
      <c r="F13" s="76">
        <f>分析係数表!C16</f>
        <v>0.33235149729995095</v>
      </c>
      <c r="G13" s="77">
        <f t="shared" si="1"/>
        <v>0.68526081917515658</v>
      </c>
      <c r="H13" s="77">
        <v>0.79259945743413218</v>
      </c>
      <c r="I13" s="77">
        <f t="shared" si="2"/>
        <v>0.79259945743413218</v>
      </c>
      <c r="J13" s="76">
        <f>分析係数表!G16</f>
        <v>3.3478406427854032E-2</v>
      </c>
      <c r="K13" s="78">
        <f t="shared" si="3"/>
        <v>2.6534966770476471E-2</v>
      </c>
      <c r="L13" s="79"/>
      <c r="M13" s="80"/>
      <c r="N13" s="81">
        <f>分析係数表!H16</f>
        <v>1.6757963474720455E-2</v>
      </c>
      <c r="O13" s="82">
        <f t="shared" si="4"/>
        <v>0.31054139594449903</v>
      </c>
      <c r="P13" s="76">
        <f>分析係数表!C16</f>
        <v>0.33235149729995095</v>
      </c>
      <c r="Q13" s="82">
        <f t="shared" si="5"/>
        <v>0.10320889791577118</v>
      </c>
      <c r="R13" s="83">
        <v>0.12748041323511852</v>
      </c>
      <c r="S13" s="84">
        <f t="shared" si="6"/>
        <v>0.92007987066925068</v>
      </c>
      <c r="T13" s="85">
        <f>分析係数表!F16</f>
        <v>0.28858386340810177</v>
      </c>
      <c r="U13" s="86">
        <f t="shared" si="7"/>
        <v>0.265520203721759</v>
      </c>
      <c r="V13" s="87">
        <f>分析係数表!D16</f>
        <v>0</v>
      </c>
      <c r="W13" s="167">
        <f t="shared" si="8"/>
        <v>0</v>
      </c>
      <c r="X13" s="76">
        <f>分析係数表!E16</f>
        <v>0</v>
      </c>
      <c r="Y13" s="166">
        <f t="shared" si="9"/>
        <v>0</v>
      </c>
    </row>
    <row r="14" spans="1:25" x14ac:dyDescent="0.2">
      <c r="A14" s="6" t="s">
        <v>2</v>
      </c>
      <c r="B14" s="5" t="s">
        <v>364</v>
      </c>
      <c r="C14" s="90"/>
      <c r="D14" s="76">
        <f>投入係数表!D14</f>
        <v>2.0618556701030927E-2</v>
      </c>
      <c r="E14" s="77">
        <f t="shared" si="0"/>
        <v>2.0618556701030926</v>
      </c>
      <c r="F14" s="76">
        <f>分析係数表!C17</f>
        <v>6.074586697424067E-2</v>
      </c>
      <c r="G14" s="77">
        <f t="shared" si="1"/>
        <v>0.12524921025616631</v>
      </c>
      <c r="H14" s="77">
        <v>0.13797276974267331</v>
      </c>
      <c r="I14" s="77">
        <f t="shared" si="2"/>
        <v>0.13797276974267331</v>
      </c>
      <c r="J14" s="76">
        <f>分析係数表!G17</f>
        <v>0.21321961620469082</v>
      </c>
      <c r="K14" s="78">
        <f t="shared" si="3"/>
        <v>2.9418501011230981E-2</v>
      </c>
      <c r="L14" s="79"/>
      <c r="M14" s="80"/>
      <c r="N14" s="81">
        <f>分析係数表!H17</f>
        <v>2.8520008260967912E-3</v>
      </c>
      <c r="O14" s="82">
        <f t="shared" si="4"/>
        <v>5.2850354943606057E-2</v>
      </c>
      <c r="P14" s="76">
        <f>分析係数表!C17</f>
        <v>6.074586697424067E-2</v>
      </c>
      <c r="Q14" s="82">
        <f t="shared" si="5"/>
        <v>3.2104406309456965E-3</v>
      </c>
      <c r="R14" s="83">
        <v>5.855957555697457E-3</v>
      </c>
      <c r="S14" s="84">
        <f t="shared" si="6"/>
        <v>0.14382872729837076</v>
      </c>
      <c r="T14" s="85">
        <f>分析係数表!F17</f>
        <v>0.32302771855010659</v>
      </c>
      <c r="U14" s="86">
        <f t="shared" si="7"/>
        <v>4.6460665641158146E-2</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投入係数表!D15</f>
        <v>0</v>
      </c>
      <c r="E15" s="77">
        <f t="shared" si="0"/>
        <v>0</v>
      </c>
      <c r="F15" s="76">
        <f>分析係数表!C18</f>
        <v>0.54911591355599221</v>
      </c>
      <c r="G15" s="77">
        <f t="shared" si="1"/>
        <v>0</v>
      </c>
      <c r="H15" s="77">
        <v>2.4190952533066834E-3</v>
      </c>
      <c r="I15" s="77">
        <f t="shared" si="2"/>
        <v>2.4190952533066834E-3</v>
      </c>
      <c r="J15" s="76">
        <f>分析係数表!G18</f>
        <v>0.21576398062527521</v>
      </c>
      <c r="K15" s="78">
        <f t="shared" si="3"/>
        <v>5.2195362136515846E-4</v>
      </c>
      <c r="L15" s="79"/>
      <c r="M15" s="80"/>
      <c r="N15" s="81">
        <f>分析係数表!H18</f>
        <v>4.5238633793259444E-4</v>
      </c>
      <c r="O15" s="82">
        <f t="shared" si="4"/>
        <v>8.3831597496754427E-3</v>
      </c>
      <c r="P15" s="76">
        <f>分析係数表!C18</f>
        <v>0.54911591355599221</v>
      </c>
      <c r="Q15" s="82">
        <f t="shared" si="5"/>
        <v>4.6033264244288536E-3</v>
      </c>
      <c r="R15" s="83">
        <v>1.070534850325418E-2</v>
      </c>
      <c r="S15" s="84">
        <f t="shared" si="6"/>
        <v>1.3124443756560862E-2</v>
      </c>
      <c r="T15" s="85">
        <f>分析係数表!F18</f>
        <v>0.45985615734624979</v>
      </c>
      <c r="U15" s="86">
        <f t="shared" si="7"/>
        <v>6.0353562731990575E-3</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投入係数表!D16</f>
        <v>0</v>
      </c>
      <c r="E16" s="77">
        <f t="shared" si="0"/>
        <v>0</v>
      </c>
      <c r="F16" s="76">
        <f>分析係数表!C19</f>
        <v>2.9142663503896937E-2</v>
      </c>
      <c r="G16" s="77">
        <f t="shared" si="1"/>
        <v>0</v>
      </c>
      <c r="H16" s="77">
        <v>4.5153163129264436E-5</v>
      </c>
      <c r="I16" s="77">
        <f t="shared" si="2"/>
        <v>4.5153163129264436E-5</v>
      </c>
      <c r="J16" s="76">
        <f>分析係数表!G19</f>
        <v>5.9139784946236562E-2</v>
      </c>
      <c r="K16" s="78">
        <f t="shared" si="3"/>
        <v>2.6703483571070366E-6</v>
      </c>
      <c r="L16" s="79"/>
      <c r="M16" s="80"/>
      <c r="N16" s="81">
        <f>分析係数表!H19</f>
        <v>-1.1801382728676376E-4</v>
      </c>
      <c r="O16" s="82">
        <f t="shared" si="4"/>
        <v>-2.1869112390457677E-3</v>
      </c>
      <c r="P16" s="76">
        <f>分析係数表!C19</f>
        <v>2.9142663503896937E-2</v>
      </c>
      <c r="Q16" s="82">
        <f t="shared" si="5"/>
        <v>-6.3732418352401121E-5</v>
      </c>
      <c r="R16" s="83">
        <v>1.362413533003121E-4</v>
      </c>
      <c r="S16" s="84">
        <f t="shared" si="6"/>
        <v>1.8139451642957654E-4</v>
      </c>
      <c r="T16" s="85">
        <f>分析係数表!F19</f>
        <v>0.2446236559139785</v>
      </c>
      <c r="U16" s="86">
        <f t="shared" si="7"/>
        <v>4.4373389771751255E-5</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投入係数表!D17</f>
        <v>0</v>
      </c>
      <c r="E17" s="77">
        <f t="shared" si="0"/>
        <v>0</v>
      </c>
      <c r="F17" s="76">
        <f>分析係数表!C20</f>
        <v>9.9464422341239977E-3</v>
      </c>
      <c r="G17" s="77">
        <f t="shared" si="1"/>
        <v>0</v>
      </c>
      <c r="H17" s="77">
        <v>2.067759014938869E-5</v>
      </c>
      <c r="I17" s="77">
        <f t="shared" si="2"/>
        <v>2.067759014938869E-5</v>
      </c>
      <c r="J17" s="76">
        <f>分析係数表!G20</f>
        <v>0.10126582278481013</v>
      </c>
      <c r="K17" s="78">
        <f t="shared" si="3"/>
        <v>2.0939331796849305E-6</v>
      </c>
      <c r="L17" s="79"/>
      <c r="M17" s="80"/>
      <c r="N17" s="81">
        <f>分析係数表!H20</f>
        <v>5.6056567961212792E-4</v>
      </c>
      <c r="O17" s="82">
        <f t="shared" si="4"/>
        <v>1.0387828385467398E-2</v>
      </c>
      <c r="P17" s="76">
        <f>分析係数表!C20</f>
        <v>9.9464422341239977E-3</v>
      </c>
      <c r="Q17" s="82">
        <f t="shared" si="5"/>
        <v>1.0332193497404503E-4</v>
      </c>
      <c r="R17" s="83">
        <v>1.866793962297359E-4</v>
      </c>
      <c r="S17" s="84">
        <f t="shared" si="6"/>
        <v>2.073569863791246E-4</v>
      </c>
      <c r="T17" s="85">
        <f>分析係数表!F20</f>
        <v>0.22784810126582278</v>
      </c>
      <c r="U17" s="86">
        <f t="shared" si="7"/>
        <v>4.7245895630686618E-5</v>
      </c>
      <c r="V17" s="87">
        <f>分析係数表!D20</f>
        <v>1.2658227848101266E-2</v>
      </c>
      <c r="W17" s="167">
        <f t="shared" si="8"/>
        <v>0</v>
      </c>
      <c r="X17" s="76">
        <f>分析係数表!E20</f>
        <v>0</v>
      </c>
      <c r="Y17" s="166">
        <f t="shared" si="9"/>
        <v>0</v>
      </c>
    </row>
    <row r="18" spans="1:25" x14ac:dyDescent="0.2">
      <c r="A18" s="6" t="s">
        <v>6</v>
      </c>
      <c r="B18" s="5" t="s">
        <v>34</v>
      </c>
      <c r="C18" s="90"/>
      <c r="D18" s="76">
        <f>投入係数表!D18</f>
        <v>0</v>
      </c>
      <c r="E18" s="77">
        <f t="shared" si="0"/>
        <v>0</v>
      </c>
      <c r="F18" s="76">
        <f>分析係数表!C21</f>
        <v>0.16340425531914893</v>
      </c>
      <c r="G18" s="77">
        <f t="shared" si="1"/>
        <v>0</v>
      </c>
      <c r="H18" s="77">
        <v>2.3574647878259391E-3</v>
      </c>
      <c r="I18" s="77">
        <f t="shared" si="2"/>
        <v>2.3574647878259391E-3</v>
      </c>
      <c r="J18" s="76">
        <f>分析係数表!G21</f>
        <v>0.28521373510861947</v>
      </c>
      <c r="K18" s="78">
        <f t="shared" si="3"/>
        <v>6.7238133752288518E-4</v>
      </c>
      <c r="L18" s="79"/>
      <c r="M18" s="80"/>
      <c r="N18" s="81">
        <f>分析係数表!H21</f>
        <v>9.2444164707964954E-4</v>
      </c>
      <c r="O18" s="82">
        <f t="shared" si="4"/>
        <v>1.7130804705858513E-2</v>
      </c>
      <c r="P18" s="76">
        <f>分析係数表!C21</f>
        <v>0.16340425531914893</v>
      </c>
      <c r="Q18" s="82">
        <f t="shared" si="5"/>
        <v>2.7992463859785825E-3</v>
      </c>
      <c r="R18" s="83">
        <v>5.9030021051384813E-3</v>
      </c>
      <c r="S18" s="84">
        <f t="shared" si="6"/>
        <v>8.2604668929644205E-3</v>
      </c>
      <c r="T18" s="85">
        <f>分析係数表!F21</f>
        <v>0.42560149497780891</v>
      </c>
      <c r="U18" s="86">
        <f t="shared" si="7"/>
        <v>3.5156670588603538E-3</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投入係数表!D19</f>
        <v>0</v>
      </c>
      <c r="E19" s="77">
        <f t="shared" si="0"/>
        <v>0</v>
      </c>
      <c r="F19" s="76">
        <f>分析係数表!C22</f>
        <v>3.8216560509554132E-2</v>
      </c>
      <c r="G19" s="77">
        <f t="shared" si="1"/>
        <v>0</v>
      </c>
      <c r="H19" s="77">
        <v>2.7928032657657071E-4</v>
      </c>
      <c r="I19" s="77">
        <f t="shared" si="2"/>
        <v>2.7928032657657071E-4</v>
      </c>
      <c r="J19" s="76">
        <f>分析係数表!G22</f>
        <v>0.19408999328408327</v>
      </c>
      <c r="K19" s="78">
        <f t="shared" si="3"/>
        <v>5.4205516709623195E-5</v>
      </c>
      <c r="L19" s="79"/>
      <c r="M19" s="80"/>
      <c r="N19" s="81">
        <f>分析係数表!H22</f>
        <v>3.9337942428921259E-5</v>
      </c>
      <c r="O19" s="82">
        <f t="shared" si="4"/>
        <v>7.2897041301525601E-4</v>
      </c>
      <c r="P19" s="76">
        <f>分析係数表!C22</f>
        <v>3.8216560509554132E-2</v>
      </c>
      <c r="Q19" s="82">
        <f t="shared" si="5"/>
        <v>2.7858741898672199E-5</v>
      </c>
      <c r="R19" s="83">
        <v>2.6031761177875508E-4</v>
      </c>
      <c r="S19" s="84">
        <f t="shared" si="6"/>
        <v>5.3959793835532579E-4</v>
      </c>
      <c r="T19" s="85">
        <f>分析係数表!F22</f>
        <v>0.41168569509738079</v>
      </c>
      <c r="U19" s="86">
        <f t="shared" si="7"/>
        <v>2.2214475232492593E-4</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投入係数表!D20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5.4672780976144193E-4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投入係数表!D21</f>
        <v>0</v>
      </c>
      <c r="E21" s="77">
        <f t="shared" si="0"/>
        <v>0</v>
      </c>
      <c r="F21" s="76">
        <f>分析係数表!C24</f>
        <v>0.44444444444444442</v>
      </c>
      <c r="G21" s="77">
        <f t="shared" si="1"/>
        <v>0</v>
      </c>
      <c r="H21" s="77">
        <v>2.5348995244106947E-3</v>
      </c>
      <c r="I21" s="77">
        <f t="shared" si="2"/>
        <v>2.5348995244106947E-3</v>
      </c>
      <c r="J21" s="76">
        <f>分析係数表!G24</f>
        <v>0.20874587458745875</v>
      </c>
      <c r="K21" s="78">
        <f t="shared" si="3"/>
        <v>5.2914981821444371E-4</v>
      </c>
      <c r="L21" s="79"/>
      <c r="M21" s="80"/>
      <c r="N21" s="81">
        <f>分析係数表!H24</f>
        <v>3.6387596746752162E-4</v>
      </c>
      <c r="O21" s="82">
        <f t="shared" si="4"/>
        <v>6.7429763203911176E-3</v>
      </c>
      <c r="P21" s="76">
        <f>分析係数表!C24</f>
        <v>0.44444444444444442</v>
      </c>
      <c r="Q21" s="82">
        <f t="shared" si="5"/>
        <v>2.9968783646182745E-3</v>
      </c>
      <c r="R21" s="83">
        <v>1.0443448136082048E-2</v>
      </c>
      <c r="S21" s="84">
        <f t="shared" si="6"/>
        <v>1.2978347660492742E-2</v>
      </c>
      <c r="T21" s="85">
        <f>分析係数表!F24</f>
        <v>0.39356435643564358</v>
      </c>
      <c r="U21" s="86">
        <f t="shared" si="7"/>
        <v>5.1078150445998663E-3</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投入係数表!D22</f>
        <v>0</v>
      </c>
      <c r="E22" s="77">
        <f t="shared" si="0"/>
        <v>0</v>
      </c>
      <c r="F22" s="76">
        <f>分析係数表!C25</f>
        <v>6.3926940639269514E-3</v>
      </c>
      <c r="G22" s="77">
        <f t="shared" si="1"/>
        <v>0</v>
      </c>
      <c r="H22" s="77">
        <v>7.1033262719551676E-5</v>
      </c>
      <c r="I22" s="77">
        <f t="shared" si="2"/>
        <v>7.1033262719551676E-5</v>
      </c>
      <c r="J22" s="76">
        <f>分析係数表!G25</f>
        <v>0.2</v>
      </c>
      <c r="K22" s="78">
        <f t="shared" si="3"/>
        <v>1.4206652543910336E-5</v>
      </c>
      <c r="L22" s="79"/>
      <c r="M22" s="80"/>
      <c r="N22" s="81">
        <f>分析係数表!H25</f>
        <v>5.212277371832066E-4</v>
      </c>
      <c r="O22" s="82">
        <f t="shared" si="4"/>
        <v>9.6588579724521412E-3</v>
      </c>
      <c r="P22" s="76">
        <f>分析係数表!C25</f>
        <v>6.3926940639269514E-3</v>
      </c>
      <c r="Q22" s="82">
        <f t="shared" si="5"/>
        <v>6.1746124024808315E-5</v>
      </c>
      <c r="R22" s="83">
        <v>1.6242319173395746E-4</v>
      </c>
      <c r="S22" s="84">
        <f t="shared" si="6"/>
        <v>2.3345645445350914E-4</v>
      </c>
      <c r="T22" s="85">
        <f>分析係数表!F25</f>
        <v>0.35238095238095241</v>
      </c>
      <c r="U22" s="86">
        <f t="shared" si="7"/>
        <v>8.2265607759807988E-5</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投入係数表!D23</f>
        <v>0</v>
      </c>
      <c r="E23" s="77">
        <f t="shared" si="0"/>
        <v>0</v>
      </c>
      <c r="F23" s="76">
        <f>分析係数表!C26</f>
        <v>0.22258379433778064</v>
      </c>
      <c r="G23" s="77">
        <f t="shared" si="1"/>
        <v>0</v>
      </c>
      <c r="H23" s="77">
        <v>1.5080284194163266E-3</v>
      </c>
      <c r="I23" s="77">
        <f t="shared" si="2"/>
        <v>1.5080284194163266E-3</v>
      </c>
      <c r="J23" s="76">
        <f>分析係数表!G26</f>
        <v>0.19608865710560625</v>
      </c>
      <c r="K23" s="78">
        <f t="shared" si="3"/>
        <v>2.9570726764043741E-4</v>
      </c>
      <c r="L23" s="79"/>
      <c r="M23" s="80"/>
      <c r="N23" s="81">
        <f>分析係数表!H26</f>
        <v>1.1073630793741334E-2</v>
      </c>
      <c r="O23" s="82">
        <f t="shared" si="4"/>
        <v>0.20520517126379456</v>
      </c>
      <c r="P23" s="76">
        <f>分析係数表!C26</f>
        <v>0.22258379433778064</v>
      </c>
      <c r="Q23" s="82">
        <f t="shared" si="5"/>
        <v>4.5675345637629504E-2</v>
      </c>
      <c r="R23" s="83">
        <v>4.802864355643565E-2</v>
      </c>
      <c r="S23" s="84">
        <f t="shared" si="6"/>
        <v>4.953667197585198E-2</v>
      </c>
      <c r="T23" s="85">
        <f>分析係数表!F26</f>
        <v>0.33481095176010428</v>
      </c>
      <c r="U23" s="86">
        <f t="shared" si="7"/>
        <v>1.6585420291263087E-2</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投入係数表!D24</f>
        <v>0</v>
      </c>
      <c r="E24" s="77">
        <f t="shared" si="0"/>
        <v>0</v>
      </c>
      <c r="F24" s="76">
        <f>分析係数表!C27</f>
        <v>1.0521885521885488E-2</v>
      </c>
      <c r="G24" s="77">
        <f t="shared" si="1"/>
        <v>0</v>
      </c>
      <c r="H24" s="77">
        <v>2.3571814636040366E-5</v>
      </c>
      <c r="I24" s="77">
        <f t="shared" si="2"/>
        <v>2.3571814636040366E-5</v>
      </c>
      <c r="J24" s="76">
        <f>分析係数表!G27</f>
        <v>0.17391304347826086</v>
      </c>
      <c r="K24" s="78">
        <f t="shared" si="3"/>
        <v>4.0994460236591939E-6</v>
      </c>
      <c r="L24" s="79"/>
      <c r="M24" s="80"/>
      <c r="N24" s="81">
        <f>分析係数表!H27</f>
        <v>1.0867106595989497E-2</v>
      </c>
      <c r="O24" s="82">
        <f t="shared" si="4"/>
        <v>0.20137807659546444</v>
      </c>
      <c r="P24" s="76">
        <f>分析係数表!C27</f>
        <v>1.0521885521885488E-2</v>
      </c>
      <c r="Q24" s="82">
        <f t="shared" si="5"/>
        <v>2.1188770685549641E-3</v>
      </c>
      <c r="R24" s="83">
        <v>2.136185229725091E-3</v>
      </c>
      <c r="S24" s="84">
        <f t="shared" si="6"/>
        <v>2.1597570443611315E-3</v>
      </c>
      <c r="T24" s="85">
        <f>分析係数表!F27</f>
        <v>0.36231884057971014</v>
      </c>
      <c r="U24" s="86">
        <f t="shared" si="7"/>
        <v>7.8252066824678677E-4</v>
      </c>
      <c r="V24" s="87">
        <f>分析係数表!D27</f>
        <v>0</v>
      </c>
      <c r="W24" s="167">
        <f t="shared" si="8"/>
        <v>0</v>
      </c>
      <c r="X24" s="76">
        <f>分析係数表!E27</f>
        <v>0</v>
      </c>
      <c r="Y24" s="166">
        <f t="shared" si="9"/>
        <v>0</v>
      </c>
    </row>
    <row r="25" spans="1:25" x14ac:dyDescent="0.2">
      <c r="A25" s="6" t="s">
        <v>13</v>
      </c>
      <c r="B25" s="5" t="s">
        <v>191</v>
      </c>
      <c r="C25" s="90"/>
      <c r="D25" s="76">
        <f>投入係数表!D25</f>
        <v>0</v>
      </c>
      <c r="E25" s="77">
        <f t="shared" si="0"/>
        <v>0</v>
      </c>
      <c r="F25" s="76">
        <f>分析係数表!C28</f>
        <v>5.934473521533068E-2</v>
      </c>
      <c r="G25" s="77">
        <f t="shared" si="1"/>
        <v>0</v>
      </c>
      <c r="H25" s="77">
        <v>2.1197909149062227E-3</v>
      </c>
      <c r="I25" s="77">
        <f t="shared" si="2"/>
        <v>2.1197909149062227E-3</v>
      </c>
      <c r="J25" s="76">
        <f>分析係数表!G28</f>
        <v>0.12525252525252525</v>
      </c>
      <c r="K25" s="78">
        <f t="shared" si="3"/>
        <v>2.6550916509936526E-4</v>
      </c>
      <c r="L25" s="79"/>
      <c r="M25" s="80"/>
      <c r="N25" s="81">
        <f>分析係数表!H28</f>
        <v>2.0780268088077654E-2</v>
      </c>
      <c r="O25" s="82">
        <f t="shared" si="4"/>
        <v>0.38507862067530896</v>
      </c>
      <c r="P25" s="76">
        <f>分析係数表!C28</f>
        <v>5.934473521533068E-2</v>
      </c>
      <c r="Q25" s="82">
        <f t="shared" si="5"/>
        <v>2.2852388781060971E-2</v>
      </c>
      <c r="R25" s="83">
        <v>2.4451667113787396E-2</v>
      </c>
      <c r="S25" s="84">
        <f t="shared" si="6"/>
        <v>2.657145802869362E-2</v>
      </c>
      <c r="T25" s="85">
        <f>分析係数表!F28</f>
        <v>0.21414141414141413</v>
      </c>
      <c r="U25" s="86">
        <f t="shared" si="7"/>
        <v>5.6900495980636836E-3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投入係数表!D26</f>
        <v>0</v>
      </c>
      <c r="E26" s="77">
        <f t="shared" si="0"/>
        <v>0</v>
      </c>
      <c r="F26" s="76">
        <f>分析係数表!C29</f>
        <v>0.10737736577829282</v>
      </c>
      <c r="G26" s="77">
        <f t="shared" si="1"/>
        <v>0</v>
      </c>
      <c r="H26" s="77">
        <v>3.9150485955815675E-3</v>
      </c>
      <c r="I26" s="77">
        <f t="shared" si="2"/>
        <v>3.9150485955815675E-3</v>
      </c>
      <c r="J26" s="76">
        <f>分析係数表!G29</f>
        <v>0.26220204313280365</v>
      </c>
      <c r="K26" s="78">
        <f t="shared" si="3"/>
        <v>1.0265337407257004E-3</v>
      </c>
      <c r="L26" s="79"/>
      <c r="M26" s="80"/>
      <c r="N26" s="81">
        <f>分析係数表!H29</f>
        <v>9.8049821504086233E-3</v>
      </c>
      <c r="O26" s="82">
        <f t="shared" si="4"/>
        <v>0.18169587544405255</v>
      </c>
      <c r="P26" s="76">
        <f>分析係数表!C29</f>
        <v>0.10737736577829282</v>
      </c>
      <c r="Q26" s="82">
        <f t="shared" si="5"/>
        <v>1.9510024477963163E-2</v>
      </c>
      <c r="R26" s="83">
        <v>2.5027106298367924E-2</v>
      </c>
      <c r="S26" s="84">
        <f t="shared" si="6"/>
        <v>2.8942154893949492E-2</v>
      </c>
      <c r="T26" s="85">
        <f>分析係数表!F29</f>
        <v>0.42792281498297391</v>
      </c>
      <c r="U26" s="86">
        <f t="shared" si="7"/>
        <v>1.2385008393892121E-2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投入係数表!D27</f>
        <v>0</v>
      </c>
      <c r="E27" s="77">
        <f t="shared" si="0"/>
        <v>0</v>
      </c>
      <c r="F27" s="76">
        <f>分析係数表!C30</f>
        <v>1</v>
      </c>
      <c r="G27" s="77">
        <f t="shared" si="1"/>
        <v>0</v>
      </c>
      <c r="H27" s="77">
        <v>1.2146411293083401E-2</v>
      </c>
      <c r="I27" s="77">
        <f t="shared" si="2"/>
        <v>1.2146411293083401E-2</v>
      </c>
      <c r="J27" s="76">
        <f>分析係数表!G30</f>
        <v>0.34459787999611008</v>
      </c>
      <c r="K27" s="78">
        <f t="shared" si="3"/>
        <v>4.1856275811573496E-3</v>
      </c>
      <c r="L27" s="79"/>
      <c r="M27" s="80"/>
      <c r="N27" s="81">
        <f>分析係数表!H30</f>
        <v>0</v>
      </c>
      <c r="O27" s="82">
        <f t="shared" si="4"/>
        <v>0</v>
      </c>
      <c r="P27" s="76">
        <f>分析係数表!C30</f>
        <v>1</v>
      </c>
      <c r="Q27" s="82">
        <f t="shared" si="5"/>
        <v>0</v>
      </c>
      <c r="R27" s="83">
        <v>4.6325994182287118E-2</v>
      </c>
      <c r="S27" s="84">
        <f t="shared" si="6"/>
        <v>5.8472405475370519E-2</v>
      </c>
      <c r="T27" s="85">
        <f>分析係数表!F30</f>
        <v>0.44063016629388313</v>
      </c>
      <c r="U27" s="86">
        <f t="shared" si="7"/>
        <v>2.5764705748215874E-2</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投入係数表!D28</f>
        <v>0</v>
      </c>
      <c r="E28" s="77">
        <f t="shared" si="0"/>
        <v>0</v>
      </c>
      <c r="F28" s="76">
        <f>分析係数表!C31</f>
        <v>0.18861092824226466</v>
      </c>
      <c r="G28" s="77">
        <f t="shared" si="1"/>
        <v>0</v>
      </c>
      <c r="H28" s="77">
        <v>1.2445834127468454E-2</v>
      </c>
      <c r="I28" s="77">
        <f t="shared" si="2"/>
        <v>1.2445834127468454E-2</v>
      </c>
      <c r="J28" s="76">
        <f>分析係数表!G31</f>
        <v>7.1118820468343447E-2</v>
      </c>
      <c r="K28" s="78">
        <f t="shared" si="3"/>
        <v>8.8513304289021088E-4</v>
      </c>
      <c r="L28" s="79"/>
      <c r="M28" s="80"/>
      <c r="N28" s="81">
        <f>分析係数表!H31</f>
        <v>2.3061868748955085E-2</v>
      </c>
      <c r="O28" s="82">
        <f t="shared" si="4"/>
        <v>0.42735890463019377</v>
      </c>
      <c r="P28" s="76">
        <f>分析係数表!C31</f>
        <v>0.18861092824226466</v>
      </c>
      <c r="Q28" s="82">
        <f t="shared" si="5"/>
        <v>8.0604559694898312E-2</v>
      </c>
      <c r="R28" s="83">
        <v>0.10376345073885464</v>
      </c>
      <c r="S28" s="84">
        <f t="shared" si="6"/>
        <v>0.11620928486632309</v>
      </c>
      <c r="T28" s="85">
        <f>分析係数表!F31</f>
        <v>0.34518647007805725</v>
      </c>
      <c r="U28" s="86">
        <f t="shared" si="7"/>
        <v>4.0113872833301464E-2</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投入係数表!D29</f>
        <v>0</v>
      </c>
      <c r="E29" s="77">
        <f t="shared" si="0"/>
        <v>0</v>
      </c>
      <c r="F29" s="76">
        <f>分析係数表!C32</f>
        <v>1</v>
      </c>
      <c r="G29" s="77">
        <f t="shared" si="1"/>
        <v>0</v>
      </c>
      <c r="H29" s="77">
        <v>8.7420119833225614E-3</v>
      </c>
      <c r="I29" s="77">
        <f t="shared" si="2"/>
        <v>8.7420119833225614E-3</v>
      </c>
      <c r="J29" s="76">
        <f>分析係数表!G32</f>
        <v>0.14006342494714588</v>
      </c>
      <c r="K29" s="78">
        <f t="shared" si="3"/>
        <v>1.2244361393131495E-3</v>
      </c>
      <c r="L29" s="79"/>
      <c r="M29" s="80"/>
      <c r="N29" s="81">
        <f>分析係数表!H32</f>
        <v>6.5891053568443107E-3</v>
      </c>
      <c r="O29" s="82">
        <f t="shared" si="4"/>
        <v>0.12210254418005538</v>
      </c>
      <c r="P29" s="76">
        <f>分析係数表!C32</f>
        <v>1</v>
      </c>
      <c r="Q29" s="82">
        <f t="shared" si="5"/>
        <v>0.12210254418005538</v>
      </c>
      <c r="R29" s="83">
        <v>0.15940203455696556</v>
      </c>
      <c r="S29" s="84">
        <f t="shared" si="6"/>
        <v>0.16814404654028811</v>
      </c>
      <c r="T29" s="85">
        <f>分析係数表!F32</f>
        <v>0.48202959830866809</v>
      </c>
      <c r="U29" s="86">
        <f t="shared" si="7"/>
        <v>8.1050407211809075E-2</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投入係数表!D30</f>
        <v>0</v>
      </c>
      <c r="E30" s="77">
        <f t="shared" si="0"/>
        <v>0</v>
      </c>
      <c r="F30" s="76">
        <f>分析係数表!C33</f>
        <v>0.72406639004149376</v>
      </c>
      <c r="G30" s="77">
        <f t="shared" si="1"/>
        <v>0</v>
      </c>
      <c r="H30" s="77">
        <v>6.6996409375231058E-3</v>
      </c>
      <c r="I30" s="77">
        <f t="shared" si="2"/>
        <v>6.6996409375231058E-3</v>
      </c>
      <c r="J30" s="76">
        <f>分析係数表!G33</f>
        <v>0.50714966634890368</v>
      </c>
      <c r="K30" s="78">
        <f t="shared" si="3"/>
        <v>3.3977206661222992E-3</v>
      </c>
      <c r="L30" s="79"/>
      <c r="M30" s="80"/>
      <c r="N30" s="81">
        <f>分析係数表!H33</f>
        <v>9.6377958950857076E-4</v>
      </c>
      <c r="O30" s="82">
        <f t="shared" si="4"/>
        <v>1.785977511887377E-2</v>
      </c>
      <c r="P30" s="76">
        <f>分析係数表!C33</f>
        <v>0.72406639004149376</v>
      </c>
      <c r="Q30" s="82">
        <f t="shared" si="5"/>
        <v>1.2931662897275821E-2</v>
      </c>
      <c r="R30" s="83">
        <v>4.0060520517940471E-2</v>
      </c>
      <c r="S30" s="84">
        <f t="shared" si="6"/>
        <v>4.6760161455463578E-2</v>
      </c>
      <c r="T30" s="85">
        <f>分析係数表!F33</f>
        <v>0.64537654909437558</v>
      </c>
      <c r="U30" s="86">
        <f t="shared" si="7"/>
        <v>3.0177911635222918E-2</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投入係数表!D31</f>
        <v>3.0927835051546393E-2</v>
      </c>
      <c r="E31" s="77">
        <f t="shared" si="0"/>
        <v>3.0927835051546393</v>
      </c>
      <c r="F31" s="76">
        <f>分析係数表!C34</f>
        <v>0.32384390579336431</v>
      </c>
      <c r="G31" s="77">
        <f t="shared" si="1"/>
        <v>1.0015790900825701</v>
      </c>
      <c r="H31" s="77">
        <v>1.1128534274005468</v>
      </c>
      <c r="I31" s="77">
        <f t="shared" si="2"/>
        <v>1.1128534274005468</v>
      </c>
      <c r="J31" s="76">
        <f>分析係数表!G34</f>
        <v>0.42504523132592403</v>
      </c>
      <c r="K31" s="78">
        <f t="shared" si="3"/>
        <v>0.47301304248131282</v>
      </c>
      <c r="L31" s="79"/>
      <c r="M31" s="80"/>
      <c r="N31" s="81">
        <f>分析係数表!H34</f>
        <v>0.16282957819891231</v>
      </c>
      <c r="O31" s="82">
        <f t="shared" si="4"/>
        <v>3.0173907820733983</v>
      </c>
      <c r="P31" s="76">
        <f>分析係数表!C34</f>
        <v>0.32384390579336431</v>
      </c>
      <c r="Q31" s="82">
        <f t="shared" si="5"/>
        <v>0.97716361617154346</v>
      </c>
      <c r="R31" s="83">
        <v>1.0551526245110141</v>
      </c>
      <c r="S31" s="84">
        <f t="shared" si="6"/>
        <v>2.1680060519115609</v>
      </c>
      <c r="T31" s="85">
        <f>分析係数表!F34</f>
        <v>0.69998707676402172</v>
      </c>
      <c r="U31" s="86">
        <f t="shared" si="7"/>
        <v>1.5175762186842814</v>
      </c>
      <c r="V31" s="87">
        <f>分析係数表!D34</f>
        <v>0.29303437580770225</v>
      </c>
      <c r="W31" s="167">
        <f t="shared" si="8"/>
        <v>1</v>
      </c>
      <c r="X31" s="76">
        <f>分析係数表!E34</f>
        <v>0.18493150684931506</v>
      </c>
      <c r="Y31" s="166">
        <f t="shared" si="9"/>
        <v>0</v>
      </c>
    </row>
    <row r="32" spans="1:25" x14ac:dyDescent="0.2">
      <c r="A32" s="6" t="s">
        <v>20</v>
      </c>
      <c r="B32" s="5" t="s">
        <v>37</v>
      </c>
      <c r="C32" s="90"/>
      <c r="D32" s="76">
        <f>投入係数表!D32</f>
        <v>2.0618556701030927E-2</v>
      </c>
      <c r="E32" s="77">
        <f t="shared" si="0"/>
        <v>2.0618556701030926</v>
      </c>
      <c r="F32" s="76">
        <f>分析係数表!C35</f>
        <v>0.26996197718631176</v>
      </c>
      <c r="G32" s="77">
        <f t="shared" si="1"/>
        <v>0.55662263337383866</v>
      </c>
      <c r="H32" s="77">
        <v>0.62337174903213455</v>
      </c>
      <c r="I32" s="77">
        <f t="shared" si="2"/>
        <v>0.62337174903213455</v>
      </c>
      <c r="J32" s="76">
        <f>分析係数表!G35</f>
        <v>0.31501962183374954</v>
      </c>
      <c r="K32" s="78">
        <f t="shared" si="3"/>
        <v>0.19637433264194606</v>
      </c>
      <c r="L32" s="79"/>
      <c r="M32" s="80"/>
      <c r="N32" s="81">
        <f>分析係数表!H35</f>
        <v>6.1563879901261762E-2</v>
      </c>
      <c r="O32" s="82">
        <f t="shared" si="4"/>
        <v>1.1408386963688755</v>
      </c>
      <c r="P32" s="76">
        <f>分析係数表!C35</f>
        <v>0.26996197718631176</v>
      </c>
      <c r="Q32" s="82">
        <f t="shared" si="5"/>
        <v>0.30798307012239601</v>
      </c>
      <c r="R32" s="83">
        <v>0.38768612229279203</v>
      </c>
      <c r="S32" s="84">
        <f t="shared" si="6"/>
        <v>1.0110578713249265</v>
      </c>
      <c r="T32" s="85">
        <f>分析係数表!F35</f>
        <v>0.64537995005351412</v>
      </c>
      <c r="U32" s="86">
        <f t="shared" si="7"/>
        <v>0.65251647849689343</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投入係数表!D33</f>
        <v>0</v>
      </c>
      <c r="E33" s="77">
        <f t="shared" si="0"/>
        <v>0</v>
      </c>
      <c r="F33" s="76">
        <f>分析係数表!C36</f>
        <v>0.80496031746031749</v>
      </c>
      <c r="G33" s="77">
        <f t="shared" si="1"/>
        <v>0</v>
      </c>
      <c r="H33" s="77">
        <v>7.7836667140434954E-2</v>
      </c>
      <c r="I33" s="77">
        <f t="shared" si="2"/>
        <v>7.7836667140434954E-2</v>
      </c>
      <c r="J33" s="76">
        <f>分析係数表!G36</f>
        <v>2.1935483870967741E-2</v>
      </c>
      <c r="K33" s="78">
        <f t="shared" si="3"/>
        <v>1.7073849566288956E-3</v>
      </c>
      <c r="L33" s="79"/>
      <c r="M33" s="80"/>
      <c r="N33" s="81">
        <f>分析係数表!H36</f>
        <v>0.17534887837691648</v>
      </c>
      <c r="O33" s="82">
        <f t="shared" si="4"/>
        <v>3.2493856160155032</v>
      </c>
      <c r="P33" s="76">
        <f>分析係数表!C36</f>
        <v>0.80496031746031749</v>
      </c>
      <c r="Q33" s="82">
        <f t="shared" si="5"/>
        <v>2.6156264770188287</v>
      </c>
      <c r="R33" s="83">
        <v>2.7196764887023481</v>
      </c>
      <c r="S33" s="84">
        <f t="shared" si="6"/>
        <v>2.797513155842783</v>
      </c>
      <c r="T33" s="85">
        <f>分析係数表!F36</f>
        <v>0.87987711213517661</v>
      </c>
      <c r="U33" s="86">
        <f t="shared" si="7"/>
        <v>2.4614677967231122</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投入係数表!D34</f>
        <v>3.0927835051546393E-2</v>
      </c>
      <c r="E34" s="77">
        <f t="shared" si="0"/>
        <v>3.0927835051546393</v>
      </c>
      <c r="F34" s="76">
        <f>分析係数表!C37</f>
        <v>0.55184267327524184</v>
      </c>
      <c r="G34" s="77">
        <f t="shared" si="1"/>
        <v>1.7067299173461088</v>
      </c>
      <c r="H34" s="77">
        <v>2.076623586663997</v>
      </c>
      <c r="I34" s="77">
        <f t="shared" si="2"/>
        <v>2.076623586663997</v>
      </c>
      <c r="J34" s="76">
        <f>分析係数表!G37</f>
        <v>0.39950799507995077</v>
      </c>
      <c r="K34" s="78">
        <f t="shared" si="3"/>
        <v>0.82962772564386988</v>
      </c>
      <c r="L34" s="79"/>
      <c r="M34" s="80"/>
      <c r="N34" s="81">
        <f>分析係数表!H37</f>
        <v>4.8346331245144224E-2</v>
      </c>
      <c r="O34" s="82">
        <f t="shared" si="4"/>
        <v>0.89590463759574956</v>
      </c>
      <c r="P34" s="76">
        <f>分析係数表!C37</f>
        <v>0.55184267327524184</v>
      </c>
      <c r="Q34" s="82">
        <f t="shared" si="5"/>
        <v>0.49439841021052516</v>
      </c>
      <c r="R34" s="83">
        <v>0.63276052877606326</v>
      </c>
      <c r="S34" s="84">
        <f t="shared" si="6"/>
        <v>2.7093841154400602</v>
      </c>
      <c r="T34" s="85">
        <f>分析係数表!F37</f>
        <v>0.59204592045920457</v>
      </c>
      <c r="U34" s="86">
        <f t="shared" si="7"/>
        <v>1.6040798125032583</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投入係数表!D35</f>
        <v>0</v>
      </c>
      <c r="E35" s="77">
        <f t="shared" si="0"/>
        <v>0</v>
      </c>
      <c r="F35" s="76">
        <f>分析係数表!C38</f>
        <v>1.1757092007334657E-2</v>
      </c>
      <c r="G35" s="77">
        <f t="shared" si="1"/>
        <v>0</v>
      </c>
      <c r="H35" s="77">
        <v>1.5487675182790815E-3</v>
      </c>
      <c r="I35" s="77">
        <f t="shared" si="2"/>
        <v>1.5487675182790815E-3</v>
      </c>
      <c r="J35" s="76">
        <f>分析係数表!G38</f>
        <v>0.32317073170731708</v>
      </c>
      <c r="K35" s="78">
        <f t="shared" si="3"/>
        <v>5.0051633212677639E-4</v>
      </c>
      <c r="L35" s="79"/>
      <c r="M35" s="80"/>
      <c r="N35" s="81">
        <f>分析係数表!H38</f>
        <v>4.2711170992201251E-2</v>
      </c>
      <c r="O35" s="82">
        <f t="shared" si="4"/>
        <v>0.79147962593131405</v>
      </c>
      <c r="P35" s="76">
        <f>分析係数表!C38</f>
        <v>1.1757092007334657E-2</v>
      </c>
      <c r="Q35" s="82">
        <f t="shared" si="5"/>
        <v>9.3054987840052762E-3</v>
      </c>
      <c r="R35" s="83">
        <v>1.1132311509473827E-2</v>
      </c>
      <c r="S35" s="84">
        <f t="shared" si="6"/>
        <v>1.2681079027752909E-2</v>
      </c>
      <c r="T35" s="85">
        <f>分析係数表!F38</f>
        <v>0.53048780487804881</v>
      </c>
      <c r="U35" s="86">
        <f t="shared" si="7"/>
        <v>6.7271577769177021E-3</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投入係数表!D36</f>
        <v>0</v>
      </c>
      <c r="E36" s="77">
        <f t="shared" si="0"/>
        <v>0</v>
      </c>
      <c r="F36" s="76">
        <f>分析係数表!C39</f>
        <v>1</v>
      </c>
      <c r="G36" s="77">
        <f t="shared" si="1"/>
        <v>0</v>
      </c>
      <c r="H36" s="77">
        <v>9.4701846584911156E-4</v>
      </c>
      <c r="I36" s="77">
        <f t="shared" si="2"/>
        <v>9.4701846584911156E-4</v>
      </c>
      <c r="J36" s="76">
        <f>分析係数表!G39</f>
        <v>0.35350897115602997</v>
      </c>
      <c r="K36" s="78">
        <f t="shared" si="3"/>
        <v>3.3477952352808135E-4</v>
      </c>
      <c r="L36" s="79"/>
      <c r="M36" s="80"/>
      <c r="N36" s="81">
        <f>分析係数表!H39</f>
        <v>3.855118358034283E-3</v>
      </c>
      <c r="O36" s="82">
        <f t="shared" si="4"/>
        <v>7.1439100475495079E-2</v>
      </c>
      <c r="P36" s="76">
        <f>分析係数表!C39</f>
        <v>1</v>
      </c>
      <c r="Q36" s="82">
        <f t="shared" si="5"/>
        <v>7.1439100475495079E-2</v>
      </c>
      <c r="R36" s="83">
        <v>7.9329844852386297E-2</v>
      </c>
      <c r="S36" s="84">
        <f t="shared" si="6"/>
        <v>8.0276863318235414E-2</v>
      </c>
      <c r="T36" s="85">
        <f>分析係数表!F39</f>
        <v>0.70417896888485121</v>
      </c>
      <c r="U36" s="86">
        <f t="shared" si="7"/>
        <v>5.6529278836745148E-2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投入係数表!D37</f>
        <v>0</v>
      </c>
      <c r="E37" s="77">
        <f t="shared" si="0"/>
        <v>0</v>
      </c>
      <c r="F37" s="76">
        <f>分析係数表!C40</f>
        <v>0.83949490339266697</v>
      </c>
      <c r="G37" s="77">
        <f t="shared" si="1"/>
        <v>0</v>
      </c>
      <c r="H37" s="77">
        <v>2.987752828889489E-4</v>
      </c>
      <c r="I37" s="77">
        <f t="shared" si="2"/>
        <v>2.987752828889489E-4</v>
      </c>
      <c r="J37" s="76">
        <f>分析係数表!G40</f>
        <v>0.50502596749874351</v>
      </c>
      <c r="K37" s="78">
        <f t="shared" si="3"/>
        <v>1.5088927630570222E-4</v>
      </c>
      <c r="L37" s="79"/>
      <c r="M37" s="80"/>
      <c r="N37" s="81">
        <f>分析係数表!H40</f>
        <v>2.8775704886755897E-2</v>
      </c>
      <c r="O37" s="82">
        <f t="shared" si="4"/>
        <v>0.53324185712065975</v>
      </c>
      <c r="P37" s="76">
        <f>分析係数表!C40</f>
        <v>0.83949490339266697</v>
      </c>
      <c r="Q37" s="82">
        <f t="shared" si="5"/>
        <v>0.44765382132843456</v>
      </c>
      <c r="R37" s="83">
        <v>0.44795490471652438</v>
      </c>
      <c r="S37" s="84">
        <f t="shared" si="6"/>
        <v>0.44825367999941335</v>
      </c>
      <c r="T37" s="85">
        <f>分析係数表!F40</f>
        <v>0.7013737644496566</v>
      </c>
      <c r="U37" s="86">
        <f t="shared" si="7"/>
        <v>0.31439337096960029</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投入係数表!D38</f>
        <v>0</v>
      </c>
      <c r="E38" s="77">
        <f t="shared" si="0"/>
        <v>0</v>
      </c>
      <c r="F38" s="76">
        <f>分析係数表!C41</f>
        <v>0.80611940933656756</v>
      </c>
      <c r="G38" s="77">
        <f t="shared" si="1"/>
        <v>0</v>
      </c>
      <c r="H38" s="77">
        <v>3.4414118171172201E-4</v>
      </c>
      <c r="I38" s="77">
        <f t="shared" si="2"/>
        <v>3.4414118171172201E-4</v>
      </c>
      <c r="J38" s="76">
        <f>分析係数表!G41</f>
        <v>0.44252267454123601</v>
      </c>
      <c r="K38" s="78">
        <f t="shared" si="3"/>
        <v>1.5229027615085272E-4</v>
      </c>
      <c r="L38" s="79"/>
      <c r="M38" s="80"/>
      <c r="N38" s="81">
        <f>分析係数表!H41</f>
        <v>5.550583676720789E-2</v>
      </c>
      <c r="O38" s="82">
        <f t="shared" si="4"/>
        <v>1.0285772527645261</v>
      </c>
      <c r="P38" s="76">
        <f>分析係数表!C41</f>
        <v>0.80611940933656756</v>
      </c>
      <c r="Q38" s="82">
        <f t="shared" si="5"/>
        <v>0.82915608745556912</v>
      </c>
      <c r="R38" s="83">
        <v>0.84377858243016068</v>
      </c>
      <c r="S38" s="84">
        <f t="shared" si="6"/>
        <v>0.84412272361187246</v>
      </c>
      <c r="T38" s="85">
        <f>分析係数表!F41</f>
        <v>0.54745834212191524</v>
      </c>
      <c r="U38" s="86">
        <f t="shared" si="7"/>
        <v>0.46212202681599135</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投入係数表!D39</f>
        <v>0</v>
      </c>
      <c r="E39" s="77">
        <f>$C$6*D39</f>
        <v>0</v>
      </c>
      <c r="F39" s="76">
        <f>分析係数表!C42</f>
        <v>0.71104294478527608</v>
      </c>
      <c r="G39" s="77">
        <f>E39*F39</f>
        <v>0</v>
      </c>
      <c r="H39" s="77">
        <v>5.1192973742661485E-3</v>
      </c>
      <c r="I39" s="77">
        <f>C39+H39</f>
        <v>5.1192973742661485E-3</v>
      </c>
      <c r="J39" s="76">
        <f>分析係数表!G42</f>
        <v>0.48544520547945208</v>
      </c>
      <c r="K39" s="78">
        <f>I39*J39</f>
        <v>2.4851383657610499E-3</v>
      </c>
      <c r="L39" s="79"/>
      <c r="M39" s="80"/>
      <c r="N39" s="81">
        <f>分析係数表!H42</f>
        <v>1.3778114335729669E-2</v>
      </c>
      <c r="O39" s="82">
        <f t="shared" si="4"/>
        <v>0.25532188715859339</v>
      </c>
      <c r="P39" s="76">
        <f>分析係数表!C42</f>
        <v>0.71104294478527608</v>
      </c>
      <c r="Q39" s="82">
        <f>O39*P39</f>
        <v>0.18154482651338019</v>
      </c>
      <c r="R39" s="83">
        <v>0.18761373355140182</v>
      </c>
      <c r="S39" s="84">
        <f>I39+R39</f>
        <v>0.19273303092566796</v>
      </c>
      <c r="T39" s="85">
        <f>分析係数表!F42</f>
        <v>0.55821917808219179</v>
      </c>
      <c r="U39" s="86">
        <f t="shared" si="7"/>
        <v>0.10758727411261602</v>
      </c>
      <c r="V39" s="87">
        <f>分析係数表!D42</f>
        <v>0.36986301369863012</v>
      </c>
      <c r="W39" s="167">
        <f t="shared" si="8"/>
        <v>0</v>
      </c>
      <c r="X39" s="76">
        <f>分析係数表!E42</f>
        <v>0.3535958904109589</v>
      </c>
      <c r="Y39" s="166">
        <f t="shared" si="9"/>
        <v>0</v>
      </c>
    </row>
    <row r="40" spans="1:25" x14ac:dyDescent="0.2">
      <c r="A40" s="6" t="s">
        <v>194</v>
      </c>
      <c r="B40" s="5" t="s">
        <v>41</v>
      </c>
      <c r="C40" s="90"/>
      <c r="D40" s="76">
        <f>投入係数表!D40</f>
        <v>2.0618556701030927E-2</v>
      </c>
      <c r="E40" s="77">
        <f>$C$6*D40</f>
        <v>2.0618556701030926</v>
      </c>
      <c r="F40" s="76">
        <f>分析係数表!C43</f>
        <v>0.39669527347252465</v>
      </c>
      <c r="G40" s="77">
        <f>E40*F40</f>
        <v>0.81792839891242186</v>
      </c>
      <c r="H40" s="77">
        <v>1.054459097307693</v>
      </c>
      <c r="I40" s="77">
        <f>C40+H40</f>
        <v>1.054459097307693</v>
      </c>
      <c r="J40" s="76">
        <f>分析係数表!G43</f>
        <v>0.35613275613275613</v>
      </c>
      <c r="K40" s="78">
        <f>I40*J40</f>
        <v>0.37552742455344684</v>
      </c>
      <c r="L40" s="79"/>
      <c r="M40" s="80"/>
      <c r="N40" s="81">
        <f>分析係数表!H43</f>
        <v>3.7184190080937818E-2</v>
      </c>
      <c r="O40" s="82">
        <f t="shared" si="4"/>
        <v>0.68905928290267071</v>
      </c>
      <c r="P40" s="76">
        <f>分析係数表!C43</f>
        <v>0.39669527347252465</v>
      </c>
      <c r="Q40" s="82">
        <f>O40*P40</f>
        <v>0.27334656066985669</v>
      </c>
      <c r="R40" s="83">
        <v>0.4467513494877664</v>
      </c>
      <c r="S40" s="84">
        <f>I40+R40</f>
        <v>1.5012104467954595</v>
      </c>
      <c r="T40" s="85">
        <f>分析係数表!F43</f>
        <v>0.65281385281385285</v>
      </c>
      <c r="U40" s="86">
        <f t="shared" si="7"/>
        <v>0.98001097565694939</v>
      </c>
      <c r="V40" s="87">
        <f>分析係数表!D43</f>
        <v>0.13751803751803751</v>
      </c>
      <c r="W40" s="167">
        <f t="shared" si="8"/>
        <v>0</v>
      </c>
      <c r="X40" s="76">
        <f>分析係数表!E43</f>
        <v>9.1486291486291491E-2</v>
      </c>
      <c r="Y40" s="166">
        <f t="shared" si="9"/>
        <v>0</v>
      </c>
    </row>
    <row r="41" spans="1:25" x14ac:dyDescent="0.2">
      <c r="A41" s="6" t="s">
        <v>340</v>
      </c>
      <c r="B41" s="5" t="s">
        <v>42</v>
      </c>
      <c r="C41" s="90"/>
      <c r="D41" s="76">
        <f>投入係数表!D41</f>
        <v>0</v>
      </c>
      <c r="E41" s="77">
        <f>$C$6*D41</f>
        <v>0</v>
      </c>
      <c r="F41" s="76">
        <f>分析係数表!C44</f>
        <v>0.38370118845500845</v>
      </c>
      <c r="G41" s="77">
        <f>E41*F41</f>
        <v>0</v>
      </c>
      <c r="H41" s="77">
        <v>9.9254072670355571E-4</v>
      </c>
      <c r="I41" s="77">
        <f>C41+H41</f>
        <v>9.9254072670355571E-4</v>
      </c>
      <c r="J41" s="76">
        <f>分析係数表!G44</f>
        <v>0.26240733113673803</v>
      </c>
      <c r="K41" s="78">
        <f>I41*J41</f>
        <v>2.6044996313879853E-4</v>
      </c>
      <c r="L41" s="79"/>
      <c r="M41" s="80"/>
      <c r="N41" s="81">
        <f>分析係数表!H44</f>
        <v>0.11164108061327853</v>
      </c>
      <c r="O41" s="82">
        <f t="shared" si="4"/>
        <v>2.0688180321372966</v>
      </c>
      <c r="P41" s="76">
        <f>分析係数表!C44</f>
        <v>0.38370118845500845</v>
      </c>
      <c r="Q41" s="82">
        <f>O41*P41</f>
        <v>0.79380793762823254</v>
      </c>
      <c r="R41" s="83">
        <v>0.80607334526755869</v>
      </c>
      <c r="S41" s="84">
        <f>I41+R41</f>
        <v>0.80706588599426221</v>
      </c>
      <c r="T41" s="85">
        <f>分析係数表!F44</f>
        <v>0.45680601317957165</v>
      </c>
      <c r="U41" s="86">
        <f t="shared" si="7"/>
        <v>0.3686725497542776</v>
      </c>
      <c r="V41" s="87">
        <f>分析係数表!D44</f>
        <v>0.17087108731466227</v>
      </c>
      <c r="W41" s="167">
        <f t="shared" si="8"/>
        <v>0</v>
      </c>
      <c r="X41" s="76">
        <f>分析係数表!E44</f>
        <v>0.10131795716639209</v>
      </c>
      <c r="Y41" s="166">
        <f t="shared" si="9"/>
        <v>0</v>
      </c>
    </row>
    <row r="42" spans="1:25" x14ac:dyDescent="0.2">
      <c r="A42" s="6" t="s">
        <v>341</v>
      </c>
      <c r="B42" s="5" t="s">
        <v>278</v>
      </c>
      <c r="C42" s="90"/>
      <c r="D42" s="76">
        <f>投入係数表!D42</f>
        <v>0</v>
      </c>
      <c r="E42" s="77">
        <f>$C$6*D42</f>
        <v>0</v>
      </c>
      <c r="F42" s="76">
        <f>分析係数表!C45</f>
        <v>1</v>
      </c>
      <c r="G42" s="77">
        <f>E42*F42</f>
        <v>0</v>
      </c>
      <c r="H42" s="77">
        <v>1.0187161856039215E-2</v>
      </c>
      <c r="I42" s="77">
        <f>C42+H42</f>
        <v>1.0187161856039215E-2</v>
      </c>
      <c r="J42" s="76">
        <f>分析係数表!G45</f>
        <v>0</v>
      </c>
      <c r="K42" s="78">
        <f>I42*J42</f>
        <v>0</v>
      </c>
      <c r="L42" s="79"/>
      <c r="M42" s="80"/>
      <c r="N42" s="81">
        <f>分析係数表!H45</f>
        <v>0</v>
      </c>
      <c r="O42" s="82">
        <f t="shared" si="4"/>
        <v>0</v>
      </c>
      <c r="P42" s="76">
        <f>分析係数表!C45</f>
        <v>1</v>
      </c>
      <c r="Q42" s="82">
        <f>O42*P42</f>
        <v>0</v>
      </c>
      <c r="R42" s="83">
        <v>1.0855236972175842E-2</v>
      </c>
      <c r="S42" s="84">
        <f>I42+R42</f>
        <v>2.1042398828215056E-2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投入係数表!D43</f>
        <v>0</v>
      </c>
      <c r="E43" s="77">
        <f>$C$6*D43</f>
        <v>0</v>
      </c>
      <c r="F43" s="76">
        <f>分析係数表!C46</f>
        <v>8.9294904786412777E-2</v>
      </c>
      <c r="G43" s="77">
        <f>E43*F43</f>
        <v>0</v>
      </c>
      <c r="H43" s="77">
        <v>4.9933700926589521E-3</v>
      </c>
      <c r="I43" s="77">
        <f>C43+H43</f>
        <v>4.9933700926589521E-3</v>
      </c>
      <c r="J43" s="76">
        <f>分析係数表!G46</f>
        <v>8.6206896551724137E-3</v>
      </c>
      <c r="K43" s="78">
        <f>I43*J43</f>
        <v>4.3046293902232345E-5</v>
      </c>
      <c r="L43" s="79"/>
      <c r="M43" s="80"/>
      <c r="N43" s="81">
        <f>分析係数表!H46</f>
        <v>2.2501303069342959E-2</v>
      </c>
      <c r="O43" s="82">
        <f t="shared" si="4"/>
        <v>0.4169710762447264</v>
      </c>
      <c r="P43" s="76">
        <f>分析係数表!C46</f>
        <v>8.9294904786412777E-2</v>
      </c>
      <c r="Q43" s="82">
        <f>O43*P43</f>
        <v>3.7233392551960905E-2</v>
      </c>
      <c r="R43" s="83">
        <v>4.1605743078153692E-2</v>
      </c>
      <c r="S43" s="84">
        <f>I43+R43</f>
        <v>4.6599113170812646E-2</v>
      </c>
      <c r="T43" s="85">
        <f>分析係数表!F46</f>
        <v>0.31609195402298851</v>
      </c>
      <c r="U43" s="86">
        <f t="shared" si="7"/>
        <v>1.472960473790055E-2</v>
      </c>
      <c r="V43" s="87">
        <f>分析係数表!D46</f>
        <v>1.4367816091954023E-2</v>
      </c>
      <c r="W43" s="167">
        <f t="shared" si="8"/>
        <v>0</v>
      </c>
      <c r="X43" s="76">
        <f>分析係数表!E46</f>
        <v>4.3103448275862072E-2</v>
      </c>
      <c r="Y43" s="166">
        <f t="shared" si="9"/>
        <v>0</v>
      </c>
    </row>
    <row r="44" spans="1:25" x14ac:dyDescent="0.2">
      <c r="A44" s="192">
        <v>40</v>
      </c>
      <c r="B44" s="14" t="s">
        <v>150</v>
      </c>
      <c r="C44" s="197">
        <f>SUM(C5:C43)</f>
        <v>100</v>
      </c>
      <c r="D44" s="92">
        <f>投入係数表!D44</f>
        <v>0.30927835051546393</v>
      </c>
      <c r="E44" s="91">
        <f>SUM(E5:E43)</f>
        <v>30.927835051546388</v>
      </c>
      <c r="F44" s="92">
        <f>分析係数表!C47</f>
        <v>0.47263002368346718</v>
      </c>
      <c r="G44" s="91">
        <f>SUM(G5:G43)</f>
        <v>11.688529443867765</v>
      </c>
      <c r="H44" s="91">
        <f>SUM(H5:H43)</f>
        <v>13.368233030731858</v>
      </c>
      <c r="I44" s="91">
        <f>SUM(I5:I43)</f>
        <v>113.36823303073184</v>
      </c>
      <c r="J44" s="92">
        <f>分析係数表!G47</f>
        <v>0.26462048578521241</v>
      </c>
      <c r="K44" s="93">
        <f>SUM(K5:K43)</f>
        <v>29.554983455594204</v>
      </c>
      <c r="L44" s="94">
        <f>最終需要_まとめ!$L$33</f>
        <v>0.627</v>
      </c>
      <c r="M44" s="91">
        <f>K44*L44</f>
        <v>18.530974626657567</v>
      </c>
      <c r="N44" s="95">
        <f>分析係数表!H47</f>
        <v>1</v>
      </c>
      <c r="O44" s="96">
        <f>SUM(O5:O43)</f>
        <v>18.530974626657574</v>
      </c>
      <c r="P44" s="92">
        <f>分析係数表!C47</f>
        <v>0.47263002368346718</v>
      </c>
      <c r="Q44" s="96">
        <f>SUM(Q5:Q43)</f>
        <v>7.9102237032462384</v>
      </c>
      <c r="R44" s="91">
        <f>SUM(R5:R43)</f>
        <v>8.8851113822923669</v>
      </c>
      <c r="S44" s="97">
        <f>SUM(S5:S43)</f>
        <v>122.25334441302425</v>
      </c>
      <c r="T44" s="98">
        <f>分析係数表!F47</f>
        <v>0.52662257348619745</v>
      </c>
      <c r="U44" s="99">
        <f>SUM(U5:U43)</f>
        <v>83.29883273993191</v>
      </c>
      <c r="V44" s="100">
        <f>分析係数表!D47</f>
        <v>0.12117876158981061</v>
      </c>
      <c r="W44" s="164">
        <f>SUM(W5:W43)</f>
        <v>15</v>
      </c>
      <c r="X44" s="92">
        <f>分析係数表!E47</f>
        <v>8.7670283594003556E-2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249</v>
      </c>
      <c r="S2" s="3" t="s">
        <v>152</v>
      </c>
      <c r="U2" s="64" t="s">
        <v>209</v>
      </c>
      <c r="W2" s="3" t="s">
        <v>130</v>
      </c>
      <c r="Y2" s="3" t="s">
        <v>153</v>
      </c>
    </row>
    <row r="3" spans="1:25" ht="44" x14ac:dyDescent="0.2">
      <c r="B3" s="65"/>
      <c r="C3" s="66" t="s">
        <v>227</v>
      </c>
      <c r="D3" s="66" t="s">
        <v>250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投入係数表!E5</f>
        <v>0</v>
      </c>
      <c r="E5" s="77">
        <f t="shared" ref="E5:E38" si="0">$C$7*D5</f>
        <v>0</v>
      </c>
      <c r="F5" s="76">
        <f>分析係数表!C8</f>
        <v>1</v>
      </c>
      <c r="G5" s="77">
        <f t="shared" ref="G5:G38" si="1">E5*F5</f>
        <v>0</v>
      </c>
      <c r="H5" s="77">
        <f t="array" ref="H5:H43">MMULT(逆行列係数!C5:AO43,'3'!G5:G43)</f>
        <v>0.29397645876714523</v>
      </c>
      <c r="I5" s="77">
        <f t="shared" ref="I5:I38" si="2">C5+H5</f>
        <v>0.29397645876714523</v>
      </c>
      <c r="J5" s="76">
        <f>分析係数表!G8</f>
        <v>0.11965371866250442</v>
      </c>
      <c r="K5" s="78">
        <f t="shared" ref="K5:K38" si="3">I5*J5</f>
        <v>3.5175376490723324E-2</v>
      </c>
      <c r="L5" s="79" t="s">
        <v>181</v>
      </c>
      <c r="M5" s="80" t="s">
        <v>181</v>
      </c>
      <c r="N5" s="81">
        <f>分析係数表!H8</f>
        <v>1.2017741412035444E-2</v>
      </c>
      <c r="O5" s="82">
        <f t="shared" ref="O5:O44" si="4">$M$44*N5</f>
        <v>0.16098276398684092</v>
      </c>
      <c r="P5" s="76">
        <f>分析係数表!C8</f>
        <v>1</v>
      </c>
      <c r="Q5" s="82">
        <f t="shared" ref="Q5:Q38" si="5">O5*P5</f>
        <v>0.16098276398684092</v>
      </c>
      <c r="R5" s="83">
        <f t="array" ref="R5:R43">MMULT(逆行列係数!C5:AO43,'3'!Q5:Q43)</f>
        <v>0.23974953178730501</v>
      </c>
      <c r="S5" s="84">
        <f t="shared" ref="S5:S38" si="6">I5+R5</f>
        <v>0.53372599055445025</v>
      </c>
      <c r="T5" s="85">
        <f>分析係数表!F8</f>
        <v>0.45142084768126667</v>
      </c>
      <c r="U5" s="86">
        <f t="shared" ref="U5:U38" si="7">S5*T5</f>
        <v>0.24093503908561364</v>
      </c>
      <c r="V5" s="87">
        <f>分析係数表!D8</f>
        <v>0.2219933704502301</v>
      </c>
      <c r="W5" s="167">
        <f t="shared" ref="W5:W43" si="8">ROUND(S5*V5,0)</f>
        <v>0</v>
      </c>
      <c r="X5" s="76">
        <f>分析係数表!E8</f>
        <v>0.14173076304186916</v>
      </c>
      <c r="Y5" s="166">
        <f t="shared" ref="Y5:Y43" si="9">ROUND(S5*X5,0)</f>
        <v>0</v>
      </c>
    </row>
    <row r="6" spans="1:25" x14ac:dyDescent="0.2">
      <c r="A6" s="6" t="s">
        <v>219</v>
      </c>
      <c r="B6" s="5" t="s">
        <v>265</v>
      </c>
      <c r="C6" s="90"/>
      <c r="D6" s="76">
        <f>投入係数表!E6</f>
        <v>2.376425855513308E-4</v>
      </c>
      <c r="E6" s="77">
        <f t="shared" si="0"/>
        <v>2.3764258555133078E-2</v>
      </c>
      <c r="F6" s="76">
        <f>分析係数表!C9</f>
        <v>0.51136363636363635</v>
      </c>
      <c r="G6" s="77">
        <f t="shared" si="1"/>
        <v>1.2152177670238505E-2</v>
      </c>
      <c r="H6" s="77">
        <v>1.437447925225389E-2</v>
      </c>
      <c r="I6" s="77">
        <f t="shared" si="2"/>
        <v>1.437447925225389E-2</v>
      </c>
      <c r="J6" s="76">
        <f>分析係数表!G9</f>
        <v>0.25773195876288657</v>
      </c>
      <c r="K6" s="78">
        <f t="shared" si="3"/>
        <v>3.7047626938798684E-3</v>
      </c>
      <c r="L6" s="79"/>
      <c r="M6" s="80"/>
      <c r="N6" s="81">
        <f>分析係数表!H9</f>
        <v>6.2940707886274014E-4</v>
      </c>
      <c r="O6" s="82">
        <f t="shared" si="4"/>
        <v>8.4311758552846304E-3</v>
      </c>
      <c r="P6" s="76">
        <f>分析係数表!C9</f>
        <v>0.51136363636363635</v>
      </c>
      <c r="Q6" s="82">
        <f t="shared" si="5"/>
        <v>4.3113967441796401E-3</v>
      </c>
      <c r="R6" s="83">
        <v>5.1375622474680487E-3</v>
      </c>
      <c r="S6" s="84">
        <f t="shared" si="6"/>
        <v>1.9512041499721938E-2</v>
      </c>
      <c r="T6" s="85">
        <f>分析係数表!F9</f>
        <v>0.69072164948453607</v>
      </c>
      <c r="U6" s="86">
        <f t="shared" si="7"/>
        <v>1.3477389489498658E-2</v>
      </c>
      <c r="V6" s="87">
        <f>分析係数表!D9</f>
        <v>0.13402061855670103</v>
      </c>
      <c r="W6" s="167">
        <f t="shared" si="8"/>
        <v>0</v>
      </c>
      <c r="X6" s="76">
        <f>分析係数表!E9</f>
        <v>0</v>
      </c>
      <c r="Y6" s="166">
        <f t="shared" si="9"/>
        <v>0</v>
      </c>
    </row>
    <row r="7" spans="1:25" x14ac:dyDescent="0.2">
      <c r="A7" s="6" t="s">
        <v>220</v>
      </c>
      <c r="B7" s="5" t="s">
        <v>266</v>
      </c>
      <c r="C7" s="75">
        <f>最終需要_まとめ!$C$8</f>
        <v>100</v>
      </c>
      <c r="D7" s="76">
        <f>投入係数表!E7</f>
        <v>4.3488593155893533E-2</v>
      </c>
      <c r="E7" s="77">
        <f t="shared" si="0"/>
        <v>4.3488593155893529</v>
      </c>
      <c r="F7" s="76">
        <f>分析係数表!C10</f>
        <v>1</v>
      </c>
      <c r="G7" s="77">
        <f t="shared" si="1"/>
        <v>4.3488593155893529</v>
      </c>
      <c r="H7" s="77">
        <v>4.5947436609116865</v>
      </c>
      <c r="I7" s="77">
        <f t="shared" si="2"/>
        <v>104.59474366091169</v>
      </c>
      <c r="J7" s="76">
        <f>分析係数表!G10</f>
        <v>0.17918250950570341</v>
      </c>
      <c r="K7" s="78">
        <f t="shared" si="3"/>
        <v>18.741548650267919</v>
      </c>
      <c r="L7" s="79"/>
      <c r="M7" s="80"/>
      <c r="N7" s="81">
        <f>分析係数表!H10</f>
        <v>1.2293107009037892E-3</v>
      </c>
      <c r="O7" s="82">
        <f t="shared" si="4"/>
        <v>1.6467140342352794E-2</v>
      </c>
      <c r="P7" s="76">
        <f>分析係数表!C10</f>
        <v>1</v>
      </c>
      <c r="Q7" s="82">
        <f t="shared" si="5"/>
        <v>1.6467140342352794E-2</v>
      </c>
      <c r="R7" s="83">
        <v>2.6468761038936989E-2</v>
      </c>
      <c r="S7" s="84">
        <f t="shared" si="6"/>
        <v>104.62121242195063</v>
      </c>
      <c r="T7" s="85">
        <f>分析係数表!F10</f>
        <v>0.51806083650190116</v>
      </c>
      <c r="U7" s="86">
        <f t="shared" si="7"/>
        <v>54.200152823158838</v>
      </c>
      <c r="V7" s="87">
        <f>分析係数表!D10</f>
        <v>0.10527566539923955</v>
      </c>
      <c r="W7" s="167">
        <f t="shared" si="8"/>
        <v>11</v>
      </c>
      <c r="X7" s="76">
        <f>分析係数表!E10</f>
        <v>7.4144486692015205E-2</v>
      </c>
      <c r="Y7" s="166">
        <f t="shared" si="9"/>
        <v>8</v>
      </c>
    </row>
    <row r="8" spans="1:25" x14ac:dyDescent="0.2">
      <c r="A8" s="6" t="s">
        <v>221</v>
      </c>
      <c r="B8" s="5" t="s">
        <v>27</v>
      </c>
      <c r="C8" s="90"/>
      <c r="D8" s="76">
        <f>投入係数表!E8</f>
        <v>0</v>
      </c>
      <c r="E8" s="77">
        <f t="shared" si="0"/>
        <v>0</v>
      </c>
      <c r="F8" s="76">
        <f>分析係数表!C11</f>
        <v>1.1623683254631256E-2</v>
      </c>
      <c r="G8" s="77">
        <f t="shared" si="1"/>
        <v>0</v>
      </c>
      <c r="H8" s="77">
        <v>1.4079691273235358E-2</v>
      </c>
      <c r="I8" s="77">
        <f t="shared" si="2"/>
        <v>1.4079691273235358E-2</v>
      </c>
      <c r="J8" s="76">
        <f>分析係数表!G11</f>
        <v>0.35416666666666669</v>
      </c>
      <c r="K8" s="78">
        <f t="shared" si="3"/>
        <v>4.9865573259375226E-3</v>
      </c>
      <c r="L8" s="79"/>
      <c r="M8" s="80"/>
      <c r="N8" s="81">
        <f>分析係数表!H11</f>
        <v>-1.9668971214460629E-5</v>
      </c>
      <c r="O8" s="82">
        <f t="shared" si="4"/>
        <v>-2.634742454776447E-4</v>
      </c>
      <c r="P8" s="76">
        <f>分析係数表!C11</f>
        <v>1.1623683254631256E-2</v>
      </c>
      <c r="Q8" s="82">
        <f t="shared" si="5"/>
        <v>-3.0625411751851037E-6</v>
      </c>
      <c r="R8" s="83">
        <v>8.9977762968290623E-4</v>
      </c>
      <c r="S8" s="84">
        <f t="shared" si="6"/>
        <v>1.4979468902918264E-2</v>
      </c>
      <c r="T8" s="85">
        <f>分析係数表!F11</f>
        <v>0.60416666666666663</v>
      </c>
      <c r="U8" s="86">
        <f t="shared" si="7"/>
        <v>9.0500957955131165E-3</v>
      </c>
      <c r="V8" s="87">
        <f>分析係数表!D11</f>
        <v>8.3333333333333329E-2</v>
      </c>
      <c r="W8" s="167">
        <f t="shared" si="8"/>
        <v>0</v>
      </c>
      <c r="X8" s="76">
        <f>分析係数表!E11</f>
        <v>6.25E-2</v>
      </c>
      <c r="Y8" s="166">
        <f t="shared" si="9"/>
        <v>0</v>
      </c>
    </row>
    <row r="9" spans="1:25" x14ac:dyDescent="0.2">
      <c r="A9" s="6" t="s">
        <v>222</v>
      </c>
      <c r="B9" s="5" t="s">
        <v>190</v>
      </c>
      <c r="C9" s="90"/>
      <c r="D9" s="76">
        <f>投入係数表!E9</f>
        <v>0.10503802281368821</v>
      </c>
      <c r="E9" s="77">
        <f t="shared" si="0"/>
        <v>10.50380228136882</v>
      </c>
      <c r="F9" s="76">
        <f>分析係数表!C12</f>
        <v>0.11373523927905527</v>
      </c>
      <c r="G9" s="77">
        <f t="shared" si="1"/>
        <v>1.1946524658113693</v>
      </c>
      <c r="H9" s="77">
        <v>1.2846544841120024</v>
      </c>
      <c r="I9" s="77">
        <f t="shared" si="2"/>
        <v>1.2846544841120024</v>
      </c>
      <c r="J9" s="76">
        <f>分析係数表!G12</f>
        <v>0.14013636107511129</v>
      </c>
      <c r="K9" s="78">
        <f t="shared" si="3"/>
        <v>0.18002680464228041</v>
      </c>
      <c r="L9" s="79"/>
      <c r="M9" s="80"/>
      <c r="N9" s="81">
        <f>分析係数表!H12</f>
        <v>9.2788371704218012E-2</v>
      </c>
      <c r="O9" s="82">
        <f t="shared" si="4"/>
        <v>1.2429397530407889</v>
      </c>
      <c r="P9" s="76">
        <f>分析係数表!C12</f>
        <v>0.11373523927905527</v>
      </c>
      <c r="Q9" s="82">
        <f t="shared" si="5"/>
        <v>0.14136605022154397</v>
      </c>
      <c r="R9" s="83">
        <v>0.159729651587286</v>
      </c>
      <c r="S9" s="84">
        <f t="shared" si="6"/>
        <v>1.4443841356992884</v>
      </c>
      <c r="T9" s="85">
        <f>分析係数表!F12</f>
        <v>0.31610976503070942</v>
      </c>
      <c r="U9" s="86">
        <f t="shared" si="7"/>
        <v>0.45658392974998635</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投入係数表!E10</f>
        <v>2.1863117870722433E-2</v>
      </c>
      <c r="E10" s="77">
        <f t="shared" si="0"/>
        <v>2.1863117870722433</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0.18825234839377714</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投入係数表!E11</f>
        <v>3.8022813688212928E-3</v>
      </c>
      <c r="E11" s="77">
        <f t="shared" si="0"/>
        <v>0.38022813688212925</v>
      </c>
      <c r="F11" s="76">
        <f>分析係数表!C14</f>
        <v>8.3810515356585125E-2</v>
      </c>
      <c r="G11" s="77">
        <f t="shared" si="1"/>
        <v>3.1867116105165447E-2</v>
      </c>
      <c r="H11" s="77">
        <v>4.7643167598822055E-2</v>
      </c>
      <c r="I11" s="77">
        <f t="shared" si="2"/>
        <v>4.7643167598822055E-2</v>
      </c>
      <c r="J11" s="76">
        <f>分析係数表!G14</f>
        <v>0.16188655194391333</v>
      </c>
      <c r="K11" s="78">
        <f t="shared" si="3"/>
        <v>7.7127881262592747E-3</v>
      </c>
      <c r="L11" s="79"/>
      <c r="M11" s="80"/>
      <c r="N11" s="81">
        <f>分析係数表!H14</f>
        <v>1.1703037872604074E-3</v>
      </c>
      <c r="O11" s="82">
        <f t="shared" si="4"/>
        <v>1.5676717605919859E-2</v>
      </c>
      <c r="P11" s="76">
        <f>分析係数表!C14</f>
        <v>8.3810515356585125E-2</v>
      </c>
      <c r="Q11" s="82">
        <f t="shared" si="5"/>
        <v>1.3138737816517948E-3</v>
      </c>
      <c r="R11" s="83">
        <v>4.9234416214432317E-3</v>
      </c>
      <c r="S11" s="84">
        <f t="shared" si="6"/>
        <v>5.2566609220265285E-2</v>
      </c>
      <c r="T11" s="85">
        <f>分析係数表!F14</f>
        <v>0.30656469088591459</v>
      </c>
      <c r="U11" s="86">
        <f t="shared" si="7"/>
        <v>1.6115066306531294E-2</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投入係数表!E12</f>
        <v>1.1406844106463879E-2</v>
      </c>
      <c r="E12" s="77">
        <f t="shared" si="0"/>
        <v>1.1406844106463878</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0.11474303390551426</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投入係数表!E13</f>
        <v>5.4420152091254753E-2</v>
      </c>
      <c r="E13" s="77">
        <f t="shared" si="0"/>
        <v>5.4420152091254756</v>
      </c>
      <c r="F13" s="76">
        <f>分析係数表!C16</f>
        <v>0.33235149729995095</v>
      </c>
      <c r="G13" s="77">
        <f t="shared" si="1"/>
        <v>1.8086619030819575</v>
      </c>
      <c r="H13" s="77">
        <v>1.9716664709994116</v>
      </c>
      <c r="I13" s="77">
        <f t="shared" si="2"/>
        <v>1.9716664709994116</v>
      </c>
      <c r="J13" s="76">
        <f>分析係数表!G16</f>
        <v>3.3478406427854032E-2</v>
      </c>
      <c r="K13" s="78">
        <f t="shared" si="3"/>
        <v>6.6008251456290981E-2</v>
      </c>
      <c r="L13" s="79"/>
      <c r="M13" s="80"/>
      <c r="N13" s="81">
        <f>分析係数表!H16</f>
        <v>1.6757963474720455E-2</v>
      </c>
      <c r="O13" s="82">
        <f t="shared" si="4"/>
        <v>0.22448005714695329</v>
      </c>
      <c r="P13" s="76">
        <f>分析係数表!C16</f>
        <v>0.33235149729995095</v>
      </c>
      <c r="Q13" s="82">
        <f t="shared" si="5"/>
        <v>7.4606283106768478E-2</v>
      </c>
      <c r="R13" s="83">
        <v>9.215135509100085E-2</v>
      </c>
      <c r="S13" s="84">
        <f t="shared" si="6"/>
        <v>2.0638178260904123</v>
      </c>
      <c r="T13" s="85">
        <f>分析係数表!F16</f>
        <v>0.28858386340810177</v>
      </c>
      <c r="U13" s="86">
        <f t="shared" si="7"/>
        <v>0.59558452162368103</v>
      </c>
      <c r="V13" s="87">
        <f>分析係数表!D16</f>
        <v>0</v>
      </c>
      <c r="W13" s="167">
        <f t="shared" si="8"/>
        <v>0</v>
      </c>
      <c r="X13" s="76">
        <f>分析係数表!E16</f>
        <v>0</v>
      </c>
      <c r="Y13" s="166">
        <f t="shared" si="9"/>
        <v>0</v>
      </c>
    </row>
    <row r="14" spans="1:25" x14ac:dyDescent="0.2">
      <c r="A14" s="6" t="s">
        <v>2</v>
      </c>
      <c r="B14" s="5" t="s">
        <v>364</v>
      </c>
      <c r="C14" s="90"/>
      <c r="D14" s="76">
        <f>投入係数表!E14</f>
        <v>1.7347908745247147E-2</v>
      </c>
      <c r="E14" s="77">
        <f t="shared" si="0"/>
        <v>1.7347908745247147</v>
      </c>
      <c r="F14" s="76">
        <f>分析係数表!C17</f>
        <v>6.074586697424067E-2</v>
      </c>
      <c r="G14" s="77">
        <f t="shared" si="1"/>
        <v>0.10538137569200495</v>
      </c>
      <c r="H14" s="77">
        <v>0.11702786458244055</v>
      </c>
      <c r="I14" s="77">
        <f t="shared" si="2"/>
        <v>0.11702786458244055</v>
      </c>
      <c r="J14" s="76">
        <f>分析係数表!G17</f>
        <v>0.21321961620469082</v>
      </c>
      <c r="K14" s="78">
        <f t="shared" si="3"/>
        <v>2.4952636371522504E-2</v>
      </c>
      <c r="L14" s="79"/>
      <c r="M14" s="80"/>
      <c r="N14" s="81">
        <f>分析係数表!H17</f>
        <v>2.8520008260967912E-3</v>
      </c>
      <c r="O14" s="82">
        <f t="shared" si="4"/>
        <v>3.8203765594258483E-2</v>
      </c>
      <c r="P14" s="76">
        <f>分析係数表!C17</f>
        <v>6.074586697424067E-2</v>
      </c>
      <c r="Q14" s="82">
        <f t="shared" si="5"/>
        <v>2.3207208627038984E-3</v>
      </c>
      <c r="R14" s="83">
        <v>4.2330771482332035E-3</v>
      </c>
      <c r="S14" s="84">
        <f t="shared" si="6"/>
        <v>0.12126094173067375</v>
      </c>
      <c r="T14" s="85">
        <f>分析係数表!F17</f>
        <v>0.32302771855010659</v>
      </c>
      <c r="U14" s="86">
        <f t="shared" si="7"/>
        <v>3.9170645356496954E-2</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投入係数表!E15</f>
        <v>0</v>
      </c>
      <c r="E15" s="77">
        <f t="shared" si="0"/>
        <v>0</v>
      </c>
      <c r="F15" s="76">
        <f>分析係数表!C18</f>
        <v>0.54911591355599221</v>
      </c>
      <c r="G15" s="77">
        <f t="shared" si="1"/>
        <v>0</v>
      </c>
      <c r="H15" s="77">
        <v>1.1648986491213684E-2</v>
      </c>
      <c r="I15" s="77">
        <f t="shared" si="2"/>
        <v>1.1648986491213684E-2</v>
      </c>
      <c r="J15" s="76">
        <f>分析係数表!G18</f>
        <v>0.21576398062527521</v>
      </c>
      <c r="K15" s="78">
        <f t="shared" si="3"/>
        <v>2.5134316955943222E-3</v>
      </c>
      <c r="L15" s="79"/>
      <c r="M15" s="80"/>
      <c r="N15" s="81">
        <f>分析係数表!H18</f>
        <v>4.5238633793259444E-4</v>
      </c>
      <c r="O15" s="82">
        <f t="shared" si="4"/>
        <v>6.059907645985828E-3</v>
      </c>
      <c r="P15" s="76">
        <f>分析係数表!C18</f>
        <v>0.54911591355599221</v>
      </c>
      <c r="Q15" s="82">
        <f t="shared" si="5"/>
        <v>3.3275917230904503E-3</v>
      </c>
      <c r="R15" s="83">
        <v>7.7385407394061105E-3</v>
      </c>
      <c r="S15" s="84">
        <f t="shared" si="6"/>
        <v>1.9387527230619796E-2</v>
      </c>
      <c r="T15" s="85">
        <f>分析係数表!F18</f>
        <v>0.45985615734624979</v>
      </c>
      <c r="U15" s="86">
        <f t="shared" si="7"/>
        <v>8.9154737727185993E-3</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投入係数表!E16</f>
        <v>2.376425855513308E-4</v>
      </c>
      <c r="E16" s="77">
        <f t="shared" si="0"/>
        <v>2.3764258555133078E-2</v>
      </c>
      <c r="F16" s="76">
        <f>分析係数表!C19</f>
        <v>2.9142663503896937E-2</v>
      </c>
      <c r="G16" s="77">
        <f t="shared" si="1"/>
        <v>6.9255379049184738E-4</v>
      </c>
      <c r="H16" s="77">
        <v>1.6879442346043759E-3</v>
      </c>
      <c r="I16" s="77">
        <f t="shared" si="2"/>
        <v>1.6879442346043759E-3</v>
      </c>
      <c r="J16" s="76">
        <f>分析係数表!G19</f>
        <v>5.9139784946236562E-2</v>
      </c>
      <c r="K16" s="78">
        <f t="shared" si="3"/>
        <v>9.982465903574267E-5</v>
      </c>
      <c r="L16" s="79"/>
      <c r="M16" s="80"/>
      <c r="N16" s="81">
        <f>分析係数表!H19</f>
        <v>-1.1801382728676376E-4</v>
      </c>
      <c r="O16" s="82">
        <f t="shared" si="4"/>
        <v>-1.5808454728658682E-3</v>
      </c>
      <c r="P16" s="76">
        <f>分析係数表!C19</f>
        <v>2.9142663503896937E-2</v>
      </c>
      <c r="Q16" s="82">
        <f t="shared" si="5"/>
        <v>-4.6070047667388833E-5</v>
      </c>
      <c r="R16" s="83">
        <v>9.8484347575027598E-5</v>
      </c>
      <c r="S16" s="84">
        <f t="shared" si="6"/>
        <v>1.7864285821794035E-3</v>
      </c>
      <c r="T16" s="85">
        <f>分析係数表!F19</f>
        <v>0.2446236559139785</v>
      </c>
      <c r="U16" s="86">
        <f t="shared" si="7"/>
        <v>4.3700269080195088E-4</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投入係数表!E17</f>
        <v>0</v>
      </c>
      <c r="E17" s="77">
        <f t="shared" si="0"/>
        <v>0</v>
      </c>
      <c r="F17" s="76">
        <f>分析係数表!C20</f>
        <v>9.9464422341239977E-3</v>
      </c>
      <c r="G17" s="77">
        <f t="shared" si="1"/>
        <v>0</v>
      </c>
      <c r="H17" s="77">
        <v>1.9033350955084062E-4</v>
      </c>
      <c r="I17" s="77">
        <f t="shared" si="2"/>
        <v>1.9033350955084062E-4</v>
      </c>
      <c r="J17" s="76">
        <f>分析係数表!G20</f>
        <v>0.10126582278481013</v>
      </c>
      <c r="K17" s="78">
        <f t="shared" si="3"/>
        <v>1.9274279448186392E-5</v>
      </c>
      <c r="L17" s="79"/>
      <c r="M17" s="80"/>
      <c r="N17" s="81">
        <f>分析係数表!H20</f>
        <v>5.6056567961212792E-4</v>
      </c>
      <c r="O17" s="82">
        <f t="shared" si="4"/>
        <v>7.5090159961128744E-3</v>
      </c>
      <c r="P17" s="76">
        <f>分析係数表!C20</f>
        <v>9.9464422341239977E-3</v>
      </c>
      <c r="Q17" s="82">
        <f t="shared" si="5"/>
        <v>7.4687993840449781E-5</v>
      </c>
      <c r="R17" s="83">
        <v>1.3494433296519157E-4</v>
      </c>
      <c r="S17" s="84">
        <f t="shared" si="6"/>
        <v>3.2527784251603221E-4</v>
      </c>
      <c r="T17" s="85">
        <f>分析係数表!F20</f>
        <v>0.22784810126582278</v>
      </c>
      <c r="U17" s="86">
        <f t="shared" si="7"/>
        <v>7.411393880112126E-5</v>
      </c>
      <c r="V17" s="87">
        <f>分析係数表!D20</f>
        <v>1.2658227848101266E-2</v>
      </c>
      <c r="W17" s="167">
        <f t="shared" si="8"/>
        <v>0</v>
      </c>
      <c r="X17" s="76">
        <f>分析係数表!E20</f>
        <v>0</v>
      </c>
      <c r="Y17" s="166">
        <f t="shared" si="9"/>
        <v>0</v>
      </c>
    </row>
    <row r="18" spans="1:25" x14ac:dyDescent="0.2">
      <c r="A18" s="6" t="s">
        <v>6</v>
      </c>
      <c r="B18" s="5" t="s">
        <v>34</v>
      </c>
      <c r="C18" s="90"/>
      <c r="D18" s="76">
        <f>投入係数表!E18</f>
        <v>1.6634980988593155E-3</v>
      </c>
      <c r="E18" s="77">
        <f t="shared" si="0"/>
        <v>0.16634980988593154</v>
      </c>
      <c r="F18" s="76">
        <f>分析係数表!C21</f>
        <v>0.16340425531914893</v>
      </c>
      <c r="G18" s="77">
        <f t="shared" si="1"/>
        <v>2.7182266806892643E-2</v>
      </c>
      <c r="H18" s="77">
        <v>3.594410080177491E-2</v>
      </c>
      <c r="I18" s="77">
        <f t="shared" si="2"/>
        <v>3.594410080177491E-2</v>
      </c>
      <c r="J18" s="76">
        <f>分析係数表!G21</f>
        <v>0.28521373510861947</v>
      </c>
      <c r="K18" s="78">
        <f t="shared" si="3"/>
        <v>1.0251751244794946E-2</v>
      </c>
      <c r="L18" s="79"/>
      <c r="M18" s="80"/>
      <c r="N18" s="81">
        <f>分析係数表!H21</f>
        <v>9.2444164707964954E-4</v>
      </c>
      <c r="O18" s="82">
        <f t="shared" si="4"/>
        <v>1.2383289537449301E-2</v>
      </c>
      <c r="P18" s="76">
        <f>分析係数表!C21</f>
        <v>0.16340425531914893</v>
      </c>
      <c r="Q18" s="82">
        <f t="shared" si="5"/>
        <v>2.0234822052683111E-3</v>
      </c>
      <c r="R18" s="83">
        <v>4.2670840899320852E-3</v>
      </c>
      <c r="S18" s="84">
        <f t="shared" si="6"/>
        <v>4.0211184891706997E-2</v>
      </c>
      <c r="T18" s="85">
        <f>分析係数表!F21</f>
        <v>0.42560149497780891</v>
      </c>
      <c r="U18" s="86">
        <f t="shared" si="7"/>
        <v>1.711394040473958E-2</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投入係数表!E19</f>
        <v>0</v>
      </c>
      <c r="E19" s="77">
        <f t="shared" si="0"/>
        <v>0</v>
      </c>
      <c r="F19" s="76">
        <f>分析係数表!C22</f>
        <v>3.8216560509554132E-2</v>
      </c>
      <c r="G19" s="77">
        <f t="shared" si="1"/>
        <v>0</v>
      </c>
      <c r="H19" s="77">
        <v>3.3688343766276715E-4</v>
      </c>
      <c r="I19" s="77">
        <f t="shared" si="2"/>
        <v>3.3688343766276715E-4</v>
      </c>
      <c r="J19" s="76">
        <f>分析係数表!G22</f>
        <v>0.19408999328408327</v>
      </c>
      <c r="K19" s="78">
        <f t="shared" si="3"/>
        <v>6.5385704153485356E-5</v>
      </c>
      <c r="L19" s="79"/>
      <c r="M19" s="80"/>
      <c r="N19" s="81">
        <f>分析係数表!H22</f>
        <v>3.9337942428921259E-5</v>
      </c>
      <c r="O19" s="82">
        <f t="shared" si="4"/>
        <v>5.269484909552894E-4</v>
      </c>
      <c r="P19" s="76">
        <f>分析係数表!C22</f>
        <v>3.8216560509554132E-2</v>
      </c>
      <c r="Q19" s="82">
        <f t="shared" si="5"/>
        <v>2.0138158890011055E-5</v>
      </c>
      <c r="R19" s="83">
        <v>1.8817495229813815E-4</v>
      </c>
      <c r="S19" s="84">
        <f t="shared" si="6"/>
        <v>5.2505838996090527E-4</v>
      </c>
      <c r="T19" s="85">
        <f>分析係数表!F22</f>
        <v>0.41168569509738079</v>
      </c>
      <c r="U19" s="86">
        <f t="shared" si="7"/>
        <v>2.1615902823776692E-4</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投入係数表!E20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3.9521136821646705E-4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投入係数表!E21</f>
        <v>0</v>
      </c>
      <c r="E21" s="77">
        <f t="shared" si="0"/>
        <v>0</v>
      </c>
      <c r="F21" s="76">
        <f>分析係数表!C24</f>
        <v>0.44444444444444442</v>
      </c>
      <c r="G21" s="77">
        <f t="shared" si="1"/>
        <v>0</v>
      </c>
      <c r="H21" s="77">
        <v>4.5387227875471276E-3</v>
      </c>
      <c r="I21" s="77">
        <f t="shared" si="2"/>
        <v>4.5387227875471276E-3</v>
      </c>
      <c r="J21" s="76">
        <f>分析係数表!G24</f>
        <v>0.20874587458745875</v>
      </c>
      <c r="K21" s="78">
        <f t="shared" si="3"/>
        <v>9.4743965779655389E-4</v>
      </c>
      <c r="L21" s="79"/>
      <c r="M21" s="80"/>
      <c r="N21" s="81">
        <f>分析係数表!H24</f>
        <v>3.6387596746752162E-4</v>
      </c>
      <c r="O21" s="82">
        <f t="shared" si="4"/>
        <v>4.8742735413364272E-3</v>
      </c>
      <c r="P21" s="76">
        <f>分析係数表!C24</f>
        <v>0.44444444444444442</v>
      </c>
      <c r="Q21" s="82">
        <f t="shared" si="5"/>
        <v>2.1663437961495233E-3</v>
      </c>
      <c r="R21" s="83">
        <v>7.5492216658223877E-3</v>
      </c>
      <c r="S21" s="84">
        <f t="shared" si="6"/>
        <v>1.2087944453369515E-2</v>
      </c>
      <c r="T21" s="85">
        <f>分析係数表!F24</f>
        <v>0.39356435643564358</v>
      </c>
      <c r="U21" s="86">
        <f t="shared" si="7"/>
        <v>4.7573840794201804E-3</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投入係数表!E22</f>
        <v>0</v>
      </c>
      <c r="E22" s="77">
        <f t="shared" si="0"/>
        <v>0</v>
      </c>
      <c r="F22" s="76">
        <f>分析係数表!C25</f>
        <v>6.3926940639269514E-3</v>
      </c>
      <c r="G22" s="77">
        <f t="shared" si="1"/>
        <v>0</v>
      </c>
      <c r="H22" s="77">
        <v>1.2301433576409352E-4</v>
      </c>
      <c r="I22" s="77">
        <f t="shared" si="2"/>
        <v>1.2301433576409352E-4</v>
      </c>
      <c r="J22" s="76">
        <f>分析係数表!G25</f>
        <v>0.2</v>
      </c>
      <c r="K22" s="78">
        <f t="shared" si="3"/>
        <v>2.4602867152818704E-5</v>
      </c>
      <c r="L22" s="79"/>
      <c r="M22" s="80"/>
      <c r="N22" s="81">
        <f>分析係数表!H25</f>
        <v>5.212277371832066E-4</v>
      </c>
      <c r="O22" s="82">
        <f t="shared" si="4"/>
        <v>6.982067505157584E-3</v>
      </c>
      <c r="P22" s="76">
        <f>分析係数表!C25</f>
        <v>6.3926940639269514E-3</v>
      </c>
      <c r="Q22" s="82">
        <f t="shared" si="5"/>
        <v>4.4634221494158145E-5</v>
      </c>
      <c r="R22" s="83">
        <v>1.1741032866660291E-4</v>
      </c>
      <c r="S22" s="84">
        <f t="shared" si="6"/>
        <v>2.4042466443069643E-4</v>
      </c>
      <c r="T22" s="85">
        <f>分析係数表!F25</f>
        <v>0.35238095238095241</v>
      </c>
      <c r="U22" s="86">
        <f t="shared" si="7"/>
        <v>8.4721072227959701E-5</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投入係数表!E23</f>
        <v>1.6634980988593155E-3</v>
      </c>
      <c r="E23" s="77">
        <f t="shared" si="0"/>
        <v>0.16634980988593154</v>
      </c>
      <c r="F23" s="76">
        <f>分析係数表!C26</f>
        <v>0.22258379433778064</v>
      </c>
      <c r="G23" s="77">
        <f t="shared" si="1"/>
        <v>3.7026771871779093E-2</v>
      </c>
      <c r="H23" s="77">
        <v>4.3381523496238146E-2</v>
      </c>
      <c r="I23" s="77">
        <f t="shared" si="2"/>
        <v>4.3381523496238146E-2</v>
      </c>
      <c r="J23" s="76">
        <f>分析係数表!G26</f>
        <v>0.19608865710560625</v>
      </c>
      <c r="K23" s="78">
        <f t="shared" si="3"/>
        <v>8.5066246855726429E-3</v>
      </c>
      <c r="L23" s="79"/>
      <c r="M23" s="80"/>
      <c r="N23" s="81">
        <f>分析係数表!H26</f>
        <v>1.1073630793741334E-2</v>
      </c>
      <c r="O23" s="82">
        <f t="shared" si="4"/>
        <v>0.14833600020391396</v>
      </c>
      <c r="P23" s="76">
        <f>分析係数表!C26</f>
        <v>0.22258379433778064</v>
      </c>
      <c r="Q23" s="82">
        <f t="shared" si="5"/>
        <v>3.3017189762276973E-2</v>
      </c>
      <c r="R23" s="83">
        <v>3.4718310637613742E-2</v>
      </c>
      <c r="S23" s="84">
        <f t="shared" si="6"/>
        <v>7.8099834133851881E-2</v>
      </c>
      <c r="T23" s="85">
        <f>分析係数表!F26</f>
        <v>0.33481095176010428</v>
      </c>
      <c r="U23" s="86">
        <f t="shared" si="7"/>
        <v>2.6148679798661228E-2</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投入係数表!E24</f>
        <v>0</v>
      </c>
      <c r="E24" s="77">
        <f t="shared" si="0"/>
        <v>0</v>
      </c>
      <c r="F24" s="76">
        <f>分析係数表!C27</f>
        <v>1.0521885521885488E-2</v>
      </c>
      <c r="G24" s="77">
        <f t="shared" si="1"/>
        <v>0</v>
      </c>
      <c r="H24" s="77">
        <v>4.2051074611026953E-5</v>
      </c>
      <c r="I24" s="77">
        <f t="shared" si="2"/>
        <v>4.2051074611026953E-5</v>
      </c>
      <c r="J24" s="76">
        <f>分析係数表!G27</f>
        <v>0.17391304347826086</v>
      </c>
      <c r="K24" s="78">
        <f t="shared" si="3"/>
        <v>7.3132303671351224E-6</v>
      </c>
      <c r="L24" s="79"/>
      <c r="M24" s="80"/>
      <c r="N24" s="81">
        <f>分析係数表!H27</f>
        <v>1.0867106595989497E-2</v>
      </c>
      <c r="O24" s="82">
        <f t="shared" si="4"/>
        <v>0.14556952062639869</v>
      </c>
      <c r="P24" s="76">
        <f>分析係数表!C27</f>
        <v>1.0521885521885488E-2</v>
      </c>
      <c r="Q24" s="82">
        <f t="shared" si="5"/>
        <v>1.5316658315067152E-3</v>
      </c>
      <c r="R24" s="83">
        <v>1.5441773261393764E-3</v>
      </c>
      <c r="S24" s="84">
        <f t="shared" si="6"/>
        <v>1.5862284007504034E-3</v>
      </c>
      <c r="T24" s="85">
        <f>分析係数表!F27</f>
        <v>0.36231884057971014</v>
      </c>
      <c r="U24" s="86">
        <f t="shared" si="7"/>
        <v>5.7472043505449398E-4</v>
      </c>
      <c r="V24" s="87">
        <f>分析係数表!D27</f>
        <v>0</v>
      </c>
      <c r="W24" s="167">
        <f t="shared" si="8"/>
        <v>0</v>
      </c>
      <c r="X24" s="76">
        <f>分析係数表!E27</f>
        <v>0</v>
      </c>
      <c r="Y24" s="166">
        <f t="shared" si="9"/>
        <v>0</v>
      </c>
    </row>
    <row r="25" spans="1:25" x14ac:dyDescent="0.2">
      <c r="A25" s="6" t="s">
        <v>13</v>
      </c>
      <c r="B25" s="5" t="s">
        <v>191</v>
      </c>
      <c r="C25" s="90"/>
      <c r="D25" s="76">
        <f>投入係数表!E25</f>
        <v>4.9192015209125473E-2</v>
      </c>
      <c r="E25" s="77">
        <f t="shared" si="0"/>
        <v>4.919201520912547</v>
      </c>
      <c r="F25" s="76">
        <f>分析係数表!C28</f>
        <v>5.934473521533068E-2</v>
      </c>
      <c r="G25" s="77">
        <f t="shared" si="1"/>
        <v>0.29192871172940704</v>
      </c>
      <c r="H25" s="77">
        <v>0.31534179701657328</v>
      </c>
      <c r="I25" s="77">
        <f t="shared" si="2"/>
        <v>0.31534179701657328</v>
      </c>
      <c r="J25" s="76">
        <f>分析係数表!G28</f>
        <v>0.12525252525252525</v>
      </c>
      <c r="K25" s="78">
        <f t="shared" si="3"/>
        <v>3.9497356393995035E-2</v>
      </c>
      <c r="L25" s="79"/>
      <c r="M25" s="80"/>
      <c r="N25" s="81">
        <f>分析係数表!H28</f>
        <v>2.0780268088077654E-2</v>
      </c>
      <c r="O25" s="82">
        <f t="shared" si="4"/>
        <v>0.27836054034713165</v>
      </c>
      <c r="P25" s="76">
        <f>分析係数表!C28</f>
        <v>5.934473521533068E-2</v>
      </c>
      <c r="Q25" s="82">
        <f t="shared" si="5"/>
        <v>1.65192325612969E-2</v>
      </c>
      <c r="R25" s="83">
        <v>1.7675297730748496E-2</v>
      </c>
      <c r="S25" s="84">
        <f t="shared" si="6"/>
        <v>0.33301709474732177</v>
      </c>
      <c r="T25" s="85">
        <f>分析係数表!F28</f>
        <v>0.21414141414141413</v>
      </c>
      <c r="U25" s="86">
        <f t="shared" si="7"/>
        <v>7.1312751602456786E-2</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投入係数表!E26</f>
        <v>7.3669201520912544E-3</v>
      </c>
      <c r="E26" s="77">
        <f t="shared" si="0"/>
        <v>0.73669201520912542</v>
      </c>
      <c r="F26" s="76">
        <f>分析係数表!C29</f>
        <v>0.10737736577829282</v>
      </c>
      <c r="G26" s="77">
        <f t="shared" si="1"/>
        <v>7.9104047983057924E-2</v>
      </c>
      <c r="H26" s="77">
        <v>9.1946708155187351E-2</v>
      </c>
      <c r="I26" s="77">
        <f t="shared" si="2"/>
        <v>9.1946708155187351E-2</v>
      </c>
      <c r="J26" s="76">
        <f>分析係数表!G29</f>
        <v>0.26220204313280365</v>
      </c>
      <c r="K26" s="78">
        <f t="shared" si="3"/>
        <v>2.4108614737625742E-2</v>
      </c>
      <c r="L26" s="79"/>
      <c r="M26" s="80"/>
      <c r="N26" s="81">
        <f>分析係数表!H29</f>
        <v>9.8049821504086233E-3</v>
      </c>
      <c r="O26" s="82">
        <f t="shared" si="4"/>
        <v>0.13134191137060588</v>
      </c>
      <c r="P26" s="76">
        <f>分析係数表!C29</f>
        <v>0.10737736577829282</v>
      </c>
      <c r="Q26" s="82">
        <f t="shared" si="5"/>
        <v>1.4103148459261665E-2</v>
      </c>
      <c r="R26" s="83">
        <v>1.8091263597863744E-2</v>
      </c>
      <c r="S26" s="84">
        <f t="shared" si="6"/>
        <v>0.11003797175305109</v>
      </c>
      <c r="T26" s="85">
        <f>分析係数表!F29</f>
        <v>0.42792281498297391</v>
      </c>
      <c r="U26" s="86">
        <f t="shared" si="7"/>
        <v>4.708775862758259E-2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投入係数表!E27</f>
        <v>9.5057034220532319E-4</v>
      </c>
      <c r="E27" s="77">
        <f t="shared" si="0"/>
        <v>9.5057034220532313E-2</v>
      </c>
      <c r="F27" s="76">
        <f>分析係数表!C30</f>
        <v>1</v>
      </c>
      <c r="G27" s="77">
        <f t="shared" si="1"/>
        <v>9.5057034220532313E-2</v>
      </c>
      <c r="H27" s="77">
        <v>0.11974763068141549</v>
      </c>
      <c r="I27" s="77">
        <f t="shared" si="2"/>
        <v>0.11974763068141549</v>
      </c>
      <c r="J27" s="76">
        <f>分析係数表!G30</f>
        <v>0.34459787999611008</v>
      </c>
      <c r="K27" s="78">
        <f t="shared" si="3"/>
        <v>4.1264779667372922E-2</v>
      </c>
      <c r="L27" s="79"/>
      <c r="M27" s="80"/>
      <c r="N27" s="81">
        <f>分析係数表!H30</f>
        <v>0</v>
      </c>
      <c r="O27" s="82">
        <f t="shared" si="4"/>
        <v>0</v>
      </c>
      <c r="P27" s="76">
        <f>分析係数表!C30</f>
        <v>1</v>
      </c>
      <c r="Q27" s="82">
        <f t="shared" si="5"/>
        <v>0</v>
      </c>
      <c r="R27" s="83">
        <v>3.3487521976902003E-2</v>
      </c>
      <c r="S27" s="84">
        <f t="shared" si="6"/>
        <v>0.1532351526583175</v>
      </c>
      <c r="T27" s="85">
        <f>分析係数表!F30</f>
        <v>0.44063016629388313</v>
      </c>
      <c r="U27" s="86">
        <f t="shared" si="7"/>
        <v>6.7520030797903002E-2</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投入係数表!E28</f>
        <v>7.1292775665399242E-3</v>
      </c>
      <c r="E28" s="77">
        <f t="shared" si="0"/>
        <v>0.71292775665399244</v>
      </c>
      <c r="F28" s="76">
        <f>分析係数表!C31</f>
        <v>0.18861092824226466</v>
      </c>
      <c r="G28" s="77">
        <f t="shared" si="1"/>
        <v>0.13446596595218488</v>
      </c>
      <c r="H28" s="77">
        <v>0.16705108163192472</v>
      </c>
      <c r="I28" s="77">
        <f t="shared" si="2"/>
        <v>0.16705108163192472</v>
      </c>
      <c r="J28" s="76">
        <f>分析係数表!G31</f>
        <v>7.1118820468343447E-2</v>
      </c>
      <c r="K28" s="78">
        <f t="shared" si="3"/>
        <v>1.188047588362344E-2</v>
      </c>
      <c r="L28" s="79"/>
      <c r="M28" s="80"/>
      <c r="N28" s="81">
        <f>分析係数表!H31</f>
        <v>2.3061868748955085E-2</v>
      </c>
      <c r="O28" s="82">
        <f t="shared" si="4"/>
        <v>0.30892355282253842</v>
      </c>
      <c r="P28" s="76">
        <f>分析係数表!C31</f>
        <v>0.18861092824226466</v>
      </c>
      <c r="Q28" s="82">
        <f t="shared" si="5"/>
        <v>5.8266358053757253E-2</v>
      </c>
      <c r="R28" s="83">
        <v>7.5007150917123261E-2</v>
      </c>
      <c r="S28" s="84">
        <f t="shared" si="6"/>
        <v>0.24205823254904799</v>
      </c>
      <c r="T28" s="85">
        <f>分析係数表!F31</f>
        <v>0.34518647007805725</v>
      </c>
      <c r="U28" s="86">
        <f t="shared" si="7"/>
        <v>8.3555226846939376E-2</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投入係数表!E29</f>
        <v>2.376425855513308E-4</v>
      </c>
      <c r="E29" s="77">
        <f t="shared" si="0"/>
        <v>2.3764258555133078E-2</v>
      </c>
      <c r="F29" s="76">
        <f>分析係数表!C32</f>
        <v>1</v>
      </c>
      <c r="G29" s="77">
        <f t="shared" si="1"/>
        <v>2.3764258555133078E-2</v>
      </c>
      <c r="H29" s="77">
        <v>4.3246647789050296E-2</v>
      </c>
      <c r="I29" s="77">
        <f t="shared" si="2"/>
        <v>4.3246647789050296E-2</v>
      </c>
      <c r="J29" s="76">
        <f>分析係数表!G32</f>
        <v>0.14006342494714588</v>
      </c>
      <c r="K29" s="78">
        <f t="shared" si="3"/>
        <v>6.0572736068172988E-3</v>
      </c>
      <c r="L29" s="79"/>
      <c r="M29" s="80"/>
      <c r="N29" s="81">
        <f>分析係数表!H32</f>
        <v>6.5891053568443107E-3</v>
      </c>
      <c r="O29" s="82">
        <f t="shared" si="4"/>
        <v>8.8263872235010976E-2</v>
      </c>
      <c r="P29" s="76">
        <f>分析係数表!C32</f>
        <v>1</v>
      </c>
      <c r="Q29" s="82">
        <f t="shared" si="5"/>
        <v>8.8263872235010976E-2</v>
      </c>
      <c r="R29" s="83">
        <v>0.11522643452367112</v>
      </c>
      <c r="S29" s="84">
        <f t="shared" si="6"/>
        <v>0.15847308231272142</v>
      </c>
      <c r="T29" s="85">
        <f>分析係数表!F32</f>
        <v>0.48202959830866809</v>
      </c>
      <c r="U29" s="86">
        <f t="shared" si="7"/>
        <v>7.6388716209937604E-2</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投入係数表!E30</f>
        <v>0</v>
      </c>
      <c r="E30" s="77">
        <f t="shared" si="0"/>
        <v>0</v>
      </c>
      <c r="F30" s="76">
        <f>分析係数表!C33</f>
        <v>0.72406639004149376</v>
      </c>
      <c r="G30" s="77">
        <f t="shared" si="1"/>
        <v>0</v>
      </c>
      <c r="H30" s="77">
        <v>1.0200844487791266E-2</v>
      </c>
      <c r="I30" s="77">
        <f t="shared" si="2"/>
        <v>1.0200844487791266E-2</v>
      </c>
      <c r="J30" s="76">
        <f>分析係数表!G33</f>
        <v>0.50714966634890368</v>
      </c>
      <c r="K30" s="78">
        <f t="shared" si="3"/>
        <v>5.1733548784603936E-3</v>
      </c>
      <c r="L30" s="79"/>
      <c r="M30" s="80"/>
      <c r="N30" s="81">
        <f>分析係数表!H33</f>
        <v>9.6377958950857076E-4</v>
      </c>
      <c r="O30" s="82">
        <f t="shared" si="4"/>
        <v>1.291023802840459E-2</v>
      </c>
      <c r="P30" s="76">
        <f>分析係数表!C33</f>
        <v>0.72406639004149376</v>
      </c>
      <c r="Q30" s="82">
        <f t="shared" si="5"/>
        <v>9.3478694438033239E-3</v>
      </c>
      <c r="R30" s="83">
        <v>2.8958419240220041E-2</v>
      </c>
      <c r="S30" s="84">
        <f t="shared" si="6"/>
        <v>3.9159263728011304E-2</v>
      </c>
      <c r="T30" s="85">
        <f>分析係数表!F33</f>
        <v>0.64537654909437558</v>
      </c>
      <c r="U30" s="86">
        <f t="shared" si="7"/>
        <v>2.5272470489860487E-2</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投入係数表!E31</f>
        <v>6.2975285171102666E-2</v>
      </c>
      <c r="E31" s="77">
        <f t="shared" si="0"/>
        <v>6.2975285171102664</v>
      </c>
      <c r="F31" s="76">
        <f>分析係数表!C34</f>
        <v>0.32384390579336431</v>
      </c>
      <c r="G31" s="77">
        <f t="shared" si="1"/>
        <v>2.0394162318260824</v>
      </c>
      <c r="H31" s="77">
        <v>2.2345468418879295</v>
      </c>
      <c r="I31" s="77">
        <f t="shared" si="2"/>
        <v>2.2345468418879295</v>
      </c>
      <c r="J31" s="76">
        <f>分析係数表!G34</f>
        <v>0.42504523132592403</v>
      </c>
      <c r="K31" s="78">
        <f t="shared" si="3"/>
        <v>0.94978347931886797</v>
      </c>
      <c r="L31" s="79"/>
      <c r="M31" s="80"/>
      <c r="N31" s="81">
        <f>分析係数表!H34</f>
        <v>0.16282957819891231</v>
      </c>
      <c r="O31" s="82">
        <f t="shared" si="4"/>
        <v>2.1811715411866817</v>
      </c>
      <c r="P31" s="76">
        <f>分析係数表!C34</f>
        <v>0.32384390579336431</v>
      </c>
      <c r="Q31" s="82">
        <f t="shared" si="5"/>
        <v>0.70635911110322702</v>
      </c>
      <c r="R31" s="83">
        <v>0.76273477398588985</v>
      </c>
      <c r="S31" s="84">
        <f t="shared" si="6"/>
        <v>2.9972816158738196</v>
      </c>
      <c r="T31" s="85">
        <f>分析係数表!F34</f>
        <v>0.69998707676402172</v>
      </c>
      <c r="U31" s="86">
        <f t="shared" si="7"/>
        <v>2.0980583965340585</v>
      </c>
      <c r="V31" s="87">
        <f>分析係数表!D34</f>
        <v>0.29303437580770225</v>
      </c>
      <c r="W31" s="167">
        <f t="shared" si="8"/>
        <v>1</v>
      </c>
      <c r="X31" s="76">
        <f>分析係数表!E34</f>
        <v>0.18493150684931506</v>
      </c>
      <c r="Y31" s="166">
        <f t="shared" si="9"/>
        <v>1</v>
      </c>
    </row>
    <row r="32" spans="1:25" x14ac:dyDescent="0.2">
      <c r="A32" s="6" t="s">
        <v>20</v>
      </c>
      <c r="B32" s="5" t="s">
        <v>37</v>
      </c>
      <c r="C32" s="90"/>
      <c r="D32" s="76">
        <f>投入係数表!E32</f>
        <v>9.0304182509505695E-3</v>
      </c>
      <c r="E32" s="77">
        <f t="shared" si="0"/>
        <v>0.90304182509505693</v>
      </c>
      <c r="F32" s="76">
        <f>分析係数表!C35</f>
        <v>0.26996197718631176</v>
      </c>
      <c r="G32" s="77">
        <f t="shared" si="1"/>
        <v>0.24378695658459709</v>
      </c>
      <c r="H32" s="77">
        <v>0.29213408049307016</v>
      </c>
      <c r="I32" s="77">
        <f t="shared" si="2"/>
        <v>0.29213408049307016</v>
      </c>
      <c r="J32" s="76">
        <f>分析係数表!G35</f>
        <v>0.31501962183374954</v>
      </c>
      <c r="K32" s="78">
        <f t="shared" si="3"/>
        <v>9.202796756167711E-2</v>
      </c>
      <c r="L32" s="79"/>
      <c r="M32" s="80"/>
      <c r="N32" s="81">
        <f>分析係数表!H35</f>
        <v>6.1563879901261762E-2</v>
      </c>
      <c r="O32" s="82">
        <f t="shared" si="4"/>
        <v>0.82467438834502793</v>
      </c>
      <c r="P32" s="76">
        <f>分析係数表!C35</f>
        <v>0.26996197718631176</v>
      </c>
      <c r="Q32" s="82">
        <f t="shared" si="5"/>
        <v>0.22263072841253603</v>
      </c>
      <c r="R32" s="83">
        <v>0.28024541663012481</v>
      </c>
      <c r="S32" s="84">
        <f t="shared" si="6"/>
        <v>0.57237949712319502</v>
      </c>
      <c r="T32" s="85">
        <f>分析係数表!F35</f>
        <v>0.64537995005351412</v>
      </c>
      <c r="U32" s="86">
        <f t="shared" si="7"/>
        <v>0.36940225126502313</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投入係数表!E33</f>
        <v>7.1292775665399242E-4</v>
      </c>
      <c r="E33" s="77">
        <f t="shared" si="0"/>
        <v>7.1292775665399238E-2</v>
      </c>
      <c r="F33" s="76">
        <f>分析係数表!C36</f>
        <v>0.80496031746031749</v>
      </c>
      <c r="G33" s="77">
        <f t="shared" si="1"/>
        <v>5.7387855332246968E-2</v>
      </c>
      <c r="H33" s="77">
        <v>0.15787439228030961</v>
      </c>
      <c r="I33" s="77">
        <f t="shared" si="2"/>
        <v>0.15787439228030961</v>
      </c>
      <c r="J33" s="76">
        <f>分析係数表!G36</f>
        <v>2.1935483870967741E-2</v>
      </c>
      <c r="K33" s="78">
        <f t="shared" si="3"/>
        <v>3.4630511855035656E-3</v>
      </c>
      <c r="L33" s="79"/>
      <c r="M33" s="80"/>
      <c r="N33" s="81">
        <f>分析係数表!H36</f>
        <v>0.17534887837691648</v>
      </c>
      <c r="O33" s="82">
        <f t="shared" si="4"/>
        <v>2.3488728984332026</v>
      </c>
      <c r="P33" s="76">
        <f>分析係数表!C36</f>
        <v>0.80496031746031749</v>
      </c>
      <c r="Q33" s="82">
        <f t="shared" si="5"/>
        <v>1.8907494739967268</v>
      </c>
      <c r="R33" s="83">
        <v>1.9659637702995361</v>
      </c>
      <c r="S33" s="84">
        <f t="shared" si="6"/>
        <v>2.1238381625798457</v>
      </c>
      <c r="T33" s="85">
        <f>分析係数表!F36</f>
        <v>0.87987711213517661</v>
      </c>
      <c r="U33" s="86">
        <f t="shared" si="7"/>
        <v>1.8687165891332342</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投入係数表!E34</f>
        <v>2.0674904942965779E-2</v>
      </c>
      <c r="E34" s="77">
        <f t="shared" si="0"/>
        <v>2.0674904942965777</v>
      </c>
      <c r="F34" s="76">
        <f>分析係数表!C37</f>
        <v>0.55184267327524184</v>
      </c>
      <c r="G34" s="77">
        <f t="shared" si="1"/>
        <v>1.1409294813437745</v>
      </c>
      <c r="H34" s="77">
        <v>1.4586196509036018</v>
      </c>
      <c r="I34" s="77">
        <f t="shared" si="2"/>
        <v>1.4586196509036018</v>
      </c>
      <c r="J34" s="76">
        <f>分析係数表!G37</f>
        <v>0.39950799507995077</v>
      </c>
      <c r="K34" s="78">
        <f t="shared" si="3"/>
        <v>0.58273021231671562</v>
      </c>
      <c r="L34" s="79"/>
      <c r="M34" s="80"/>
      <c r="N34" s="81">
        <f>分析係数表!H37</f>
        <v>4.8346331245144224E-2</v>
      </c>
      <c r="O34" s="82">
        <f t="shared" si="4"/>
        <v>0.64761969538405073</v>
      </c>
      <c r="P34" s="76">
        <f>分析係数表!C37</f>
        <v>0.55184267327524184</v>
      </c>
      <c r="Q34" s="82">
        <f t="shared" si="5"/>
        <v>0.35738418396643234</v>
      </c>
      <c r="R34" s="83">
        <v>0.45740156228760331</v>
      </c>
      <c r="S34" s="84">
        <f t="shared" si="6"/>
        <v>1.9160212131912051</v>
      </c>
      <c r="T34" s="85">
        <f>分析係数表!F37</f>
        <v>0.59204592045920457</v>
      </c>
      <c r="U34" s="86">
        <f t="shared" si="7"/>
        <v>1.1343725427831488</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投入係数表!E35</f>
        <v>4.5152091254752847E-3</v>
      </c>
      <c r="E35" s="77">
        <f t="shared" si="0"/>
        <v>0.45152091254752846</v>
      </c>
      <c r="F35" s="76">
        <f>分析係数表!C38</f>
        <v>1.1757092007334657E-2</v>
      </c>
      <c r="G35" s="77">
        <f t="shared" si="1"/>
        <v>5.3085729120569978E-3</v>
      </c>
      <c r="H35" s="77">
        <v>7.8678378789562627E-3</v>
      </c>
      <c r="I35" s="77">
        <f t="shared" si="2"/>
        <v>7.8678378789562627E-3</v>
      </c>
      <c r="J35" s="76">
        <f>分析係数表!G38</f>
        <v>0.32317073170731708</v>
      </c>
      <c r="K35" s="78">
        <f t="shared" si="3"/>
        <v>2.542654924296841E-3</v>
      </c>
      <c r="L35" s="79"/>
      <c r="M35" s="80"/>
      <c r="N35" s="81">
        <f>分析係数表!H38</f>
        <v>4.2711170992201251E-2</v>
      </c>
      <c r="O35" s="82">
        <f t="shared" si="4"/>
        <v>0.57213432405470543</v>
      </c>
      <c r="P35" s="76">
        <f>分析係数表!C38</f>
        <v>1.1757092007334657E-2</v>
      </c>
      <c r="Q35" s="82">
        <f t="shared" si="5"/>
        <v>6.726635888465394E-3</v>
      </c>
      <c r="R35" s="83">
        <v>8.0471781104216981E-3</v>
      </c>
      <c r="S35" s="84">
        <f t="shared" si="6"/>
        <v>1.5915015989377959E-2</v>
      </c>
      <c r="T35" s="85">
        <f>分析係数表!F38</f>
        <v>0.53048780487804881</v>
      </c>
      <c r="U35" s="86">
        <f t="shared" si="7"/>
        <v>8.4427218968041624E-3</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投入係数表!E36</f>
        <v>0</v>
      </c>
      <c r="E36" s="77">
        <f t="shared" si="0"/>
        <v>0</v>
      </c>
      <c r="F36" s="76">
        <f>分析係数表!C39</f>
        <v>1</v>
      </c>
      <c r="G36" s="77">
        <f t="shared" si="1"/>
        <v>0</v>
      </c>
      <c r="H36" s="77">
        <v>1.8830992046596121E-2</v>
      </c>
      <c r="I36" s="77">
        <f t="shared" si="2"/>
        <v>1.8830992046596121E-2</v>
      </c>
      <c r="J36" s="76">
        <f>分析係数表!G39</f>
        <v>0.35350897115602997</v>
      </c>
      <c r="K36" s="78">
        <f t="shared" si="3"/>
        <v>6.6569246242395774E-3</v>
      </c>
      <c r="L36" s="79"/>
      <c r="M36" s="80"/>
      <c r="N36" s="81">
        <f>分析係数表!H39</f>
        <v>3.855118358034283E-3</v>
      </c>
      <c r="O36" s="82">
        <f t="shared" si="4"/>
        <v>5.1640952113618362E-2</v>
      </c>
      <c r="P36" s="76">
        <f>分析係数表!C39</f>
        <v>1</v>
      </c>
      <c r="Q36" s="82">
        <f t="shared" si="5"/>
        <v>5.1640952113618362E-2</v>
      </c>
      <c r="R36" s="83">
        <v>5.7344909047505249E-2</v>
      </c>
      <c r="S36" s="84">
        <f t="shared" si="6"/>
        <v>7.617590109410137E-2</v>
      </c>
      <c r="T36" s="85">
        <f>分析係数表!F39</f>
        <v>0.70417896888485121</v>
      </c>
      <c r="U36" s="86">
        <f t="shared" si="7"/>
        <v>5.3641467486318713E-2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投入係数表!E37</f>
        <v>0</v>
      </c>
      <c r="E37" s="77">
        <f t="shared" si="0"/>
        <v>0</v>
      </c>
      <c r="F37" s="76">
        <f>分析係数表!C40</f>
        <v>0.83949490339266697</v>
      </c>
      <c r="G37" s="77">
        <f t="shared" si="1"/>
        <v>0</v>
      </c>
      <c r="H37" s="77">
        <v>2.9578777331043093E-4</v>
      </c>
      <c r="I37" s="77">
        <f t="shared" si="2"/>
        <v>2.9578777331043093E-4</v>
      </c>
      <c r="J37" s="76">
        <f>分析係数表!G40</f>
        <v>0.50502596749874351</v>
      </c>
      <c r="K37" s="78">
        <f t="shared" si="3"/>
        <v>1.493805063903994E-4</v>
      </c>
      <c r="L37" s="79"/>
      <c r="M37" s="80"/>
      <c r="N37" s="81">
        <f>分析係数表!H40</f>
        <v>2.8775704886755897E-2</v>
      </c>
      <c r="O37" s="82">
        <f t="shared" si="4"/>
        <v>0.38546282113379421</v>
      </c>
      <c r="P37" s="76">
        <f>分析係数表!C40</f>
        <v>0.83949490339266697</v>
      </c>
      <c r="Q37" s="82">
        <f t="shared" si="5"/>
        <v>0.32359407378917943</v>
      </c>
      <c r="R37" s="83">
        <v>0.32381171696669786</v>
      </c>
      <c r="S37" s="84">
        <f t="shared" si="6"/>
        <v>0.32410750474000827</v>
      </c>
      <c r="T37" s="85">
        <f>分析係数表!F40</f>
        <v>0.7013737644496566</v>
      </c>
      <c r="U37" s="86">
        <f t="shared" si="7"/>
        <v>0.22732050068588452</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投入係数表!E38</f>
        <v>0</v>
      </c>
      <c r="E38" s="77">
        <f t="shared" si="0"/>
        <v>0</v>
      </c>
      <c r="F38" s="76">
        <f>分析係数表!C41</f>
        <v>0.80611940933656756</v>
      </c>
      <c r="G38" s="77">
        <f t="shared" si="1"/>
        <v>0</v>
      </c>
      <c r="H38" s="77">
        <v>5.7463267258239846E-4</v>
      </c>
      <c r="I38" s="77">
        <f t="shared" si="2"/>
        <v>5.7463267258239846E-4</v>
      </c>
      <c r="J38" s="76">
        <f>分析係数表!G41</f>
        <v>0.44252267454123601</v>
      </c>
      <c r="K38" s="78">
        <f t="shared" si="3"/>
        <v>2.5428798714994134E-4</v>
      </c>
      <c r="L38" s="79"/>
      <c r="M38" s="80"/>
      <c r="N38" s="81">
        <f>分析係数表!H41</f>
        <v>5.550583676720789E-2</v>
      </c>
      <c r="O38" s="82">
        <f t="shared" si="4"/>
        <v>0.7435243207379133</v>
      </c>
      <c r="P38" s="76">
        <f>分析係数表!C41</f>
        <v>0.80611940933656756</v>
      </c>
      <c r="Q38" s="82">
        <f t="shared" si="5"/>
        <v>0.59936938626061931</v>
      </c>
      <c r="R38" s="83">
        <v>0.6099395020338928</v>
      </c>
      <c r="S38" s="84">
        <f t="shared" si="6"/>
        <v>0.6105141347064752</v>
      </c>
      <c r="T38" s="85">
        <f>分析係数表!F41</f>
        <v>0.54745834212191524</v>
      </c>
      <c r="U38" s="86">
        <f t="shared" si="7"/>
        <v>0.33423105602840253</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投入係数表!E39</f>
        <v>7.6045627376425855E-3</v>
      </c>
      <c r="E39" s="77">
        <f>$C$7*D39</f>
        <v>0.76045627376425851</v>
      </c>
      <c r="F39" s="76">
        <f>分析係数表!C42</f>
        <v>0.71104294478527608</v>
      </c>
      <c r="G39" s="77">
        <f>E39*F39</f>
        <v>0.54071706827777644</v>
      </c>
      <c r="H39" s="77">
        <v>0.57000495712427623</v>
      </c>
      <c r="I39" s="77">
        <f>C39+H39</f>
        <v>0.57000495712427623</v>
      </c>
      <c r="J39" s="76">
        <f>分析係数表!G42</f>
        <v>0.48544520547945208</v>
      </c>
      <c r="K39" s="78">
        <f>I39*J39</f>
        <v>0.27670617353550053</v>
      </c>
      <c r="L39" s="79"/>
      <c r="M39" s="80"/>
      <c r="N39" s="81">
        <f>分析係数表!H42</f>
        <v>1.3778114335729669E-2</v>
      </c>
      <c r="O39" s="82">
        <f t="shared" si="4"/>
        <v>0.18456370895709009</v>
      </c>
      <c r="P39" s="76">
        <f>分析係数表!C42</f>
        <v>0.71104294478527608</v>
      </c>
      <c r="Q39" s="82">
        <f>O39*P39</f>
        <v>0.13123272311734197</v>
      </c>
      <c r="R39" s="83">
        <v>0.1356197343709338</v>
      </c>
      <c r="S39" s="84">
        <f>I39+R39</f>
        <v>0.70562469149521001</v>
      </c>
      <c r="T39" s="85">
        <f>分析係数表!F42</f>
        <v>0.55821917808219179</v>
      </c>
      <c r="U39" s="86">
        <f>S39*T39</f>
        <v>0.39389323532095627</v>
      </c>
      <c r="V39" s="87">
        <f>分析係数表!D42</f>
        <v>0.36986301369863012</v>
      </c>
      <c r="W39" s="167">
        <f t="shared" si="8"/>
        <v>0</v>
      </c>
      <c r="X39" s="76">
        <f>分析係数表!E42</f>
        <v>0.3535958904109589</v>
      </c>
      <c r="Y39" s="166">
        <f t="shared" si="9"/>
        <v>0</v>
      </c>
    </row>
    <row r="40" spans="1:25" x14ac:dyDescent="0.2">
      <c r="A40" s="6" t="s">
        <v>194</v>
      </c>
      <c r="B40" s="5" t="s">
        <v>41</v>
      </c>
      <c r="C40" s="90"/>
      <c r="D40" s="76">
        <f>投入係数表!E40</f>
        <v>9.9809885931558939E-3</v>
      </c>
      <c r="E40" s="77">
        <f>$C$7*D40</f>
        <v>0.99809885931558939</v>
      </c>
      <c r="F40" s="76">
        <f>分析係数表!C43</f>
        <v>0.39669527347252465</v>
      </c>
      <c r="G40" s="77">
        <f>E40*F40</f>
        <v>0.39594109994881266</v>
      </c>
      <c r="H40" s="77">
        <v>0.62909641171145214</v>
      </c>
      <c r="I40" s="77">
        <f>C40+H40</f>
        <v>0.62909641171145214</v>
      </c>
      <c r="J40" s="76">
        <f>分析係数表!G43</f>
        <v>0.35613275613275613</v>
      </c>
      <c r="K40" s="78">
        <f>I40*J40</f>
        <v>0.22404183897602653</v>
      </c>
      <c r="L40" s="79"/>
      <c r="M40" s="80"/>
      <c r="N40" s="81">
        <f>分析係数表!H43</f>
        <v>3.7184190080937818E-2</v>
      </c>
      <c r="O40" s="82">
        <f t="shared" si="4"/>
        <v>0.49809806107548732</v>
      </c>
      <c r="P40" s="76">
        <f>分析係数表!C43</f>
        <v>0.39669527347252465</v>
      </c>
      <c r="Q40" s="82">
        <f>O40*P40</f>
        <v>0.19759314655447471</v>
      </c>
      <c r="R40" s="83">
        <v>0.3229417068808948</v>
      </c>
      <c r="S40" s="84">
        <f>I40+R40</f>
        <v>0.95203811859234699</v>
      </c>
      <c r="T40" s="85">
        <f>分析係数表!F43</f>
        <v>0.65281385281385285</v>
      </c>
      <c r="U40" s="86">
        <f>S40*T40</f>
        <v>0.62150367222392178</v>
      </c>
      <c r="V40" s="87">
        <f>分析係数表!D43</f>
        <v>0.13751803751803751</v>
      </c>
      <c r="W40" s="167">
        <f t="shared" si="8"/>
        <v>0</v>
      </c>
      <c r="X40" s="76">
        <f>分析係数表!E43</f>
        <v>9.1486291486291491E-2</v>
      </c>
      <c r="Y40" s="166">
        <f t="shared" si="9"/>
        <v>0</v>
      </c>
    </row>
    <row r="41" spans="1:25" x14ac:dyDescent="0.2">
      <c r="A41" s="6" t="s">
        <v>340</v>
      </c>
      <c r="B41" s="5" t="s">
        <v>42</v>
      </c>
      <c r="C41" s="90"/>
      <c r="D41" s="76">
        <f>投入係数表!E41</f>
        <v>9.5057034220532319E-4</v>
      </c>
      <c r="E41" s="77">
        <f>$C$7*D41</f>
        <v>9.5057034220532313E-2</v>
      </c>
      <c r="F41" s="76">
        <f>分析係数表!C44</f>
        <v>0.38370118845500845</v>
      </c>
      <c r="G41" s="77">
        <f>E41*F41</f>
        <v>3.6473497001426658E-2</v>
      </c>
      <c r="H41" s="77">
        <v>4.0282018119623446E-2</v>
      </c>
      <c r="I41" s="77">
        <f>C41+H41</f>
        <v>4.0282018119623446E-2</v>
      </c>
      <c r="J41" s="76">
        <f>分析係数表!G44</f>
        <v>0.26240733113673803</v>
      </c>
      <c r="K41" s="78">
        <f>I41*J41</f>
        <v>1.0570296867572111E-2</v>
      </c>
      <c r="L41" s="79"/>
      <c r="M41" s="80"/>
      <c r="N41" s="81">
        <f>分析係数表!H44</f>
        <v>0.11164108061327853</v>
      </c>
      <c r="O41" s="82">
        <f t="shared" si="4"/>
        <v>1.4954798173311115</v>
      </c>
      <c r="P41" s="76">
        <f>分析係数表!C44</f>
        <v>0.38370118845500845</v>
      </c>
      <c r="Q41" s="82">
        <f>O41*P41</f>
        <v>0.57381738322042641</v>
      </c>
      <c r="R41" s="83">
        <v>0.5826836388751111</v>
      </c>
      <c r="S41" s="84">
        <f>I41+R41</f>
        <v>0.6229656569947345</v>
      </c>
      <c r="T41" s="85">
        <f>分析係数表!F44</f>
        <v>0.45680601317957165</v>
      </c>
      <c r="U41" s="86">
        <f>S41*T41</f>
        <v>0.28457445811955717</v>
      </c>
      <c r="V41" s="87">
        <f>分析係数表!D44</f>
        <v>0.17087108731466227</v>
      </c>
      <c r="W41" s="167">
        <f t="shared" si="8"/>
        <v>0</v>
      </c>
      <c r="X41" s="76">
        <f>分析係数表!E44</f>
        <v>0.10131795716639209</v>
      </c>
      <c r="Y41" s="166">
        <f t="shared" si="9"/>
        <v>0</v>
      </c>
    </row>
    <row r="42" spans="1:25" x14ac:dyDescent="0.2">
      <c r="A42" s="6" t="s">
        <v>341</v>
      </c>
      <c r="B42" s="5" t="s">
        <v>278</v>
      </c>
      <c r="C42" s="90"/>
      <c r="D42" s="76">
        <f>投入係数表!E42</f>
        <v>1.188212927756654E-3</v>
      </c>
      <c r="E42" s="77">
        <f>$C$7*D42</f>
        <v>0.1188212927756654</v>
      </c>
      <c r="F42" s="76">
        <f>分析係数表!C45</f>
        <v>1</v>
      </c>
      <c r="G42" s="77">
        <f>E42*F42</f>
        <v>0.1188212927756654</v>
      </c>
      <c r="H42" s="77">
        <v>0.13729465393856122</v>
      </c>
      <c r="I42" s="77">
        <f>C42+H42</f>
        <v>0.13729465393856122</v>
      </c>
      <c r="J42" s="76">
        <f>分析係数表!G45</f>
        <v>0</v>
      </c>
      <c r="K42" s="78">
        <f>I42*J42</f>
        <v>0</v>
      </c>
      <c r="L42" s="79"/>
      <c r="M42" s="80"/>
      <c r="N42" s="81">
        <f>分析係数表!H45</f>
        <v>0</v>
      </c>
      <c r="O42" s="82">
        <f t="shared" si="4"/>
        <v>0</v>
      </c>
      <c r="P42" s="76">
        <f>分析係数表!C45</f>
        <v>1</v>
      </c>
      <c r="Q42" s="82">
        <f>O42*P42</f>
        <v>0</v>
      </c>
      <c r="R42" s="83">
        <v>7.8468901334276964E-3</v>
      </c>
      <c r="S42" s="84">
        <f>I42+R42</f>
        <v>0.14514154407198893</v>
      </c>
      <c r="T42" s="85">
        <f>分析係数表!F45</f>
        <v>0</v>
      </c>
      <c r="U42" s="86">
        <f>S42*T42</f>
        <v>0</v>
      </c>
      <c r="V42" s="87">
        <f>分析係数表!D45</f>
        <v>0</v>
      </c>
      <c r="W42" s="167">
        <f t="shared" si="8"/>
        <v>0</v>
      </c>
      <c r="X42" s="76">
        <f>分析係数表!E45</f>
        <v>0</v>
      </c>
      <c r="Y42" s="166">
        <f t="shared" si="9"/>
        <v>0</v>
      </c>
    </row>
    <row r="43" spans="1:25" x14ac:dyDescent="0.2">
      <c r="A43" s="6" t="s">
        <v>342</v>
      </c>
      <c r="B43" s="5" t="s">
        <v>279</v>
      </c>
      <c r="C43" s="90"/>
      <c r="D43" s="76">
        <f>投入係数表!E43</f>
        <v>9.9809885931558939E-3</v>
      </c>
      <c r="E43" s="77">
        <f>$C$7*D43</f>
        <v>0.99809885931558939</v>
      </c>
      <c r="F43" s="76">
        <f>分析係数表!C46</f>
        <v>8.9294904786412777E-2</v>
      </c>
      <c r="G43" s="77">
        <f>E43*F43</f>
        <v>8.9125142610012753E-2</v>
      </c>
      <c r="H43" s="77">
        <v>9.9290685336597712E-2</v>
      </c>
      <c r="I43" s="77">
        <f>C43+H43</f>
        <v>9.9290685336597712E-2</v>
      </c>
      <c r="J43" s="76">
        <f>分析係数表!G46</f>
        <v>8.6206896551724137E-3</v>
      </c>
      <c r="K43" s="78">
        <f>I43*J43</f>
        <v>8.5595418393618716E-4</v>
      </c>
      <c r="L43" s="79"/>
      <c r="M43" s="80"/>
      <c r="N43" s="81">
        <f>分析係数表!H46</f>
        <v>2.2501303069342959E-2</v>
      </c>
      <c r="O43" s="82">
        <f t="shared" si="4"/>
        <v>0.30141453682642555</v>
      </c>
      <c r="P43" s="76">
        <f>分析係数表!C46</f>
        <v>8.9294904786412777E-2</v>
      </c>
      <c r="Q43" s="82">
        <f>O43*P43</f>
        <v>2.6914782367156376E-2</v>
      </c>
      <c r="R43" s="83">
        <v>3.0075409287767259E-2</v>
      </c>
      <c r="S43" s="84">
        <f>I43+R43</f>
        <v>0.12936609462436496</v>
      </c>
      <c r="T43" s="85">
        <f>分析係数表!F46</f>
        <v>0.31609195402298851</v>
      </c>
      <c r="U43" s="86">
        <f>S43*T43</f>
        <v>4.0891581634138349E-2</v>
      </c>
      <c r="V43" s="87">
        <f>分析係数表!D46</f>
        <v>1.4367816091954023E-2</v>
      </c>
      <c r="W43" s="167">
        <f t="shared" si="8"/>
        <v>0</v>
      </c>
      <c r="X43" s="76">
        <f>分析係数表!E46</f>
        <v>4.3103448275862072E-2</v>
      </c>
      <c r="Y43" s="166">
        <f t="shared" si="9"/>
        <v>0</v>
      </c>
    </row>
    <row r="44" spans="1:25" x14ac:dyDescent="0.2">
      <c r="A44" s="192">
        <v>40</v>
      </c>
      <c r="B44" s="14" t="s">
        <v>150</v>
      </c>
      <c r="C44" s="197">
        <f>SUM(C5:C43)</f>
        <v>100</v>
      </c>
      <c r="D44" s="92">
        <f>投入係数表!E44</f>
        <v>0.45365969581749049</v>
      </c>
      <c r="E44" s="91">
        <f>SUM(E5:E43)</f>
        <v>45.365969581749042</v>
      </c>
      <c r="F44" s="92">
        <f>分析係数表!C47</f>
        <v>0.47263002368346718</v>
      </c>
      <c r="G44" s="91">
        <f>SUM(G5:G43)</f>
        <v>12.85870316347202</v>
      </c>
      <c r="H44" s="91">
        <f>SUM(H5:H43)</f>
        <v>14.830307489594777</v>
      </c>
      <c r="I44" s="91">
        <f>SUM(I5:I43)</f>
        <v>114.83030748959482</v>
      </c>
      <c r="J44" s="92">
        <f>分析係数表!G47</f>
        <v>0.26462048578521241</v>
      </c>
      <c r="K44" s="93">
        <f>SUM(K5:K43)</f>
        <v>21.364315552554501</v>
      </c>
      <c r="L44" s="94">
        <f>最終需要_まとめ!$L$33</f>
        <v>0.627</v>
      </c>
      <c r="M44" s="91">
        <f>K44*L44</f>
        <v>13.395425851451673</v>
      </c>
      <c r="N44" s="95">
        <f>分析係数表!H47</f>
        <v>1</v>
      </c>
      <c r="O44" s="109">
        <f t="shared" si="4"/>
        <v>13.395425851451673</v>
      </c>
      <c r="P44" s="92">
        <f>分析係数表!C47</f>
        <v>0.47263002368346718</v>
      </c>
      <c r="Q44" s="96">
        <f>SUM(Q5:Q43)</f>
        <v>5.7180378916930499</v>
      </c>
      <c r="R44" s="91">
        <f>SUM(R5:R43)</f>
        <v>6.4227518034681106</v>
      </c>
      <c r="S44" s="97">
        <f>SUM(S5:S43)</f>
        <v>121.25305929306286</v>
      </c>
      <c r="T44" s="98">
        <f>分析係数表!F47</f>
        <v>0.52662257348619745</v>
      </c>
      <c r="U44" s="99">
        <f>SUM(U5:U43)</f>
        <v>63.435577133472954</v>
      </c>
      <c r="V44" s="100">
        <f>分析係数表!D47</f>
        <v>0.12117876158981061</v>
      </c>
      <c r="W44" s="164">
        <f>SUM(W5:W43)</f>
        <v>12</v>
      </c>
      <c r="X44" s="92">
        <f>分析係数表!E47</f>
        <v>8.7670283594003556E-2</v>
      </c>
      <c r="Y44" s="165">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304</v>
      </c>
      <c r="S2" s="3" t="s">
        <v>152</v>
      </c>
      <c r="U2" s="64" t="s">
        <v>209</v>
      </c>
      <c r="W2" s="3" t="s">
        <v>130</v>
      </c>
      <c r="Y2" s="3" t="s">
        <v>153</v>
      </c>
    </row>
    <row r="3" spans="1:25" ht="44" x14ac:dyDescent="0.2">
      <c r="B3" s="65"/>
      <c r="C3" s="66" t="s">
        <v>227</v>
      </c>
      <c r="D3" s="66" t="s">
        <v>248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投入係数表!F5</f>
        <v>0</v>
      </c>
      <c r="E5" s="77">
        <f t="shared" ref="E5:E38" si="0">$C$8*D5</f>
        <v>0</v>
      </c>
      <c r="F5" s="76">
        <f>分析係数表!C8</f>
        <v>1</v>
      </c>
      <c r="G5" s="77">
        <f t="shared" ref="G5:G38" si="1">E5*F5</f>
        <v>0</v>
      </c>
      <c r="H5" s="77">
        <f t="array" ref="H5:H43">MMULT(逆行列係数!C5:AO43,'4'!G5:G43)</f>
        <v>2.504682350849218E-4</v>
      </c>
      <c r="I5" s="77">
        <f t="shared" ref="I5:I38" si="2">C5+H5</f>
        <v>2.504682350849218E-4</v>
      </c>
      <c r="J5" s="76">
        <f>分析係数表!G8</f>
        <v>0.11965371866250442</v>
      </c>
      <c r="K5" s="78">
        <f t="shared" ref="K5:K38" si="3">I5*J5</f>
        <v>2.9969455734745251E-5</v>
      </c>
      <c r="L5" s="79" t="s">
        <v>180</v>
      </c>
      <c r="M5" s="80" t="s">
        <v>180</v>
      </c>
      <c r="N5" s="81">
        <f>分析係数表!H8</f>
        <v>1.2017741412035444E-2</v>
      </c>
      <c r="O5" s="82">
        <f t="shared" ref="O5:O43" si="4">$M$44*N5</f>
        <v>0.28706974498492854</v>
      </c>
      <c r="P5" s="76">
        <f>分析係数表!C8</f>
        <v>1</v>
      </c>
      <c r="Q5" s="82">
        <f t="shared" ref="Q5:Q38" si="5">O5*P5</f>
        <v>0.28706974498492854</v>
      </c>
      <c r="R5" s="83">
        <f t="array" ref="R5:R43">MMULT(逆行列係数!C5:AO43,'4'!Q5:Q43)</f>
        <v>0.42752922888107192</v>
      </c>
      <c r="S5" s="84">
        <f t="shared" ref="S5:S38" si="6">I5+R5</f>
        <v>0.42777969711615682</v>
      </c>
      <c r="T5" s="85">
        <f>分析係数表!F8</f>
        <v>0.45142084768126667</v>
      </c>
      <c r="U5" s="86">
        <f t="shared" ref="U5:U43" si="7">S5*T5</f>
        <v>0.19310867349301103</v>
      </c>
      <c r="V5" s="87">
        <f>分析係数表!D8</f>
        <v>0.2219933704502301</v>
      </c>
      <c r="W5" s="167">
        <f t="shared" ref="W5:W43" si="8">ROUND(S5*V5,0)</f>
        <v>0</v>
      </c>
      <c r="X5" s="76">
        <f>分析係数表!E8</f>
        <v>0.14173076304186916</v>
      </c>
      <c r="Y5" s="166">
        <f t="shared" ref="Y5:Y43" si="9">ROUND(S5*X5,0)</f>
        <v>0</v>
      </c>
    </row>
    <row r="6" spans="1:25" x14ac:dyDescent="0.2">
      <c r="A6" s="6" t="s">
        <v>219</v>
      </c>
      <c r="B6" s="5" t="s">
        <v>265</v>
      </c>
      <c r="C6" s="90"/>
      <c r="D6" s="76">
        <f>投入係数表!F6</f>
        <v>0</v>
      </c>
      <c r="E6" s="77">
        <f t="shared" si="0"/>
        <v>0</v>
      </c>
      <c r="F6" s="76">
        <f>分析係数表!C9</f>
        <v>0.51136363636363635</v>
      </c>
      <c r="G6" s="77">
        <f t="shared" si="1"/>
        <v>0</v>
      </c>
      <c r="H6" s="77">
        <v>5.0076447080488705E-5</v>
      </c>
      <c r="I6" s="77">
        <f t="shared" si="2"/>
        <v>5.0076447080488705E-5</v>
      </c>
      <c r="J6" s="76">
        <f>分析係数表!G9</f>
        <v>0.25773195876288657</v>
      </c>
      <c r="K6" s="78">
        <f t="shared" si="3"/>
        <v>1.2906300793940387E-5</v>
      </c>
      <c r="L6" s="79"/>
      <c r="M6" s="80"/>
      <c r="N6" s="81">
        <f>分析係数表!H9</f>
        <v>6.2940707886274014E-4</v>
      </c>
      <c r="O6" s="82">
        <f t="shared" si="4"/>
        <v>1.5034749328179563E-2</v>
      </c>
      <c r="P6" s="76">
        <f>分析係数表!C9</f>
        <v>0.51136363636363635</v>
      </c>
      <c r="Q6" s="82">
        <f t="shared" si="5"/>
        <v>7.6882240882736406E-3</v>
      </c>
      <c r="R6" s="83">
        <v>9.1614695120118897E-3</v>
      </c>
      <c r="S6" s="84">
        <f t="shared" si="6"/>
        <v>9.2115459590923782E-3</v>
      </c>
      <c r="T6" s="85">
        <f>分析係数表!F9</f>
        <v>0.69072164948453607</v>
      </c>
      <c r="U6" s="86">
        <f t="shared" si="7"/>
        <v>6.3626142191669007E-3</v>
      </c>
      <c r="V6" s="87">
        <f>分析係数表!D9</f>
        <v>0.13402061855670103</v>
      </c>
      <c r="W6" s="167">
        <f t="shared" si="8"/>
        <v>0</v>
      </c>
      <c r="X6" s="76">
        <f>分析係数表!E9</f>
        <v>0</v>
      </c>
      <c r="Y6" s="166">
        <f t="shared" si="9"/>
        <v>0</v>
      </c>
    </row>
    <row r="7" spans="1:25" x14ac:dyDescent="0.2">
      <c r="A7" s="6" t="s">
        <v>220</v>
      </c>
      <c r="B7" s="5" t="s">
        <v>266</v>
      </c>
      <c r="C7" s="90"/>
      <c r="D7" s="76">
        <f>投入係数表!F7</f>
        <v>0</v>
      </c>
      <c r="E7" s="77">
        <f t="shared" si="0"/>
        <v>0</v>
      </c>
      <c r="F7" s="76">
        <f>分析係数表!C10</f>
        <v>1</v>
      </c>
      <c r="G7" s="77">
        <f t="shared" si="1"/>
        <v>0</v>
      </c>
      <c r="H7" s="77">
        <v>7.0331726497906594E-5</v>
      </c>
      <c r="I7" s="77">
        <f t="shared" si="2"/>
        <v>7.0331726497906594E-5</v>
      </c>
      <c r="J7" s="76">
        <f>分析係数表!G10</f>
        <v>0.17918250950570341</v>
      </c>
      <c r="K7" s="78">
        <f t="shared" si="3"/>
        <v>1.2602215251763681E-5</v>
      </c>
      <c r="L7" s="79"/>
      <c r="M7" s="80"/>
      <c r="N7" s="81">
        <f>分析係数表!H10</f>
        <v>1.2293107009037892E-3</v>
      </c>
      <c r="O7" s="82">
        <f t="shared" si="4"/>
        <v>2.9364744781600706E-2</v>
      </c>
      <c r="P7" s="76">
        <f>分析係数表!C10</f>
        <v>1</v>
      </c>
      <c r="Q7" s="82">
        <f t="shared" si="5"/>
        <v>2.9364744781600706E-2</v>
      </c>
      <c r="R7" s="83">
        <v>4.7199962861463628E-2</v>
      </c>
      <c r="S7" s="84">
        <f t="shared" si="6"/>
        <v>4.7270294587961531E-2</v>
      </c>
      <c r="T7" s="85">
        <f>分析係数表!F10</f>
        <v>0.51806083650190116</v>
      </c>
      <c r="U7" s="86">
        <f t="shared" si="7"/>
        <v>2.4488888355930643E-2</v>
      </c>
      <c r="V7" s="87">
        <f>分析係数表!D10</f>
        <v>0.10527566539923955</v>
      </c>
      <c r="W7" s="167">
        <f t="shared" si="8"/>
        <v>0</v>
      </c>
      <c r="X7" s="76">
        <f>分析係数表!E10</f>
        <v>7.4144486692015205E-2</v>
      </c>
      <c r="Y7" s="166">
        <f t="shared" si="9"/>
        <v>0</v>
      </c>
    </row>
    <row r="8" spans="1:25" x14ac:dyDescent="0.2">
      <c r="A8" s="6" t="s">
        <v>221</v>
      </c>
      <c r="B8" s="5" t="s">
        <v>27</v>
      </c>
      <c r="C8" s="75">
        <f>最終需要_まとめ!C9</f>
        <v>100</v>
      </c>
      <c r="D8" s="76">
        <f>投入係数表!F8</f>
        <v>0</v>
      </c>
      <c r="E8" s="77">
        <f t="shared" si="0"/>
        <v>0</v>
      </c>
      <c r="F8" s="76">
        <f>分析係数表!C11</f>
        <v>1.1623683254631256E-2</v>
      </c>
      <c r="G8" s="77">
        <f t="shared" si="1"/>
        <v>0</v>
      </c>
      <c r="H8" s="77">
        <v>9.4810183174531149E-3</v>
      </c>
      <c r="I8" s="77">
        <f t="shared" si="2"/>
        <v>100.00948101831746</v>
      </c>
      <c r="J8" s="76">
        <f>分析係数表!G11</f>
        <v>0.35416666666666669</v>
      </c>
      <c r="K8" s="78">
        <f t="shared" si="3"/>
        <v>35.42002452732077</v>
      </c>
      <c r="L8" s="79"/>
      <c r="M8" s="80"/>
      <c r="N8" s="81">
        <f>分析係数表!H11</f>
        <v>-1.9668971214460629E-5</v>
      </c>
      <c r="O8" s="82">
        <f t="shared" si="4"/>
        <v>-4.6983591650561136E-4</v>
      </c>
      <c r="P8" s="76">
        <f>分析係数表!C11</f>
        <v>1.1623683254631256E-2</v>
      </c>
      <c r="Q8" s="82">
        <f t="shared" si="5"/>
        <v>-5.4612238751106037E-6</v>
      </c>
      <c r="R8" s="83">
        <v>1.604512982006752E-3</v>
      </c>
      <c r="S8" s="84">
        <f t="shared" si="6"/>
        <v>100.01108553129947</v>
      </c>
      <c r="T8" s="85">
        <f>分析係数表!F11</f>
        <v>0.60416666666666663</v>
      </c>
      <c r="U8" s="86">
        <f t="shared" si="7"/>
        <v>60.423364175160096</v>
      </c>
      <c r="V8" s="87">
        <f>分析係数表!D11</f>
        <v>8.3333333333333329E-2</v>
      </c>
      <c r="W8" s="167">
        <f t="shared" si="8"/>
        <v>8</v>
      </c>
      <c r="X8" s="76">
        <f>分析係数表!E11</f>
        <v>6.25E-2</v>
      </c>
      <c r="Y8" s="166">
        <f t="shared" si="9"/>
        <v>6</v>
      </c>
    </row>
    <row r="9" spans="1:25" x14ac:dyDescent="0.2">
      <c r="A9" s="6" t="s">
        <v>222</v>
      </c>
      <c r="B9" s="5" t="s">
        <v>190</v>
      </c>
      <c r="C9" s="90"/>
      <c r="D9" s="76">
        <f>投入係数表!F9</f>
        <v>0</v>
      </c>
      <c r="E9" s="77">
        <f t="shared" si="0"/>
        <v>0</v>
      </c>
      <c r="F9" s="76">
        <f>分析係数表!C12</f>
        <v>0.11373523927905527</v>
      </c>
      <c r="G9" s="77">
        <f t="shared" si="1"/>
        <v>0</v>
      </c>
      <c r="H9" s="77">
        <v>1.0988562131956266E-4</v>
      </c>
      <c r="I9" s="77">
        <f t="shared" si="2"/>
        <v>1.0988562131956266E-4</v>
      </c>
      <c r="J9" s="76">
        <f>分析係数表!G12</f>
        <v>0.14013636107511129</v>
      </c>
      <c r="K9" s="78">
        <f t="shared" si="3"/>
        <v>1.5398971106201181E-5</v>
      </c>
      <c r="L9" s="79"/>
      <c r="M9" s="80"/>
      <c r="N9" s="81">
        <f>分析係数表!H12</f>
        <v>9.2788371704218012E-2</v>
      </c>
      <c r="O9" s="82">
        <f t="shared" si="4"/>
        <v>2.2164509361152214</v>
      </c>
      <c r="P9" s="76">
        <f>分析係数表!C12</f>
        <v>0.11373523927905527</v>
      </c>
      <c r="Q9" s="82">
        <f t="shared" si="5"/>
        <v>0.25208857756935077</v>
      </c>
      <c r="R9" s="83">
        <v>0.28483515385188596</v>
      </c>
      <c r="S9" s="84">
        <f t="shared" si="6"/>
        <v>0.28494503947320554</v>
      </c>
      <c r="T9" s="85">
        <f>分析係数表!F12</f>
        <v>0.31610976503070942</v>
      </c>
      <c r="U9" s="86">
        <f t="shared" si="7"/>
        <v>9.0073909474541219E-2</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投入係数表!F10</f>
        <v>0</v>
      </c>
      <c r="E10" s="77">
        <f t="shared" si="0"/>
        <v>0</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0.33569776234325927</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投入係数表!F11</f>
        <v>0</v>
      </c>
      <c r="E11" s="77">
        <f t="shared" si="0"/>
        <v>0</v>
      </c>
      <c r="F11" s="76">
        <f>分析係数表!C14</f>
        <v>8.3810515356585125E-2</v>
      </c>
      <c r="G11" s="77">
        <f t="shared" si="1"/>
        <v>0</v>
      </c>
      <c r="H11" s="77">
        <v>5.3372251871108452E-3</v>
      </c>
      <c r="I11" s="77">
        <f t="shared" si="2"/>
        <v>5.3372251871108452E-3</v>
      </c>
      <c r="J11" s="76">
        <f>分析係数表!G14</f>
        <v>0.16188655194391333</v>
      </c>
      <c r="K11" s="78">
        <f t="shared" si="3"/>
        <v>8.6402498248958233E-4</v>
      </c>
      <c r="L11" s="79"/>
      <c r="M11" s="80"/>
      <c r="N11" s="81">
        <f>分析係数表!H14</f>
        <v>1.1703037872604074E-3</v>
      </c>
      <c r="O11" s="82">
        <f t="shared" si="4"/>
        <v>2.7955237032083875E-2</v>
      </c>
      <c r="P11" s="76">
        <f>分析係数表!C14</f>
        <v>8.3810515356585125E-2</v>
      </c>
      <c r="Q11" s="82">
        <f t="shared" si="5"/>
        <v>2.3429428225744428E-3</v>
      </c>
      <c r="R11" s="83">
        <v>8.7796425885160161E-3</v>
      </c>
      <c r="S11" s="84">
        <f t="shared" si="6"/>
        <v>1.4116867775626861E-2</v>
      </c>
      <c r="T11" s="85">
        <f>分析係数表!F14</f>
        <v>0.30656469088591459</v>
      </c>
      <c r="U11" s="86">
        <f t="shared" si="7"/>
        <v>4.3277332059123777E-3</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投入係数表!F12</f>
        <v>2.0833333333333332E-2</v>
      </c>
      <c r="E12" s="77">
        <f t="shared" si="0"/>
        <v>2.083333333333333</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0.20461354163819373</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投入係数表!F13</f>
        <v>2.0833333333333332E-2</v>
      </c>
      <c r="E13" s="77">
        <f t="shared" si="0"/>
        <v>2.083333333333333</v>
      </c>
      <c r="F13" s="76">
        <f>分析係数表!C16</f>
        <v>0.33235149729995095</v>
      </c>
      <c r="G13" s="77">
        <f t="shared" si="1"/>
        <v>0.69239895270823104</v>
      </c>
      <c r="H13" s="77">
        <v>0.7630239577632475</v>
      </c>
      <c r="I13" s="77">
        <f t="shared" si="2"/>
        <v>0.7630239577632475</v>
      </c>
      <c r="J13" s="76">
        <f>分析係数表!G16</f>
        <v>3.3478406427854032E-2</v>
      </c>
      <c r="K13" s="78">
        <f t="shared" si="3"/>
        <v>2.5544826172187729E-2</v>
      </c>
      <c r="L13" s="79"/>
      <c r="M13" s="80"/>
      <c r="N13" s="81">
        <f>分析係数表!H16</f>
        <v>1.6757963474720455E-2</v>
      </c>
      <c r="O13" s="82">
        <f t="shared" si="4"/>
        <v>0.40030020086278084</v>
      </c>
      <c r="P13" s="76">
        <f>分析係数表!C16</f>
        <v>0.33235149729995095</v>
      </c>
      <c r="Q13" s="82">
        <f t="shared" si="5"/>
        <v>0.13304037112621633</v>
      </c>
      <c r="R13" s="83">
        <v>0.16432731896783442</v>
      </c>
      <c r="S13" s="84">
        <f t="shared" si="6"/>
        <v>0.92735127673108186</v>
      </c>
      <c r="T13" s="85">
        <f>分析係数表!F16</f>
        <v>0.28858386340810177</v>
      </c>
      <c r="U13" s="86">
        <f t="shared" si="7"/>
        <v>0.26761861417549132</v>
      </c>
      <c r="V13" s="87">
        <f>分析係数表!D16</f>
        <v>0</v>
      </c>
      <c r="W13" s="167">
        <f t="shared" si="8"/>
        <v>0</v>
      </c>
      <c r="X13" s="76">
        <f>分析係数表!E16</f>
        <v>0</v>
      </c>
      <c r="Y13" s="166">
        <f t="shared" si="9"/>
        <v>0</v>
      </c>
    </row>
    <row r="14" spans="1:25" x14ac:dyDescent="0.2">
      <c r="A14" s="6" t="s">
        <v>2</v>
      </c>
      <c r="B14" s="5" t="s">
        <v>364</v>
      </c>
      <c r="C14" s="90"/>
      <c r="D14" s="76">
        <f>投入係数表!F14</f>
        <v>0</v>
      </c>
      <c r="E14" s="77">
        <f t="shared" si="0"/>
        <v>0</v>
      </c>
      <c r="F14" s="76">
        <f>分析係数表!C17</f>
        <v>6.074586697424067E-2</v>
      </c>
      <c r="G14" s="77">
        <f t="shared" si="1"/>
        <v>0</v>
      </c>
      <c r="H14" s="77">
        <v>2.7298929623162742E-3</v>
      </c>
      <c r="I14" s="77">
        <f t="shared" si="2"/>
        <v>2.7298929623162742E-3</v>
      </c>
      <c r="J14" s="76">
        <f>分析係数表!G17</f>
        <v>0.21321961620469082</v>
      </c>
      <c r="K14" s="78">
        <f t="shared" si="3"/>
        <v>5.8206672970496248E-4</v>
      </c>
      <c r="L14" s="79"/>
      <c r="M14" s="80"/>
      <c r="N14" s="81">
        <f>分析係数表!H17</f>
        <v>2.8520008260967912E-3</v>
      </c>
      <c r="O14" s="82">
        <f t="shared" si="4"/>
        <v>6.8126207893313653E-2</v>
      </c>
      <c r="P14" s="76">
        <f>分析係数表!C17</f>
        <v>6.074586697424067E-2</v>
      </c>
      <c r="Q14" s="82">
        <f t="shared" si="5"/>
        <v>4.138385562146696E-3</v>
      </c>
      <c r="R14" s="83">
        <v>7.5485620158948592E-3</v>
      </c>
      <c r="S14" s="84">
        <f t="shared" si="6"/>
        <v>1.0278454978211133E-2</v>
      </c>
      <c r="T14" s="85">
        <f>分析係数表!F17</f>
        <v>0.32302771855010659</v>
      </c>
      <c r="U14" s="86">
        <f t="shared" si="7"/>
        <v>3.320225861831528E-3</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投入係数表!F15</f>
        <v>0</v>
      </c>
      <c r="E15" s="77">
        <f t="shared" si="0"/>
        <v>0</v>
      </c>
      <c r="F15" s="76">
        <f>分析係数表!C18</f>
        <v>0.54911591355599221</v>
      </c>
      <c r="G15" s="77">
        <f t="shared" si="1"/>
        <v>0</v>
      </c>
      <c r="H15" s="77">
        <v>3.9419256650841178E-3</v>
      </c>
      <c r="I15" s="77">
        <f t="shared" si="2"/>
        <v>3.9419256650841178E-3</v>
      </c>
      <c r="J15" s="76">
        <f>分析係数表!G18</f>
        <v>0.21576398062527521</v>
      </c>
      <c r="K15" s="78">
        <f t="shared" si="3"/>
        <v>8.5052557282748475E-4</v>
      </c>
      <c r="L15" s="79"/>
      <c r="M15" s="80"/>
      <c r="N15" s="81">
        <f>分析係数表!H18</f>
        <v>4.5238633793259444E-4</v>
      </c>
      <c r="O15" s="82">
        <f t="shared" si="4"/>
        <v>1.0806226079629061E-2</v>
      </c>
      <c r="P15" s="76">
        <f>分析係数表!C18</f>
        <v>0.54911591355599221</v>
      </c>
      <c r="Q15" s="82">
        <f t="shared" si="5"/>
        <v>5.9338707058081003E-3</v>
      </c>
      <c r="R15" s="83">
        <v>1.379961967107474E-2</v>
      </c>
      <c r="S15" s="84">
        <f t="shared" si="6"/>
        <v>1.7741545336158859E-2</v>
      </c>
      <c r="T15" s="85">
        <f>分析係数表!F18</f>
        <v>0.45985615734624979</v>
      </c>
      <c r="U15" s="86">
        <f t="shared" si="7"/>
        <v>8.1585588636702931E-3</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投入係数表!F16</f>
        <v>0</v>
      </c>
      <c r="E16" s="77">
        <f t="shared" si="0"/>
        <v>0</v>
      </c>
      <c r="F16" s="76">
        <f>分析係数表!C19</f>
        <v>2.9142663503896937E-2</v>
      </c>
      <c r="G16" s="77">
        <f t="shared" si="1"/>
        <v>0</v>
      </c>
      <c r="H16" s="77">
        <v>2.4875771483430496E-3</v>
      </c>
      <c r="I16" s="77">
        <f t="shared" si="2"/>
        <v>2.4875771483430496E-3</v>
      </c>
      <c r="J16" s="76">
        <f>分析係数表!G19</f>
        <v>5.9139784946236562E-2</v>
      </c>
      <c r="K16" s="78">
        <f t="shared" si="3"/>
        <v>1.4711477759018037E-4</v>
      </c>
      <c r="L16" s="79"/>
      <c r="M16" s="80"/>
      <c r="N16" s="81">
        <f>分析係数表!H19</f>
        <v>-1.1801382728676376E-4</v>
      </c>
      <c r="O16" s="82">
        <f t="shared" si="4"/>
        <v>-2.8190154990336679E-3</v>
      </c>
      <c r="P16" s="76">
        <f>分析係数表!C19</f>
        <v>2.9142663503896937E-2</v>
      </c>
      <c r="Q16" s="82">
        <f t="shared" si="5"/>
        <v>-8.2153620100608283E-5</v>
      </c>
      <c r="R16" s="83">
        <v>1.7562051888785584E-4</v>
      </c>
      <c r="S16" s="84">
        <f t="shared" si="6"/>
        <v>2.6631976672309055E-3</v>
      </c>
      <c r="T16" s="85">
        <f>分析係数表!F19</f>
        <v>0.2446236559139785</v>
      </c>
      <c r="U16" s="86">
        <f t="shared" si="7"/>
        <v>6.514811497796032E-4</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投入係数表!F17</f>
        <v>0</v>
      </c>
      <c r="E17" s="77">
        <f t="shared" si="0"/>
        <v>0</v>
      </c>
      <c r="F17" s="76">
        <f>分析係数表!C20</f>
        <v>9.9464422341239977E-3</v>
      </c>
      <c r="G17" s="77">
        <f t="shared" si="1"/>
        <v>0</v>
      </c>
      <c r="H17" s="77">
        <v>2.6228689745467403E-4</v>
      </c>
      <c r="I17" s="77">
        <f t="shared" si="2"/>
        <v>2.6228689745467403E-4</v>
      </c>
      <c r="J17" s="76">
        <f>分析係数表!G20</f>
        <v>0.10126582278481013</v>
      </c>
      <c r="K17" s="78">
        <f t="shared" si="3"/>
        <v>2.6560698476422686E-5</v>
      </c>
      <c r="L17" s="79"/>
      <c r="M17" s="80"/>
      <c r="N17" s="81">
        <f>分析係数表!H20</f>
        <v>5.6056567961212792E-4</v>
      </c>
      <c r="O17" s="82">
        <f t="shared" si="4"/>
        <v>1.3390323620409924E-2</v>
      </c>
      <c r="P17" s="76">
        <f>分析係数表!C20</f>
        <v>9.9464422341239977E-3</v>
      </c>
      <c r="Q17" s="82">
        <f t="shared" si="5"/>
        <v>1.3318608038663342E-4</v>
      </c>
      <c r="R17" s="83">
        <v>2.4063716072514064E-4</v>
      </c>
      <c r="S17" s="84">
        <f t="shared" si="6"/>
        <v>5.0292405817981467E-4</v>
      </c>
      <c r="T17" s="85">
        <f>分析係数表!F20</f>
        <v>0.22784810126582278</v>
      </c>
      <c r="U17" s="86">
        <f t="shared" si="7"/>
        <v>1.1459029173717297E-4</v>
      </c>
      <c r="V17" s="87">
        <f>分析係数表!D20</f>
        <v>1.2658227848101266E-2</v>
      </c>
      <c r="W17" s="167">
        <f t="shared" si="8"/>
        <v>0</v>
      </c>
      <c r="X17" s="76">
        <f>分析係数表!E20</f>
        <v>0</v>
      </c>
      <c r="Y17" s="166">
        <f t="shared" si="9"/>
        <v>0</v>
      </c>
    </row>
    <row r="18" spans="1:25" x14ac:dyDescent="0.2">
      <c r="A18" s="6" t="s">
        <v>6</v>
      </c>
      <c r="B18" s="5" t="s">
        <v>34</v>
      </c>
      <c r="C18" s="90"/>
      <c r="D18" s="76">
        <f>投入係数表!F18</f>
        <v>2.0833333333333332E-2</v>
      </c>
      <c r="E18" s="77">
        <f t="shared" si="0"/>
        <v>2.083333333333333</v>
      </c>
      <c r="F18" s="76">
        <f>分析係数表!C21</f>
        <v>0.16340425531914893</v>
      </c>
      <c r="G18" s="77">
        <f t="shared" si="1"/>
        <v>0.34042553191489355</v>
      </c>
      <c r="H18" s="77">
        <v>0.34658149579326669</v>
      </c>
      <c r="I18" s="77">
        <f t="shared" si="2"/>
        <v>0.34658149579326669</v>
      </c>
      <c r="J18" s="76">
        <f>分析係数表!G21</f>
        <v>0.28521373510861947</v>
      </c>
      <c r="K18" s="78">
        <f t="shared" si="3"/>
        <v>9.8849802934729877E-2</v>
      </c>
      <c r="L18" s="79"/>
      <c r="M18" s="80"/>
      <c r="N18" s="81">
        <f>分析係数表!H21</f>
        <v>9.2444164707964954E-4</v>
      </c>
      <c r="O18" s="82">
        <f t="shared" si="4"/>
        <v>2.2082288075763734E-2</v>
      </c>
      <c r="P18" s="76">
        <f>分析係数表!C21</f>
        <v>0.16340425531914893</v>
      </c>
      <c r="Q18" s="82">
        <f t="shared" si="5"/>
        <v>3.6083398387630949E-3</v>
      </c>
      <c r="R18" s="83">
        <v>7.6092043097618807E-3</v>
      </c>
      <c r="S18" s="84">
        <f t="shared" si="6"/>
        <v>0.35419070010302856</v>
      </c>
      <c r="T18" s="85">
        <f>分析係数表!F21</f>
        <v>0.42560149497780891</v>
      </c>
      <c r="U18" s="86">
        <f t="shared" si="7"/>
        <v>0.15074409147108572</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投入係数表!F19</f>
        <v>0</v>
      </c>
      <c r="E19" s="77">
        <f t="shared" si="0"/>
        <v>0</v>
      </c>
      <c r="F19" s="76">
        <f>分析係数表!C22</f>
        <v>3.8216560509554132E-2</v>
      </c>
      <c r="G19" s="77">
        <f t="shared" si="1"/>
        <v>0</v>
      </c>
      <c r="H19" s="77">
        <v>7.5762369677457426E-4</v>
      </c>
      <c r="I19" s="77">
        <f t="shared" si="2"/>
        <v>7.5762369677457426E-4</v>
      </c>
      <c r="J19" s="76">
        <f>分析係数表!G22</f>
        <v>0.19408999328408327</v>
      </c>
      <c r="K19" s="78">
        <f t="shared" si="3"/>
        <v>1.4704717821883946E-4</v>
      </c>
      <c r="L19" s="79"/>
      <c r="M19" s="80"/>
      <c r="N19" s="81">
        <f>分析係数表!H22</f>
        <v>3.9337942428921259E-5</v>
      </c>
      <c r="O19" s="82">
        <f t="shared" si="4"/>
        <v>9.3967183301122271E-4</v>
      </c>
      <c r="P19" s="76">
        <f>分析係数表!C22</f>
        <v>3.8216560509554132E-2</v>
      </c>
      <c r="Q19" s="82">
        <f t="shared" si="5"/>
        <v>3.5911025465397039E-5</v>
      </c>
      <c r="R19" s="83">
        <v>3.3555974708691959E-4</v>
      </c>
      <c r="S19" s="84">
        <f t="shared" si="6"/>
        <v>1.0931834438614937E-3</v>
      </c>
      <c r="T19" s="85">
        <f>分析係数表!F22</f>
        <v>0.41168569509738079</v>
      </c>
      <c r="U19" s="86">
        <f t="shared" si="7"/>
        <v>4.5004798595506761E-4</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投入係数表!F20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7.0475387475841698E-4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投入係数表!F21</f>
        <v>0</v>
      </c>
      <c r="E21" s="77">
        <f t="shared" si="0"/>
        <v>0</v>
      </c>
      <c r="F21" s="76">
        <f>分析係数表!C24</f>
        <v>0.44444444444444442</v>
      </c>
      <c r="G21" s="77">
        <f t="shared" si="1"/>
        <v>0</v>
      </c>
      <c r="H21" s="77">
        <v>5.867174407981986E-3</v>
      </c>
      <c r="I21" s="77">
        <f t="shared" si="2"/>
        <v>5.867174407981986E-3</v>
      </c>
      <c r="J21" s="76">
        <f>分析係数表!G24</f>
        <v>0.20874587458745875</v>
      </c>
      <c r="K21" s="78">
        <f t="shared" si="3"/>
        <v>1.2247484531513551E-3</v>
      </c>
      <c r="L21" s="79"/>
      <c r="M21" s="80"/>
      <c r="N21" s="81">
        <f>分析係数表!H24</f>
        <v>3.6387596746752162E-4</v>
      </c>
      <c r="O21" s="82">
        <f t="shared" si="4"/>
        <v>8.6919644553538102E-3</v>
      </c>
      <c r="P21" s="76">
        <f>分析係数表!C24</f>
        <v>0.44444444444444442</v>
      </c>
      <c r="Q21" s="82">
        <f t="shared" si="5"/>
        <v>3.863095313490582E-3</v>
      </c>
      <c r="R21" s="83">
        <v>1.3462019689384125E-2</v>
      </c>
      <c r="S21" s="84">
        <f t="shared" si="6"/>
        <v>1.9329194097366109E-2</v>
      </c>
      <c r="T21" s="85">
        <f>分析係数表!F24</f>
        <v>0.39356435643564358</v>
      </c>
      <c r="U21" s="86">
        <f t="shared" si="7"/>
        <v>7.6072818353495331E-3</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投入係数表!F22</f>
        <v>0</v>
      </c>
      <c r="E22" s="77">
        <f t="shared" si="0"/>
        <v>0</v>
      </c>
      <c r="F22" s="76">
        <f>分析係数表!C25</f>
        <v>6.3926940639269514E-3</v>
      </c>
      <c r="G22" s="77">
        <f t="shared" si="1"/>
        <v>0</v>
      </c>
      <c r="H22" s="77">
        <v>2.0480996256433E-4</v>
      </c>
      <c r="I22" s="77">
        <f t="shared" si="2"/>
        <v>2.0480996256433E-4</v>
      </c>
      <c r="J22" s="76">
        <f>分析係数表!G25</f>
        <v>0.2</v>
      </c>
      <c r="K22" s="78">
        <f t="shared" si="3"/>
        <v>4.0961992512866005E-5</v>
      </c>
      <c r="L22" s="79"/>
      <c r="M22" s="80"/>
      <c r="N22" s="81">
        <f>分析係数表!H25</f>
        <v>5.212277371832066E-4</v>
      </c>
      <c r="O22" s="82">
        <f t="shared" si="4"/>
        <v>1.24506517873987E-2</v>
      </c>
      <c r="P22" s="76">
        <f>分析係数表!C25</f>
        <v>6.3926940639269514E-3</v>
      </c>
      <c r="Q22" s="82">
        <f t="shared" si="5"/>
        <v>7.9593207773325151E-5</v>
      </c>
      <c r="R22" s="83">
        <v>2.0936994914358322E-4</v>
      </c>
      <c r="S22" s="84">
        <f t="shared" si="6"/>
        <v>4.1417991170791325E-4</v>
      </c>
      <c r="T22" s="85">
        <f>分析係数表!F25</f>
        <v>0.35238095238095241</v>
      </c>
      <c r="U22" s="86">
        <f t="shared" si="7"/>
        <v>1.4594911174469326E-4</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投入係数表!F23</f>
        <v>0</v>
      </c>
      <c r="E23" s="77">
        <f t="shared" si="0"/>
        <v>0</v>
      </c>
      <c r="F23" s="76">
        <f>分析係数表!C26</f>
        <v>0.22258379433778064</v>
      </c>
      <c r="G23" s="77">
        <f t="shared" si="1"/>
        <v>0</v>
      </c>
      <c r="H23" s="77">
        <v>3.9130343592278273E-3</v>
      </c>
      <c r="I23" s="77">
        <f t="shared" si="2"/>
        <v>3.9130343592278273E-3</v>
      </c>
      <c r="J23" s="76">
        <f>分析係数表!G26</f>
        <v>0.19608865710560625</v>
      </c>
      <c r="K23" s="78">
        <f t="shared" si="3"/>
        <v>7.6730165270908108E-4</v>
      </c>
      <c r="L23" s="79"/>
      <c r="M23" s="80"/>
      <c r="N23" s="81">
        <f>分析係数表!H26</f>
        <v>1.1073630793741334E-2</v>
      </c>
      <c r="O23" s="82">
        <f t="shared" si="4"/>
        <v>0.26451762099265919</v>
      </c>
      <c r="P23" s="76">
        <f>分析係数表!C26</f>
        <v>0.22258379433778064</v>
      </c>
      <c r="Q23" s="82">
        <f t="shared" si="5"/>
        <v>5.8877335749749057E-2</v>
      </c>
      <c r="R23" s="83">
        <v>6.1910830291508713E-2</v>
      </c>
      <c r="S23" s="84">
        <f t="shared" si="6"/>
        <v>6.5823864650736544E-2</v>
      </c>
      <c r="T23" s="85">
        <f>分析係数表!F26</f>
        <v>0.33481095176010428</v>
      </c>
      <c r="U23" s="86">
        <f t="shared" si="7"/>
        <v>2.2038550772241386E-2</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投入係数表!F24</f>
        <v>0</v>
      </c>
      <c r="E24" s="77">
        <f t="shared" si="0"/>
        <v>0</v>
      </c>
      <c r="F24" s="76">
        <f>分析係数表!C27</f>
        <v>1.0521885521885488E-2</v>
      </c>
      <c r="G24" s="77">
        <f t="shared" si="1"/>
        <v>0</v>
      </c>
      <c r="H24" s="77">
        <v>5.239494198627376E-5</v>
      </c>
      <c r="I24" s="77">
        <f t="shared" si="2"/>
        <v>5.239494198627376E-5</v>
      </c>
      <c r="J24" s="76">
        <f>分析係数表!G27</f>
        <v>0.17391304347826086</v>
      </c>
      <c r="K24" s="78">
        <f t="shared" si="3"/>
        <v>9.1121638236997842E-6</v>
      </c>
      <c r="L24" s="79"/>
      <c r="M24" s="80"/>
      <c r="N24" s="81">
        <f>分析係数表!H27</f>
        <v>1.0867106595989497E-2</v>
      </c>
      <c r="O24" s="82">
        <f t="shared" si="4"/>
        <v>0.25958434386935025</v>
      </c>
      <c r="P24" s="76">
        <f>分析係数表!C27</f>
        <v>1.0521885521885488E-2</v>
      </c>
      <c r="Q24" s="82">
        <f t="shared" si="5"/>
        <v>2.7313167494670602E-3</v>
      </c>
      <c r="R24" s="83">
        <v>2.7536276570737416E-3</v>
      </c>
      <c r="S24" s="84">
        <f t="shared" si="6"/>
        <v>2.8060225990600152E-3</v>
      </c>
      <c r="T24" s="85">
        <f>分析係数表!F27</f>
        <v>0.36231884057971014</v>
      </c>
      <c r="U24" s="86">
        <f t="shared" si="7"/>
        <v>1.0166748547318896E-3</v>
      </c>
      <c r="V24" s="87">
        <f>分析係数表!D27</f>
        <v>0</v>
      </c>
      <c r="W24" s="167">
        <f t="shared" si="8"/>
        <v>0</v>
      </c>
      <c r="X24" s="76">
        <f>分析係数表!E27</f>
        <v>0</v>
      </c>
      <c r="Y24" s="166">
        <f t="shared" si="9"/>
        <v>0</v>
      </c>
    </row>
    <row r="25" spans="1:25" x14ac:dyDescent="0.2">
      <c r="A25" s="6" t="s">
        <v>13</v>
      </c>
      <c r="B25" s="5" t="s">
        <v>191</v>
      </c>
      <c r="C25" s="90"/>
      <c r="D25" s="76">
        <f>投入係数表!F25</f>
        <v>0</v>
      </c>
      <c r="E25" s="77">
        <f t="shared" si="0"/>
        <v>0</v>
      </c>
      <c r="F25" s="76">
        <f>分析係数表!C28</f>
        <v>5.934473521533068E-2</v>
      </c>
      <c r="G25" s="77">
        <f t="shared" si="1"/>
        <v>0</v>
      </c>
      <c r="H25" s="77">
        <v>4.4726063139987633E-3</v>
      </c>
      <c r="I25" s="77">
        <f t="shared" si="2"/>
        <v>4.4726063139987633E-3</v>
      </c>
      <c r="J25" s="76">
        <f>分析係数表!G28</f>
        <v>0.12525252525252525</v>
      </c>
      <c r="K25" s="78">
        <f t="shared" si="3"/>
        <v>5.6020523528873395E-4</v>
      </c>
      <c r="L25" s="79"/>
      <c r="M25" s="80"/>
      <c r="N25" s="81">
        <f>分析係数表!H28</f>
        <v>2.0780268088077654E-2</v>
      </c>
      <c r="O25" s="82">
        <f t="shared" si="4"/>
        <v>0.49638164578817839</v>
      </c>
      <c r="P25" s="76">
        <f>分析係数表!C28</f>
        <v>5.934473521533068E-2</v>
      </c>
      <c r="Q25" s="82">
        <f t="shared" si="5"/>
        <v>2.9457637335049511E-2</v>
      </c>
      <c r="R25" s="83">
        <v>3.1519170664217319E-2</v>
      </c>
      <c r="S25" s="84">
        <f t="shared" si="6"/>
        <v>3.5991776978216081E-2</v>
      </c>
      <c r="T25" s="85">
        <f>分析係数表!F28</f>
        <v>0.21414141414141413</v>
      </c>
      <c r="U25" s="86">
        <f t="shared" si="7"/>
        <v>7.7073300195775844E-3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投入係数表!F26</f>
        <v>0</v>
      </c>
      <c r="E26" s="77">
        <f t="shared" si="0"/>
        <v>0</v>
      </c>
      <c r="F26" s="76">
        <f>分析係数表!C29</f>
        <v>0.10737736577829282</v>
      </c>
      <c r="G26" s="77">
        <f t="shared" si="1"/>
        <v>0</v>
      </c>
      <c r="H26" s="77">
        <v>8.3719845013021949E-3</v>
      </c>
      <c r="I26" s="77">
        <f t="shared" si="2"/>
        <v>8.3719845013021949E-3</v>
      </c>
      <c r="J26" s="76">
        <f>分析係数表!G29</f>
        <v>0.26220204313280365</v>
      </c>
      <c r="K26" s="78">
        <f t="shared" si="3"/>
        <v>2.1951514413176016E-3</v>
      </c>
      <c r="L26" s="79"/>
      <c r="M26" s="80"/>
      <c r="N26" s="81">
        <f>分析係数表!H29</f>
        <v>9.8049821504086233E-3</v>
      </c>
      <c r="O26" s="82">
        <f t="shared" si="4"/>
        <v>0.23421320437804727</v>
      </c>
      <c r="P26" s="76">
        <f>分析係数表!C29</f>
        <v>0.10737736577829282</v>
      </c>
      <c r="Q26" s="82">
        <f t="shared" si="5"/>
        <v>2.5149196916607636E-2</v>
      </c>
      <c r="R26" s="83">
        <v>3.226093464216076E-2</v>
      </c>
      <c r="S26" s="84">
        <f t="shared" si="6"/>
        <v>4.0632919143462953E-2</v>
      </c>
      <c r="T26" s="85">
        <f>分析係数表!F29</f>
        <v>0.42792281498297391</v>
      </c>
      <c r="U26" s="86">
        <f t="shared" si="7"/>
        <v>1.7387753140846236E-2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投入係数表!F27</f>
        <v>0</v>
      </c>
      <c r="E27" s="77">
        <f t="shared" si="0"/>
        <v>0</v>
      </c>
      <c r="F27" s="76">
        <f>分析係数表!C30</f>
        <v>1</v>
      </c>
      <c r="G27" s="77">
        <f t="shared" si="1"/>
        <v>0</v>
      </c>
      <c r="H27" s="77">
        <v>3.1076568611210196E-2</v>
      </c>
      <c r="I27" s="77">
        <f t="shared" si="2"/>
        <v>3.1076568611210196E-2</v>
      </c>
      <c r="J27" s="76">
        <f>分析係数表!G30</f>
        <v>0.34459787999611008</v>
      </c>
      <c r="K27" s="78">
        <f t="shared" si="3"/>
        <v>1.0708919660976693E-2</v>
      </c>
      <c r="L27" s="79"/>
      <c r="M27" s="80"/>
      <c r="N27" s="81">
        <f>分析係数表!H30</f>
        <v>0</v>
      </c>
      <c r="O27" s="82">
        <f t="shared" si="4"/>
        <v>0</v>
      </c>
      <c r="P27" s="76">
        <f>分析係数表!C30</f>
        <v>1</v>
      </c>
      <c r="Q27" s="82">
        <f t="shared" si="5"/>
        <v>0</v>
      </c>
      <c r="R27" s="83">
        <v>5.9716047581791144E-2</v>
      </c>
      <c r="S27" s="84">
        <f t="shared" si="6"/>
        <v>9.0792616193001344E-2</v>
      </c>
      <c r="T27" s="85">
        <f>分析係数表!F30</f>
        <v>0.44063016629388313</v>
      </c>
      <c r="U27" s="86">
        <f t="shared" si="7"/>
        <v>4.0005965571378886E-2</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投入係数表!F28</f>
        <v>6.25E-2</v>
      </c>
      <c r="E28" s="77">
        <f t="shared" si="0"/>
        <v>6.25</v>
      </c>
      <c r="F28" s="76">
        <f>分析係数表!C31</f>
        <v>0.18861092824226466</v>
      </c>
      <c r="G28" s="77">
        <f t="shared" si="1"/>
        <v>1.1788183015141542</v>
      </c>
      <c r="H28" s="77">
        <v>1.2146119930504689</v>
      </c>
      <c r="I28" s="77">
        <f t="shared" si="2"/>
        <v>1.2146119930504689</v>
      </c>
      <c r="J28" s="76">
        <f>分析係数表!G31</f>
        <v>7.1118820468343447E-2</v>
      </c>
      <c r="K28" s="78">
        <f t="shared" si="3"/>
        <v>8.6381772272453111E-2</v>
      </c>
      <c r="L28" s="79"/>
      <c r="M28" s="80"/>
      <c r="N28" s="81">
        <f>分析係数表!H31</f>
        <v>2.3061868748955085E-2</v>
      </c>
      <c r="O28" s="82">
        <f t="shared" si="4"/>
        <v>0.55088261210282929</v>
      </c>
      <c r="P28" s="76">
        <f>分析係数表!C31</f>
        <v>0.18861092824226466</v>
      </c>
      <c r="Q28" s="82">
        <f t="shared" si="5"/>
        <v>0.10390248082123806</v>
      </c>
      <c r="R28" s="83">
        <v>0.13375521175412738</v>
      </c>
      <c r="S28" s="84">
        <f t="shared" si="6"/>
        <v>1.3483672048045963</v>
      </c>
      <c r="T28" s="85">
        <f>分析係数表!F31</f>
        <v>0.34518647007805725</v>
      </c>
      <c r="U28" s="86">
        <f t="shared" si="7"/>
        <v>0.46543811579551547</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投入係数表!F29</f>
        <v>0</v>
      </c>
      <c r="E29" s="77">
        <f t="shared" si="0"/>
        <v>0</v>
      </c>
      <c r="F29" s="76">
        <f>分析係数表!C32</f>
        <v>1</v>
      </c>
      <c r="G29" s="77">
        <f t="shared" si="1"/>
        <v>0</v>
      </c>
      <c r="H29" s="77">
        <v>1.1070660846971486E-2</v>
      </c>
      <c r="I29" s="77">
        <f t="shared" si="2"/>
        <v>1.1070660846971486E-2</v>
      </c>
      <c r="J29" s="76">
        <f>分析係数表!G32</f>
        <v>0.14006342494714588</v>
      </c>
      <c r="K29" s="78">
        <f t="shared" si="3"/>
        <v>1.5505946746550972E-3</v>
      </c>
      <c r="L29" s="79"/>
      <c r="M29" s="80"/>
      <c r="N29" s="81">
        <f>分析係数表!H32</f>
        <v>6.5891053568443107E-3</v>
      </c>
      <c r="O29" s="82">
        <f t="shared" si="4"/>
        <v>0.15739503202937979</v>
      </c>
      <c r="P29" s="76">
        <f>分析係数表!C32</f>
        <v>1</v>
      </c>
      <c r="Q29" s="82">
        <f t="shared" si="5"/>
        <v>0.15739503202937979</v>
      </c>
      <c r="R29" s="83">
        <v>0.20547555747605811</v>
      </c>
      <c r="S29" s="84">
        <f t="shared" si="6"/>
        <v>0.21654621832302959</v>
      </c>
      <c r="T29" s="85">
        <f>分析係数表!F32</f>
        <v>0.48202959830866809</v>
      </c>
      <c r="U29" s="86">
        <f t="shared" si="7"/>
        <v>0.10438168663351109</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投入係数表!F30</f>
        <v>0</v>
      </c>
      <c r="E30" s="77">
        <f t="shared" si="0"/>
        <v>0</v>
      </c>
      <c r="F30" s="76">
        <f>分析係数表!C33</f>
        <v>0.72406639004149376</v>
      </c>
      <c r="G30" s="77">
        <f t="shared" si="1"/>
        <v>0</v>
      </c>
      <c r="H30" s="77">
        <v>2.065959737029727E-2</v>
      </c>
      <c r="I30" s="77">
        <f t="shared" si="2"/>
        <v>2.065959737029727E-2</v>
      </c>
      <c r="J30" s="76">
        <f>分析係数表!G33</f>
        <v>0.50714966634890368</v>
      </c>
      <c r="K30" s="78">
        <f t="shared" si="3"/>
        <v>1.0477507913248949E-2</v>
      </c>
      <c r="L30" s="79"/>
      <c r="M30" s="80"/>
      <c r="N30" s="81">
        <f>分析係数表!H33</f>
        <v>9.6377958950857076E-4</v>
      </c>
      <c r="O30" s="82">
        <f t="shared" si="4"/>
        <v>2.3021959908774956E-2</v>
      </c>
      <c r="P30" s="76">
        <f>分析係数表!C33</f>
        <v>0.72406639004149376</v>
      </c>
      <c r="Q30" s="82">
        <f t="shared" si="5"/>
        <v>1.6669427402826679E-2</v>
      </c>
      <c r="R30" s="83">
        <v>5.1639603026918737E-2</v>
      </c>
      <c r="S30" s="84">
        <f t="shared" si="6"/>
        <v>7.2299200397216004E-2</v>
      </c>
      <c r="T30" s="85">
        <f>分析係数表!F33</f>
        <v>0.64537654909437558</v>
      </c>
      <c r="U30" s="86">
        <f t="shared" si="7"/>
        <v>4.6660208454637975E-2</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投入係数表!F31</f>
        <v>2.0833333333333332E-2</v>
      </c>
      <c r="E31" s="77">
        <f t="shared" si="0"/>
        <v>2.083333333333333</v>
      </c>
      <c r="F31" s="76">
        <f>分析係数表!C34</f>
        <v>0.32384390579336431</v>
      </c>
      <c r="G31" s="77">
        <f t="shared" si="1"/>
        <v>0.6746748037361755</v>
      </c>
      <c r="H31" s="77">
        <v>0.72519291111634254</v>
      </c>
      <c r="I31" s="77">
        <f t="shared" si="2"/>
        <v>0.72519291111634254</v>
      </c>
      <c r="J31" s="76">
        <f>分析係数表!G34</f>
        <v>0.42504523132592403</v>
      </c>
      <c r="K31" s="78">
        <f t="shared" si="3"/>
        <v>0.30823978866136609</v>
      </c>
      <c r="L31" s="79"/>
      <c r="M31" s="80"/>
      <c r="N31" s="81">
        <f>分析係数表!H34</f>
        <v>0.16282957819891231</v>
      </c>
      <c r="O31" s="82">
        <f t="shared" si="4"/>
        <v>3.8895366347917033</v>
      </c>
      <c r="P31" s="76">
        <f>分析係数表!C34</f>
        <v>0.32384390579336431</v>
      </c>
      <c r="Q31" s="82">
        <f t="shared" si="5"/>
        <v>1.2596027355373236</v>
      </c>
      <c r="R31" s="83">
        <v>1.3601336667145598</v>
      </c>
      <c r="S31" s="84">
        <f t="shared" si="6"/>
        <v>2.0853265778309025</v>
      </c>
      <c r="T31" s="85">
        <f>分析係数表!F34</f>
        <v>0.69998707676402172</v>
      </c>
      <c r="U31" s="86">
        <f t="shared" si="7"/>
        <v>1.4597016553141746</v>
      </c>
      <c r="V31" s="87">
        <f>分析係数表!D34</f>
        <v>0.29303437580770225</v>
      </c>
      <c r="W31" s="167">
        <f t="shared" si="8"/>
        <v>1</v>
      </c>
      <c r="X31" s="76">
        <f>分析係数表!E34</f>
        <v>0.18493150684931506</v>
      </c>
      <c r="Y31" s="166">
        <f t="shared" si="9"/>
        <v>0</v>
      </c>
    </row>
    <row r="32" spans="1:25" x14ac:dyDescent="0.2">
      <c r="A32" s="6" t="s">
        <v>20</v>
      </c>
      <c r="B32" s="5" t="s">
        <v>37</v>
      </c>
      <c r="C32" s="90"/>
      <c r="D32" s="76">
        <f>投入係数表!F32</f>
        <v>6.25E-2</v>
      </c>
      <c r="E32" s="77">
        <f t="shared" si="0"/>
        <v>6.25</v>
      </c>
      <c r="F32" s="76">
        <f>分析係数表!C35</f>
        <v>0.26996197718631176</v>
      </c>
      <c r="G32" s="77">
        <f t="shared" si="1"/>
        <v>1.6872623574144485</v>
      </c>
      <c r="H32" s="77">
        <v>1.7383777731765802</v>
      </c>
      <c r="I32" s="77">
        <f t="shared" si="2"/>
        <v>1.7383777731765802</v>
      </c>
      <c r="J32" s="76">
        <f>分析係数表!G35</f>
        <v>0.31501962183374954</v>
      </c>
      <c r="K32" s="78">
        <f t="shared" si="3"/>
        <v>0.54762310871028197</v>
      </c>
      <c r="L32" s="79"/>
      <c r="M32" s="80"/>
      <c r="N32" s="81">
        <f>分析係数表!H35</f>
        <v>6.1563879901261762E-2</v>
      </c>
      <c r="O32" s="82">
        <f t="shared" si="4"/>
        <v>1.4705864186625635</v>
      </c>
      <c r="P32" s="76">
        <f>分析係数表!C35</f>
        <v>0.26996197718631176</v>
      </c>
      <c r="Q32" s="82">
        <f t="shared" si="5"/>
        <v>0.39700241720548285</v>
      </c>
      <c r="R32" s="83">
        <v>0.49974281900005857</v>
      </c>
      <c r="S32" s="84">
        <f t="shared" si="6"/>
        <v>2.2381205921766387</v>
      </c>
      <c r="T32" s="85">
        <f>分析係数表!F35</f>
        <v>0.64537995005351412</v>
      </c>
      <c r="U32" s="86">
        <f t="shared" si="7"/>
        <v>1.4444381559927006</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投入係数表!F33</f>
        <v>0</v>
      </c>
      <c r="E33" s="77">
        <f t="shared" si="0"/>
        <v>0</v>
      </c>
      <c r="F33" s="76">
        <f>分析係数表!C36</f>
        <v>0.80496031746031749</v>
      </c>
      <c r="G33" s="77">
        <f t="shared" si="1"/>
        <v>0</v>
      </c>
      <c r="H33" s="77">
        <v>8.4840048026200113E-2</v>
      </c>
      <c r="I33" s="77">
        <f t="shared" si="2"/>
        <v>8.4840048026200113E-2</v>
      </c>
      <c r="J33" s="76">
        <f>分析係数表!G36</f>
        <v>2.1935483870967741E-2</v>
      </c>
      <c r="K33" s="78">
        <f t="shared" si="3"/>
        <v>1.8610075050908411E-3</v>
      </c>
      <c r="L33" s="79"/>
      <c r="M33" s="80"/>
      <c r="N33" s="81">
        <f>分析係数表!H36</f>
        <v>0.17534887837691648</v>
      </c>
      <c r="O33" s="82">
        <f t="shared" si="4"/>
        <v>4.1885871956475249</v>
      </c>
      <c r="P33" s="76">
        <f>分析係数表!C36</f>
        <v>0.80496031746031749</v>
      </c>
      <c r="Q33" s="82">
        <f t="shared" si="5"/>
        <v>3.3716464787186524</v>
      </c>
      <c r="R33" s="83">
        <v>3.5057710789189156</v>
      </c>
      <c r="S33" s="84">
        <f t="shared" si="6"/>
        <v>3.5906111269451157</v>
      </c>
      <c r="T33" s="85">
        <f>分析係数表!F36</f>
        <v>0.87987711213517661</v>
      </c>
      <c r="U33" s="86">
        <f t="shared" si="7"/>
        <v>3.1592965491769003</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投入係数表!F34</f>
        <v>2.0833333333333332E-2</v>
      </c>
      <c r="E34" s="77">
        <f t="shared" si="0"/>
        <v>2.083333333333333</v>
      </c>
      <c r="F34" s="76">
        <f>分析係数表!C37</f>
        <v>0.55184267327524184</v>
      </c>
      <c r="G34" s="77">
        <f t="shared" si="1"/>
        <v>1.1496722359900871</v>
      </c>
      <c r="H34" s="77">
        <v>1.3805365912000844</v>
      </c>
      <c r="I34" s="77">
        <f t="shared" si="2"/>
        <v>1.3805365912000844</v>
      </c>
      <c r="J34" s="76">
        <f>分析係数表!G37</f>
        <v>0.39950799507995077</v>
      </c>
      <c r="K34" s="78">
        <f t="shared" si="3"/>
        <v>0.55153540568485537</v>
      </c>
      <c r="L34" s="79"/>
      <c r="M34" s="80"/>
      <c r="N34" s="81">
        <f>分析係数表!H37</f>
        <v>4.8346331245144224E-2</v>
      </c>
      <c r="O34" s="82">
        <f t="shared" si="4"/>
        <v>1.1548566827707927</v>
      </c>
      <c r="P34" s="76">
        <f>分析係数表!C37</f>
        <v>0.55184267327524184</v>
      </c>
      <c r="Q34" s="82">
        <f t="shared" si="5"/>
        <v>0.6372991990700122</v>
      </c>
      <c r="R34" s="83">
        <v>0.81565346866788446</v>
      </c>
      <c r="S34" s="84">
        <f t="shared" si="6"/>
        <v>2.1961900598679689</v>
      </c>
      <c r="T34" s="85">
        <f>分析係数表!F37</f>
        <v>0.59204592045920457</v>
      </c>
      <c r="U34" s="86">
        <f t="shared" si="7"/>
        <v>1.3002453654978872</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投入係数表!F35</f>
        <v>0</v>
      </c>
      <c r="E35" s="77">
        <f t="shared" si="0"/>
        <v>0</v>
      </c>
      <c r="F35" s="76">
        <f>分析係数表!C38</f>
        <v>1.1757092007334657E-2</v>
      </c>
      <c r="G35" s="77">
        <f t="shared" si="1"/>
        <v>0</v>
      </c>
      <c r="H35" s="77">
        <v>2.8060881311391603E-3</v>
      </c>
      <c r="I35" s="77">
        <f t="shared" si="2"/>
        <v>2.8060881311391603E-3</v>
      </c>
      <c r="J35" s="76">
        <f>分析係数表!G38</f>
        <v>0.32317073170731708</v>
      </c>
      <c r="K35" s="78">
        <f t="shared" si="3"/>
        <v>9.0684555457546041E-4</v>
      </c>
      <c r="L35" s="79"/>
      <c r="M35" s="80"/>
      <c r="N35" s="81">
        <f>分析係数表!H38</f>
        <v>4.2711170992201251E-2</v>
      </c>
      <c r="O35" s="82">
        <f t="shared" si="4"/>
        <v>1.020248692691935</v>
      </c>
      <c r="P35" s="76">
        <f>分析係数表!C38</f>
        <v>1.1757092007334657E-2</v>
      </c>
      <c r="Q35" s="82">
        <f t="shared" si="5"/>
        <v>1.1995157750341982E-2</v>
      </c>
      <c r="R35" s="83">
        <v>1.4349991954392641E-2</v>
      </c>
      <c r="S35" s="84">
        <f t="shared" si="6"/>
        <v>1.7156080085531801E-2</v>
      </c>
      <c r="T35" s="85">
        <f>分析係数表!F38</f>
        <v>0.53048780487804881</v>
      </c>
      <c r="U35" s="86">
        <f t="shared" si="7"/>
        <v>9.1010912648857734E-3</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投入係数表!F36</f>
        <v>0</v>
      </c>
      <c r="E36" s="77">
        <f t="shared" si="0"/>
        <v>0</v>
      </c>
      <c r="F36" s="76">
        <f>分析係数表!C39</f>
        <v>1</v>
      </c>
      <c r="G36" s="77">
        <f t="shared" si="1"/>
        <v>0</v>
      </c>
      <c r="H36" s="77">
        <v>3.6341598699763507E-2</v>
      </c>
      <c r="I36" s="77">
        <f t="shared" si="2"/>
        <v>3.6341598699763507E-2</v>
      </c>
      <c r="J36" s="76">
        <f>分析係数表!G39</f>
        <v>0.35350897115602997</v>
      </c>
      <c r="K36" s="78">
        <f t="shared" si="3"/>
        <v>1.2847081166518714E-2</v>
      </c>
      <c r="L36" s="79"/>
      <c r="M36" s="80"/>
      <c r="N36" s="81">
        <f>分析係数表!H39</f>
        <v>3.855118358034283E-3</v>
      </c>
      <c r="O36" s="82">
        <f t="shared" si="4"/>
        <v>9.2087839635099825E-2</v>
      </c>
      <c r="P36" s="76">
        <f>分析係数表!C39</f>
        <v>1</v>
      </c>
      <c r="Q36" s="82">
        <f t="shared" si="5"/>
        <v>9.2087839635099825E-2</v>
      </c>
      <c r="R36" s="83">
        <v>0.10225932272971092</v>
      </c>
      <c r="S36" s="84">
        <f t="shared" si="6"/>
        <v>0.13860092142947442</v>
      </c>
      <c r="T36" s="85">
        <f>分析係数表!F39</f>
        <v>0.70417896888485121</v>
      </c>
      <c r="U36" s="86">
        <f t="shared" si="7"/>
        <v>9.7599853938697578E-2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投入係数表!F37</f>
        <v>0</v>
      </c>
      <c r="E37" s="77">
        <f t="shared" si="0"/>
        <v>0</v>
      </c>
      <c r="F37" s="76">
        <f>分析係数表!C40</f>
        <v>0.83949490339266697</v>
      </c>
      <c r="G37" s="77">
        <f t="shared" si="1"/>
        <v>0</v>
      </c>
      <c r="H37" s="77">
        <v>5.1638178563626633E-4</v>
      </c>
      <c r="I37" s="77">
        <f t="shared" si="2"/>
        <v>5.1638178563626633E-4</v>
      </c>
      <c r="J37" s="76">
        <f>分析係数表!G40</f>
        <v>0.50502596749874351</v>
      </c>
      <c r="K37" s="78">
        <f t="shared" si="3"/>
        <v>2.6078621088968418E-4</v>
      </c>
      <c r="L37" s="79"/>
      <c r="M37" s="80"/>
      <c r="N37" s="81">
        <f>分析係数表!H40</f>
        <v>2.8775704886755897E-2</v>
      </c>
      <c r="O37" s="82">
        <f t="shared" si="4"/>
        <v>0.68736994584770938</v>
      </c>
      <c r="P37" s="76">
        <f>分析係数表!C40</f>
        <v>0.83949490339266697</v>
      </c>
      <c r="Q37" s="82">
        <f t="shared" si="5"/>
        <v>0.57704356628444553</v>
      </c>
      <c r="R37" s="83">
        <v>0.57743167473730483</v>
      </c>
      <c r="S37" s="84">
        <f t="shared" si="6"/>
        <v>0.57794805652294112</v>
      </c>
      <c r="T37" s="85">
        <f>分析係数表!F40</f>
        <v>0.7013737644496566</v>
      </c>
      <c r="U37" s="86">
        <f t="shared" si="7"/>
        <v>0.4053576040598581</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投入係数表!F38</f>
        <v>0</v>
      </c>
      <c r="E38" s="77">
        <f t="shared" si="0"/>
        <v>0</v>
      </c>
      <c r="F38" s="76">
        <f>分析係数表!C41</f>
        <v>0.80611940933656756</v>
      </c>
      <c r="G38" s="77">
        <f t="shared" si="1"/>
        <v>0</v>
      </c>
      <c r="H38" s="77">
        <v>6.4206810243441954E-4</v>
      </c>
      <c r="I38" s="77">
        <f t="shared" si="2"/>
        <v>6.4206810243441954E-4</v>
      </c>
      <c r="J38" s="76">
        <f>分析係数表!G41</f>
        <v>0.44252267454123601</v>
      </c>
      <c r="K38" s="78">
        <f t="shared" si="3"/>
        <v>2.8412969392689564E-4</v>
      </c>
      <c r="L38" s="79"/>
      <c r="M38" s="80"/>
      <c r="N38" s="81">
        <f>分析係数表!H41</f>
        <v>5.550583676720789E-2</v>
      </c>
      <c r="O38" s="82">
        <f t="shared" si="4"/>
        <v>1.3258769563788351</v>
      </c>
      <c r="P38" s="76">
        <f>分析係数表!C41</f>
        <v>0.80611940933656756</v>
      </c>
      <c r="Q38" s="82">
        <f t="shared" si="5"/>
        <v>1.0688151489290725</v>
      </c>
      <c r="R38" s="83">
        <v>1.0876641260763575</v>
      </c>
      <c r="S38" s="84">
        <f t="shared" si="6"/>
        <v>1.0883061941787919</v>
      </c>
      <c r="T38" s="85">
        <f>分析係数表!F41</f>
        <v>0.54745834212191524</v>
      </c>
      <c r="U38" s="86">
        <f t="shared" si="7"/>
        <v>0.59580230478613261</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投入係数表!F39</f>
        <v>0</v>
      </c>
      <c r="E39" s="77">
        <f>$C$8*D39</f>
        <v>0</v>
      </c>
      <c r="F39" s="76">
        <f>分析係数表!C42</f>
        <v>0.71104294478527608</v>
      </c>
      <c r="G39" s="77">
        <f>E39*F39</f>
        <v>0</v>
      </c>
      <c r="H39" s="77">
        <v>9.0090581967695298E-3</v>
      </c>
      <c r="I39" s="77">
        <f>C39+H39</f>
        <v>9.0090581967695298E-3</v>
      </c>
      <c r="J39" s="76">
        <f>分析係数表!G42</f>
        <v>0.48544520547945208</v>
      </c>
      <c r="K39" s="78">
        <f>I39*J39</f>
        <v>4.3734041075071265E-3</v>
      </c>
      <c r="L39" s="79"/>
      <c r="M39" s="80"/>
      <c r="N39" s="81">
        <f>分析係数表!H42</f>
        <v>1.3778114335729669E-2</v>
      </c>
      <c r="O39" s="82">
        <f t="shared" si="4"/>
        <v>0.32912005951218071</v>
      </c>
      <c r="P39" s="76">
        <f>分析係数表!C42</f>
        <v>0.71104294478527608</v>
      </c>
      <c r="Q39" s="82">
        <f>O39*P39</f>
        <v>0.23401849630344629</v>
      </c>
      <c r="R39" s="83">
        <v>0.2418415586650639</v>
      </c>
      <c r="S39" s="84">
        <f>I39+R39</f>
        <v>0.25085061686183341</v>
      </c>
      <c r="T39" s="85">
        <f>分析係数表!F42</f>
        <v>0.55821917808219179</v>
      </c>
      <c r="U39" s="86">
        <f t="shared" si="7"/>
        <v>0.14002962516602344</v>
      </c>
      <c r="V39" s="87">
        <f>分析係数表!D42</f>
        <v>0.36986301369863012</v>
      </c>
      <c r="W39" s="167">
        <f t="shared" si="8"/>
        <v>0</v>
      </c>
      <c r="X39" s="76">
        <f>分析係数表!E42</f>
        <v>0.3535958904109589</v>
      </c>
      <c r="Y39" s="166">
        <f t="shared" si="9"/>
        <v>0</v>
      </c>
    </row>
    <row r="40" spans="1:25" x14ac:dyDescent="0.2">
      <c r="A40" s="6" t="s">
        <v>194</v>
      </c>
      <c r="B40" s="5" t="s">
        <v>41</v>
      </c>
      <c r="C40" s="90"/>
      <c r="D40" s="76">
        <f>投入係数表!F40</f>
        <v>6.25E-2</v>
      </c>
      <c r="E40" s="77">
        <f>$C$8*D40</f>
        <v>6.25</v>
      </c>
      <c r="F40" s="76">
        <f>分析係数表!C43</f>
        <v>0.39669527347252465</v>
      </c>
      <c r="G40" s="77">
        <f>E40*F40</f>
        <v>2.4793454592032789</v>
      </c>
      <c r="H40" s="77">
        <v>2.8265120908275301</v>
      </c>
      <c r="I40" s="77">
        <f>C40+H40</f>
        <v>2.8265120908275301</v>
      </c>
      <c r="J40" s="76">
        <f>分析係数表!G43</f>
        <v>0.35613275613275613</v>
      </c>
      <c r="K40" s="78">
        <f>I40*J40</f>
        <v>1.0066135411489674</v>
      </c>
      <c r="L40" s="79"/>
      <c r="M40" s="80"/>
      <c r="N40" s="81">
        <f>分析係数表!H43</f>
        <v>3.7184190080937818E-2</v>
      </c>
      <c r="O40" s="82">
        <f t="shared" si="4"/>
        <v>0.8882248001538583</v>
      </c>
      <c r="P40" s="76">
        <f>分析係数表!C43</f>
        <v>0.39669527347252465</v>
      </c>
      <c r="Q40" s="82">
        <f>O40*P40</f>
        <v>0.35235458000211339</v>
      </c>
      <c r="R40" s="83">
        <v>0.57588024421592166</v>
      </c>
      <c r="S40" s="84">
        <f>I40+R40</f>
        <v>3.4023923350434515</v>
      </c>
      <c r="T40" s="85">
        <f>分析係数表!F43</f>
        <v>0.65281385281385285</v>
      </c>
      <c r="U40" s="86">
        <f t="shared" si="7"/>
        <v>2.2211288490240371</v>
      </c>
      <c r="V40" s="87">
        <f>分析係数表!D43</f>
        <v>0.13751803751803751</v>
      </c>
      <c r="W40" s="167">
        <f t="shared" si="8"/>
        <v>0</v>
      </c>
      <c r="X40" s="76">
        <f>分析係数表!E43</f>
        <v>9.1486291486291491E-2</v>
      </c>
      <c r="Y40" s="166">
        <f t="shared" si="9"/>
        <v>0</v>
      </c>
    </row>
    <row r="41" spans="1:25" x14ac:dyDescent="0.2">
      <c r="A41" s="6" t="s">
        <v>340</v>
      </c>
      <c r="B41" s="5" t="s">
        <v>42</v>
      </c>
      <c r="C41" s="90"/>
      <c r="D41" s="76">
        <f>投入係数表!F41</f>
        <v>0</v>
      </c>
      <c r="E41" s="77">
        <f>$C$8*D41</f>
        <v>0</v>
      </c>
      <c r="F41" s="76">
        <f>分析係数表!C44</f>
        <v>0.38370118845500845</v>
      </c>
      <c r="G41" s="77">
        <f>E41*F41</f>
        <v>0</v>
      </c>
      <c r="H41" s="77">
        <v>1.2484635459306993E-3</v>
      </c>
      <c r="I41" s="77">
        <f>C41+H41</f>
        <v>1.2484635459306993E-3</v>
      </c>
      <c r="J41" s="76">
        <f>分析係数表!G44</f>
        <v>0.26240733113673803</v>
      </c>
      <c r="K41" s="78">
        <f>I41*J41</f>
        <v>3.2760598710918315E-4</v>
      </c>
      <c r="L41" s="79"/>
      <c r="M41" s="80"/>
      <c r="N41" s="81">
        <f>分析係数表!H44</f>
        <v>0.11164108061327853</v>
      </c>
      <c r="O41" s="82">
        <f t="shared" si="4"/>
        <v>2.6667886620858501</v>
      </c>
      <c r="P41" s="76">
        <f>分析係数表!C44</f>
        <v>0.38370118845500845</v>
      </c>
      <c r="Q41" s="82">
        <f>O41*P41</f>
        <v>1.0232499790006826</v>
      </c>
      <c r="R41" s="83">
        <v>1.0390605768977941</v>
      </c>
      <c r="S41" s="84">
        <f>I41+R41</f>
        <v>1.0403090404437247</v>
      </c>
      <c r="T41" s="85">
        <f>分析係数表!F44</f>
        <v>0.45680601317957165</v>
      </c>
      <c r="U41" s="86">
        <f t="shared" si="7"/>
        <v>0.47521942523976368</v>
      </c>
      <c r="V41" s="87">
        <f>分析係数表!D44</f>
        <v>0.17087108731466227</v>
      </c>
      <c r="W41" s="167">
        <f t="shared" si="8"/>
        <v>0</v>
      </c>
      <c r="X41" s="76">
        <f>分析係数表!E44</f>
        <v>0.10131795716639209</v>
      </c>
      <c r="Y41" s="166">
        <f t="shared" si="9"/>
        <v>0</v>
      </c>
    </row>
    <row r="42" spans="1:25" x14ac:dyDescent="0.2">
      <c r="A42" s="6" t="s">
        <v>341</v>
      </c>
      <c r="B42" s="5" t="s">
        <v>278</v>
      </c>
      <c r="C42" s="90"/>
      <c r="D42" s="76">
        <f>投入係数表!F42</f>
        <v>0</v>
      </c>
      <c r="E42" s="77">
        <f>$C$8*D42</f>
        <v>0</v>
      </c>
      <c r="F42" s="76">
        <f>分析係数表!C45</f>
        <v>1</v>
      </c>
      <c r="G42" s="77">
        <f>E42*F42</f>
        <v>0</v>
      </c>
      <c r="H42" s="77">
        <v>1.3970296956633283E-2</v>
      </c>
      <c r="I42" s="77">
        <f>C42+H42</f>
        <v>1.3970296956633283E-2</v>
      </c>
      <c r="J42" s="76">
        <f>分析係数表!G45</f>
        <v>0</v>
      </c>
      <c r="K42" s="78">
        <f>I42*J42</f>
        <v>0</v>
      </c>
      <c r="L42" s="79"/>
      <c r="M42" s="80"/>
      <c r="N42" s="81">
        <f>分析係数表!H45</f>
        <v>0</v>
      </c>
      <c r="O42" s="82">
        <f t="shared" si="4"/>
        <v>0</v>
      </c>
      <c r="P42" s="76">
        <f>分析係数表!C45</f>
        <v>1</v>
      </c>
      <c r="Q42" s="82">
        <f>O42*P42</f>
        <v>0</v>
      </c>
      <c r="R42" s="83">
        <v>1.3992831864360169E-2</v>
      </c>
      <c r="S42" s="84">
        <f>I42+R42</f>
        <v>2.7963128820993451E-2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投入係数表!F43</f>
        <v>2.0833333333333332E-2</v>
      </c>
      <c r="E43" s="77">
        <f>$C$8*D43</f>
        <v>2.083333333333333</v>
      </c>
      <c r="F43" s="76">
        <f>分析係数表!C46</f>
        <v>8.9294904786412777E-2</v>
      </c>
      <c r="G43" s="77">
        <f>E43*F43</f>
        <v>0.18603105163835992</v>
      </c>
      <c r="H43" s="77">
        <v>0.19161933859875308</v>
      </c>
      <c r="I43" s="77">
        <f>C43+H43</f>
        <v>0.19161933859875308</v>
      </c>
      <c r="J43" s="76">
        <f>分析係数表!G46</f>
        <v>8.6206896551724137E-3</v>
      </c>
      <c r="K43" s="78">
        <f>I43*J43</f>
        <v>1.6518908499892507E-3</v>
      </c>
      <c r="L43" s="79"/>
      <c r="M43" s="80"/>
      <c r="N43" s="81">
        <f>分析係数表!H46</f>
        <v>2.2501303069342959E-2</v>
      </c>
      <c r="O43" s="82">
        <f t="shared" si="4"/>
        <v>0.53749228848241937</v>
      </c>
      <c r="P43" s="76">
        <f>分析係数表!C46</f>
        <v>8.9294904786412777E-2</v>
      </c>
      <c r="Q43" s="82">
        <f>O43*P43</f>
        <v>4.7995322723468743E-2</v>
      </c>
      <c r="R43" s="83">
        <v>5.3631456317040492E-2</v>
      </c>
      <c r="S43" s="84">
        <f>I43+R43</f>
        <v>0.24525079491579357</v>
      </c>
      <c r="T43" s="85">
        <f>分析係数表!F46</f>
        <v>0.31609195402298851</v>
      </c>
      <c r="U43" s="86">
        <f t="shared" si="7"/>
        <v>7.7521802990624403E-2</v>
      </c>
      <c r="V43" s="87">
        <f>分析係数表!D46</f>
        <v>1.4367816091954023E-2</v>
      </c>
      <c r="W43" s="167">
        <f t="shared" si="8"/>
        <v>0</v>
      </c>
      <c r="X43" s="76">
        <f>分析係数表!E46</f>
        <v>4.3103448275862072E-2</v>
      </c>
      <c r="Y43" s="166">
        <f t="shared" si="9"/>
        <v>0</v>
      </c>
    </row>
    <row r="44" spans="1:25" x14ac:dyDescent="0.2">
      <c r="A44" s="192">
        <v>40</v>
      </c>
      <c r="B44" s="14" t="s">
        <v>150</v>
      </c>
      <c r="C44" s="197">
        <f>SUM(C5:C43)</f>
        <v>100</v>
      </c>
      <c r="D44" s="92">
        <f>投入係数表!F44</f>
        <v>0.3125</v>
      </c>
      <c r="E44" s="91">
        <f>SUM(E5:E43)</f>
        <v>31.249999999999996</v>
      </c>
      <c r="F44" s="92">
        <f>分析係数表!C47</f>
        <v>0.47263002368346718</v>
      </c>
      <c r="G44" s="91">
        <f>SUM(G5:G43)</f>
        <v>8.3886286941196282</v>
      </c>
      <c r="H44" s="91">
        <f>SUM(H5:H43)</f>
        <v>9.4469972981908423</v>
      </c>
      <c r="I44" s="91">
        <f>SUM(I5:I43)</f>
        <v>109.44699729819085</v>
      </c>
      <c r="J44" s="92">
        <f>分析係数表!G47</f>
        <v>0.26462048578521241</v>
      </c>
      <c r="K44" s="93">
        <f>SUM(K5:K43)</f>
        <v>38.097548244051097</v>
      </c>
      <c r="L44" s="94">
        <f>最終需要_まとめ!$L$33</f>
        <v>0.627</v>
      </c>
      <c r="M44" s="91">
        <f>K44*L44</f>
        <v>23.887162749020039</v>
      </c>
      <c r="N44" s="95">
        <f>分析係数表!H47</f>
        <v>1</v>
      </c>
      <c r="O44" s="96">
        <f>SUM(O5:O43)</f>
        <v>23.887162749020035</v>
      </c>
      <c r="P44" s="92">
        <f>分析係数表!C47</f>
        <v>0.47263002368346718</v>
      </c>
      <c r="Q44" s="96">
        <f>SUM(Q5:Q43)</f>
        <v>10.196592720427265</v>
      </c>
      <c r="R44" s="91">
        <f>SUM(R5:R43)</f>
        <v>11.453261682559969</v>
      </c>
      <c r="S44" s="97">
        <f>SUM(S5:S43)</f>
        <v>120.90025898075086</v>
      </c>
      <c r="T44" s="98">
        <f>分析係数表!F47</f>
        <v>0.52662257348619745</v>
      </c>
      <c r="U44" s="99">
        <f>SUM(U5:U43)</f>
        <v>73.270615402349449</v>
      </c>
      <c r="V44" s="100">
        <f>分析係数表!D47</f>
        <v>0.12117876158981061</v>
      </c>
      <c r="W44" s="164">
        <f>SUM(W5:W43)</f>
        <v>9</v>
      </c>
      <c r="X44" s="92">
        <f>分析係数表!E47</f>
        <v>8.7670283594003556E-2</v>
      </c>
      <c r="Y44" s="165">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247</v>
      </c>
      <c r="S2" s="3" t="s">
        <v>152</v>
      </c>
      <c r="U2" s="64" t="s">
        <v>209</v>
      </c>
      <c r="W2" s="3" t="s">
        <v>130</v>
      </c>
      <c r="Y2" s="3" t="s">
        <v>153</v>
      </c>
    </row>
    <row r="3" spans="1:25" ht="44" x14ac:dyDescent="0.2">
      <c r="B3" s="65"/>
      <c r="C3" s="66" t="s">
        <v>227</v>
      </c>
      <c r="D3" s="66" t="s">
        <v>308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投入係数表!G5</f>
        <v>0.19428635825773369</v>
      </c>
      <c r="E5" s="77">
        <f t="shared" ref="E5:E38" si="0">$C$9*D5</f>
        <v>19.42863582577337</v>
      </c>
      <c r="F5" s="76">
        <f>分析係数表!C8</f>
        <v>1</v>
      </c>
      <c r="G5" s="77">
        <f t="shared" ref="G5:G38" si="1">E5*F5</f>
        <v>19.42863582577337</v>
      </c>
      <c r="H5" s="77">
        <f t="array" ref="H5:H43">MMULT(逆行列係数!C5:AO43,'5'!G5:G43)</f>
        <v>23.244536531762996</v>
      </c>
      <c r="I5" s="77">
        <f t="shared" ref="I5:I38" si="2">C5+H5</f>
        <v>23.244536531762996</v>
      </c>
      <c r="J5" s="76">
        <f>分析係数表!G8</f>
        <v>0.11965371866250442</v>
      </c>
      <c r="K5" s="78">
        <f t="shared" ref="K5:K38" si="3">I5*J5</f>
        <v>2.7812952346118758</v>
      </c>
      <c r="L5" s="79" t="s">
        <v>180</v>
      </c>
      <c r="M5" s="80" t="s">
        <v>180</v>
      </c>
      <c r="N5" s="81">
        <f>分析係数表!H8</f>
        <v>1.2017741412035444E-2</v>
      </c>
      <c r="O5" s="82">
        <f t="shared" ref="O5:O43" si="4">$M$44*N5</f>
        <v>0.16000533558542288</v>
      </c>
      <c r="P5" s="76">
        <f>分析係数表!C8</f>
        <v>1</v>
      </c>
      <c r="Q5" s="82">
        <f t="shared" ref="Q5:Q38" si="5">O5*P5</f>
        <v>0.16000533558542288</v>
      </c>
      <c r="R5" s="83">
        <f t="array" ref="R5:R43">MMULT(逆行列係数!C5:AO43,'5'!Q5:Q43)</f>
        <v>0.238293860411115</v>
      </c>
      <c r="S5" s="84">
        <f t="shared" ref="S5:S38" si="6">I5+R5</f>
        <v>23.482830392174112</v>
      </c>
      <c r="T5" s="85">
        <f>分析係数表!F8</f>
        <v>0.45142084768126667</v>
      </c>
      <c r="U5" s="86">
        <f t="shared" ref="U5:U43" si="7">S5*T5</f>
        <v>10.600639201590649</v>
      </c>
      <c r="V5" s="87">
        <f>分析係数表!D8</f>
        <v>0.2219933704502301</v>
      </c>
      <c r="W5" s="167">
        <f t="shared" ref="W5:W43" si="8">ROUND(S5*V5,0)</f>
        <v>5</v>
      </c>
      <c r="X5" s="76">
        <f>分析係数表!E8</f>
        <v>0.14173076304186916</v>
      </c>
      <c r="Y5" s="166">
        <f t="shared" ref="Y5:Y43" si="9">ROUND(S5*X5,0)</f>
        <v>3</v>
      </c>
    </row>
    <row r="6" spans="1:25" x14ac:dyDescent="0.2">
      <c r="A6" s="6" t="s">
        <v>219</v>
      </c>
      <c r="B6" s="5" t="s">
        <v>265</v>
      </c>
      <c r="C6" s="90"/>
      <c r="D6" s="76">
        <f>投入係数表!G6</f>
        <v>4.5078041359102944E-4</v>
      </c>
      <c r="E6" s="77">
        <f t="shared" si="0"/>
        <v>4.5078041359102941E-2</v>
      </c>
      <c r="F6" s="76">
        <f>分析係数表!C9</f>
        <v>0.51136363636363635</v>
      </c>
      <c r="G6" s="77">
        <f t="shared" si="1"/>
        <v>2.3051271149541277E-2</v>
      </c>
      <c r="H6" s="77">
        <v>2.977534012628048E-2</v>
      </c>
      <c r="I6" s="77">
        <f t="shared" si="2"/>
        <v>2.977534012628048E-2</v>
      </c>
      <c r="J6" s="76">
        <f>分析係数表!G9</f>
        <v>0.25773195876288657</v>
      </c>
      <c r="K6" s="78">
        <f t="shared" si="3"/>
        <v>7.6740567335774421E-3</v>
      </c>
      <c r="L6" s="79"/>
      <c r="M6" s="80"/>
      <c r="N6" s="81">
        <f>分析係数表!H9</f>
        <v>6.2940707886274014E-4</v>
      </c>
      <c r="O6" s="82">
        <f t="shared" si="4"/>
        <v>8.3799848424444059E-3</v>
      </c>
      <c r="P6" s="76">
        <f>分析係数表!C9</f>
        <v>0.51136363636363635</v>
      </c>
      <c r="Q6" s="82">
        <f t="shared" si="5"/>
        <v>4.2852195217045258E-3</v>
      </c>
      <c r="R6" s="83">
        <v>5.1063688505455116E-3</v>
      </c>
      <c r="S6" s="84">
        <f t="shared" si="6"/>
        <v>3.4881708976825992E-2</v>
      </c>
      <c r="T6" s="85">
        <f>分析係数表!F9</f>
        <v>0.69072164948453607</v>
      </c>
      <c r="U6" s="86">
        <f t="shared" si="7"/>
        <v>2.40935515613128E-2</v>
      </c>
      <c r="V6" s="87">
        <f>分析係数表!D9</f>
        <v>0.13402061855670103</v>
      </c>
      <c r="W6" s="167">
        <f t="shared" si="8"/>
        <v>0</v>
      </c>
      <c r="X6" s="76">
        <f>分析係数表!E9</f>
        <v>0</v>
      </c>
      <c r="Y6" s="166">
        <f t="shared" si="9"/>
        <v>0</v>
      </c>
    </row>
    <row r="7" spans="1:25" x14ac:dyDescent="0.2">
      <c r="A7" s="6" t="s">
        <v>220</v>
      </c>
      <c r="B7" s="5" t="s">
        <v>266</v>
      </c>
      <c r="C7" s="90"/>
      <c r="D7" s="76">
        <f>投入係数表!G7</f>
        <v>3.5217219811799177E-2</v>
      </c>
      <c r="E7" s="77">
        <f t="shared" si="0"/>
        <v>3.5217219811799176</v>
      </c>
      <c r="F7" s="76">
        <f>分析係数表!C10</f>
        <v>1</v>
      </c>
      <c r="G7" s="77">
        <f t="shared" si="1"/>
        <v>3.5217219811799176</v>
      </c>
      <c r="H7" s="77">
        <v>3.7848310697795706</v>
      </c>
      <c r="I7" s="77">
        <f t="shared" si="2"/>
        <v>3.7848310697795706</v>
      </c>
      <c r="J7" s="76">
        <f>分析係数表!G10</f>
        <v>0.17918250950570341</v>
      </c>
      <c r="K7" s="78">
        <f t="shared" si="3"/>
        <v>0.67817552913825951</v>
      </c>
      <c r="L7" s="79"/>
      <c r="M7" s="80"/>
      <c r="N7" s="81">
        <f>分析係数表!H10</f>
        <v>1.2293107009037892E-3</v>
      </c>
      <c r="O7" s="82">
        <f t="shared" si="4"/>
        <v>1.6367157895399231E-2</v>
      </c>
      <c r="P7" s="76">
        <f>分析係数表!C10</f>
        <v>1</v>
      </c>
      <c r="Q7" s="82">
        <f t="shared" si="5"/>
        <v>1.6367157895399231E-2</v>
      </c>
      <c r="R7" s="83">
        <v>2.6308052413062496E-2</v>
      </c>
      <c r="S7" s="84">
        <f t="shared" si="6"/>
        <v>3.8111391221926332</v>
      </c>
      <c r="T7" s="85">
        <f>分析係数表!F10</f>
        <v>0.51806083650190116</v>
      </c>
      <c r="U7" s="86">
        <f t="shared" si="7"/>
        <v>1.9744019216682369</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投入係数表!G8</f>
        <v>3.3808531019327212E-4</v>
      </c>
      <c r="E8" s="77">
        <f t="shared" si="0"/>
        <v>3.3808531019327209E-2</v>
      </c>
      <c r="F8" s="76">
        <f>分析係数表!C11</f>
        <v>1.1623683254631256E-2</v>
      </c>
      <c r="G8" s="77">
        <f t="shared" si="1"/>
        <v>3.9297965587303509E-4</v>
      </c>
      <c r="H8" s="77">
        <v>4.1673619823033017E-3</v>
      </c>
      <c r="I8" s="77">
        <f t="shared" si="2"/>
        <v>4.1673619823033017E-3</v>
      </c>
      <c r="J8" s="76">
        <f>分析係数表!G11</f>
        <v>0.35416666666666669</v>
      </c>
      <c r="K8" s="78">
        <f t="shared" si="3"/>
        <v>1.4759407020657528E-3</v>
      </c>
      <c r="L8" s="79"/>
      <c r="M8" s="80"/>
      <c r="N8" s="81">
        <f>分析係数表!H11</f>
        <v>-1.9668971214460629E-5</v>
      </c>
      <c r="O8" s="82">
        <f t="shared" si="4"/>
        <v>-2.6187452632638769E-4</v>
      </c>
      <c r="P8" s="76">
        <f>分析係数表!C11</f>
        <v>1.1623683254631256E-2</v>
      </c>
      <c r="Q8" s="82">
        <f t="shared" si="5"/>
        <v>-3.0439465464745246E-6</v>
      </c>
      <c r="R8" s="83">
        <v>8.9431450935603316E-4</v>
      </c>
      <c r="S8" s="84">
        <f t="shared" si="6"/>
        <v>5.061676491659335E-3</v>
      </c>
      <c r="T8" s="85">
        <f>分析係数表!F11</f>
        <v>0.60416666666666663</v>
      </c>
      <c r="U8" s="86">
        <f t="shared" si="7"/>
        <v>3.0580962137108482E-3</v>
      </c>
      <c r="V8" s="87">
        <f>分析係数表!D11</f>
        <v>8.3333333333333329E-2</v>
      </c>
      <c r="W8" s="167">
        <f t="shared" si="8"/>
        <v>0</v>
      </c>
      <c r="X8" s="76">
        <f>分析係数表!E11</f>
        <v>6.25E-2</v>
      </c>
      <c r="Y8" s="166">
        <f t="shared" si="9"/>
        <v>0</v>
      </c>
    </row>
    <row r="9" spans="1:25" x14ac:dyDescent="0.2">
      <c r="A9" s="6" t="s">
        <v>222</v>
      </c>
      <c r="B9" s="5" t="s">
        <v>190</v>
      </c>
      <c r="C9" s="75">
        <f>最終需要_まとめ!C10</f>
        <v>100</v>
      </c>
      <c r="D9" s="76">
        <f>投入係数表!G9</f>
        <v>0.20347100918465091</v>
      </c>
      <c r="E9" s="77">
        <f t="shared" si="0"/>
        <v>20.347100918465092</v>
      </c>
      <c r="F9" s="76">
        <f>分析係数表!C12</f>
        <v>0.11373523927905527</v>
      </c>
      <c r="G9" s="77">
        <f t="shared" si="1"/>
        <v>2.3141823915967126</v>
      </c>
      <c r="H9" s="77">
        <v>2.7724889244997586</v>
      </c>
      <c r="I9" s="77">
        <f t="shared" si="2"/>
        <v>102.77248892449975</v>
      </c>
      <c r="J9" s="76">
        <f>分析係数表!G12</f>
        <v>0.14013636107511129</v>
      </c>
      <c r="K9" s="78">
        <f t="shared" si="3"/>
        <v>14.402162616511573</v>
      </c>
      <c r="L9" s="79"/>
      <c r="M9" s="80"/>
      <c r="N9" s="81">
        <f>分析係数表!H12</f>
        <v>9.2788371704218012E-2</v>
      </c>
      <c r="O9" s="82">
        <f t="shared" si="4"/>
        <v>1.235393077944734</v>
      </c>
      <c r="P9" s="76">
        <f>分析係数表!C12</f>
        <v>0.11373523927905527</v>
      </c>
      <c r="Q9" s="82">
        <f t="shared" si="5"/>
        <v>0.1405077273237329</v>
      </c>
      <c r="R9" s="83">
        <v>0.15875983162554916</v>
      </c>
      <c r="S9" s="84">
        <f t="shared" si="6"/>
        <v>102.9312487561253</v>
      </c>
      <c r="T9" s="85">
        <f>分析係数表!F12</f>
        <v>0.31610976503070942</v>
      </c>
      <c r="U9" s="86">
        <f t="shared" si="7"/>
        <v>32.537572858616272</v>
      </c>
      <c r="V9" s="87">
        <f>分析係数表!D12</f>
        <v>5.0318363667098666E-2</v>
      </c>
      <c r="W9" s="167">
        <f t="shared" si="8"/>
        <v>5</v>
      </c>
      <c r="X9" s="76">
        <f>分析係数表!E12</f>
        <v>4.4345523187017524E-2</v>
      </c>
      <c r="Y9" s="166">
        <f t="shared" si="9"/>
        <v>5</v>
      </c>
    </row>
    <row r="10" spans="1:25" x14ac:dyDescent="0.2">
      <c r="A10" s="6" t="s">
        <v>223</v>
      </c>
      <c r="B10" s="5" t="s">
        <v>28</v>
      </c>
      <c r="C10" s="90"/>
      <c r="D10" s="76">
        <f>投入係数表!G10</f>
        <v>1.1269510339775737E-3</v>
      </c>
      <c r="E10" s="77">
        <f t="shared" si="0"/>
        <v>0.11269510339775737</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0.18710934906020399</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投入係数表!G11</f>
        <v>1.6791570406265846E-2</v>
      </c>
      <c r="E11" s="77">
        <f t="shared" si="0"/>
        <v>1.6791570406265846</v>
      </c>
      <c r="F11" s="76">
        <f>分析係数表!C14</f>
        <v>8.3810515356585125E-2</v>
      </c>
      <c r="G11" s="77">
        <f t="shared" si="1"/>
        <v>0.14073101693955239</v>
      </c>
      <c r="H11" s="77">
        <v>0.21443959319799322</v>
      </c>
      <c r="I11" s="77">
        <f t="shared" si="2"/>
        <v>0.21443959319799322</v>
      </c>
      <c r="J11" s="76">
        <f>分析係数表!G14</f>
        <v>0.16188655194391333</v>
      </c>
      <c r="K11" s="78">
        <f t="shared" si="3"/>
        <v>3.4714886343078573E-2</v>
      </c>
      <c r="L11" s="79"/>
      <c r="M11" s="80"/>
      <c r="N11" s="81">
        <f>分析係数表!H14</f>
        <v>1.1703037872604074E-3</v>
      </c>
      <c r="O11" s="82">
        <f t="shared" si="4"/>
        <v>1.5581534316420068E-2</v>
      </c>
      <c r="P11" s="76">
        <f>分析係数表!C14</f>
        <v>8.3810515356585125E-2</v>
      </c>
      <c r="Q11" s="82">
        <f t="shared" si="5"/>
        <v>1.3058964211054823E-3</v>
      </c>
      <c r="R11" s="83">
        <v>4.8935482865647487E-3</v>
      </c>
      <c r="S11" s="84">
        <f t="shared" si="6"/>
        <v>0.21933314148455796</v>
      </c>
      <c r="T11" s="85">
        <f>分析係数表!F14</f>
        <v>0.30656469088591459</v>
      </c>
      <c r="U11" s="86">
        <f t="shared" si="7"/>
        <v>6.7239796720250086E-2</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投入係数表!G12</f>
        <v>1.0536992167690313E-2</v>
      </c>
      <c r="E12" s="77">
        <f t="shared" si="0"/>
        <v>1.0536992167690313</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0.11404635621514182</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投入係数表!G13</f>
        <v>4.4514565842114157E-3</v>
      </c>
      <c r="E13" s="77">
        <f t="shared" si="0"/>
        <v>0.44514565842114157</v>
      </c>
      <c r="F13" s="76">
        <f>分析係数表!C16</f>
        <v>0.33235149729995095</v>
      </c>
      <c r="G13" s="77">
        <f t="shared" si="1"/>
        <v>0.1479448260928389</v>
      </c>
      <c r="H13" s="77">
        <v>0.34207675184238823</v>
      </c>
      <c r="I13" s="77">
        <f t="shared" si="2"/>
        <v>0.34207675184238823</v>
      </c>
      <c r="J13" s="76">
        <f>分析係数表!G16</f>
        <v>3.3478406427854032E-2</v>
      </c>
      <c r="K13" s="78">
        <f t="shared" si="3"/>
        <v>1.1452184527699638E-2</v>
      </c>
      <c r="L13" s="79"/>
      <c r="M13" s="80"/>
      <c r="N13" s="81">
        <f>分析係数表!H16</f>
        <v>1.6757963474720455E-2</v>
      </c>
      <c r="O13" s="82">
        <f t="shared" si="4"/>
        <v>0.22311709643008229</v>
      </c>
      <c r="P13" s="76">
        <f>分析係数表!C16</f>
        <v>0.33235149729995095</v>
      </c>
      <c r="Q13" s="82">
        <f t="shared" si="5"/>
        <v>7.4153301071755384E-2</v>
      </c>
      <c r="R13" s="83">
        <v>9.1591845802773811E-2</v>
      </c>
      <c r="S13" s="84">
        <f t="shared" si="6"/>
        <v>0.43366859764516202</v>
      </c>
      <c r="T13" s="85">
        <f>分析係数表!F16</f>
        <v>0.28858386340810177</v>
      </c>
      <c r="U13" s="86">
        <f t="shared" si="7"/>
        <v>0.12514975934721448</v>
      </c>
      <c r="V13" s="87">
        <f>分析係数表!D16</f>
        <v>0</v>
      </c>
      <c r="W13" s="167">
        <f t="shared" si="8"/>
        <v>0</v>
      </c>
      <c r="X13" s="76">
        <f>分析係数表!E16</f>
        <v>0</v>
      </c>
      <c r="Y13" s="166">
        <f t="shared" si="9"/>
        <v>0</v>
      </c>
    </row>
    <row r="14" spans="1:25" x14ac:dyDescent="0.2">
      <c r="A14" s="6" t="s">
        <v>2</v>
      </c>
      <c r="B14" s="5" t="s">
        <v>364</v>
      </c>
      <c r="C14" s="90"/>
      <c r="D14" s="76">
        <f>投入係数表!G14</f>
        <v>1.8425649405533328E-2</v>
      </c>
      <c r="E14" s="77">
        <f t="shared" si="0"/>
        <v>1.8425649405533329</v>
      </c>
      <c r="F14" s="76">
        <f>分析係数表!C17</f>
        <v>6.074586697424067E-2</v>
      </c>
      <c r="G14" s="77">
        <f t="shared" si="1"/>
        <v>0.11192820477025242</v>
      </c>
      <c r="H14" s="77">
        <v>0.13680755680490431</v>
      </c>
      <c r="I14" s="77">
        <f t="shared" si="2"/>
        <v>0.13680755680490431</v>
      </c>
      <c r="J14" s="76">
        <f>分析係数表!G17</f>
        <v>0.21321961620469082</v>
      </c>
      <c r="K14" s="78">
        <f t="shared" si="3"/>
        <v>2.9170054755843135E-2</v>
      </c>
      <c r="L14" s="79"/>
      <c r="M14" s="80"/>
      <c r="N14" s="81">
        <f>分析係数表!H17</f>
        <v>2.8520008260967912E-3</v>
      </c>
      <c r="O14" s="82">
        <f t="shared" si="4"/>
        <v>3.7971806317326218E-2</v>
      </c>
      <c r="P14" s="76">
        <f>分析係数表!C17</f>
        <v>6.074586697424067E-2</v>
      </c>
      <c r="Q14" s="82">
        <f t="shared" si="5"/>
        <v>2.3066302953239299E-3</v>
      </c>
      <c r="R14" s="83">
        <v>4.2073754536690877E-3</v>
      </c>
      <c r="S14" s="84">
        <f t="shared" si="6"/>
        <v>0.14101493225857339</v>
      </c>
      <c r="T14" s="85">
        <f>分析係数表!F17</f>
        <v>0.32302771855010659</v>
      </c>
      <c r="U14" s="86">
        <f t="shared" si="7"/>
        <v>4.555173184898479E-2</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投入係数表!G15</f>
        <v>1.9721643094607541E-3</v>
      </c>
      <c r="E15" s="77">
        <f t="shared" si="0"/>
        <v>0.19721643094607541</v>
      </c>
      <c r="F15" s="76">
        <f>分析係数表!C18</f>
        <v>0.54911591355599221</v>
      </c>
      <c r="G15" s="77">
        <f t="shared" si="1"/>
        <v>0.10829468064720645</v>
      </c>
      <c r="H15" s="77">
        <v>0.16302198316594221</v>
      </c>
      <c r="I15" s="77">
        <f t="shared" si="2"/>
        <v>0.16302198316594221</v>
      </c>
      <c r="J15" s="76">
        <f>分析係数表!G18</f>
        <v>0.21576398062527521</v>
      </c>
      <c r="K15" s="78">
        <f t="shared" si="3"/>
        <v>3.5174272017310299E-2</v>
      </c>
      <c r="L15" s="79"/>
      <c r="M15" s="80"/>
      <c r="N15" s="81">
        <f>分析係数表!H18</f>
        <v>4.5238633793259444E-4</v>
      </c>
      <c r="O15" s="82">
        <f t="shared" si="4"/>
        <v>6.023114105506917E-3</v>
      </c>
      <c r="P15" s="76">
        <f>分析係数表!C18</f>
        <v>0.54911591355599221</v>
      </c>
      <c r="Q15" s="82">
        <f t="shared" si="5"/>
        <v>3.3073878044974137E-3</v>
      </c>
      <c r="R15" s="83">
        <v>7.6915551533911723E-3</v>
      </c>
      <c r="S15" s="84">
        <f t="shared" si="6"/>
        <v>0.17071353831933339</v>
      </c>
      <c r="T15" s="85">
        <f>分析係数表!F18</f>
        <v>0.45985615734624979</v>
      </c>
      <c r="U15" s="86">
        <f t="shared" si="7"/>
        <v>7.8503671738510417E-2</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投入係数表!G16</f>
        <v>0</v>
      </c>
      <c r="E16" s="77">
        <f t="shared" si="0"/>
        <v>0</v>
      </c>
      <c r="F16" s="76">
        <f>分析係数表!C19</f>
        <v>2.9142663503896937E-2</v>
      </c>
      <c r="G16" s="77">
        <f t="shared" si="1"/>
        <v>0</v>
      </c>
      <c r="H16" s="77">
        <v>1.3881586800446601E-3</v>
      </c>
      <c r="I16" s="77">
        <f t="shared" si="2"/>
        <v>1.3881586800446601E-3</v>
      </c>
      <c r="J16" s="76">
        <f>分析係数表!G19</f>
        <v>5.9139784946236562E-2</v>
      </c>
      <c r="K16" s="78">
        <f t="shared" si="3"/>
        <v>8.2095405809092811E-5</v>
      </c>
      <c r="L16" s="79"/>
      <c r="M16" s="80"/>
      <c r="N16" s="81">
        <f>分析係数表!H19</f>
        <v>-1.1801382728676376E-4</v>
      </c>
      <c r="O16" s="82">
        <f t="shared" si="4"/>
        <v>-1.5712471579583261E-3</v>
      </c>
      <c r="P16" s="76">
        <f>分析係数表!C19</f>
        <v>2.9142663503896937E-2</v>
      </c>
      <c r="Q16" s="82">
        <f t="shared" si="5"/>
        <v>-4.5790327205833893E-5</v>
      </c>
      <c r="R16" s="83">
        <v>9.7886386675171135E-5</v>
      </c>
      <c r="S16" s="84">
        <f t="shared" si="6"/>
        <v>1.4860450667198313E-3</v>
      </c>
      <c r="T16" s="85">
        <f>分析係数表!F19</f>
        <v>0.2446236559139785</v>
      </c>
      <c r="U16" s="86">
        <f t="shared" si="7"/>
        <v>3.6352177707393727E-4</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投入係数表!G17</f>
        <v>1.5777314475686032E-3</v>
      </c>
      <c r="E17" s="77">
        <f t="shared" si="0"/>
        <v>0.15777314475686033</v>
      </c>
      <c r="F17" s="76">
        <f>分析係数表!C20</f>
        <v>9.9464422341239977E-3</v>
      </c>
      <c r="G17" s="77">
        <f t="shared" si="1"/>
        <v>1.5692814704201948E-3</v>
      </c>
      <c r="H17" s="77">
        <v>1.8038082836556982E-3</v>
      </c>
      <c r="I17" s="77">
        <f t="shared" si="2"/>
        <v>1.8038082836556982E-3</v>
      </c>
      <c r="J17" s="76">
        <f>分析係数表!G20</f>
        <v>0.10126582278481013</v>
      </c>
      <c r="K17" s="78">
        <f t="shared" si="3"/>
        <v>1.8266412999045045E-4</v>
      </c>
      <c r="L17" s="79"/>
      <c r="M17" s="80"/>
      <c r="N17" s="81">
        <f>分析係数表!H20</f>
        <v>5.6056567961212792E-4</v>
      </c>
      <c r="O17" s="82">
        <f t="shared" si="4"/>
        <v>7.4634240003020489E-3</v>
      </c>
      <c r="P17" s="76">
        <f>分析係数表!C20</f>
        <v>9.9464422341239977E-3</v>
      </c>
      <c r="Q17" s="82">
        <f t="shared" si="5"/>
        <v>7.4234515687778972E-5</v>
      </c>
      <c r="R17" s="83">
        <v>1.3412500038334212E-4</v>
      </c>
      <c r="S17" s="84">
        <f t="shared" si="6"/>
        <v>1.9379332840390403E-3</v>
      </c>
      <c r="T17" s="85">
        <f>分析係数表!F20</f>
        <v>0.22784810126582278</v>
      </c>
      <c r="U17" s="86">
        <f t="shared" si="7"/>
        <v>4.4155441914813578E-4</v>
      </c>
      <c r="V17" s="87">
        <f>分析係数表!D20</f>
        <v>1.2658227848101266E-2</v>
      </c>
      <c r="W17" s="167">
        <f t="shared" si="8"/>
        <v>0</v>
      </c>
      <c r="X17" s="76">
        <f>分析係数表!E20</f>
        <v>0</v>
      </c>
      <c r="Y17" s="166">
        <f t="shared" si="9"/>
        <v>0</v>
      </c>
    </row>
    <row r="18" spans="1:25" x14ac:dyDescent="0.2">
      <c r="A18" s="6" t="s">
        <v>6</v>
      </c>
      <c r="B18" s="5" t="s">
        <v>34</v>
      </c>
      <c r="C18" s="90"/>
      <c r="D18" s="76">
        <f>投入係数表!G18</f>
        <v>8.4521327548318023E-3</v>
      </c>
      <c r="E18" s="77">
        <f t="shared" si="0"/>
        <v>0.84521327548318026</v>
      </c>
      <c r="F18" s="76">
        <f>分析係数表!C21</f>
        <v>0.16340425531914893</v>
      </c>
      <c r="G18" s="77">
        <f t="shared" si="1"/>
        <v>0.13811144586618776</v>
      </c>
      <c r="H18" s="77">
        <v>0.15639373307067045</v>
      </c>
      <c r="I18" s="77">
        <f t="shared" si="2"/>
        <v>0.15639373307067045</v>
      </c>
      <c r="J18" s="76">
        <f>分析係数表!G21</f>
        <v>0.28521373510861947</v>
      </c>
      <c r="K18" s="78">
        <f t="shared" si="3"/>
        <v>4.4605640756666343E-2</v>
      </c>
      <c r="L18" s="79"/>
      <c r="M18" s="80"/>
      <c r="N18" s="81">
        <f>分析係数表!H21</f>
        <v>9.2444164707964954E-4</v>
      </c>
      <c r="O18" s="82">
        <f t="shared" si="4"/>
        <v>1.2308102737340221E-2</v>
      </c>
      <c r="P18" s="76">
        <f>分析係数表!C21</f>
        <v>0.16340425531914893</v>
      </c>
      <c r="Q18" s="82">
        <f t="shared" si="5"/>
        <v>2.0111963621866572E-3</v>
      </c>
      <c r="R18" s="83">
        <v>4.2411759176691237E-3</v>
      </c>
      <c r="S18" s="84">
        <f t="shared" si="6"/>
        <v>0.16063490898833957</v>
      </c>
      <c r="T18" s="85">
        <f>分析係数表!F21</f>
        <v>0.42560149497780891</v>
      </c>
      <c r="U18" s="86">
        <f t="shared" si="7"/>
        <v>6.8366457411061593E-2</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投入係数表!G19</f>
        <v>0</v>
      </c>
      <c r="E19" s="77">
        <f t="shared" si="0"/>
        <v>0</v>
      </c>
      <c r="F19" s="76">
        <f>分析係数表!C22</f>
        <v>3.8216560509554132E-2</v>
      </c>
      <c r="G19" s="77">
        <f t="shared" si="1"/>
        <v>0</v>
      </c>
      <c r="H19" s="77">
        <v>5.7961681899124855E-4</v>
      </c>
      <c r="I19" s="77">
        <f t="shared" si="2"/>
        <v>5.7961681899124855E-4</v>
      </c>
      <c r="J19" s="76">
        <f>分析係数表!G22</f>
        <v>0.19408999328408327</v>
      </c>
      <c r="K19" s="78">
        <f t="shared" si="3"/>
        <v>1.1249782450535314E-4</v>
      </c>
      <c r="L19" s="79"/>
      <c r="M19" s="80"/>
      <c r="N19" s="81">
        <f>分析係数表!H22</f>
        <v>3.9337942428921259E-5</v>
      </c>
      <c r="O19" s="82">
        <f t="shared" si="4"/>
        <v>5.2374905265277537E-4</v>
      </c>
      <c r="P19" s="76">
        <f>分析係数表!C22</f>
        <v>3.8216560509554132E-2</v>
      </c>
      <c r="Q19" s="82">
        <f t="shared" si="5"/>
        <v>2.0015887362526443E-5</v>
      </c>
      <c r="R19" s="83">
        <v>1.8703242288532028E-4</v>
      </c>
      <c r="S19" s="84">
        <f t="shared" si="6"/>
        <v>7.6664924187656879E-4</v>
      </c>
      <c r="T19" s="85">
        <f>分析係数表!F22</f>
        <v>0.41168569509738079</v>
      </c>
      <c r="U19" s="86">
        <f t="shared" si="7"/>
        <v>3.1561852603783524E-4</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投入係数表!G20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3.9281178948958153E-4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投入係数表!G21</f>
        <v>0</v>
      </c>
      <c r="E21" s="77">
        <f t="shared" si="0"/>
        <v>0</v>
      </c>
      <c r="F21" s="76">
        <f>分析係数表!C24</f>
        <v>0.44444444444444442</v>
      </c>
      <c r="G21" s="77">
        <f t="shared" si="1"/>
        <v>0</v>
      </c>
      <c r="H21" s="77">
        <v>1.0271351394464683E-2</v>
      </c>
      <c r="I21" s="77">
        <f t="shared" si="2"/>
        <v>1.0271351394464683E-2</v>
      </c>
      <c r="J21" s="76">
        <f>分析係数表!G24</f>
        <v>0.20874587458745875</v>
      </c>
      <c r="K21" s="78">
        <f t="shared" si="3"/>
        <v>2.1441022300326441E-3</v>
      </c>
      <c r="L21" s="79"/>
      <c r="M21" s="80"/>
      <c r="N21" s="81">
        <f>分析係数表!H24</f>
        <v>3.6387596746752162E-4</v>
      </c>
      <c r="O21" s="82">
        <f t="shared" si="4"/>
        <v>4.8446787370381725E-3</v>
      </c>
      <c r="P21" s="76">
        <f>分析係数表!C24</f>
        <v>0.44444444444444442</v>
      </c>
      <c r="Q21" s="82">
        <f t="shared" si="5"/>
        <v>2.1531905497947433E-3</v>
      </c>
      <c r="R21" s="83">
        <v>7.5033855559058105E-3</v>
      </c>
      <c r="S21" s="84">
        <f t="shared" si="6"/>
        <v>1.7774736950370493E-2</v>
      </c>
      <c r="T21" s="85">
        <f>分析係数表!F24</f>
        <v>0.39356435643564358</v>
      </c>
      <c r="U21" s="86">
        <f t="shared" si="7"/>
        <v>6.9955029086854175E-3</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投入係数表!G22</f>
        <v>0</v>
      </c>
      <c r="E22" s="77">
        <f t="shared" si="0"/>
        <v>0</v>
      </c>
      <c r="F22" s="76">
        <f>分析係数表!C25</f>
        <v>6.3926940639269514E-3</v>
      </c>
      <c r="G22" s="77">
        <f t="shared" si="1"/>
        <v>0</v>
      </c>
      <c r="H22" s="77">
        <v>1.2945391389839793E-4</v>
      </c>
      <c r="I22" s="77">
        <f t="shared" si="2"/>
        <v>1.2945391389839793E-4</v>
      </c>
      <c r="J22" s="76">
        <f>分析係数表!G25</f>
        <v>0.2</v>
      </c>
      <c r="K22" s="78">
        <f t="shared" si="3"/>
        <v>2.5890782779679588E-5</v>
      </c>
      <c r="L22" s="79"/>
      <c r="M22" s="80"/>
      <c r="N22" s="81">
        <f>分析係数表!H25</f>
        <v>5.212277371832066E-4</v>
      </c>
      <c r="O22" s="82">
        <f t="shared" si="4"/>
        <v>6.9396749476492731E-3</v>
      </c>
      <c r="P22" s="76">
        <f>分析係数表!C25</f>
        <v>6.3926940639269514E-3</v>
      </c>
      <c r="Q22" s="82">
        <f t="shared" si="5"/>
        <v>4.4363218843420086E-5</v>
      </c>
      <c r="R22" s="83">
        <v>1.1669745613903255E-4</v>
      </c>
      <c r="S22" s="84">
        <f t="shared" si="6"/>
        <v>2.461513700374305E-4</v>
      </c>
      <c r="T22" s="85">
        <f>分析係数表!F25</f>
        <v>0.35238095238095241</v>
      </c>
      <c r="U22" s="86">
        <f t="shared" si="7"/>
        <v>8.6739054203665994E-5</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投入係数表!G23</f>
        <v>0</v>
      </c>
      <c r="E23" s="77">
        <f t="shared" si="0"/>
        <v>0</v>
      </c>
      <c r="F23" s="76">
        <f>分析係数表!C26</f>
        <v>0.22258379433778064</v>
      </c>
      <c r="G23" s="77">
        <f t="shared" si="1"/>
        <v>0</v>
      </c>
      <c r="H23" s="77">
        <v>4.3389315904871217E-3</v>
      </c>
      <c r="I23" s="77">
        <f t="shared" si="2"/>
        <v>4.3389315904871217E-3</v>
      </c>
      <c r="J23" s="76">
        <f>分析係数表!G26</f>
        <v>0.19608865710560625</v>
      </c>
      <c r="K23" s="78">
        <f t="shared" si="3"/>
        <v>8.5081526885171193E-4</v>
      </c>
      <c r="L23" s="79"/>
      <c r="M23" s="80"/>
      <c r="N23" s="81">
        <f>分析係数表!H26</f>
        <v>1.1073630793741334E-2</v>
      </c>
      <c r="O23" s="82">
        <f t="shared" si="4"/>
        <v>0.14743535832175628</v>
      </c>
      <c r="P23" s="76">
        <f>分析係数表!C26</f>
        <v>0.22258379433778064</v>
      </c>
      <c r="Q23" s="82">
        <f t="shared" si="5"/>
        <v>3.2816721474806791E-2</v>
      </c>
      <c r="R23" s="83">
        <v>3.4507513767029319E-2</v>
      </c>
      <c r="S23" s="84">
        <f t="shared" si="6"/>
        <v>3.884644535751644E-2</v>
      </c>
      <c r="T23" s="85">
        <f>分析係数表!F26</f>
        <v>0.33481095176010428</v>
      </c>
      <c r="U23" s="86">
        <f t="shared" si="7"/>
        <v>1.3006215342646964E-2</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投入係数表!G24</f>
        <v>0</v>
      </c>
      <c r="E24" s="77">
        <f t="shared" si="0"/>
        <v>0</v>
      </c>
      <c r="F24" s="76">
        <f>分析係数表!C27</f>
        <v>1.0521885521885488E-2</v>
      </c>
      <c r="G24" s="77">
        <f t="shared" si="1"/>
        <v>0</v>
      </c>
      <c r="H24" s="77">
        <v>4.343252457580717E-5</v>
      </c>
      <c r="I24" s="77">
        <f t="shared" si="2"/>
        <v>4.343252457580717E-5</v>
      </c>
      <c r="J24" s="76">
        <f>分析係数表!G27</f>
        <v>0.17391304347826086</v>
      </c>
      <c r="K24" s="78">
        <f t="shared" si="3"/>
        <v>7.5534825349229857E-6</v>
      </c>
      <c r="L24" s="79"/>
      <c r="M24" s="80"/>
      <c r="N24" s="81">
        <f>分析係数表!H27</f>
        <v>1.0867106595989497E-2</v>
      </c>
      <c r="O24" s="82">
        <f t="shared" si="4"/>
        <v>0.1446856757953292</v>
      </c>
      <c r="P24" s="76">
        <f>分析係数表!C27</f>
        <v>1.0521885521885488E-2</v>
      </c>
      <c r="Q24" s="82">
        <f t="shared" si="5"/>
        <v>1.5223661173750919E-3</v>
      </c>
      <c r="R24" s="83">
        <v>1.5348016467932467E-3</v>
      </c>
      <c r="S24" s="84">
        <f t="shared" si="6"/>
        <v>1.5782341713690539E-3</v>
      </c>
      <c r="T24" s="85">
        <f>分析係数表!F27</f>
        <v>0.36231884057971014</v>
      </c>
      <c r="U24" s="86">
        <f t="shared" si="7"/>
        <v>5.7182397513371515E-4</v>
      </c>
      <c r="V24" s="87">
        <f>分析係数表!D27</f>
        <v>0</v>
      </c>
      <c r="W24" s="167">
        <f t="shared" si="8"/>
        <v>0</v>
      </c>
      <c r="X24" s="76">
        <f>分析係数表!E27</f>
        <v>0</v>
      </c>
      <c r="Y24" s="166">
        <f t="shared" si="9"/>
        <v>0</v>
      </c>
    </row>
    <row r="25" spans="1:25" x14ac:dyDescent="0.2">
      <c r="A25" s="6" t="s">
        <v>13</v>
      </c>
      <c r="B25" s="5" t="s">
        <v>191</v>
      </c>
      <c r="C25" s="90"/>
      <c r="D25" s="76">
        <f>投入係数表!G25</f>
        <v>0</v>
      </c>
      <c r="E25" s="77">
        <f t="shared" si="0"/>
        <v>0</v>
      </c>
      <c r="F25" s="76">
        <f>分析係数表!C28</f>
        <v>5.934473521533068E-2</v>
      </c>
      <c r="G25" s="77">
        <f t="shared" si="1"/>
        <v>0</v>
      </c>
      <c r="H25" s="77">
        <v>1.4216549914420092E-2</v>
      </c>
      <c r="I25" s="77">
        <f t="shared" si="2"/>
        <v>1.4216549914420092E-2</v>
      </c>
      <c r="J25" s="76">
        <f>分析係数表!G28</f>
        <v>0.12525252525252525</v>
      </c>
      <c r="K25" s="78">
        <f t="shared" si="3"/>
        <v>1.7806587771596882E-3</v>
      </c>
      <c r="L25" s="79"/>
      <c r="M25" s="80"/>
      <c r="N25" s="81">
        <f>分析係数表!H28</f>
        <v>2.0780268088077654E-2</v>
      </c>
      <c r="O25" s="82">
        <f t="shared" si="4"/>
        <v>0.2766704370638286</v>
      </c>
      <c r="P25" s="76">
        <f>分析係数表!C28</f>
        <v>5.934473521533068E-2</v>
      </c>
      <c r="Q25" s="82">
        <f t="shared" si="5"/>
        <v>1.6418933829462721E-2</v>
      </c>
      <c r="R25" s="83">
        <v>1.7567979794481939E-2</v>
      </c>
      <c r="S25" s="84">
        <f t="shared" si="6"/>
        <v>3.1784529708902033E-2</v>
      </c>
      <c r="T25" s="85">
        <f>分析係数表!F28</f>
        <v>0.21414141414141413</v>
      </c>
      <c r="U25" s="86">
        <f t="shared" si="7"/>
        <v>6.8063841396840711E-3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投入係数表!G26</f>
        <v>9.5790837888093758E-3</v>
      </c>
      <c r="E26" s="77">
        <f t="shared" si="0"/>
        <v>0.95790837888093761</v>
      </c>
      <c r="F26" s="76">
        <f>分析係数表!C29</f>
        <v>0.10737736577829282</v>
      </c>
      <c r="G26" s="77">
        <f t="shared" si="1"/>
        <v>0.10285767838118995</v>
      </c>
      <c r="H26" s="77">
        <v>0.11940334425686984</v>
      </c>
      <c r="I26" s="77">
        <f t="shared" si="2"/>
        <v>0.11940334425686984</v>
      </c>
      <c r="J26" s="76">
        <f>分析係数表!G29</f>
        <v>0.26220204313280365</v>
      </c>
      <c r="K26" s="78">
        <f t="shared" si="3"/>
        <v>3.1307800821040788E-2</v>
      </c>
      <c r="L26" s="79"/>
      <c r="M26" s="80"/>
      <c r="N26" s="81">
        <f>分析係数表!H29</f>
        <v>9.8049821504086233E-3</v>
      </c>
      <c r="O26" s="82">
        <f t="shared" si="4"/>
        <v>0.13054445137370427</v>
      </c>
      <c r="P26" s="76">
        <f>分析係数表!C29</f>
        <v>0.10737736577829282</v>
      </c>
      <c r="Q26" s="82">
        <f t="shared" si="5"/>
        <v>1.4017519305480805E-2</v>
      </c>
      <c r="R26" s="83">
        <v>1.7981420069151949E-2</v>
      </c>
      <c r="S26" s="84">
        <f t="shared" si="6"/>
        <v>0.13738476432602179</v>
      </c>
      <c r="T26" s="85">
        <f>分析係数表!F29</f>
        <v>0.42792281498297391</v>
      </c>
      <c r="U26" s="86">
        <f t="shared" si="7"/>
        <v>5.8790075086163691E-2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投入係数表!G27</f>
        <v>5.0712796528990813E-4</v>
      </c>
      <c r="E27" s="77">
        <f t="shared" si="0"/>
        <v>5.0712796528990814E-2</v>
      </c>
      <c r="F27" s="76">
        <f>分析係数表!C30</f>
        <v>1</v>
      </c>
      <c r="G27" s="77">
        <f t="shared" si="1"/>
        <v>5.0712796528990814E-2</v>
      </c>
      <c r="H27" s="77">
        <v>0.15609401002072429</v>
      </c>
      <c r="I27" s="77">
        <f t="shared" si="2"/>
        <v>0.15609401002072429</v>
      </c>
      <c r="J27" s="76">
        <f>分析係数表!G30</f>
        <v>0.34459787999611008</v>
      </c>
      <c r="K27" s="78">
        <f t="shared" si="3"/>
        <v>5.3789664933233151E-2</v>
      </c>
      <c r="L27" s="79"/>
      <c r="M27" s="80"/>
      <c r="N27" s="81">
        <f>分析係数表!H30</f>
        <v>0</v>
      </c>
      <c r="O27" s="82">
        <f t="shared" si="4"/>
        <v>0</v>
      </c>
      <c r="P27" s="76">
        <f>分析係数表!C30</f>
        <v>1</v>
      </c>
      <c r="Q27" s="82">
        <f t="shared" si="5"/>
        <v>0</v>
      </c>
      <c r="R27" s="83">
        <v>3.328419800442995E-2</v>
      </c>
      <c r="S27" s="84">
        <f t="shared" si="6"/>
        <v>0.18937820802515423</v>
      </c>
      <c r="T27" s="85">
        <f>分析係数表!F30</f>
        <v>0.44063016629388313</v>
      </c>
      <c r="U27" s="86">
        <f t="shared" si="7"/>
        <v>8.3445751294561304E-2</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投入係数表!G28</f>
        <v>1.4312278131515185E-2</v>
      </c>
      <c r="E28" s="77">
        <f t="shared" si="0"/>
        <v>1.4312278131515186</v>
      </c>
      <c r="F28" s="76">
        <f>分析係数表!C31</f>
        <v>0.18861092824226466</v>
      </c>
      <c r="G28" s="77">
        <f t="shared" si="1"/>
        <v>0.26994520636465447</v>
      </c>
      <c r="H28" s="77">
        <v>0.36094720789705159</v>
      </c>
      <c r="I28" s="77">
        <f t="shared" si="2"/>
        <v>0.36094720789705159</v>
      </c>
      <c r="J28" s="76">
        <f>分析係数表!G31</f>
        <v>7.1118820468343447E-2</v>
      </c>
      <c r="K28" s="78">
        <f t="shared" si="3"/>
        <v>2.5670139676980251E-2</v>
      </c>
      <c r="L28" s="79"/>
      <c r="M28" s="80"/>
      <c r="N28" s="81">
        <f>分析係数表!H31</f>
        <v>2.3061868748955085E-2</v>
      </c>
      <c r="O28" s="82">
        <f t="shared" si="4"/>
        <v>0.30704788211768952</v>
      </c>
      <c r="P28" s="76">
        <f>分析係数表!C31</f>
        <v>0.18861092824226466</v>
      </c>
      <c r="Q28" s="82">
        <f t="shared" si="5"/>
        <v>5.7912586061038877E-2</v>
      </c>
      <c r="R28" s="83">
        <v>7.4551734959537583E-2</v>
      </c>
      <c r="S28" s="84">
        <f t="shared" si="6"/>
        <v>0.43549894285658919</v>
      </c>
      <c r="T28" s="85">
        <f>分析係数表!F31</f>
        <v>0.34518647007805725</v>
      </c>
      <c r="U28" s="86">
        <f t="shared" si="7"/>
        <v>0.1503283428073916</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投入係数表!G29</f>
        <v>1.9158167577618753E-3</v>
      </c>
      <c r="E29" s="77">
        <f t="shared" si="0"/>
        <v>0.19158167577618754</v>
      </c>
      <c r="F29" s="76">
        <f>分析係数表!C32</f>
        <v>1</v>
      </c>
      <c r="G29" s="77">
        <f t="shared" si="1"/>
        <v>0.19158167577618754</v>
      </c>
      <c r="H29" s="77">
        <v>0.24974480748266545</v>
      </c>
      <c r="I29" s="77">
        <f t="shared" si="2"/>
        <v>0.24974480748266545</v>
      </c>
      <c r="J29" s="76">
        <f>分析係数表!G32</f>
        <v>0.14006342494714588</v>
      </c>
      <c r="K29" s="78">
        <f t="shared" si="3"/>
        <v>3.4980113098787707E-2</v>
      </c>
      <c r="L29" s="79"/>
      <c r="M29" s="80"/>
      <c r="N29" s="81">
        <f>分析係数表!H32</f>
        <v>6.5891053568443107E-3</v>
      </c>
      <c r="O29" s="82">
        <f t="shared" si="4"/>
        <v>8.7727966319339878E-2</v>
      </c>
      <c r="P29" s="76">
        <f>分析係数表!C32</f>
        <v>1</v>
      </c>
      <c r="Q29" s="82">
        <f t="shared" si="5"/>
        <v>8.7727966319339878E-2</v>
      </c>
      <c r="R29" s="83">
        <v>0.11452682180173542</v>
      </c>
      <c r="S29" s="84">
        <f t="shared" si="6"/>
        <v>0.36427162928440088</v>
      </c>
      <c r="T29" s="85">
        <f>分析係数表!F32</f>
        <v>0.48202959830866809</v>
      </c>
      <c r="U29" s="86">
        <f t="shared" si="7"/>
        <v>0.1755897071392038</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投入係数表!G30</f>
        <v>9.0156082718205889E-4</v>
      </c>
      <c r="E30" s="77">
        <f t="shared" si="0"/>
        <v>9.0156082718205882E-2</v>
      </c>
      <c r="F30" s="76">
        <f>分析係数表!C33</f>
        <v>0.72406639004149376</v>
      </c>
      <c r="G30" s="77">
        <f t="shared" si="1"/>
        <v>6.5278989354053629E-2</v>
      </c>
      <c r="H30" s="77">
        <v>8.8338754229004349E-2</v>
      </c>
      <c r="I30" s="77">
        <f t="shared" si="2"/>
        <v>8.8338754229004349E-2</v>
      </c>
      <c r="J30" s="76">
        <f>分析係数表!G33</f>
        <v>0.50714966634890368</v>
      </c>
      <c r="K30" s="78">
        <f t="shared" si="3"/>
        <v>4.4800969732917362E-2</v>
      </c>
      <c r="L30" s="79"/>
      <c r="M30" s="80"/>
      <c r="N30" s="81">
        <f>分析係数表!H33</f>
        <v>9.6377958950857076E-4</v>
      </c>
      <c r="O30" s="82">
        <f t="shared" si="4"/>
        <v>1.2831851789992996E-2</v>
      </c>
      <c r="P30" s="76">
        <f>分析係数表!C33</f>
        <v>0.72406639004149376</v>
      </c>
      <c r="Q30" s="82">
        <f t="shared" si="5"/>
        <v>9.2911126031277082E-3</v>
      </c>
      <c r="R30" s="83">
        <v>2.8782594321299683E-2</v>
      </c>
      <c r="S30" s="84">
        <f t="shared" si="6"/>
        <v>0.11712134855030404</v>
      </c>
      <c r="T30" s="85">
        <f>分析係数表!F33</f>
        <v>0.64537654909437558</v>
      </c>
      <c r="U30" s="86">
        <f t="shared" si="7"/>
        <v>7.558737175267477E-2</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投入係数表!G31</f>
        <v>7.9506395447117822E-2</v>
      </c>
      <c r="E31" s="77">
        <f t="shared" si="0"/>
        <v>7.9506395447117821</v>
      </c>
      <c r="F31" s="76">
        <f>分析係数表!C34</f>
        <v>0.32384390579336431</v>
      </c>
      <c r="G31" s="77">
        <f t="shared" si="1"/>
        <v>2.5747661637146391</v>
      </c>
      <c r="H31" s="77">
        <v>3.3360145295089461</v>
      </c>
      <c r="I31" s="77">
        <f t="shared" si="2"/>
        <v>3.3360145295089461</v>
      </c>
      <c r="J31" s="76">
        <f>分析係数表!G34</f>
        <v>0.42504523132592403</v>
      </c>
      <c r="K31" s="78">
        <f t="shared" si="3"/>
        <v>1.4179570674017736</v>
      </c>
      <c r="L31" s="79"/>
      <c r="M31" s="80"/>
      <c r="N31" s="81">
        <f>分析係数表!H34</f>
        <v>0.16282957819891231</v>
      </c>
      <c r="O31" s="82">
        <f t="shared" si="4"/>
        <v>2.1679282661930004</v>
      </c>
      <c r="P31" s="76">
        <f>分析係数表!C34</f>
        <v>0.32384390579336431</v>
      </c>
      <c r="Q31" s="82">
        <f t="shared" si="5"/>
        <v>0.70207035720377764</v>
      </c>
      <c r="R31" s="83">
        <v>0.75810372770255041</v>
      </c>
      <c r="S31" s="84">
        <f t="shared" si="6"/>
        <v>4.0941182572114965</v>
      </c>
      <c r="T31" s="85">
        <f>分析係数表!F34</f>
        <v>0.69998707676402172</v>
      </c>
      <c r="U31" s="86">
        <f t="shared" si="7"/>
        <v>2.8658298707916865</v>
      </c>
      <c r="V31" s="87">
        <f>分析係数表!D34</f>
        <v>0.29303437580770225</v>
      </c>
      <c r="W31" s="167">
        <f t="shared" si="8"/>
        <v>1</v>
      </c>
      <c r="X31" s="76">
        <f>分析係数表!E34</f>
        <v>0.18493150684931506</v>
      </c>
      <c r="Y31" s="166">
        <f t="shared" si="9"/>
        <v>1</v>
      </c>
    </row>
    <row r="32" spans="1:25" x14ac:dyDescent="0.2">
      <c r="A32" s="6" t="s">
        <v>20</v>
      </c>
      <c r="B32" s="5" t="s">
        <v>37</v>
      </c>
      <c r="C32" s="90"/>
      <c r="D32" s="76">
        <f>投入係数表!G32</f>
        <v>4.8458894461035672E-3</v>
      </c>
      <c r="E32" s="77">
        <f t="shared" si="0"/>
        <v>0.48458894461035673</v>
      </c>
      <c r="F32" s="76">
        <f>分析係数表!C35</f>
        <v>0.26996197718631176</v>
      </c>
      <c r="G32" s="77">
        <f t="shared" si="1"/>
        <v>0.13082058960964002</v>
      </c>
      <c r="H32" s="77">
        <v>0.2226780173120923</v>
      </c>
      <c r="I32" s="77">
        <f t="shared" si="2"/>
        <v>0.2226780173120923</v>
      </c>
      <c r="J32" s="76">
        <f>分析係数表!G35</f>
        <v>0.31501962183374954</v>
      </c>
      <c r="K32" s="78">
        <f t="shared" si="3"/>
        <v>7.0147944804344456E-2</v>
      </c>
      <c r="L32" s="79"/>
      <c r="M32" s="80"/>
      <c r="N32" s="81">
        <f>分析係数表!H35</f>
        <v>6.1563879901261762E-2</v>
      </c>
      <c r="O32" s="82">
        <f t="shared" si="4"/>
        <v>0.81966726740159335</v>
      </c>
      <c r="P32" s="76">
        <f>分析係数表!C35</f>
        <v>0.26996197718631176</v>
      </c>
      <c r="Q32" s="82">
        <f t="shared" si="5"/>
        <v>0.22127899614263544</v>
      </c>
      <c r="R32" s="83">
        <v>0.27854386906815165</v>
      </c>
      <c r="S32" s="84">
        <f t="shared" si="6"/>
        <v>0.50122188638024401</v>
      </c>
      <c r="T32" s="85">
        <f>分析係数表!F35</f>
        <v>0.64537995005351412</v>
      </c>
      <c r="U32" s="86">
        <f t="shared" si="7"/>
        <v>0.32347855599781</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投入係数表!G33</f>
        <v>1.4650363441708458E-3</v>
      </c>
      <c r="E33" s="77">
        <f t="shared" si="0"/>
        <v>0.14650363441708458</v>
      </c>
      <c r="F33" s="76">
        <f>分析係数表!C36</f>
        <v>0.80496031746031749</v>
      </c>
      <c r="G33" s="77">
        <f t="shared" si="1"/>
        <v>0.1179296120694667</v>
      </c>
      <c r="H33" s="77">
        <v>0.29707916970168086</v>
      </c>
      <c r="I33" s="77">
        <f t="shared" si="2"/>
        <v>0.29707916970168086</v>
      </c>
      <c r="J33" s="76">
        <f>分析係数表!G36</f>
        <v>2.1935483870967741E-2</v>
      </c>
      <c r="K33" s="78">
        <f t="shared" si="3"/>
        <v>6.5165753353917085E-3</v>
      </c>
      <c r="L33" s="79"/>
      <c r="M33" s="80"/>
      <c r="N33" s="81">
        <f>分析係数表!H36</f>
        <v>0.17534887837691648</v>
      </c>
      <c r="O33" s="82">
        <f t="shared" si="4"/>
        <v>2.3346114021997462</v>
      </c>
      <c r="P33" s="76">
        <f>分析係数表!C36</f>
        <v>0.80496031746031749</v>
      </c>
      <c r="Q33" s="82">
        <f t="shared" si="5"/>
        <v>1.8792695354611846</v>
      </c>
      <c r="R33" s="83">
        <v>1.95402715809547</v>
      </c>
      <c r="S33" s="84">
        <f t="shared" si="6"/>
        <v>2.2511063277971508</v>
      </c>
      <c r="T33" s="85">
        <f>分析係数表!F36</f>
        <v>0.87987711213517661</v>
      </c>
      <c r="U33" s="86">
        <f t="shared" si="7"/>
        <v>1.9806969348113792</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投入係数表!G34</f>
        <v>2.6877782160365134E-2</v>
      </c>
      <c r="E34" s="77">
        <f t="shared" si="0"/>
        <v>2.6877782160365133</v>
      </c>
      <c r="F34" s="76">
        <f>分析係数表!C37</f>
        <v>0.55184267327524184</v>
      </c>
      <c r="G34" s="77">
        <f t="shared" si="1"/>
        <v>1.48323071590855</v>
      </c>
      <c r="H34" s="77">
        <v>2.2765168696569216</v>
      </c>
      <c r="I34" s="77">
        <f t="shared" si="2"/>
        <v>2.2765168696569216</v>
      </c>
      <c r="J34" s="76">
        <f>分析係数表!G37</f>
        <v>0.39950799507995077</v>
      </c>
      <c r="K34" s="78">
        <f t="shared" si="3"/>
        <v>0.90948669036232233</v>
      </c>
      <c r="L34" s="79"/>
      <c r="M34" s="80"/>
      <c r="N34" s="81">
        <f>分析係数表!H37</f>
        <v>4.8346331245144224E-2</v>
      </c>
      <c r="O34" s="82">
        <f t="shared" si="4"/>
        <v>0.64368758571026097</v>
      </c>
      <c r="P34" s="76">
        <f>分析係数表!C37</f>
        <v>0.55184267327524184</v>
      </c>
      <c r="Q34" s="82">
        <f t="shared" si="5"/>
        <v>0.35521427805243677</v>
      </c>
      <c r="R34" s="83">
        <v>0.45462438747235778</v>
      </c>
      <c r="S34" s="84">
        <f t="shared" si="6"/>
        <v>2.7311412571292792</v>
      </c>
      <c r="T34" s="85">
        <f>分析係数表!F37</f>
        <v>0.59204592045920457</v>
      </c>
      <c r="U34" s="86">
        <f t="shared" si="7"/>
        <v>1.6169610394812133</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投入係数表!G35</f>
        <v>3.4935482053304783E-3</v>
      </c>
      <c r="E35" s="77">
        <f t="shared" si="0"/>
        <v>0.34935482053304784</v>
      </c>
      <c r="F35" s="76">
        <f>分析係数表!C38</f>
        <v>1.1757092007334657E-2</v>
      </c>
      <c r="G35" s="77">
        <f t="shared" si="1"/>
        <v>4.10739676821293E-3</v>
      </c>
      <c r="H35" s="77">
        <v>8.0994693721126651E-3</v>
      </c>
      <c r="I35" s="77">
        <f t="shared" si="2"/>
        <v>8.0994693721126651E-3</v>
      </c>
      <c r="J35" s="76">
        <f>分析係数表!G38</f>
        <v>0.32317073170731708</v>
      </c>
      <c r="K35" s="78">
        <f t="shared" si="3"/>
        <v>2.6175114434266542E-3</v>
      </c>
      <c r="L35" s="79"/>
      <c r="M35" s="80"/>
      <c r="N35" s="81">
        <f>分析係数表!H38</f>
        <v>4.2711170992201251E-2</v>
      </c>
      <c r="O35" s="82">
        <f t="shared" si="4"/>
        <v>0.56866053391775084</v>
      </c>
      <c r="P35" s="76">
        <f>分析係数表!C38</f>
        <v>1.1757092007334657E-2</v>
      </c>
      <c r="Q35" s="82">
        <f t="shared" si="5"/>
        <v>6.6857942182110474E-3</v>
      </c>
      <c r="R35" s="83">
        <v>7.9983185912930639E-3</v>
      </c>
      <c r="S35" s="84">
        <f t="shared" si="6"/>
        <v>1.6097787963405729E-2</v>
      </c>
      <c r="T35" s="85">
        <f>分析係数表!F38</f>
        <v>0.53048780487804881</v>
      </c>
      <c r="U35" s="86">
        <f t="shared" si="7"/>
        <v>8.5396802000993807E-3</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投入係数表!G36</f>
        <v>0</v>
      </c>
      <c r="E36" s="77">
        <f t="shared" si="0"/>
        <v>0</v>
      </c>
      <c r="F36" s="76">
        <f>分析係数表!C39</f>
        <v>1</v>
      </c>
      <c r="G36" s="77">
        <f t="shared" si="1"/>
        <v>0</v>
      </c>
      <c r="H36" s="77">
        <v>1.4973765326408924E-2</v>
      </c>
      <c r="I36" s="77">
        <f t="shared" si="2"/>
        <v>1.4973765326408924E-2</v>
      </c>
      <c r="J36" s="76">
        <f>分析係数表!G39</f>
        <v>0.35350897115602997</v>
      </c>
      <c r="K36" s="78">
        <f t="shared" si="3"/>
        <v>5.293360374870654E-3</v>
      </c>
      <c r="L36" s="79"/>
      <c r="M36" s="80"/>
      <c r="N36" s="81">
        <f>分析係数表!H39</f>
        <v>3.855118358034283E-3</v>
      </c>
      <c r="O36" s="82">
        <f t="shared" si="4"/>
        <v>5.1327407159971986E-2</v>
      </c>
      <c r="P36" s="76">
        <f>分析係数表!C39</f>
        <v>1</v>
      </c>
      <c r="Q36" s="82">
        <f t="shared" si="5"/>
        <v>5.1327407159971986E-2</v>
      </c>
      <c r="R36" s="83">
        <v>5.6996731755777623E-2</v>
      </c>
      <c r="S36" s="84">
        <f t="shared" si="6"/>
        <v>7.1970497082186544E-2</v>
      </c>
      <c r="T36" s="85">
        <f>分析係数表!F39</f>
        <v>0.70417896888485121</v>
      </c>
      <c r="U36" s="86">
        <f t="shared" si="7"/>
        <v>5.068011042546431E-2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投入係数表!G37</f>
        <v>5.634755169887868E-5</v>
      </c>
      <c r="E37" s="77">
        <f t="shared" si="0"/>
        <v>5.6347551698878676E-3</v>
      </c>
      <c r="F37" s="76">
        <f>分析係数表!C40</f>
        <v>0.83949490339266697</v>
      </c>
      <c r="G37" s="77">
        <f t="shared" si="1"/>
        <v>4.730348246986346E-3</v>
      </c>
      <c r="H37" s="77">
        <v>5.3032561207564137E-3</v>
      </c>
      <c r="I37" s="77">
        <f t="shared" si="2"/>
        <v>5.3032561207564137E-3</v>
      </c>
      <c r="J37" s="76">
        <f>分析係数表!G40</f>
        <v>0.50502596749874351</v>
      </c>
      <c r="K37" s="78">
        <f t="shared" si="3"/>
        <v>2.6782820532786412E-3</v>
      </c>
      <c r="L37" s="79"/>
      <c r="M37" s="80"/>
      <c r="N37" s="81">
        <f>分析係数表!H40</f>
        <v>2.8775704886755897E-2</v>
      </c>
      <c r="O37" s="82">
        <f t="shared" si="4"/>
        <v>0.38312243201550517</v>
      </c>
      <c r="P37" s="76">
        <f>分析係数表!C40</f>
        <v>0.83949490339266697</v>
      </c>
      <c r="Q37" s="82">
        <f t="shared" si="5"/>
        <v>0.32162932905242014</v>
      </c>
      <c r="R37" s="83">
        <v>0.32184565078025162</v>
      </c>
      <c r="S37" s="84">
        <f t="shared" si="6"/>
        <v>0.32714890690100806</v>
      </c>
      <c r="T37" s="85">
        <f>分析係数表!F40</f>
        <v>0.7013737644496566</v>
      </c>
      <c r="U37" s="86">
        <f t="shared" si="7"/>
        <v>0.22945366036875026</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投入係数表!G38</f>
        <v>0</v>
      </c>
      <c r="E38" s="77">
        <f t="shared" si="0"/>
        <v>0</v>
      </c>
      <c r="F38" s="76">
        <f>分析係数表!C41</f>
        <v>0.80611940933656756</v>
      </c>
      <c r="G38" s="77">
        <f t="shared" si="1"/>
        <v>0</v>
      </c>
      <c r="H38" s="77">
        <v>1.0414479851141948E-2</v>
      </c>
      <c r="I38" s="77">
        <f t="shared" si="2"/>
        <v>1.0414479851141948E-2</v>
      </c>
      <c r="J38" s="76">
        <f>分析係数表!G41</f>
        <v>0.44252267454123601</v>
      </c>
      <c r="K38" s="78">
        <f t="shared" si="3"/>
        <v>4.6086434776831482E-3</v>
      </c>
      <c r="L38" s="79"/>
      <c r="M38" s="80"/>
      <c r="N38" s="81">
        <f>分析係数表!H41</f>
        <v>5.550583676720789E-2</v>
      </c>
      <c r="O38" s="82">
        <f t="shared" si="4"/>
        <v>0.73900991329306598</v>
      </c>
      <c r="P38" s="76">
        <f>分析係数表!C41</f>
        <v>0.80611940933656756</v>
      </c>
      <c r="Q38" s="82">
        <f t="shared" si="5"/>
        <v>0.5957302347976744</v>
      </c>
      <c r="R38" s="83">
        <v>0.6062361726980674</v>
      </c>
      <c r="S38" s="84">
        <f t="shared" si="6"/>
        <v>0.61665065254920937</v>
      </c>
      <c r="T38" s="85">
        <f>分析係数表!F41</f>
        <v>0.54745834212191524</v>
      </c>
      <c r="U38" s="86">
        <f t="shared" si="7"/>
        <v>0.33759054391298737</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投入係数表!G39</f>
        <v>5.6347551698878687E-4</v>
      </c>
      <c r="E39" s="77">
        <f>$C$9*D39</f>
        <v>5.6347551698878687E-2</v>
      </c>
      <c r="F39" s="76">
        <f>分析係数表!C42</f>
        <v>0.71104294478527608</v>
      </c>
      <c r="G39" s="77">
        <f>E39*F39</f>
        <v>4.0065529091411284E-2</v>
      </c>
      <c r="H39" s="77">
        <v>7.1353192067443852E-2</v>
      </c>
      <c r="I39" s="77">
        <f>C39+H39</f>
        <v>7.1353192067443852E-2</v>
      </c>
      <c r="J39" s="76">
        <f>分析係数表!G42</f>
        <v>0.48544520547945208</v>
      </c>
      <c r="K39" s="78">
        <f>I39*J39</f>
        <v>3.4638064984795089E-2</v>
      </c>
      <c r="L39" s="79"/>
      <c r="M39" s="80"/>
      <c r="N39" s="81">
        <f>分析係数表!H42</f>
        <v>1.3778114335729669E-2</v>
      </c>
      <c r="O39" s="82">
        <f t="shared" si="4"/>
        <v>0.18344310569163455</v>
      </c>
      <c r="P39" s="76">
        <f>分析係数表!C42</f>
        <v>0.71104294478527608</v>
      </c>
      <c r="Q39" s="82">
        <f>O39*P39</f>
        <v>0.13043592607153648</v>
      </c>
      <c r="R39" s="83">
        <v>0.13479630099903719</v>
      </c>
      <c r="S39" s="84">
        <f>I39+R39</f>
        <v>0.20614949306648106</v>
      </c>
      <c r="T39" s="85">
        <f>分析係数表!F42</f>
        <v>0.55821917808219179</v>
      </c>
      <c r="U39" s="86">
        <f t="shared" si="7"/>
        <v>0.11507660058163155</v>
      </c>
      <c r="V39" s="87">
        <f>分析係数表!D42</f>
        <v>0.36986301369863012</v>
      </c>
      <c r="W39" s="167">
        <f t="shared" si="8"/>
        <v>0</v>
      </c>
      <c r="X39" s="76">
        <f>分析係数表!E42</f>
        <v>0.3535958904109589</v>
      </c>
      <c r="Y39" s="166">
        <f t="shared" si="9"/>
        <v>0</v>
      </c>
    </row>
    <row r="40" spans="1:25" x14ac:dyDescent="0.2">
      <c r="A40" s="6" t="s">
        <v>194</v>
      </c>
      <c r="B40" s="5" t="s">
        <v>41</v>
      </c>
      <c r="C40" s="90"/>
      <c r="D40" s="76">
        <f>投入係数表!G40</f>
        <v>2.5807178678086438E-2</v>
      </c>
      <c r="E40" s="77">
        <f>$C$9*D40</f>
        <v>2.580717867808644</v>
      </c>
      <c r="F40" s="76">
        <f>分析係数表!C43</f>
        <v>0.39669527347252465</v>
      </c>
      <c r="G40" s="77">
        <f>E40*F40</f>
        <v>1.0237585803257807</v>
      </c>
      <c r="H40" s="77">
        <v>1.5594554843737607</v>
      </c>
      <c r="I40" s="77">
        <f>C40+H40</f>
        <v>1.5594554843737607</v>
      </c>
      <c r="J40" s="76">
        <f>分析係数表!G43</f>
        <v>0.35613275613275613</v>
      </c>
      <c r="K40" s="78">
        <f>I40*J40</f>
        <v>0.55537317971636957</v>
      </c>
      <c r="L40" s="79"/>
      <c r="M40" s="80"/>
      <c r="N40" s="81">
        <f>分析係数表!H43</f>
        <v>3.7184190080937818E-2</v>
      </c>
      <c r="O40" s="82">
        <f t="shared" si="4"/>
        <v>0.49507379202003593</v>
      </c>
      <c r="P40" s="76">
        <f>分析係数表!C43</f>
        <v>0.39669527347252465</v>
      </c>
      <c r="Q40" s="82">
        <f>O40*P40</f>
        <v>0.19639343331446793</v>
      </c>
      <c r="R40" s="83">
        <v>0.32098092307714793</v>
      </c>
      <c r="S40" s="84">
        <f>I40+R40</f>
        <v>1.8804364074509086</v>
      </c>
      <c r="T40" s="85">
        <f>分析係数表!F43</f>
        <v>0.65281385281385285</v>
      </c>
      <c r="U40" s="86">
        <f t="shared" si="7"/>
        <v>1.2275749361194677</v>
      </c>
      <c r="V40" s="87">
        <f>分析係数表!D43</f>
        <v>0.13751803751803751</v>
      </c>
      <c r="W40" s="167">
        <f t="shared" si="8"/>
        <v>0</v>
      </c>
      <c r="X40" s="76">
        <f>分析係数表!E43</f>
        <v>9.1486291486291491E-2</v>
      </c>
      <c r="Y40" s="166">
        <f t="shared" si="9"/>
        <v>0</v>
      </c>
    </row>
    <row r="41" spans="1:25" x14ac:dyDescent="0.2">
      <c r="A41" s="6" t="s">
        <v>340</v>
      </c>
      <c r="B41" s="5" t="s">
        <v>42</v>
      </c>
      <c r="C41" s="90"/>
      <c r="D41" s="76">
        <f>投入係数表!G41</f>
        <v>1.6904265509663606E-4</v>
      </c>
      <c r="E41" s="77">
        <f>$C$9*D41</f>
        <v>1.6904265509663605E-2</v>
      </c>
      <c r="F41" s="76">
        <f>分析係数表!C44</f>
        <v>0.38370118845500845</v>
      </c>
      <c r="G41" s="77">
        <f>E41*F41</f>
        <v>6.4861867660169345E-3</v>
      </c>
      <c r="H41" s="77">
        <v>1.1302743822427963E-2</v>
      </c>
      <c r="I41" s="77">
        <f>C41+H41</f>
        <v>1.1302743822427963E-2</v>
      </c>
      <c r="J41" s="76">
        <f>分析係数表!G44</f>
        <v>0.26240733113673803</v>
      </c>
      <c r="K41" s="78">
        <f>I41*J41</f>
        <v>2.9659228409655747E-3</v>
      </c>
      <c r="L41" s="79"/>
      <c r="M41" s="80"/>
      <c r="N41" s="81">
        <f>分析係数表!H44</f>
        <v>0.11164108061327853</v>
      </c>
      <c r="O41" s="82">
        <f t="shared" si="4"/>
        <v>1.4863998114285766</v>
      </c>
      <c r="P41" s="76">
        <f>分析係数表!C44</f>
        <v>0.38370118845500845</v>
      </c>
      <c r="Q41" s="82">
        <f>O41*P41</f>
        <v>0.57033337416444529</v>
      </c>
      <c r="R41" s="83">
        <v>0.57914579716104597</v>
      </c>
      <c r="S41" s="84">
        <f>I41+R41</f>
        <v>0.59044854098347388</v>
      </c>
      <c r="T41" s="85">
        <f>分析係数表!F44</f>
        <v>0.45680601317957165</v>
      </c>
      <c r="U41" s="86">
        <f t="shared" si="7"/>
        <v>0.26972044399435563</v>
      </c>
      <c r="V41" s="87">
        <f>分析係数表!D44</f>
        <v>0.17087108731466227</v>
      </c>
      <c r="W41" s="167">
        <f t="shared" si="8"/>
        <v>0</v>
      </c>
      <c r="X41" s="76">
        <f>分析係数表!E44</f>
        <v>0.10131795716639209</v>
      </c>
      <c r="Y41" s="166">
        <f t="shared" si="9"/>
        <v>0</v>
      </c>
    </row>
    <row r="42" spans="1:25" x14ac:dyDescent="0.2">
      <c r="A42" s="6" t="s">
        <v>341</v>
      </c>
      <c r="B42" s="5" t="s">
        <v>278</v>
      </c>
      <c r="C42" s="90"/>
      <c r="D42" s="76">
        <f>投入係数表!G42</f>
        <v>6.7617062038654425E-4</v>
      </c>
      <c r="E42" s="77">
        <f>$C$9*D42</f>
        <v>6.7617062038654419E-2</v>
      </c>
      <c r="F42" s="76">
        <f>分析係数表!C45</f>
        <v>1</v>
      </c>
      <c r="G42" s="77">
        <f>E42*F42</f>
        <v>6.7617062038654419E-2</v>
      </c>
      <c r="H42" s="77">
        <v>0.10487599773308219</v>
      </c>
      <c r="I42" s="77">
        <f>C42+H42</f>
        <v>0.10487599773308219</v>
      </c>
      <c r="J42" s="76">
        <f>分析係数表!G45</f>
        <v>0</v>
      </c>
      <c r="K42" s="78">
        <f>I42*J42</f>
        <v>0</v>
      </c>
      <c r="L42" s="79"/>
      <c r="M42" s="80"/>
      <c r="N42" s="81">
        <f>分析係数表!H45</f>
        <v>0</v>
      </c>
      <c r="O42" s="82">
        <f t="shared" si="4"/>
        <v>0</v>
      </c>
      <c r="P42" s="76">
        <f>分析係数表!C45</f>
        <v>1</v>
      </c>
      <c r="Q42" s="82">
        <f>O42*P42</f>
        <v>0</v>
      </c>
      <c r="R42" s="83">
        <v>7.7992466895628219E-3</v>
      </c>
      <c r="S42" s="84">
        <f>I42+R42</f>
        <v>0.11267524442264501</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投入係数表!G43</f>
        <v>6.4799684453710482E-3</v>
      </c>
      <c r="E43" s="77">
        <f>$C$9*D43</f>
        <v>0.64799684453710482</v>
      </c>
      <c r="F43" s="76">
        <f>分析係数表!C46</f>
        <v>8.9294904786412777E-2</v>
      </c>
      <c r="G43" s="77">
        <f>E43*F43</f>
        <v>5.78628165348367E-2</v>
      </c>
      <c r="H43" s="77">
        <v>7.8952580811974343E-2</v>
      </c>
      <c r="I43" s="77">
        <f>C43+H43</f>
        <v>7.8952580811974343E-2</v>
      </c>
      <c r="J43" s="76">
        <f>分析係数表!G46</f>
        <v>8.6206896551724137E-3</v>
      </c>
      <c r="K43" s="78">
        <f>I43*J43</f>
        <v>6.806256966549512E-4</v>
      </c>
      <c r="L43" s="79"/>
      <c r="M43" s="80"/>
      <c r="N43" s="81">
        <f>分析係数表!H46</f>
        <v>2.2501303069342959E-2</v>
      </c>
      <c r="O43" s="82">
        <f t="shared" si="4"/>
        <v>0.29958445811738749</v>
      </c>
      <c r="P43" s="76">
        <f>分析係数表!C46</f>
        <v>8.9294904786412777E-2</v>
      </c>
      <c r="Q43" s="82">
        <f>O43*P43</f>
        <v>2.6751365663081183E-2</v>
      </c>
      <c r="R43" s="83">
        <v>2.9892802414247938E-2</v>
      </c>
      <c r="S43" s="84">
        <f>I43+R43</f>
        <v>0.10884538322622228</v>
      </c>
      <c r="T43" s="85">
        <f>分析係数表!F46</f>
        <v>0.31609195402298851</v>
      </c>
      <c r="U43" s="86">
        <f t="shared" si="7"/>
        <v>3.4405149870357615E-2</v>
      </c>
      <c r="V43" s="87">
        <f>分析係数表!D46</f>
        <v>1.4367816091954023E-2</v>
      </c>
      <c r="W43" s="167">
        <f t="shared" si="8"/>
        <v>0</v>
      </c>
      <c r="X43" s="76">
        <f>分析係数表!E46</f>
        <v>4.3103448275862072E-2</v>
      </c>
      <c r="Y43" s="166">
        <f t="shared" si="9"/>
        <v>0</v>
      </c>
    </row>
    <row r="44" spans="1:25" x14ac:dyDescent="0.2">
      <c r="A44" s="192">
        <v>40</v>
      </c>
      <c r="B44" s="14" t="s">
        <v>150</v>
      </c>
      <c r="C44" s="197">
        <f>SUM(C5:C43)</f>
        <v>100</v>
      </c>
      <c r="D44" s="92">
        <f>投入係数表!G44</f>
        <v>0.67425480362878232</v>
      </c>
      <c r="E44" s="91">
        <f>SUM(E5:E43)</f>
        <v>67.425480362878233</v>
      </c>
      <c r="F44" s="92">
        <f>分析係数表!C47</f>
        <v>0.47263002368346718</v>
      </c>
      <c r="G44" s="91">
        <f>SUM(G5:G43)</f>
        <v>32.128315252621142</v>
      </c>
      <c r="H44" s="91">
        <f>SUM(H5:H43)</f>
        <v>39.852857828898408</v>
      </c>
      <c r="I44" s="91">
        <f>SUM(I5:I43)</f>
        <v>139.85285782889841</v>
      </c>
      <c r="J44" s="92">
        <f>分析係数表!G47</f>
        <v>0.26462048578521241</v>
      </c>
      <c r="K44" s="93">
        <f>SUM(K5:K43)</f>
        <v>21.234599250754449</v>
      </c>
      <c r="L44" s="94">
        <f>最終需要_まとめ!$L$33</f>
        <v>0.627</v>
      </c>
      <c r="M44" s="91">
        <f>K44*L44</f>
        <v>13.314093730223039</v>
      </c>
      <c r="N44" s="95">
        <f>分析係数表!H47</f>
        <v>1</v>
      </c>
      <c r="O44" s="96">
        <f>SUM(O5:O43)</f>
        <v>13.314093730223036</v>
      </c>
      <c r="P44" s="92">
        <f>分析係数表!C47</f>
        <v>0.47263002368346718</v>
      </c>
      <c r="Q44" s="96">
        <f>SUM(Q5:Q43)</f>
        <v>5.6833200591915389</v>
      </c>
      <c r="R44" s="91">
        <f>SUM(R5:R43)</f>
        <v>6.3837552061151044</v>
      </c>
      <c r="S44" s="97">
        <f>SUM(S5:S43)</f>
        <v>146.23661303501351</v>
      </c>
      <c r="T44" s="98">
        <f>分析係数表!F47</f>
        <v>0.52662257348619745</v>
      </c>
      <c r="U44" s="99">
        <f>SUM(U5:U43)</f>
        <v>55.156913181494033</v>
      </c>
      <c r="V44" s="100">
        <f>分析係数表!D47</f>
        <v>0.12117876158981061</v>
      </c>
      <c r="W44" s="164">
        <f>SUM(W5:W43)</f>
        <v>11</v>
      </c>
      <c r="X44" s="92">
        <f>分析係数表!E47</f>
        <v>8.7670283594003556E-2</v>
      </c>
      <c r="Y44" s="165">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303</v>
      </c>
      <c r="S2" s="3" t="s">
        <v>152</v>
      </c>
      <c r="U2" s="64" t="s">
        <v>209</v>
      </c>
      <c r="W2" s="3" t="s">
        <v>130</v>
      </c>
      <c r="Y2" s="3" t="s">
        <v>153</v>
      </c>
    </row>
    <row r="3" spans="1:25" ht="44" x14ac:dyDescent="0.2">
      <c r="B3" s="65"/>
      <c r="C3" s="66" t="s">
        <v>227</v>
      </c>
      <c r="D3" s="66" t="s">
        <v>246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投入係数表!H5</f>
        <v>7.6335877862595417E-3</v>
      </c>
      <c r="E5" s="77">
        <f t="shared" ref="E5:E38" si="0">$C$10*D5</f>
        <v>0.76335877862595414</v>
      </c>
      <c r="F5" s="76">
        <f>分析係数表!C8</f>
        <v>1</v>
      </c>
      <c r="G5" s="77">
        <f t="shared" ref="G5:G38" si="1">E5*F5</f>
        <v>0.76335877862595414</v>
      </c>
      <c r="H5" s="77">
        <f t="array" ref="H5:H43">MMULT(逆行列係数!C5:AO43,'6'!G5:G43)</f>
        <v>0.8999189277303925</v>
      </c>
      <c r="I5" s="77">
        <f t="shared" ref="I5:I38" si="2">C5+H5</f>
        <v>0.8999189277303925</v>
      </c>
      <c r="J5" s="76">
        <f>分析係数表!G8</f>
        <v>0.11965371866250442</v>
      </c>
      <c r="K5" s="78">
        <f t="shared" ref="K5:K38" si="3">I5*J5</f>
        <v>0.10767864619771503</v>
      </c>
      <c r="L5" s="79" t="s">
        <v>180</v>
      </c>
      <c r="M5" s="80" t="s">
        <v>180</v>
      </c>
      <c r="N5" s="81">
        <f>分析係数表!H8</f>
        <v>1.2017741412035444E-2</v>
      </c>
      <c r="O5" s="82">
        <f t="shared" ref="O5:O43" si="4">$M$44*N5</f>
        <v>0.20535833125903127</v>
      </c>
      <c r="P5" s="76">
        <f>分析係数表!C8</f>
        <v>1</v>
      </c>
      <c r="Q5" s="82">
        <f t="shared" ref="Q5:Q38" si="5">O5*P5</f>
        <v>0.20535833125903127</v>
      </c>
      <c r="R5" s="83">
        <f t="array" ref="R5:R43">MMULT(逆行列係数!C5:AO43,'6'!Q5:Q43)</f>
        <v>0.30583748563293134</v>
      </c>
      <c r="S5" s="84">
        <f t="shared" ref="S5:S38" si="6">I5+R5</f>
        <v>1.2057564133633238</v>
      </c>
      <c r="T5" s="85">
        <f>分析係数表!F8</f>
        <v>0.45142084768126667</v>
      </c>
      <c r="U5" s="86">
        <f t="shared" ref="U5:U43" si="7">S5*T5</f>
        <v>0.54430358221759545</v>
      </c>
      <c r="V5" s="87">
        <f>分析係数表!D8</f>
        <v>0.2219933704502301</v>
      </c>
      <c r="W5" s="167">
        <f t="shared" ref="W5:W43" si="8">ROUND(S5*V5,0)</f>
        <v>0</v>
      </c>
      <c r="X5" s="76">
        <f>分析係数表!E8</f>
        <v>0.14173076304186916</v>
      </c>
      <c r="Y5" s="166">
        <f t="shared" ref="Y5:Y43" si="9">ROUND(S5*X5,0)</f>
        <v>0</v>
      </c>
    </row>
    <row r="6" spans="1:25" x14ac:dyDescent="0.2">
      <c r="A6" s="6" t="s">
        <v>219</v>
      </c>
      <c r="B6" s="5" t="s">
        <v>265</v>
      </c>
      <c r="C6" s="90"/>
      <c r="D6" s="76">
        <f>投入係数表!H6</f>
        <v>0</v>
      </c>
      <c r="E6" s="77">
        <f t="shared" si="0"/>
        <v>0</v>
      </c>
      <c r="F6" s="76">
        <f>分析係数表!C9</f>
        <v>0.51136363636363635</v>
      </c>
      <c r="G6" s="77">
        <f t="shared" si="1"/>
        <v>0</v>
      </c>
      <c r="H6" s="77">
        <v>7.2035882993887201E-4</v>
      </c>
      <c r="I6" s="77">
        <f t="shared" si="2"/>
        <v>7.2035882993887201E-4</v>
      </c>
      <c r="J6" s="76">
        <f>分析係数表!G9</f>
        <v>0.25773195876288657</v>
      </c>
      <c r="K6" s="78">
        <f t="shared" si="3"/>
        <v>1.8565949225228659E-4</v>
      </c>
      <c r="L6" s="79"/>
      <c r="M6" s="80"/>
      <c r="N6" s="81">
        <f>分析係数表!H9</f>
        <v>6.2940707886274014E-4</v>
      </c>
      <c r="O6" s="82">
        <f t="shared" si="4"/>
        <v>1.0755264484924715E-2</v>
      </c>
      <c r="P6" s="76">
        <f>分析係数表!C9</f>
        <v>0.51136363636363635</v>
      </c>
      <c r="Q6" s="82">
        <f t="shared" si="5"/>
        <v>5.4998511570637752E-3</v>
      </c>
      <c r="R6" s="83">
        <v>6.5537526114639085E-3</v>
      </c>
      <c r="S6" s="84">
        <f t="shared" si="6"/>
        <v>7.2741114414027804E-3</v>
      </c>
      <c r="T6" s="85">
        <f>分析係数表!F9</f>
        <v>0.69072164948453607</v>
      </c>
      <c r="U6" s="86">
        <f t="shared" si="7"/>
        <v>5.0243862533400647E-3</v>
      </c>
      <c r="V6" s="87">
        <f>分析係数表!D9</f>
        <v>0.13402061855670103</v>
      </c>
      <c r="W6" s="167">
        <f t="shared" si="8"/>
        <v>0</v>
      </c>
      <c r="X6" s="76">
        <f>分析係数表!E9</f>
        <v>0</v>
      </c>
      <c r="Y6" s="166">
        <f t="shared" si="9"/>
        <v>0</v>
      </c>
    </row>
    <row r="7" spans="1:25" x14ac:dyDescent="0.2">
      <c r="A7" s="6" t="s">
        <v>220</v>
      </c>
      <c r="B7" s="5" t="s">
        <v>266</v>
      </c>
      <c r="C7" s="90"/>
      <c r="D7" s="76">
        <f>投入係数表!H7</f>
        <v>0</v>
      </c>
      <c r="E7" s="77">
        <f t="shared" si="0"/>
        <v>0</v>
      </c>
      <c r="F7" s="76">
        <f>分析係数表!C10</f>
        <v>1</v>
      </c>
      <c r="G7" s="77">
        <f t="shared" si="1"/>
        <v>0</v>
      </c>
      <c r="H7" s="77">
        <v>2.9320643501840838E-3</v>
      </c>
      <c r="I7" s="77">
        <f t="shared" si="2"/>
        <v>2.9320643501840838E-3</v>
      </c>
      <c r="J7" s="76">
        <f>分析係数表!G10</f>
        <v>0.17918250950570341</v>
      </c>
      <c r="K7" s="78">
        <f t="shared" si="3"/>
        <v>5.2537464829819367E-4</v>
      </c>
      <c r="L7" s="79"/>
      <c r="M7" s="80"/>
      <c r="N7" s="81">
        <f>分析係数表!H10</f>
        <v>1.2293107009037892E-3</v>
      </c>
      <c r="O7" s="82">
        <f t="shared" si="4"/>
        <v>2.1006375947118582E-2</v>
      </c>
      <c r="P7" s="76">
        <f>分析係数表!C10</f>
        <v>1</v>
      </c>
      <c r="Q7" s="82">
        <f t="shared" si="5"/>
        <v>2.1006375947118582E-2</v>
      </c>
      <c r="R7" s="83">
        <v>3.3764984914127077E-2</v>
      </c>
      <c r="S7" s="84">
        <f t="shared" si="6"/>
        <v>3.6697049264311159E-2</v>
      </c>
      <c r="T7" s="85">
        <f>分析係数表!F10</f>
        <v>0.51806083650190116</v>
      </c>
      <c r="U7" s="86">
        <f t="shared" si="7"/>
        <v>1.9011304039020516E-2</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投入係数表!H8</f>
        <v>0</v>
      </c>
      <c r="E8" s="77">
        <f t="shared" si="0"/>
        <v>0</v>
      </c>
      <c r="F8" s="76">
        <f>分析係数表!C11</f>
        <v>1.1623683254631256E-2</v>
      </c>
      <c r="G8" s="77">
        <f t="shared" si="1"/>
        <v>0</v>
      </c>
      <c r="H8" s="77">
        <v>4.0024746313965121E-3</v>
      </c>
      <c r="I8" s="77">
        <f t="shared" si="2"/>
        <v>4.0024746313965121E-3</v>
      </c>
      <c r="J8" s="76">
        <f>分析係数表!G11</f>
        <v>0.35416666666666669</v>
      </c>
      <c r="K8" s="78">
        <f t="shared" si="3"/>
        <v>1.4175430986195982E-3</v>
      </c>
      <c r="L8" s="79"/>
      <c r="M8" s="80"/>
      <c r="N8" s="81">
        <f>分析係数表!H11</f>
        <v>-1.9668971214460629E-5</v>
      </c>
      <c r="O8" s="82">
        <f t="shared" si="4"/>
        <v>-3.3610201515389736E-4</v>
      </c>
      <c r="P8" s="76">
        <f>分析係数表!C11</f>
        <v>1.1623683254631256E-2</v>
      </c>
      <c r="Q8" s="82">
        <f t="shared" si="5"/>
        <v>-3.9067433653921778E-6</v>
      </c>
      <c r="R8" s="83">
        <v>1.1478050690631218E-3</v>
      </c>
      <c r="S8" s="84">
        <f t="shared" si="6"/>
        <v>5.1502797004596337E-3</v>
      </c>
      <c r="T8" s="85">
        <f>分析係数表!F11</f>
        <v>0.60416666666666663</v>
      </c>
      <c r="U8" s="86">
        <f t="shared" si="7"/>
        <v>3.1116273190276949E-3</v>
      </c>
      <c r="V8" s="87">
        <f>分析係数表!D11</f>
        <v>8.3333333333333329E-2</v>
      </c>
      <c r="W8" s="167">
        <f t="shared" si="8"/>
        <v>0</v>
      </c>
      <c r="X8" s="76">
        <f>分析係数表!E11</f>
        <v>6.25E-2</v>
      </c>
      <c r="Y8" s="166">
        <f t="shared" si="9"/>
        <v>0</v>
      </c>
    </row>
    <row r="9" spans="1:25" x14ac:dyDescent="0.2">
      <c r="A9" s="6" t="s">
        <v>222</v>
      </c>
      <c r="B9" s="5" t="s">
        <v>190</v>
      </c>
      <c r="C9" s="90"/>
      <c r="D9" s="76">
        <f>投入係数表!H9</f>
        <v>2.5445292620865142E-3</v>
      </c>
      <c r="E9" s="77">
        <f t="shared" si="0"/>
        <v>0.2544529262086514</v>
      </c>
      <c r="F9" s="76">
        <f>分析係数表!C12</f>
        <v>0.11373523927905527</v>
      </c>
      <c r="G9" s="77">
        <f t="shared" si="1"/>
        <v>2.8940264447596759E-2</v>
      </c>
      <c r="H9" s="77">
        <v>4.3646428841837163E-2</v>
      </c>
      <c r="I9" s="77">
        <f t="shared" si="2"/>
        <v>4.3646428841837163E-2</v>
      </c>
      <c r="J9" s="76">
        <f>分析係数表!G12</f>
        <v>0.14013636107511129</v>
      </c>
      <c r="K9" s="78">
        <f t="shared" si="3"/>
        <v>6.1164517118188445E-3</v>
      </c>
      <c r="L9" s="79"/>
      <c r="M9" s="80"/>
      <c r="N9" s="81">
        <f>分析係数表!H12</f>
        <v>9.2788371704218012E-2</v>
      </c>
      <c r="O9" s="82">
        <f t="shared" si="4"/>
        <v>1.5855612564885107</v>
      </c>
      <c r="P9" s="76">
        <f>分析係数表!C12</f>
        <v>0.11373523927905527</v>
      </c>
      <c r="Q9" s="82">
        <f t="shared" si="5"/>
        <v>0.18033418889832029</v>
      </c>
      <c r="R9" s="83">
        <v>0.2037597932237816</v>
      </c>
      <c r="S9" s="84">
        <f t="shared" si="6"/>
        <v>0.24740622206561877</v>
      </c>
      <c r="T9" s="85">
        <f>分析係数表!F12</f>
        <v>0.31610976503070942</v>
      </c>
      <c r="U9" s="86">
        <f t="shared" si="7"/>
        <v>7.8207522724298262E-2</v>
      </c>
      <c r="V9" s="87">
        <f>分析係数表!D12</f>
        <v>5.0318363667098666E-2</v>
      </c>
      <c r="W9" s="167">
        <f t="shared" si="8"/>
        <v>0</v>
      </c>
      <c r="X9" s="76">
        <f>分析係数表!E12</f>
        <v>4.4345523187017524E-2</v>
      </c>
      <c r="Y9" s="166">
        <f t="shared" si="9"/>
        <v>0</v>
      </c>
    </row>
    <row r="10" spans="1:25" x14ac:dyDescent="0.2">
      <c r="A10" s="6" t="s">
        <v>223</v>
      </c>
      <c r="B10" s="5" t="s">
        <v>28</v>
      </c>
      <c r="C10" s="75">
        <f>最終需要_まとめ!C11</f>
        <v>100</v>
      </c>
      <c r="D10" s="76">
        <f>投入係数表!H10</f>
        <v>0.24681933842239187</v>
      </c>
      <c r="E10" s="77">
        <f t="shared" si="0"/>
        <v>24.681933842239186</v>
      </c>
      <c r="F10" s="76">
        <f>分析係数表!C13</f>
        <v>0</v>
      </c>
      <c r="G10" s="77">
        <f t="shared" si="1"/>
        <v>0</v>
      </c>
      <c r="H10" s="77">
        <v>0</v>
      </c>
      <c r="I10" s="77">
        <f t="shared" si="2"/>
        <v>100</v>
      </c>
      <c r="J10" s="76">
        <f>分析係数表!G13</f>
        <v>0.2455470737913486</v>
      </c>
      <c r="K10" s="78">
        <f t="shared" si="3"/>
        <v>24.554707379134861</v>
      </c>
      <c r="L10" s="79"/>
      <c r="M10" s="80"/>
      <c r="N10" s="81">
        <f>分析係数表!H13</f>
        <v>1.4053479932732118E-2</v>
      </c>
      <c r="O10" s="82">
        <f t="shared" si="4"/>
        <v>0.24014488982745963</v>
      </c>
      <c r="P10" s="76">
        <f>分析係数表!C13</f>
        <v>0</v>
      </c>
      <c r="Q10" s="82">
        <f t="shared" si="5"/>
        <v>0</v>
      </c>
      <c r="R10" s="83">
        <v>0</v>
      </c>
      <c r="S10" s="84">
        <f t="shared" si="6"/>
        <v>100</v>
      </c>
      <c r="T10" s="85">
        <f>分析係数表!F13</f>
        <v>0.38422391857506361</v>
      </c>
      <c r="U10" s="86">
        <f t="shared" si="7"/>
        <v>38.422391857506362</v>
      </c>
      <c r="V10" s="87">
        <f>分析係数表!D13</f>
        <v>0.11195928753180662</v>
      </c>
      <c r="W10" s="167">
        <f t="shared" si="8"/>
        <v>11</v>
      </c>
      <c r="X10" s="76">
        <f>分析係数表!E13</f>
        <v>9.6692111959287536E-2</v>
      </c>
      <c r="Y10" s="166">
        <f t="shared" si="9"/>
        <v>10</v>
      </c>
    </row>
    <row r="11" spans="1:25" x14ac:dyDescent="0.2">
      <c r="A11" s="6" t="s">
        <v>224</v>
      </c>
      <c r="B11" s="5" t="s">
        <v>267</v>
      </c>
      <c r="C11" s="90"/>
      <c r="D11" s="76">
        <f>投入係数表!H11</f>
        <v>6.3613231552162846E-3</v>
      </c>
      <c r="E11" s="77">
        <f t="shared" si="0"/>
        <v>0.63613231552162841</v>
      </c>
      <c r="F11" s="76">
        <f>分析係数表!C14</f>
        <v>8.3810515356585125E-2</v>
      </c>
      <c r="G11" s="77">
        <f t="shared" si="1"/>
        <v>5.3314577198845491E-2</v>
      </c>
      <c r="H11" s="77">
        <v>6.8687765390944094E-2</v>
      </c>
      <c r="I11" s="77">
        <f t="shared" si="2"/>
        <v>6.8687765390944094E-2</v>
      </c>
      <c r="J11" s="76">
        <f>分析係数表!G14</f>
        <v>0.16188655194391333</v>
      </c>
      <c r="K11" s="78">
        <f t="shared" si="3"/>
        <v>1.1119625499872403E-2</v>
      </c>
      <c r="L11" s="79"/>
      <c r="M11" s="80"/>
      <c r="N11" s="81">
        <f>分析係数表!H14</f>
        <v>1.1703037872604074E-3</v>
      </c>
      <c r="O11" s="82">
        <f t="shared" si="4"/>
        <v>1.9998069901656892E-2</v>
      </c>
      <c r="P11" s="76">
        <f>分析係数表!C14</f>
        <v>8.3810515356585125E-2</v>
      </c>
      <c r="Q11" s="82">
        <f t="shared" si="5"/>
        <v>1.6760485445948777E-3</v>
      </c>
      <c r="R11" s="83">
        <v>6.2806087458747344E-3</v>
      </c>
      <c r="S11" s="84">
        <f t="shared" si="6"/>
        <v>7.4968374136818824E-2</v>
      </c>
      <c r="T11" s="85">
        <f>分析係数表!F14</f>
        <v>0.30656469088591459</v>
      </c>
      <c r="U11" s="86">
        <f t="shared" si="7"/>
        <v>2.2982656443473456E-2</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投入係数表!H12</f>
        <v>0.11450381679389313</v>
      </c>
      <c r="E12" s="77">
        <f t="shared" si="0"/>
        <v>11.450381679389313</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0.14637242759952226</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投入係数表!H13</f>
        <v>6.3613231552162846E-3</v>
      </c>
      <c r="E13" s="77">
        <f t="shared" si="0"/>
        <v>0.63613231552162841</v>
      </c>
      <c r="F13" s="76">
        <f>分析係数表!C16</f>
        <v>0.33235149729995095</v>
      </c>
      <c r="G13" s="77">
        <f t="shared" si="1"/>
        <v>0.21141952754449803</v>
      </c>
      <c r="H13" s="77">
        <v>0.25882097530104187</v>
      </c>
      <c r="I13" s="77">
        <f t="shared" si="2"/>
        <v>0.25882097530104187</v>
      </c>
      <c r="J13" s="76">
        <f>分析係数表!G16</f>
        <v>3.3478406427854032E-2</v>
      </c>
      <c r="K13" s="78">
        <f t="shared" si="3"/>
        <v>8.6649138031818489E-3</v>
      </c>
      <c r="L13" s="79"/>
      <c r="M13" s="80"/>
      <c r="N13" s="81">
        <f>分析係数表!H16</f>
        <v>1.6757963474720455E-2</v>
      </c>
      <c r="O13" s="82">
        <f t="shared" si="4"/>
        <v>0.28635891691112053</v>
      </c>
      <c r="P13" s="76">
        <f>分析係数表!C16</f>
        <v>0.33235149729995095</v>
      </c>
      <c r="Q13" s="82">
        <f t="shared" si="5"/>
        <v>9.5171814800603147E-2</v>
      </c>
      <c r="R13" s="83">
        <v>0.11755325872211547</v>
      </c>
      <c r="S13" s="84">
        <f t="shared" si="6"/>
        <v>0.37637423402315734</v>
      </c>
      <c r="T13" s="85">
        <f>分析係数表!F16</f>
        <v>0.28858386340810177</v>
      </c>
      <c r="U13" s="86">
        <f t="shared" si="7"/>
        <v>0.10861553054166777</v>
      </c>
      <c r="V13" s="87">
        <f>分析係数表!D16</f>
        <v>0</v>
      </c>
      <c r="W13" s="167">
        <f t="shared" si="8"/>
        <v>0</v>
      </c>
      <c r="X13" s="76">
        <f>分析係数表!E16</f>
        <v>0</v>
      </c>
      <c r="Y13" s="166">
        <f t="shared" si="9"/>
        <v>0</v>
      </c>
    </row>
    <row r="14" spans="1:25" x14ac:dyDescent="0.2">
      <c r="A14" s="6" t="s">
        <v>2</v>
      </c>
      <c r="B14" s="5" t="s">
        <v>364</v>
      </c>
      <c r="C14" s="90"/>
      <c r="D14" s="76">
        <f>投入係数表!H14</f>
        <v>1.0178117048346057E-2</v>
      </c>
      <c r="E14" s="77">
        <f t="shared" si="0"/>
        <v>1.0178117048346056</v>
      </c>
      <c r="F14" s="76">
        <f>分析係数表!C17</f>
        <v>6.074586697424067E-2</v>
      </c>
      <c r="G14" s="77">
        <f t="shared" si="1"/>
        <v>6.1827854426708059E-2</v>
      </c>
      <c r="H14" s="77">
        <v>6.6986954209055677E-2</v>
      </c>
      <c r="I14" s="77">
        <f t="shared" si="2"/>
        <v>6.6986954209055677E-2</v>
      </c>
      <c r="J14" s="76">
        <f>分析係数表!G17</f>
        <v>0.21321961620469082</v>
      </c>
      <c r="K14" s="78">
        <f t="shared" si="3"/>
        <v>1.428293266717605E-2</v>
      </c>
      <c r="L14" s="79"/>
      <c r="M14" s="80"/>
      <c r="N14" s="81">
        <f>分析係数表!H17</f>
        <v>2.8520008260967912E-3</v>
      </c>
      <c r="O14" s="82">
        <f t="shared" si="4"/>
        <v>4.8734792197315115E-2</v>
      </c>
      <c r="P14" s="76">
        <f>分析係数表!C17</f>
        <v>6.074586697424067E-2</v>
      </c>
      <c r="Q14" s="82">
        <f t="shared" si="5"/>
        <v>2.9604372038353659E-3</v>
      </c>
      <c r="R14" s="83">
        <v>5.3999424393220627E-3</v>
      </c>
      <c r="S14" s="84">
        <f t="shared" si="6"/>
        <v>7.2386896648377747E-2</v>
      </c>
      <c r="T14" s="85">
        <f>分析係数表!F17</f>
        <v>0.32302771855010659</v>
      </c>
      <c r="U14" s="86">
        <f t="shared" si="7"/>
        <v>2.338297407724782E-2</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投入係数表!H15</f>
        <v>1.2722646310432571E-3</v>
      </c>
      <c r="E15" s="77">
        <f t="shared" si="0"/>
        <v>0.1272264631043257</v>
      </c>
      <c r="F15" s="76">
        <f>分析係数表!C18</f>
        <v>0.54911591355599221</v>
      </c>
      <c r="G15" s="77">
        <f t="shared" si="1"/>
        <v>6.9862075516029548E-2</v>
      </c>
      <c r="H15" s="77">
        <v>8.9205503664200977E-2</v>
      </c>
      <c r="I15" s="77">
        <f t="shared" si="2"/>
        <v>8.9205503664200977E-2</v>
      </c>
      <c r="J15" s="76">
        <f>分析係数表!G18</f>
        <v>0.21576398062527521</v>
      </c>
      <c r="K15" s="78">
        <f t="shared" si="3"/>
        <v>1.9247334564270576E-2</v>
      </c>
      <c r="L15" s="79"/>
      <c r="M15" s="80"/>
      <c r="N15" s="81">
        <f>分析係数表!H18</f>
        <v>4.5238633793259444E-4</v>
      </c>
      <c r="O15" s="82">
        <f t="shared" si="4"/>
        <v>7.7303463485396389E-3</v>
      </c>
      <c r="P15" s="76">
        <f>分析係数表!C18</f>
        <v>0.54911591355599221</v>
      </c>
      <c r="Q15" s="82">
        <f t="shared" si="5"/>
        <v>4.2448561972825722E-3</v>
      </c>
      <c r="R15" s="83">
        <v>9.8717016236245722E-3</v>
      </c>
      <c r="S15" s="84">
        <f t="shared" si="6"/>
        <v>9.9077205287825543E-2</v>
      </c>
      <c r="T15" s="85">
        <f>分析係数表!F18</f>
        <v>0.45985615734624979</v>
      </c>
      <c r="U15" s="86">
        <f t="shared" si="7"/>
        <v>4.5561262904264994E-2</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投入係数表!H16</f>
        <v>0</v>
      </c>
      <c r="E16" s="77">
        <f t="shared" si="0"/>
        <v>0</v>
      </c>
      <c r="F16" s="76">
        <f>分析係数表!C19</f>
        <v>2.9142663503896937E-2</v>
      </c>
      <c r="G16" s="77">
        <f t="shared" si="1"/>
        <v>0</v>
      </c>
      <c r="H16" s="77">
        <v>6.3636208174471648E-4</v>
      </c>
      <c r="I16" s="77">
        <f t="shared" si="2"/>
        <v>6.3636208174471648E-4</v>
      </c>
      <c r="J16" s="76">
        <f>分析係数表!G19</f>
        <v>5.9139784946236562E-2</v>
      </c>
      <c r="K16" s="78">
        <f t="shared" si="3"/>
        <v>3.7634316662321947E-5</v>
      </c>
      <c r="L16" s="79"/>
      <c r="M16" s="80"/>
      <c r="N16" s="81">
        <f>分析係数表!H19</f>
        <v>-1.1801382728676376E-4</v>
      </c>
      <c r="O16" s="82">
        <f t="shared" si="4"/>
        <v>-2.0166120909233839E-3</v>
      </c>
      <c r="P16" s="76">
        <f>分析係数表!C19</f>
        <v>2.9142663503896937E-2</v>
      </c>
      <c r="Q16" s="82">
        <f t="shared" si="5"/>
        <v>-5.8769447583670192E-5</v>
      </c>
      <c r="R16" s="83">
        <v>1.2563196687811432E-4</v>
      </c>
      <c r="S16" s="84">
        <f t="shared" si="6"/>
        <v>7.619940486228308E-4</v>
      </c>
      <c r="T16" s="85">
        <f>分析係数表!F19</f>
        <v>0.2446236559139785</v>
      </c>
      <c r="U16" s="86">
        <f t="shared" si="7"/>
        <v>1.8640176995881076E-4</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投入係数表!H17</f>
        <v>0</v>
      </c>
      <c r="E17" s="77">
        <f t="shared" si="0"/>
        <v>0</v>
      </c>
      <c r="F17" s="76">
        <f>分析係数表!C20</f>
        <v>9.9464422341239977E-3</v>
      </c>
      <c r="G17" s="77">
        <f t="shared" si="1"/>
        <v>0</v>
      </c>
      <c r="H17" s="77">
        <v>1.1670543339454904E-4</v>
      </c>
      <c r="I17" s="77">
        <f t="shared" si="2"/>
        <v>1.1670543339454904E-4</v>
      </c>
      <c r="J17" s="76">
        <f>分析係数表!G20</f>
        <v>0.10126582278481013</v>
      </c>
      <c r="K17" s="78">
        <f t="shared" si="3"/>
        <v>1.1818271736156864E-5</v>
      </c>
      <c r="L17" s="79"/>
      <c r="M17" s="80"/>
      <c r="N17" s="81">
        <f>分析係数表!H20</f>
        <v>5.6056567961212792E-4</v>
      </c>
      <c r="O17" s="82">
        <f t="shared" si="4"/>
        <v>9.5789074318860749E-3</v>
      </c>
      <c r="P17" s="76">
        <f>分析係数表!C20</f>
        <v>9.9464422341239977E-3</v>
      </c>
      <c r="Q17" s="82">
        <f t="shared" si="5"/>
        <v>9.5276049437275902E-5</v>
      </c>
      <c r="R17" s="83">
        <v>1.7214229861813062E-4</v>
      </c>
      <c r="S17" s="84">
        <f t="shared" si="6"/>
        <v>2.8884773201267965E-4</v>
      </c>
      <c r="T17" s="85">
        <f>分析係数表!F20</f>
        <v>0.22784810126582278</v>
      </c>
      <c r="U17" s="86">
        <f t="shared" si="7"/>
        <v>6.5813407294028272E-5</v>
      </c>
      <c r="V17" s="87">
        <f>分析係数表!D20</f>
        <v>1.2658227848101266E-2</v>
      </c>
      <c r="W17" s="167">
        <f t="shared" si="8"/>
        <v>0</v>
      </c>
      <c r="X17" s="76">
        <f>分析係数表!E20</f>
        <v>0</v>
      </c>
      <c r="Y17" s="166">
        <f t="shared" si="9"/>
        <v>0</v>
      </c>
    </row>
    <row r="18" spans="1:25" x14ac:dyDescent="0.2">
      <c r="A18" s="6" t="s">
        <v>6</v>
      </c>
      <c r="B18" s="5" t="s">
        <v>34</v>
      </c>
      <c r="C18" s="90"/>
      <c r="D18" s="76">
        <f>投入係数表!H18</f>
        <v>2.5445292620865142E-3</v>
      </c>
      <c r="E18" s="77">
        <f t="shared" si="0"/>
        <v>0.2544529262086514</v>
      </c>
      <c r="F18" s="76">
        <f>分析係数表!C21</f>
        <v>0.16340425531914893</v>
      </c>
      <c r="G18" s="77">
        <f t="shared" si="1"/>
        <v>4.1578690920903036E-2</v>
      </c>
      <c r="H18" s="77">
        <v>4.9931855436274167E-2</v>
      </c>
      <c r="I18" s="77">
        <f t="shared" si="2"/>
        <v>4.9931855436274167E-2</v>
      </c>
      <c r="J18" s="76">
        <f>分析係数表!G21</f>
        <v>0.28521373510861947</v>
      </c>
      <c r="K18" s="78">
        <f t="shared" si="3"/>
        <v>1.4241250989883381E-2</v>
      </c>
      <c r="L18" s="79"/>
      <c r="M18" s="80"/>
      <c r="N18" s="81">
        <f>分析係数表!H21</f>
        <v>9.2444164707964954E-4</v>
      </c>
      <c r="O18" s="82">
        <f t="shared" si="4"/>
        <v>1.5796794712233175E-2</v>
      </c>
      <c r="P18" s="76">
        <f>分析係数表!C21</f>
        <v>0.16340425531914893</v>
      </c>
      <c r="Q18" s="82">
        <f t="shared" si="5"/>
        <v>2.5812634763819312E-3</v>
      </c>
      <c r="R18" s="83">
        <v>5.4433235356925822E-3</v>
      </c>
      <c r="S18" s="84">
        <f t="shared" si="6"/>
        <v>5.5375178971966747E-2</v>
      </c>
      <c r="T18" s="85">
        <f>分析係数表!F21</f>
        <v>0.42560149497780891</v>
      </c>
      <c r="U18" s="86">
        <f t="shared" si="7"/>
        <v>2.3567758955132776E-2</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投入係数表!H19</f>
        <v>0</v>
      </c>
      <c r="E19" s="77">
        <f t="shared" si="0"/>
        <v>0</v>
      </c>
      <c r="F19" s="76">
        <f>分析係数表!C22</f>
        <v>3.8216560509554132E-2</v>
      </c>
      <c r="G19" s="77">
        <f t="shared" si="1"/>
        <v>0</v>
      </c>
      <c r="H19" s="77">
        <v>5.3509459402472715E-4</v>
      </c>
      <c r="I19" s="77">
        <f t="shared" si="2"/>
        <v>5.3509459402472715E-4</v>
      </c>
      <c r="J19" s="76">
        <f>分析係数表!G22</f>
        <v>0.19408999328408327</v>
      </c>
      <c r="K19" s="78">
        <f t="shared" si="3"/>
        <v>1.0385650616060856E-4</v>
      </c>
      <c r="L19" s="79"/>
      <c r="M19" s="80"/>
      <c r="N19" s="81">
        <f>分析係数表!H22</f>
        <v>3.9337942428921259E-5</v>
      </c>
      <c r="O19" s="82">
        <f t="shared" si="4"/>
        <v>6.7220403030779472E-4</v>
      </c>
      <c r="P19" s="76">
        <f>分析係数表!C22</f>
        <v>3.8216560509554132E-2</v>
      </c>
      <c r="Q19" s="82">
        <f t="shared" si="5"/>
        <v>2.5689325999023997E-5</v>
      </c>
      <c r="R19" s="83">
        <v>2.400461591767193E-4</v>
      </c>
      <c r="S19" s="84">
        <f t="shared" si="6"/>
        <v>7.7514075320144643E-4</v>
      </c>
      <c r="T19" s="85">
        <f>分析係数表!F22</f>
        <v>0.41168569509738079</v>
      </c>
      <c r="U19" s="86">
        <f t="shared" si="7"/>
        <v>3.1911435978004474E-4</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投入係数表!H20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5.0415302273084598E-4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投入係数表!H21</f>
        <v>0</v>
      </c>
      <c r="E21" s="77">
        <f t="shared" si="0"/>
        <v>0</v>
      </c>
      <c r="F21" s="76">
        <f>分析係数表!C24</f>
        <v>0.44444444444444442</v>
      </c>
      <c r="G21" s="77">
        <f t="shared" si="1"/>
        <v>0</v>
      </c>
      <c r="H21" s="77">
        <v>6.0380873684964297E-3</v>
      </c>
      <c r="I21" s="77">
        <f t="shared" si="2"/>
        <v>6.0380873684964297E-3</v>
      </c>
      <c r="J21" s="76">
        <f>分析係数表!G24</f>
        <v>0.20874587458745875</v>
      </c>
      <c r="K21" s="78">
        <f t="shared" si="3"/>
        <v>1.2604258285722745E-3</v>
      </c>
      <c r="L21" s="79"/>
      <c r="M21" s="80"/>
      <c r="N21" s="81">
        <f>分析係数表!H24</f>
        <v>3.6387596746752162E-4</v>
      </c>
      <c r="O21" s="82">
        <f t="shared" si="4"/>
        <v>6.2178872803471006E-3</v>
      </c>
      <c r="P21" s="76">
        <f>分析係数表!C24</f>
        <v>0.44444444444444442</v>
      </c>
      <c r="Q21" s="82">
        <f t="shared" si="5"/>
        <v>2.7635054579320446E-3</v>
      </c>
      <c r="R21" s="83">
        <v>9.6301959613796558E-3</v>
      </c>
      <c r="S21" s="84">
        <f t="shared" si="6"/>
        <v>1.5668283329876086E-2</v>
      </c>
      <c r="T21" s="85">
        <f>分析係数表!F24</f>
        <v>0.39356435643564358</v>
      </c>
      <c r="U21" s="86">
        <f t="shared" si="7"/>
        <v>6.1664778451740046E-3</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投入係数表!H22</f>
        <v>0</v>
      </c>
      <c r="E22" s="77">
        <f t="shared" si="0"/>
        <v>0</v>
      </c>
      <c r="F22" s="76">
        <f>分析係数表!C25</f>
        <v>6.3926940639269514E-3</v>
      </c>
      <c r="G22" s="77">
        <f t="shared" si="1"/>
        <v>0</v>
      </c>
      <c r="H22" s="77">
        <v>1.1974736944491387E-4</v>
      </c>
      <c r="I22" s="77">
        <f t="shared" si="2"/>
        <v>1.1974736944491387E-4</v>
      </c>
      <c r="J22" s="76">
        <f>分析係数表!G25</f>
        <v>0.2</v>
      </c>
      <c r="K22" s="78">
        <f t="shared" si="3"/>
        <v>2.3949473888982777E-5</v>
      </c>
      <c r="L22" s="79"/>
      <c r="M22" s="80"/>
      <c r="N22" s="81">
        <f>分析係数表!H25</f>
        <v>5.212277371832066E-4</v>
      </c>
      <c r="O22" s="82">
        <f t="shared" si="4"/>
        <v>8.9067034015782795E-3</v>
      </c>
      <c r="P22" s="76">
        <f>分析係数表!C25</f>
        <v>6.3926940639269514E-3</v>
      </c>
      <c r="Q22" s="82">
        <f t="shared" si="5"/>
        <v>5.6937829964427453E-5</v>
      </c>
      <c r="R22" s="83">
        <v>1.4977497323576138E-4</v>
      </c>
      <c r="S22" s="84">
        <f t="shared" si="6"/>
        <v>2.6952234268067524E-4</v>
      </c>
      <c r="T22" s="85">
        <f>分析係数表!F25</f>
        <v>0.35238095238095241</v>
      </c>
      <c r="U22" s="86">
        <f t="shared" si="7"/>
        <v>9.4974539801761764E-5</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投入係数表!H23</f>
        <v>0</v>
      </c>
      <c r="E23" s="77">
        <f t="shared" si="0"/>
        <v>0</v>
      </c>
      <c r="F23" s="76">
        <f>分析係数表!C26</f>
        <v>0.22258379433778064</v>
      </c>
      <c r="G23" s="77">
        <f t="shared" si="1"/>
        <v>0</v>
      </c>
      <c r="H23" s="77">
        <v>2.7271274298784E-3</v>
      </c>
      <c r="I23" s="77">
        <f t="shared" si="2"/>
        <v>2.7271274298784E-3</v>
      </c>
      <c r="J23" s="76">
        <f>分析係数表!G26</f>
        <v>0.19608865710560625</v>
      </c>
      <c r="K23" s="78">
        <f t="shared" si="3"/>
        <v>5.3475875548071887E-4</v>
      </c>
      <c r="L23" s="79"/>
      <c r="M23" s="80"/>
      <c r="N23" s="81">
        <f>分析係数表!H26</f>
        <v>1.1073630793741334E-2</v>
      </c>
      <c r="O23" s="82">
        <f t="shared" si="4"/>
        <v>0.1892254345316442</v>
      </c>
      <c r="P23" s="76">
        <f>分析係数表!C26</f>
        <v>0.22258379433778064</v>
      </c>
      <c r="Q23" s="82">
        <f t="shared" si="5"/>
        <v>4.2118515203268668E-2</v>
      </c>
      <c r="R23" s="83">
        <v>4.4288557110721681E-2</v>
      </c>
      <c r="S23" s="84">
        <f t="shared" si="6"/>
        <v>4.7015684540600081E-2</v>
      </c>
      <c r="T23" s="85">
        <f>分析係数表!F26</f>
        <v>0.33481095176010428</v>
      </c>
      <c r="U23" s="86">
        <f t="shared" si="7"/>
        <v>1.5741366088691134E-2</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投入係数表!H24</f>
        <v>0</v>
      </c>
      <c r="E24" s="77">
        <f t="shared" si="0"/>
        <v>0</v>
      </c>
      <c r="F24" s="76">
        <f>分析係数表!C27</f>
        <v>1.0521885521885488E-2</v>
      </c>
      <c r="G24" s="77">
        <f t="shared" si="1"/>
        <v>0</v>
      </c>
      <c r="H24" s="77">
        <v>4.0145934152473179E-5</v>
      </c>
      <c r="I24" s="77">
        <f t="shared" si="2"/>
        <v>4.0145934152473179E-5</v>
      </c>
      <c r="J24" s="76">
        <f>分析係数表!G27</f>
        <v>0.17391304347826086</v>
      </c>
      <c r="K24" s="78">
        <f t="shared" si="3"/>
        <v>6.981901591734466E-6</v>
      </c>
      <c r="L24" s="79"/>
      <c r="M24" s="80"/>
      <c r="N24" s="81">
        <f>分析係数表!H27</f>
        <v>1.0867106595989497E-2</v>
      </c>
      <c r="O24" s="82">
        <f t="shared" si="4"/>
        <v>0.18569636337252829</v>
      </c>
      <c r="P24" s="76">
        <f>分析係数表!C27</f>
        <v>1.0521885521885488E-2</v>
      </c>
      <c r="Q24" s="82">
        <f t="shared" si="5"/>
        <v>1.953875877236192E-3</v>
      </c>
      <c r="R24" s="83">
        <v>1.969836217310424E-3</v>
      </c>
      <c r="S24" s="84">
        <f t="shared" si="6"/>
        <v>2.0099821514628973E-3</v>
      </c>
      <c r="T24" s="85">
        <f>分析係数表!F27</f>
        <v>0.36231884057971014</v>
      </c>
      <c r="U24" s="86">
        <f t="shared" si="7"/>
        <v>7.2825440270394832E-4</v>
      </c>
      <c r="V24" s="87">
        <f>分析係数表!D27</f>
        <v>0</v>
      </c>
      <c r="W24" s="167">
        <f t="shared" si="8"/>
        <v>0</v>
      </c>
      <c r="X24" s="76">
        <f>分析係数表!E27</f>
        <v>0</v>
      </c>
      <c r="Y24" s="166">
        <f t="shared" si="9"/>
        <v>0</v>
      </c>
    </row>
    <row r="25" spans="1:25" x14ac:dyDescent="0.2">
      <c r="A25" s="6" t="s">
        <v>13</v>
      </c>
      <c r="B25" s="5" t="s">
        <v>191</v>
      </c>
      <c r="C25" s="90"/>
      <c r="D25" s="76">
        <f>投入係数表!H25</f>
        <v>0</v>
      </c>
      <c r="E25" s="77">
        <f t="shared" si="0"/>
        <v>0</v>
      </c>
      <c r="F25" s="76">
        <f>分析係数表!C28</f>
        <v>5.934473521533068E-2</v>
      </c>
      <c r="G25" s="77">
        <f t="shared" si="1"/>
        <v>0</v>
      </c>
      <c r="H25" s="77">
        <v>2.4669356431357729E-3</v>
      </c>
      <c r="I25" s="77">
        <f t="shared" si="2"/>
        <v>2.4669356431357729E-3</v>
      </c>
      <c r="J25" s="76">
        <f>分析係数表!G28</f>
        <v>0.12525252525252525</v>
      </c>
      <c r="K25" s="78">
        <f t="shared" si="3"/>
        <v>3.0898991893821802E-4</v>
      </c>
      <c r="L25" s="79"/>
      <c r="M25" s="80"/>
      <c r="N25" s="81">
        <f>分析係数表!H28</f>
        <v>2.0780268088077654E-2</v>
      </c>
      <c r="O25" s="82">
        <f t="shared" si="4"/>
        <v>0.35509177901009253</v>
      </c>
      <c r="P25" s="76">
        <f>分析係数表!C28</f>
        <v>5.934473521533068E-2</v>
      </c>
      <c r="Q25" s="82">
        <f t="shared" si="5"/>
        <v>2.1072827602494657E-2</v>
      </c>
      <c r="R25" s="83">
        <v>2.2547566935735803E-2</v>
      </c>
      <c r="S25" s="84">
        <f t="shared" si="6"/>
        <v>2.5014502578871577E-2</v>
      </c>
      <c r="T25" s="85">
        <f>分析係数表!F28</f>
        <v>0.21414141414141413</v>
      </c>
      <c r="U25" s="86">
        <f t="shared" si="7"/>
        <v>5.3566409562836098E-3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投入係数表!H26</f>
        <v>1.653944020356234E-2</v>
      </c>
      <c r="E26" s="77">
        <f t="shared" si="0"/>
        <v>1.6539440203562339</v>
      </c>
      <c r="F26" s="76">
        <f>分析係数表!C29</f>
        <v>0.10737736577829282</v>
      </c>
      <c r="G26" s="77">
        <f t="shared" si="1"/>
        <v>0.17759615205061152</v>
      </c>
      <c r="H26" s="77">
        <v>0.18487744759520899</v>
      </c>
      <c r="I26" s="77">
        <f t="shared" si="2"/>
        <v>0.18487744759520899</v>
      </c>
      <c r="J26" s="76">
        <f>分析係数表!G29</f>
        <v>0.26220204313280365</v>
      </c>
      <c r="K26" s="78">
        <f t="shared" si="3"/>
        <v>4.8475244488641635E-2</v>
      </c>
      <c r="L26" s="79"/>
      <c r="M26" s="80"/>
      <c r="N26" s="81">
        <f>分析係数表!H29</f>
        <v>9.8049821504086233E-3</v>
      </c>
      <c r="O26" s="82">
        <f t="shared" si="4"/>
        <v>0.16754685455421783</v>
      </c>
      <c r="P26" s="76">
        <f>分析係数表!C29</f>
        <v>0.10737736577829282</v>
      </c>
      <c r="Q26" s="82">
        <f t="shared" si="5"/>
        <v>1.7990739886470673E-2</v>
      </c>
      <c r="R26" s="83">
        <v>2.3078195521156808E-2</v>
      </c>
      <c r="S26" s="84">
        <f t="shared" si="6"/>
        <v>0.2079556431163658</v>
      </c>
      <c r="T26" s="85">
        <f>分析係数表!F29</f>
        <v>0.42792281498297391</v>
      </c>
      <c r="U26" s="86">
        <f t="shared" si="7"/>
        <v>8.8988964193949957E-2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投入係数表!H27</f>
        <v>2.5445292620865142E-3</v>
      </c>
      <c r="E27" s="77">
        <f t="shared" si="0"/>
        <v>0.2544529262086514</v>
      </c>
      <c r="F27" s="76">
        <f>分析係数表!C30</f>
        <v>1</v>
      </c>
      <c r="G27" s="77">
        <f t="shared" si="1"/>
        <v>0.2544529262086514</v>
      </c>
      <c r="H27" s="77">
        <v>0.28729061570561759</v>
      </c>
      <c r="I27" s="77">
        <f t="shared" si="2"/>
        <v>0.28729061570561759</v>
      </c>
      <c r="J27" s="76">
        <f>分析係数表!G30</f>
        <v>0.34459787999611008</v>
      </c>
      <c r="K27" s="78">
        <f t="shared" si="3"/>
        <v>9.8999737114932984E-2</v>
      </c>
      <c r="L27" s="79"/>
      <c r="M27" s="80"/>
      <c r="N27" s="81">
        <f>分析係数表!H30</f>
        <v>0</v>
      </c>
      <c r="O27" s="82">
        <f t="shared" si="4"/>
        <v>0</v>
      </c>
      <c r="P27" s="76">
        <f>分析係数表!C30</f>
        <v>1</v>
      </c>
      <c r="Q27" s="82">
        <f t="shared" si="5"/>
        <v>0</v>
      </c>
      <c r="R27" s="83">
        <v>4.2718496445612451E-2</v>
      </c>
      <c r="S27" s="84">
        <f t="shared" si="6"/>
        <v>0.33000911215123002</v>
      </c>
      <c r="T27" s="85">
        <f>分析係数表!F30</f>
        <v>0.44063016629388313</v>
      </c>
      <c r="U27" s="86">
        <f t="shared" si="7"/>
        <v>0.14541196996569322</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投入係数表!H28</f>
        <v>3.0534351145038167E-2</v>
      </c>
      <c r="E28" s="77">
        <f t="shared" si="0"/>
        <v>3.0534351145038165</v>
      </c>
      <c r="F28" s="76">
        <f>分析係数表!C31</f>
        <v>0.18861092824226466</v>
      </c>
      <c r="G28" s="77">
        <f t="shared" si="1"/>
        <v>0.5759112312740905</v>
      </c>
      <c r="H28" s="77">
        <v>0.60882533266792738</v>
      </c>
      <c r="I28" s="77">
        <f t="shared" si="2"/>
        <v>0.60882533266792738</v>
      </c>
      <c r="J28" s="76">
        <f>分析係数表!G31</f>
        <v>7.1118820468343447E-2</v>
      </c>
      <c r="K28" s="78">
        <f t="shared" si="3"/>
        <v>4.3298939530589803E-2</v>
      </c>
      <c r="L28" s="79"/>
      <c r="M28" s="80"/>
      <c r="N28" s="81">
        <f>分析係数表!H31</f>
        <v>2.3061868748955085E-2</v>
      </c>
      <c r="O28" s="82">
        <f t="shared" si="4"/>
        <v>0.39407961276794462</v>
      </c>
      <c r="P28" s="76">
        <f>分析係数表!C31</f>
        <v>0.18861092824226466</v>
      </c>
      <c r="Q28" s="82">
        <f t="shared" si="5"/>
        <v>7.4327721565514246E-2</v>
      </c>
      <c r="R28" s="83">
        <v>9.5683183487232523E-2</v>
      </c>
      <c r="S28" s="84">
        <f t="shared" si="6"/>
        <v>0.70450851615515986</v>
      </c>
      <c r="T28" s="85">
        <f>分析係数表!F31</f>
        <v>0.34518647007805725</v>
      </c>
      <c r="U28" s="86">
        <f t="shared" si="7"/>
        <v>0.2431868078315296</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投入係数表!H29</f>
        <v>1.2722646310432571E-3</v>
      </c>
      <c r="E29" s="77">
        <f t="shared" si="0"/>
        <v>0.1272264631043257</v>
      </c>
      <c r="F29" s="76">
        <f>分析係数表!C32</f>
        <v>1</v>
      </c>
      <c r="G29" s="77">
        <f t="shared" si="1"/>
        <v>0.1272264631043257</v>
      </c>
      <c r="H29" s="77">
        <v>0.15267076453554415</v>
      </c>
      <c r="I29" s="77">
        <f t="shared" si="2"/>
        <v>0.15267076453554415</v>
      </c>
      <c r="J29" s="76">
        <f>分析係数表!G32</f>
        <v>0.14006342494714588</v>
      </c>
      <c r="K29" s="78">
        <f t="shared" si="3"/>
        <v>2.1383590170147571E-2</v>
      </c>
      <c r="L29" s="79"/>
      <c r="M29" s="80"/>
      <c r="N29" s="81">
        <f>分析係数表!H32</f>
        <v>6.5891053568443107E-3</v>
      </c>
      <c r="O29" s="82">
        <f t="shared" si="4"/>
        <v>0.11259417507655561</v>
      </c>
      <c r="P29" s="76">
        <f>分析係数表!C32</f>
        <v>1</v>
      </c>
      <c r="Q29" s="82">
        <f t="shared" si="5"/>
        <v>0.11259417507655561</v>
      </c>
      <c r="R29" s="83">
        <v>0.14698907960508972</v>
      </c>
      <c r="S29" s="84">
        <f t="shared" si="6"/>
        <v>0.29965984414063385</v>
      </c>
      <c r="T29" s="85">
        <f>分析係数表!F32</f>
        <v>0.48202959830866809</v>
      </c>
      <c r="U29" s="86">
        <f t="shared" si="7"/>
        <v>0.14444491430034781</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投入係数表!H30</f>
        <v>0</v>
      </c>
      <c r="E30" s="77">
        <f t="shared" si="0"/>
        <v>0</v>
      </c>
      <c r="F30" s="76">
        <f>分析係数表!C33</f>
        <v>0.72406639004149376</v>
      </c>
      <c r="G30" s="77">
        <f t="shared" si="1"/>
        <v>0</v>
      </c>
      <c r="H30" s="77">
        <v>1.2883970145075429E-2</v>
      </c>
      <c r="I30" s="77">
        <f t="shared" si="2"/>
        <v>1.2883970145075429E-2</v>
      </c>
      <c r="J30" s="76">
        <f>分析係数表!G33</f>
        <v>0.50714966634890368</v>
      </c>
      <c r="K30" s="78">
        <f t="shared" si="3"/>
        <v>6.5341011603242396E-3</v>
      </c>
      <c r="L30" s="79"/>
      <c r="M30" s="80"/>
      <c r="N30" s="81">
        <f>分析係数表!H33</f>
        <v>9.6377958950857076E-4</v>
      </c>
      <c r="O30" s="82">
        <f t="shared" si="4"/>
        <v>1.6468998742540968E-2</v>
      </c>
      <c r="P30" s="76">
        <f>分析係数表!C33</f>
        <v>0.72406639004149376</v>
      </c>
      <c r="Q30" s="82">
        <f t="shared" si="5"/>
        <v>1.192464846710954E-2</v>
      </c>
      <c r="R30" s="83">
        <v>3.6940927735326493E-2</v>
      </c>
      <c r="S30" s="84">
        <f t="shared" si="6"/>
        <v>4.9824897880401925E-2</v>
      </c>
      <c r="T30" s="85">
        <f>分析係数表!F33</f>
        <v>0.64537654909437558</v>
      </c>
      <c r="U30" s="86">
        <f t="shared" si="7"/>
        <v>3.2155820653033462E-2</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投入係数表!H31</f>
        <v>7.6335877862595422E-2</v>
      </c>
      <c r="E31" s="77">
        <f t="shared" si="0"/>
        <v>7.6335877862595423</v>
      </c>
      <c r="F31" s="76">
        <f>分析係数表!C34</f>
        <v>0.32384390579336431</v>
      </c>
      <c r="G31" s="77">
        <f t="shared" si="1"/>
        <v>2.4720908839188116</v>
      </c>
      <c r="H31" s="77">
        <v>2.5517304403030936</v>
      </c>
      <c r="I31" s="77">
        <f t="shared" si="2"/>
        <v>2.5517304403030936</v>
      </c>
      <c r="J31" s="76">
        <f>分析係数表!G34</f>
        <v>0.42504523132592403</v>
      </c>
      <c r="K31" s="78">
        <f t="shared" si="3"/>
        <v>1.0846008552800304</v>
      </c>
      <c r="L31" s="79"/>
      <c r="M31" s="80"/>
      <c r="N31" s="81">
        <f>分析係数表!H34</f>
        <v>0.16282957819891231</v>
      </c>
      <c r="O31" s="82">
        <f t="shared" si="4"/>
        <v>2.782420532451539</v>
      </c>
      <c r="P31" s="76">
        <f>分析係数表!C34</f>
        <v>0.32384390579336431</v>
      </c>
      <c r="Q31" s="82">
        <f t="shared" si="5"/>
        <v>0.90106993278875869</v>
      </c>
      <c r="R31" s="83">
        <v>0.97298578120934942</v>
      </c>
      <c r="S31" s="84">
        <f t="shared" si="6"/>
        <v>3.5247162215124428</v>
      </c>
      <c r="T31" s="85">
        <f>分析係数表!F34</f>
        <v>0.69998707676402172</v>
      </c>
      <c r="U31" s="86">
        <f t="shared" si="7"/>
        <v>2.467255804319223</v>
      </c>
      <c r="V31" s="87">
        <f>分析係数表!D34</f>
        <v>0.29303437580770225</v>
      </c>
      <c r="W31" s="167">
        <f t="shared" si="8"/>
        <v>1</v>
      </c>
      <c r="X31" s="76">
        <f>分析係数表!E34</f>
        <v>0.18493150684931506</v>
      </c>
      <c r="Y31" s="166">
        <f t="shared" si="9"/>
        <v>1</v>
      </c>
    </row>
    <row r="32" spans="1:25" x14ac:dyDescent="0.2">
      <c r="A32" s="6" t="s">
        <v>20</v>
      </c>
      <c r="B32" s="5" t="s">
        <v>37</v>
      </c>
      <c r="C32" s="90"/>
      <c r="D32" s="76">
        <f>投入係数表!H32</f>
        <v>1.7811704834605598E-2</v>
      </c>
      <c r="E32" s="77">
        <f t="shared" si="0"/>
        <v>1.7811704834605597</v>
      </c>
      <c r="F32" s="76">
        <f>分析係数表!C35</f>
        <v>0.26996197718631176</v>
      </c>
      <c r="G32" s="77">
        <f t="shared" si="1"/>
        <v>0.4808483054209115</v>
      </c>
      <c r="H32" s="77">
        <v>0.52443189298923676</v>
      </c>
      <c r="I32" s="77">
        <f t="shared" si="2"/>
        <v>0.52443189298923676</v>
      </c>
      <c r="J32" s="76">
        <f>分析係数表!G35</f>
        <v>0.31501962183374954</v>
      </c>
      <c r="K32" s="78">
        <f t="shared" si="3"/>
        <v>0.16520633660702677</v>
      </c>
      <c r="L32" s="79"/>
      <c r="M32" s="80"/>
      <c r="N32" s="81">
        <f>分析係数表!H35</f>
        <v>6.1563879901261762E-2</v>
      </c>
      <c r="O32" s="82">
        <f t="shared" si="4"/>
        <v>1.0519993074316987</v>
      </c>
      <c r="P32" s="76">
        <f>分析係数表!C35</f>
        <v>0.26996197718631176</v>
      </c>
      <c r="Q32" s="82">
        <f t="shared" si="5"/>
        <v>0.28399981303289201</v>
      </c>
      <c r="R32" s="83">
        <v>0.35749622926625063</v>
      </c>
      <c r="S32" s="84">
        <f t="shared" si="6"/>
        <v>0.88192812225548733</v>
      </c>
      <c r="T32" s="85">
        <f>分析係数表!F35</f>
        <v>0.64537995005351412</v>
      </c>
      <c r="U32" s="86">
        <f t="shared" si="7"/>
        <v>0.56917872749203591</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投入係数表!H33</f>
        <v>2.5445292620865142E-3</v>
      </c>
      <c r="E33" s="77">
        <f t="shared" si="0"/>
        <v>0.2544529262086514</v>
      </c>
      <c r="F33" s="76">
        <f>分析係数表!C36</f>
        <v>0.80496031746031749</v>
      </c>
      <c r="G33" s="77">
        <f t="shared" si="1"/>
        <v>0.20482450825962276</v>
      </c>
      <c r="H33" s="77">
        <v>0.3061410029812473</v>
      </c>
      <c r="I33" s="77">
        <f t="shared" si="2"/>
        <v>0.3061410029812473</v>
      </c>
      <c r="J33" s="76">
        <f>分析係数表!G36</f>
        <v>2.1935483870967741E-2</v>
      </c>
      <c r="K33" s="78">
        <f t="shared" si="3"/>
        <v>6.715351033137037E-3</v>
      </c>
      <c r="L33" s="79"/>
      <c r="M33" s="80"/>
      <c r="N33" s="81">
        <f>分析係数表!H36</f>
        <v>0.17534887837691648</v>
      </c>
      <c r="O33" s="82">
        <f t="shared" si="4"/>
        <v>2.9963494650969946</v>
      </c>
      <c r="P33" s="76">
        <f>分析係数表!C36</f>
        <v>0.80496031746031749</v>
      </c>
      <c r="Q33" s="82">
        <f t="shared" si="5"/>
        <v>2.4119424166465291</v>
      </c>
      <c r="R33" s="83">
        <v>2.5078898460050523</v>
      </c>
      <c r="S33" s="84">
        <f t="shared" si="6"/>
        <v>2.8140308489862997</v>
      </c>
      <c r="T33" s="85">
        <f>分析係数表!F36</f>
        <v>0.87987711213517661</v>
      </c>
      <c r="U33" s="86">
        <f t="shared" si="7"/>
        <v>2.4760013368653646</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投入係数表!H34</f>
        <v>1.653944020356234E-2</v>
      </c>
      <c r="E34" s="77">
        <f t="shared" si="0"/>
        <v>1.6539440203562339</v>
      </c>
      <c r="F34" s="76">
        <f>分析係数表!C37</f>
        <v>0.55184267327524184</v>
      </c>
      <c r="G34" s="77">
        <f t="shared" si="1"/>
        <v>0.91271688964098507</v>
      </c>
      <c r="H34" s="77">
        <v>1.1353269717222578</v>
      </c>
      <c r="I34" s="77">
        <f t="shared" si="2"/>
        <v>1.1353269717222578</v>
      </c>
      <c r="J34" s="76">
        <f>分析係数表!G37</f>
        <v>0.39950799507995077</v>
      </c>
      <c r="K34" s="78">
        <f t="shared" si="3"/>
        <v>0.45357220223295119</v>
      </c>
      <c r="L34" s="79"/>
      <c r="M34" s="80"/>
      <c r="N34" s="81">
        <f>分析係数表!H37</f>
        <v>4.8346331245144224E-2</v>
      </c>
      <c r="O34" s="82">
        <f t="shared" si="4"/>
        <v>0.82613875324827968</v>
      </c>
      <c r="P34" s="76">
        <f>分析係数表!C37</f>
        <v>0.55184267327524184</v>
      </c>
      <c r="Q34" s="82">
        <f t="shared" si="5"/>
        <v>0.45589861808880605</v>
      </c>
      <c r="R34" s="83">
        <v>0.5834862020031798</v>
      </c>
      <c r="S34" s="84">
        <f t="shared" si="6"/>
        <v>1.7188131737254375</v>
      </c>
      <c r="T34" s="85">
        <f>分析係数表!F37</f>
        <v>0.59204592045920457</v>
      </c>
      <c r="U34" s="86">
        <f t="shared" si="7"/>
        <v>1.0176163275356833</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投入係数表!H35</f>
        <v>5.0890585241730284E-3</v>
      </c>
      <c r="E35" s="77">
        <f t="shared" si="0"/>
        <v>0.5089058524173028</v>
      </c>
      <c r="F35" s="76">
        <f>分析係数表!C38</f>
        <v>1.1757092007334657E-2</v>
      </c>
      <c r="G35" s="77">
        <f t="shared" si="1"/>
        <v>5.9832529299413016E-3</v>
      </c>
      <c r="H35" s="77">
        <v>8.4147854644602161E-3</v>
      </c>
      <c r="I35" s="77">
        <f t="shared" si="2"/>
        <v>8.4147854644602161E-3</v>
      </c>
      <c r="J35" s="76">
        <f>分析係数表!G38</f>
        <v>0.32317073170731708</v>
      </c>
      <c r="K35" s="78">
        <f t="shared" si="3"/>
        <v>2.7194123757097043E-3</v>
      </c>
      <c r="L35" s="79"/>
      <c r="M35" s="80"/>
      <c r="N35" s="81">
        <f>分析係数表!H38</f>
        <v>4.2711170992201251E-2</v>
      </c>
      <c r="O35" s="82">
        <f t="shared" si="4"/>
        <v>0.72984552590668805</v>
      </c>
      <c r="P35" s="76">
        <f>分析係数表!C38</f>
        <v>1.1757092007334657E-2</v>
      </c>
      <c r="Q35" s="82">
        <f t="shared" si="5"/>
        <v>8.580860999226482E-3</v>
      </c>
      <c r="R35" s="83">
        <v>1.0265416167382291E-2</v>
      </c>
      <c r="S35" s="84">
        <f t="shared" si="6"/>
        <v>1.8680201631842509E-2</v>
      </c>
      <c r="T35" s="85">
        <f>分析係数表!F38</f>
        <v>0.53048780487804881</v>
      </c>
      <c r="U35" s="86">
        <f t="shared" si="7"/>
        <v>9.9096191583554778E-3</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投入係数表!H36</f>
        <v>0</v>
      </c>
      <c r="E36" s="77">
        <f t="shared" si="0"/>
        <v>0</v>
      </c>
      <c r="F36" s="76">
        <f>分析係数表!C39</f>
        <v>1</v>
      </c>
      <c r="G36" s="77">
        <f t="shared" si="1"/>
        <v>0</v>
      </c>
      <c r="H36" s="77">
        <v>7.5994076353822918E-3</v>
      </c>
      <c r="I36" s="77">
        <f t="shared" si="2"/>
        <v>7.5994076353822918E-3</v>
      </c>
      <c r="J36" s="76">
        <f>分析係数表!G39</f>
        <v>0.35350897115602997</v>
      </c>
      <c r="K36" s="78">
        <f t="shared" si="3"/>
        <v>2.6864587745792723E-3</v>
      </c>
      <c r="L36" s="79"/>
      <c r="M36" s="80"/>
      <c r="N36" s="81">
        <f>分析係数表!H39</f>
        <v>3.855118358034283E-3</v>
      </c>
      <c r="O36" s="82">
        <f t="shared" si="4"/>
        <v>6.5875994970163873E-2</v>
      </c>
      <c r="P36" s="76">
        <f>分析係数表!C39</f>
        <v>1</v>
      </c>
      <c r="Q36" s="82">
        <f t="shared" si="5"/>
        <v>6.5875994970163873E-2</v>
      </c>
      <c r="R36" s="83">
        <v>7.3152271314954068E-2</v>
      </c>
      <c r="S36" s="84">
        <f t="shared" si="6"/>
        <v>8.0751678950336359E-2</v>
      </c>
      <c r="T36" s="85">
        <f>分析係数表!F39</f>
        <v>0.70417896888485121</v>
      </c>
      <c r="U36" s="86">
        <f t="shared" si="7"/>
        <v>5.6863634018968399E-2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投入係数表!H37</f>
        <v>0</v>
      </c>
      <c r="E37" s="77">
        <f t="shared" si="0"/>
        <v>0</v>
      </c>
      <c r="F37" s="76">
        <f>分析係数表!C40</f>
        <v>0.83949490339266697</v>
      </c>
      <c r="G37" s="77">
        <f t="shared" si="1"/>
        <v>0</v>
      </c>
      <c r="H37" s="77">
        <v>3.3042555205919021E-4</v>
      </c>
      <c r="I37" s="77">
        <f t="shared" si="2"/>
        <v>3.3042555205919021E-4</v>
      </c>
      <c r="J37" s="76">
        <f>分析係数表!G40</f>
        <v>0.50502596749874351</v>
      </c>
      <c r="K37" s="78">
        <f t="shared" si="3"/>
        <v>1.6687348411499898E-4</v>
      </c>
      <c r="L37" s="79"/>
      <c r="M37" s="80"/>
      <c r="N37" s="81">
        <f>分析係数表!H40</f>
        <v>2.8775704886755897E-2</v>
      </c>
      <c r="O37" s="82">
        <f t="shared" si="4"/>
        <v>0.49171724817015178</v>
      </c>
      <c r="P37" s="76">
        <f>分析係数表!C40</f>
        <v>0.83949490339266697</v>
      </c>
      <c r="Q37" s="82">
        <f t="shared" si="5"/>
        <v>0.41279412374910962</v>
      </c>
      <c r="R37" s="83">
        <v>0.41307176117213701</v>
      </c>
      <c r="S37" s="84">
        <f t="shared" si="6"/>
        <v>0.41340218672419621</v>
      </c>
      <c r="T37" s="85">
        <f>分析係数表!F40</f>
        <v>0.7013737644496566</v>
      </c>
      <c r="U37" s="86">
        <f t="shared" si="7"/>
        <v>0.28994944793446936</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投入係数表!H38</f>
        <v>0</v>
      </c>
      <c r="E38" s="77">
        <f t="shared" si="0"/>
        <v>0</v>
      </c>
      <c r="F38" s="76">
        <f>分析係数表!C41</f>
        <v>0.80611940933656756</v>
      </c>
      <c r="G38" s="77">
        <f t="shared" si="1"/>
        <v>0</v>
      </c>
      <c r="H38" s="77">
        <v>6.9324244212602443E-4</v>
      </c>
      <c r="I38" s="77">
        <f t="shared" si="2"/>
        <v>6.9324244212602443E-4</v>
      </c>
      <c r="J38" s="76">
        <f>分析係数表!G41</f>
        <v>0.44252267454123601</v>
      </c>
      <c r="K38" s="78">
        <f t="shared" si="3"/>
        <v>3.0677549959510635E-4</v>
      </c>
      <c r="L38" s="79"/>
      <c r="M38" s="80"/>
      <c r="N38" s="81">
        <f>分析係数表!H41</f>
        <v>5.550583676720789E-2</v>
      </c>
      <c r="O38" s="82">
        <f t="shared" si="4"/>
        <v>0.94847988676429829</v>
      </c>
      <c r="P38" s="76">
        <f>分析係数表!C41</f>
        <v>0.80611940933656756</v>
      </c>
      <c r="Q38" s="82">
        <f t="shared" si="5"/>
        <v>0.76458804608605058</v>
      </c>
      <c r="R38" s="83">
        <v>0.77807185815795432</v>
      </c>
      <c r="S38" s="84">
        <f t="shared" si="6"/>
        <v>0.77876510060008031</v>
      </c>
      <c r="T38" s="85">
        <f>分析係数表!F41</f>
        <v>0.54745834212191524</v>
      </c>
      <c r="U38" s="86">
        <f t="shared" si="7"/>
        <v>0.42634145087692649</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投入係数表!H39</f>
        <v>1.2722646310432571E-3</v>
      </c>
      <c r="E39" s="77">
        <f>$C$10*D39</f>
        <v>0.1272264631043257</v>
      </c>
      <c r="F39" s="76">
        <f>分析係数表!C42</f>
        <v>0.71104294478527608</v>
      </c>
      <c r="G39" s="77">
        <f>E39*F39</f>
        <v>9.0463478980315024E-2</v>
      </c>
      <c r="H39" s="77">
        <v>9.6457193715901113E-2</v>
      </c>
      <c r="I39" s="77">
        <f>C39+H39</f>
        <v>9.6457193715901113E-2</v>
      </c>
      <c r="J39" s="76">
        <f>分析係数表!G42</f>
        <v>0.48544520547945208</v>
      </c>
      <c r="K39" s="78">
        <f>I39*J39</f>
        <v>4.6824682223386926E-2</v>
      </c>
      <c r="L39" s="79"/>
      <c r="M39" s="80"/>
      <c r="N39" s="81">
        <f>分析係数表!H42</f>
        <v>1.3778114335729669E-2</v>
      </c>
      <c r="O39" s="82">
        <f t="shared" si="4"/>
        <v>0.23543946161530507</v>
      </c>
      <c r="P39" s="76">
        <f>分析係数表!C42</f>
        <v>0.71104294478527608</v>
      </c>
      <c r="Q39" s="82">
        <f>O39*P39</f>
        <v>0.1674075681056065</v>
      </c>
      <c r="R39" s="83">
        <v>0.17300387722554345</v>
      </c>
      <c r="S39" s="84">
        <f>I39+R39</f>
        <v>0.26946107094144456</v>
      </c>
      <c r="T39" s="85">
        <f>分析係数表!F42</f>
        <v>0.55821917808219179</v>
      </c>
      <c r="U39" s="86">
        <f t="shared" si="7"/>
        <v>0.15041833754608036</v>
      </c>
      <c r="V39" s="87">
        <f>分析係数表!D42</f>
        <v>0.36986301369863012</v>
      </c>
      <c r="W39" s="167">
        <f t="shared" si="8"/>
        <v>0</v>
      </c>
      <c r="X39" s="76">
        <f>分析係数表!E42</f>
        <v>0.3535958904109589</v>
      </c>
      <c r="Y39" s="166">
        <f t="shared" si="9"/>
        <v>0</v>
      </c>
    </row>
    <row r="40" spans="1:25" x14ac:dyDescent="0.2">
      <c r="A40" s="6" t="s">
        <v>194</v>
      </c>
      <c r="B40" s="5" t="s">
        <v>41</v>
      </c>
      <c r="C40" s="90"/>
      <c r="D40" s="76">
        <f>投入係数表!H40</f>
        <v>3.0534351145038167E-2</v>
      </c>
      <c r="E40" s="77">
        <f>$C$10*D40</f>
        <v>3.0534351145038165</v>
      </c>
      <c r="F40" s="76">
        <f>分析係数表!C43</f>
        <v>0.39669527347252465</v>
      </c>
      <c r="G40" s="77">
        <f>E40*F40</f>
        <v>1.211283277778701</v>
      </c>
      <c r="H40" s="77">
        <v>1.490268825960992</v>
      </c>
      <c r="I40" s="77">
        <f>C40+H40</f>
        <v>1.490268825960992</v>
      </c>
      <c r="J40" s="76">
        <f>分析係数表!G43</f>
        <v>0.35613275613275613</v>
      </c>
      <c r="K40" s="78">
        <f>I40*J40</f>
        <v>0.53073354436821474</v>
      </c>
      <c r="L40" s="79"/>
      <c r="M40" s="80"/>
      <c r="N40" s="81">
        <f>分析係数表!H43</f>
        <v>3.7184190080937818E-2</v>
      </c>
      <c r="O40" s="82">
        <f t="shared" si="4"/>
        <v>0.63540085964844295</v>
      </c>
      <c r="P40" s="76">
        <f>分析係数表!C43</f>
        <v>0.39669527347252465</v>
      </c>
      <c r="Q40" s="82">
        <f>O40*P40</f>
        <v>0.25206051778291633</v>
      </c>
      <c r="R40" s="83">
        <v>0.41196192919401498</v>
      </c>
      <c r="S40" s="84">
        <f>I40+R40</f>
        <v>1.9022307551550068</v>
      </c>
      <c r="T40" s="85">
        <f>分析係数表!F43</f>
        <v>0.65281385281385285</v>
      </c>
      <c r="U40" s="86">
        <f t="shared" si="7"/>
        <v>1.2418025882137447</v>
      </c>
      <c r="V40" s="87">
        <f>分析係数表!D43</f>
        <v>0.13751803751803751</v>
      </c>
      <c r="W40" s="167">
        <f t="shared" si="8"/>
        <v>0</v>
      </c>
      <c r="X40" s="76">
        <f>分析係数表!E43</f>
        <v>9.1486291486291491E-2</v>
      </c>
      <c r="Y40" s="166">
        <f t="shared" si="9"/>
        <v>0</v>
      </c>
    </row>
    <row r="41" spans="1:25" x14ac:dyDescent="0.2">
      <c r="A41" s="6" t="s">
        <v>340</v>
      </c>
      <c r="B41" s="5" t="s">
        <v>42</v>
      </c>
      <c r="C41" s="90"/>
      <c r="D41" s="76">
        <f>投入係数表!H41</f>
        <v>0</v>
      </c>
      <c r="E41" s="77">
        <f>$C$10*D41</f>
        <v>0</v>
      </c>
      <c r="F41" s="76">
        <f>分析係数表!C44</f>
        <v>0.38370118845500845</v>
      </c>
      <c r="G41" s="77">
        <f>E41*F41</f>
        <v>0</v>
      </c>
      <c r="H41" s="77">
        <v>1.6492591588724995E-3</v>
      </c>
      <c r="I41" s="77">
        <f>C41+H41</f>
        <v>1.6492591588724995E-3</v>
      </c>
      <c r="J41" s="76">
        <f>分析係数表!G44</f>
        <v>0.26240733113673803</v>
      </c>
      <c r="K41" s="78">
        <f>I41*J41</f>
        <v>4.3277769423255401E-4</v>
      </c>
      <c r="L41" s="79"/>
      <c r="M41" s="80"/>
      <c r="N41" s="81">
        <f>分析係数表!H44</f>
        <v>0.11164108061327853</v>
      </c>
      <c r="O41" s="82">
        <f t="shared" si="4"/>
        <v>1.9077150380135213</v>
      </c>
      <c r="P41" s="76">
        <f>分析係数表!C44</f>
        <v>0.38370118845500845</v>
      </c>
      <c r="Q41" s="82">
        <f>O41*P41</f>
        <v>0.73199252731927977</v>
      </c>
      <c r="R41" s="83">
        <v>0.74330280315670316</v>
      </c>
      <c r="S41" s="84">
        <f>I41+R41</f>
        <v>0.74495206231557565</v>
      </c>
      <c r="T41" s="85">
        <f>分析係数表!F44</f>
        <v>0.45680601317957165</v>
      </c>
      <c r="U41" s="86">
        <f t="shared" si="7"/>
        <v>0.3402985815962779</v>
      </c>
      <c r="V41" s="87">
        <f>分析係数表!D44</f>
        <v>0.17087108731466227</v>
      </c>
      <c r="W41" s="167">
        <f t="shared" si="8"/>
        <v>0</v>
      </c>
      <c r="X41" s="76">
        <f>分析係数表!E44</f>
        <v>0.10131795716639209</v>
      </c>
      <c r="Y41" s="166">
        <f t="shared" si="9"/>
        <v>0</v>
      </c>
    </row>
    <row r="42" spans="1:25" x14ac:dyDescent="0.2">
      <c r="A42" s="6" t="s">
        <v>341</v>
      </c>
      <c r="B42" s="5" t="s">
        <v>278</v>
      </c>
      <c r="C42" s="90"/>
      <c r="D42" s="76">
        <f>投入係数表!H42</f>
        <v>1.2722646310432571E-3</v>
      </c>
      <c r="E42" s="77">
        <f>$C$10*D42</f>
        <v>0.1272264631043257</v>
      </c>
      <c r="F42" s="76">
        <f>分析係数表!C45</f>
        <v>1</v>
      </c>
      <c r="G42" s="77">
        <f>E42*F42</f>
        <v>0.1272264631043257</v>
      </c>
      <c r="H42" s="77">
        <v>0.13974105608776297</v>
      </c>
      <c r="I42" s="77">
        <f>C42+H42</f>
        <v>0.13974105608776297</v>
      </c>
      <c r="J42" s="76">
        <f>分析係数表!G45</f>
        <v>0</v>
      </c>
      <c r="K42" s="78">
        <f>I42*J42</f>
        <v>0</v>
      </c>
      <c r="L42" s="79"/>
      <c r="M42" s="80"/>
      <c r="N42" s="81">
        <f>分析係数表!H45</f>
        <v>0</v>
      </c>
      <c r="O42" s="82">
        <f t="shared" si="4"/>
        <v>0</v>
      </c>
      <c r="P42" s="76">
        <f>分析係数表!C45</f>
        <v>1</v>
      </c>
      <c r="Q42" s="82">
        <f>O42*P42</f>
        <v>0</v>
      </c>
      <c r="R42" s="83">
        <v>1.0009917977960612E-2</v>
      </c>
      <c r="S42" s="84">
        <f>I42+R42</f>
        <v>0.14975097406572357</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投入係数表!H43</f>
        <v>3.8167938931297708E-3</v>
      </c>
      <c r="E43" s="77">
        <f>$C$10*D43</f>
        <v>0.38167938931297707</v>
      </c>
      <c r="F43" s="76">
        <f>分析係数表!C46</f>
        <v>8.9294904786412777E-2</v>
      </c>
      <c r="G43" s="77">
        <f>E43*F43</f>
        <v>3.4082024727638459E-2</v>
      </c>
      <c r="H43" s="77">
        <v>4.0069603895652089E-2</v>
      </c>
      <c r="I43" s="77">
        <f>C43+H43</f>
        <v>4.0069603895652089E-2</v>
      </c>
      <c r="J43" s="76">
        <f>分析係数表!G46</f>
        <v>8.6206896551724137E-3</v>
      </c>
      <c r="K43" s="78">
        <f>I43*J43</f>
        <v>3.4542761979010421E-4</v>
      </c>
      <c r="L43" s="79"/>
      <c r="M43" s="80"/>
      <c r="N43" s="81">
        <f>分析係数表!H46</f>
        <v>2.2501303069342959E-2</v>
      </c>
      <c r="O43" s="82">
        <f t="shared" si="4"/>
        <v>0.38450070533605857</v>
      </c>
      <c r="P43" s="76">
        <f>分析係数表!C46</f>
        <v>8.9294904786412777E-2</v>
      </c>
      <c r="Q43" s="82">
        <f>O43*P43</f>
        <v>3.4333953873291904E-2</v>
      </c>
      <c r="R43" s="83">
        <v>3.8365820727075568E-2</v>
      </c>
      <c r="S43" s="84">
        <f>I43+R43</f>
        <v>7.8435424622727651E-2</v>
      </c>
      <c r="T43" s="85">
        <f>分析係数表!F46</f>
        <v>0.31609195402298851</v>
      </c>
      <c r="U43" s="86">
        <f t="shared" si="7"/>
        <v>2.4792806633620809E-2</v>
      </c>
      <c r="V43" s="87">
        <f>分析係数表!D46</f>
        <v>1.4367816091954023E-2</v>
      </c>
      <c r="W43" s="167">
        <f t="shared" si="8"/>
        <v>0</v>
      </c>
      <c r="X43" s="76">
        <f>分析係数表!E46</f>
        <v>4.3103448275862072E-2</v>
      </c>
      <c r="Y43" s="166">
        <f t="shared" si="9"/>
        <v>0</v>
      </c>
    </row>
    <row r="44" spans="1:25" x14ac:dyDescent="0.2">
      <c r="A44" s="192">
        <v>40</v>
      </c>
      <c r="B44" s="14" t="s">
        <v>150</v>
      </c>
      <c r="C44" s="197">
        <f>SUM(C5:C43)</f>
        <v>100</v>
      </c>
      <c r="D44" s="92">
        <f>投入係数表!H44</f>
        <v>0.60432569974554706</v>
      </c>
      <c r="E44" s="91">
        <f>SUM(E5:E43)</f>
        <v>60.432569974554717</v>
      </c>
      <c r="F44" s="92">
        <f>分析係数表!C47</f>
        <v>0.47263002368346718</v>
      </c>
      <c r="G44" s="91">
        <f>SUM(G5:G43)</f>
        <v>7.9050076260794677</v>
      </c>
      <c r="H44" s="91">
        <f>SUM(H5:H43)</f>
        <v>9.0469357527979568</v>
      </c>
      <c r="I44" s="91">
        <f>SUM(I5:I43)</f>
        <v>109.04693575279799</v>
      </c>
      <c r="J44" s="92">
        <f>分析係数表!G47</f>
        <v>0.26462048578521241</v>
      </c>
      <c r="K44" s="93">
        <f>SUM(K5:K43)</f>
        <v>27.253477836438393</v>
      </c>
      <c r="L44" s="94">
        <f>最終需要_まとめ!$L$33</f>
        <v>0.627</v>
      </c>
      <c r="M44" s="91">
        <f>K44*L44</f>
        <v>17.087930603446871</v>
      </c>
      <c r="N44" s="95">
        <f>分析係数表!H47</f>
        <v>1</v>
      </c>
      <c r="O44" s="96">
        <f>SUM(O5:O43)</f>
        <v>17.087930603446871</v>
      </c>
      <c r="P44" s="92">
        <f>分析係数表!C47</f>
        <v>0.47263002368346718</v>
      </c>
      <c r="Q44" s="96">
        <f>SUM(Q5:Q43)</f>
        <v>7.2942387770778963</v>
      </c>
      <c r="R44" s="96">
        <f>SUM(R5:R43)</f>
        <v>8.1932100045130287</v>
      </c>
      <c r="S44" s="97">
        <f>SUM(S5:S43)</f>
        <v>117.24014575731098</v>
      </c>
      <c r="T44" s="98">
        <f>分析係数表!F47</f>
        <v>0.52662257348619745</v>
      </c>
      <c r="U44" s="99">
        <f>SUM(U5:U43)</f>
        <v>49.049436645486431</v>
      </c>
      <c r="V44" s="100">
        <f>分析係数表!D47</f>
        <v>0.12117876158981061</v>
      </c>
      <c r="W44" s="164">
        <f>SUM(W5:W43)</f>
        <v>12</v>
      </c>
      <c r="X44" s="92">
        <f>分析係数表!E47</f>
        <v>8.7670283594003556E-2</v>
      </c>
      <c r="Y44" s="165">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284</v>
      </c>
      <c r="S2" s="3" t="s">
        <v>152</v>
      </c>
      <c r="U2" s="64" t="s">
        <v>209</v>
      </c>
      <c r="W2" s="3" t="s">
        <v>130</v>
      </c>
      <c r="Y2" s="3" t="s">
        <v>153</v>
      </c>
    </row>
    <row r="3" spans="1:25" ht="44" x14ac:dyDescent="0.2">
      <c r="B3" s="65"/>
      <c r="C3" s="66" t="s">
        <v>227</v>
      </c>
      <c r="D3" s="66" t="s">
        <v>309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投入係数表!I5</f>
        <v>6.3734862970044612E-4</v>
      </c>
      <c r="E5" s="77">
        <f t="shared" ref="E5:E38" si="0">$C$11*D5</f>
        <v>6.3734862970044617E-2</v>
      </c>
      <c r="F5" s="76">
        <f>分析係数表!C8</f>
        <v>1</v>
      </c>
      <c r="G5" s="77">
        <f t="shared" ref="G5:G38" si="1">E5*F5</f>
        <v>6.3734862970044617E-2</v>
      </c>
      <c r="H5" s="77">
        <f t="array" ref="H5:H43">MMULT(逆行列係数!C5:AO43,'7'!G5:G43)</f>
        <v>8.4566268924050544E-2</v>
      </c>
      <c r="I5" s="77">
        <f t="shared" ref="I5:I38" si="2">C5+H5</f>
        <v>8.4566268924050544E-2</v>
      </c>
      <c r="J5" s="76">
        <f>分析係数表!G8</f>
        <v>0.11965371866250442</v>
      </c>
      <c r="K5" s="78">
        <f t="shared" ref="K5:K38" si="3">I5*J5</f>
        <v>1.0118668550176034E-2</v>
      </c>
      <c r="L5" s="79" t="s">
        <v>182</v>
      </c>
      <c r="M5" s="80" t="s">
        <v>182</v>
      </c>
      <c r="N5" s="81">
        <f>分析係数表!H8</f>
        <v>1.2017741412035444E-2</v>
      </c>
      <c r="O5" s="82">
        <f t="shared" ref="O5:O43" si="4">$M$44*N5</f>
        <v>0.15084438298992864</v>
      </c>
      <c r="P5" s="76">
        <f>分析係数表!C8</f>
        <v>1</v>
      </c>
      <c r="Q5" s="82">
        <f t="shared" ref="Q5:Q38" si="5">O5*P5</f>
        <v>0.15084438298992864</v>
      </c>
      <c r="R5" s="83">
        <f t="array" ref="R5:R43">MMULT(逆行列係数!C5:AO43,'7'!Q5:Q43)</f>
        <v>0.22465057313549733</v>
      </c>
      <c r="S5" s="84">
        <f t="shared" ref="S5:S38" si="6">I5+R5</f>
        <v>0.30921684205954786</v>
      </c>
      <c r="T5" s="85">
        <f>分析係数表!F8</f>
        <v>0.45142084768126667</v>
      </c>
      <c r="U5" s="86">
        <f t="shared" ref="U5:U43" si="7">S5*T5</f>
        <v>0.13958692895984545</v>
      </c>
      <c r="V5" s="87">
        <f>分析係数表!D8</f>
        <v>0.2219933704502301</v>
      </c>
      <c r="W5" s="167">
        <f t="shared" ref="W5:W43" si="8">ROUND(S5*V5,0)</f>
        <v>0</v>
      </c>
      <c r="X5" s="76">
        <f>分析係数表!E8</f>
        <v>0.14173076304186916</v>
      </c>
      <c r="Y5" s="166">
        <f t="shared" ref="Y5:Y43" si="9">ROUND(S5*X5,0)</f>
        <v>0</v>
      </c>
    </row>
    <row r="6" spans="1:25" x14ac:dyDescent="0.2">
      <c r="A6" s="6" t="s">
        <v>219</v>
      </c>
      <c r="B6" s="5" t="s">
        <v>265</v>
      </c>
      <c r="C6" s="90"/>
      <c r="D6" s="76">
        <f>投入係数表!I6</f>
        <v>1.6571064372211598E-2</v>
      </c>
      <c r="E6" s="77">
        <f t="shared" si="0"/>
        <v>1.6571064372211599</v>
      </c>
      <c r="F6" s="76">
        <f>分析係数表!C9</f>
        <v>0.51136363636363635</v>
      </c>
      <c r="G6" s="77">
        <f t="shared" si="1"/>
        <v>0.84738397357900219</v>
      </c>
      <c r="H6" s="77">
        <v>0.93083931426877731</v>
      </c>
      <c r="I6" s="77">
        <f t="shared" si="2"/>
        <v>0.93083931426877731</v>
      </c>
      <c r="J6" s="76">
        <f>分析係数表!G9</f>
        <v>0.25773195876288657</v>
      </c>
      <c r="K6" s="78">
        <f t="shared" si="3"/>
        <v>0.23990703975999414</v>
      </c>
      <c r="L6" s="79"/>
      <c r="M6" s="80"/>
      <c r="N6" s="81">
        <f>分析係数表!H9</f>
        <v>6.2940707886274014E-4</v>
      </c>
      <c r="O6" s="82">
        <f t="shared" si="4"/>
        <v>7.9001968178031359E-3</v>
      </c>
      <c r="P6" s="76">
        <f>分析係数表!C9</f>
        <v>0.51136363636363635</v>
      </c>
      <c r="Q6" s="82">
        <f t="shared" si="5"/>
        <v>4.03987337274024E-3</v>
      </c>
      <c r="R6" s="83">
        <v>4.8140085814094777E-3</v>
      </c>
      <c r="S6" s="84">
        <f t="shared" si="6"/>
        <v>0.93565332285018676</v>
      </c>
      <c r="T6" s="85">
        <f>分析係数表!F9</f>
        <v>0.69072164948453607</v>
      </c>
      <c r="U6" s="86">
        <f t="shared" si="7"/>
        <v>0.64627600650476813</v>
      </c>
      <c r="V6" s="87">
        <f>分析係数表!D9</f>
        <v>0.13402061855670103</v>
      </c>
      <c r="W6" s="167">
        <f t="shared" si="8"/>
        <v>0</v>
      </c>
      <c r="X6" s="76">
        <f>分析係数表!E9</f>
        <v>0</v>
      </c>
      <c r="Y6" s="166">
        <f t="shared" si="9"/>
        <v>0</v>
      </c>
    </row>
    <row r="7" spans="1:25" x14ac:dyDescent="0.2">
      <c r="A7" s="6" t="s">
        <v>220</v>
      </c>
      <c r="B7" s="5" t="s">
        <v>266</v>
      </c>
      <c r="C7" s="90"/>
      <c r="D7" s="76">
        <f>投入係数表!I7</f>
        <v>0</v>
      </c>
      <c r="E7" s="77">
        <f t="shared" si="0"/>
        <v>0</v>
      </c>
      <c r="F7" s="76">
        <f>分析係数表!C10</f>
        <v>1</v>
      </c>
      <c r="G7" s="77">
        <f t="shared" si="1"/>
        <v>0</v>
      </c>
      <c r="H7" s="77">
        <v>2.3751799143961424E-3</v>
      </c>
      <c r="I7" s="77">
        <f t="shared" si="2"/>
        <v>2.3751799143961424E-3</v>
      </c>
      <c r="J7" s="76">
        <f>分析係数表!G10</f>
        <v>0.17918250950570341</v>
      </c>
      <c r="K7" s="78">
        <f t="shared" si="3"/>
        <v>4.2559069758904263E-4</v>
      </c>
      <c r="L7" s="79"/>
      <c r="M7" s="80"/>
      <c r="N7" s="81">
        <f>分析係数表!H10</f>
        <v>1.2293107009037892E-3</v>
      </c>
      <c r="O7" s="82">
        <f t="shared" si="4"/>
        <v>1.5430071909771749E-2</v>
      </c>
      <c r="P7" s="76">
        <f>分析係数表!C10</f>
        <v>1</v>
      </c>
      <c r="Q7" s="82">
        <f t="shared" si="5"/>
        <v>1.5430071909771749E-2</v>
      </c>
      <c r="R7" s="83">
        <v>2.4801810010869754E-2</v>
      </c>
      <c r="S7" s="84">
        <f t="shared" si="6"/>
        <v>2.7176989925265897E-2</v>
      </c>
      <c r="T7" s="85">
        <f>分析係数表!F10</f>
        <v>0.51806083650190116</v>
      </c>
      <c r="U7" s="86">
        <f t="shared" si="7"/>
        <v>1.407933413428699E-2</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投入係数表!I8</f>
        <v>5.7361376673040155E-3</v>
      </c>
      <c r="E8" s="77">
        <f t="shared" si="0"/>
        <v>0.57361376673040154</v>
      </c>
      <c r="F8" s="76">
        <f>分析係数表!C11</f>
        <v>1.1623683254631256E-2</v>
      </c>
      <c r="G8" s="77">
        <f t="shared" si="1"/>
        <v>6.6675047349701276E-3</v>
      </c>
      <c r="H8" s="77">
        <v>1.2365538486694732E-2</v>
      </c>
      <c r="I8" s="77">
        <f t="shared" si="2"/>
        <v>1.2365538486694732E-2</v>
      </c>
      <c r="J8" s="76">
        <f>分析係数表!G11</f>
        <v>0.35416666666666669</v>
      </c>
      <c r="K8" s="78">
        <f t="shared" si="3"/>
        <v>4.3794615473710516E-3</v>
      </c>
      <c r="L8" s="79"/>
      <c r="M8" s="80"/>
      <c r="N8" s="81">
        <f>分析係数表!H11</f>
        <v>-1.9668971214460629E-5</v>
      </c>
      <c r="O8" s="82">
        <f t="shared" si="4"/>
        <v>-2.46881150556348E-4</v>
      </c>
      <c r="P8" s="76">
        <f>分析係数表!C11</f>
        <v>1.1623683254631256E-2</v>
      </c>
      <c r="Q8" s="82">
        <f t="shared" si="5"/>
        <v>-2.8696682956059205E-6</v>
      </c>
      <c r="R8" s="83">
        <v>8.4311138668704318E-4</v>
      </c>
      <c r="S8" s="84">
        <f t="shared" si="6"/>
        <v>1.3208649873381776E-2</v>
      </c>
      <c r="T8" s="85">
        <f>分析係数表!F11</f>
        <v>0.60416666666666663</v>
      </c>
      <c r="U8" s="86">
        <f t="shared" si="7"/>
        <v>7.980225965168156E-3</v>
      </c>
      <c r="V8" s="87">
        <f>分析係数表!D11</f>
        <v>8.3333333333333329E-2</v>
      </c>
      <c r="W8" s="167">
        <f t="shared" si="8"/>
        <v>0</v>
      </c>
      <c r="X8" s="76">
        <f>分析係数表!E11</f>
        <v>6.25E-2</v>
      </c>
      <c r="Y8" s="166">
        <f t="shared" si="9"/>
        <v>0</v>
      </c>
    </row>
    <row r="9" spans="1:25" x14ac:dyDescent="0.2">
      <c r="A9" s="6" t="s">
        <v>222</v>
      </c>
      <c r="B9" s="5" t="s">
        <v>190</v>
      </c>
      <c r="C9" s="90"/>
      <c r="D9" s="76">
        <f>投入係数表!I9</f>
        <v>1.9120458891013384E-3</v>
      </c>
      <c r="E9" s="77">
        <f t="shared" si="0"/>
        <v>0.19120458891013384</v>
      </c>
      <c r="F9" s="76">
        <f>分析係数表!C12</f>
        <v>0.11373523927905527</v>
      </c>
      <c r="G9" s="77">
        <f t="shared" si="1"/>
        <v>2.1746699670947469E-2</v>
      </c>
      <c r="H9" s="77">
        <v>2.8859435551953437E-2</v>
      </c>
      <c r="I9" s="77">
        <f t="shared" si="2"/>
        <v>2.8859435551953437E-2</v>
      </c>
      <c r="J9" s="76">
        <f>分析係数表!G12</f>
        <v>0.14013636107511129</v>
      </c>
      <c r="K9" s="78">
        <f t="shared" si="3"/>
        <v>4.0442562809324505E-3</v>
      </c>
      <c r="L9" s="79"/>
      <c r="M9" s="80"/>
      <c r="N9" s="81">
        <f>分析係数表!H12</f>
        <v>9.2788371704218012E-2</v>
      </c>
      <c r="O9" s="82">
        <f t="shared" si="4"/>
        <v>1.1646618277495717</v>
      </c>
      <c r="P9" s="76">
        <f>分析係数表!C12</f>
        <v>0.11373523927905527</v>
      </c>
      <c r="Q9" s="82">
        <f t="shared" si="5"/>
        <v>0.13246309165827938</v>
      </c>
      <c r="R9" s="83">
        <v>0.14967018916913341</v>
      </c>
      <c r="S9" s="84">
        <f t="shared" si="6"/>
        <v>0.17852962472108685</v>
      </c>
      <c r="T9" s="85">
        <f>分析係数表!F12</f>
        <v>0.31610976503070942</v>
      </c>
      <c r="U9" s="86">
        <f t="shared" si="7"/>
        <v>5.64349577216035E-2</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投入係数表!I10</f>
        <v>6.3734862970044612E-3</v>
      </c>
      <c r="E10" s="77">
        <f t="shared" si="0"/>
        <v>0.63734862970044615</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0.17639658207251063</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75">
        <f>最終需要_まとめ!C12</f>
        <v>100</v>
      </c>
      <c r="D11" s="76">
        <f>投入係数表!I11</f>
        <v>0.33460803059273425</v>
      </c>
      <c r="E11" s="77">
        <f t="shared" si="0"/>
        <v>33.460803059273424</v>
      </c>
      <c r="F11" s="76">
        <f>分析係数表!C14</f>
        <v>8.3810515356585125E-2</v>
      </c>
      <c r="G11" s="77">
        <f t="shared" si="1"/>
        <v>2.8043671486429056</v>
      </c>
      <c r="H11" s="77">
        <v>2.8961546261281237</v>
      </c>
      <c r="I11" s="77">
        <f t="shared" si="2"/>
        <v>102.89615462612812</v>
      </c>
      <c r="J11" s="76">
        <f>分析係数表!G14</f>
        <v>0.16188655194391333</v>
      </c>
      <c r="K11" s="78">
        <f t="shared" si="3"/>
        <v>16.657503680711628</v>
      </c>
      <c r="L11" s="79"/>
      <c r="M11" s="80"/>
      <c r="N11" s="81">
        <f>分析係数表!H14</f>
        <v>1.1703037872604074E-3</v>
      </c>
      <c r="O11" s="82">
        <f t="shared" si="4"/>
        <v>1.4689428458102706E-2</v>
      </c>
      <c r="P11" s="76">
        <f>分析係数表!C14</f>
        <v>8.3810515356585125E-2</v>
      </c>
      <c r="Q11" s="82">
        <f t="shared" si="5"/>
        <v>1.2311285693672753E-3</v>
      </c>
      <c r="R11" s="83">
        <v>4.6133728554582755E-3</v>
      </c>
      <c r="S11" s="84">
        <f t="shared" si="6"/>
        <v>102.90076799898358</v>
      </c>
      <c r="T11" s="85">
        <f>分析係数表!F14</f>
        <v>0.30656469088591459</v>
      </c>
      <c r="U11" s="86">
        <f t="shared" si="7"/>
        <v>31.545742133531615</v>
      </c>
      <c r="V11" s="87">
        <f>分析係数表!D14</f>
        <v>7.2020395156150413E-2</v>
      </c>
      <c r="W11" s="167">
        <f t="shared" si="8"/>
        <v>7</v>
      </c>
      <c r="X11" s="76">
        <f>分析係数表!E14</f>
        <v>4.2702358189929894E-2</v>
      </c>
      <c r="Y11" s="166">
        <f t="shared" si="9"/>
        <v>4</v>
      </c>
    </row>
    <row r="12" spans="1:25" x14ac:dyDescent="0.2">
      <c r="A12" s="6" t="s">
        <v>225</v>
      </c>
      <c r="B12" s="5" t="s">
        <v>29</v>
      </c>
      <c r="C12" s="90"/>
      <c r="D12" s="76">
        <f>投入係数表!I12</f>
        <v>3.6966220522625874E-2</v>
      </c>
      <c r="E12" s="77">
        <f t="shared" si="0"/>
        <v>3.6966220522625872</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0.10751674106728955</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投入係数表!I13</f>
        <v>4.4614404079031233E-3</v>
      </c>
      <c r="E13" s="77">
        <f t="shared" si="0"/>
        <v>0.44614404079031234</v>
      </c>
      <c r="F13" s="76">
        <f>分析係数表!C16</f>
        <v>0.33235149729995095</v>
      </c>
      <c r="G13" s="77">
        <f t="shared" si="1"/>
        <v>0.14827663996811069</v>
      </c>
      <c r="H13" s="77">
        <v>0.23751154268584629</v>
      </c>
      <c r="I13" s="77">
        <f t="shared" si="2"/>
        <v>0.23751154268584629</v>
      </c>
      <c r="J13" s="76">
        <f>分析係数表!G16</f>
        <v>3.3478406427854032E-2</v>
      </c>
      <c r="K13" s="78">
        <f t="shared" si="3"/>
        <v>7.9515079573433643E-3</v>
      </c>
      <c r="L13" s="79"/>
      <c r="M13" s="80"/>
      <c r="N13" s="81">
        <f>分析係数表!H16</f>
        <v>1.6757963474720455E-2</v>
      </c>
      <c r="O13" s="82">
        <f t="shared" si="4"/>
        <v>0.21034274027400848</v>
      </c>
      <c r="P13" s="76">
        <f>分析係数表!C16</f>
        <v>0.33235149729995095</v>
      </c>
      <c r="Q13" s="82">
        <f t="shared" si="5"/>
        <v>6.9907724676241415E-2</v>
      </c>
      <c r="R13" s="83">
        <v>8.6347842192125004E-2</v>
      </c>
      <c r="S13" s="84">
        <f t="shared" si="6"/>
        <v>0.32385938487797128</v>
      </c>
      <c r="T13" s="85">
        <f>分析係数表!F16</f>
        <v>0.28858386340810177</v>
      </c>
      <c r="U13" s="86">
        <f t="shared" si="7"/>
        <v>9.3460592489056318E-2</v>
      </c>
      <c r="V13" s="87">
        <f>分析係数表!D16</f>
        <v>0</v>
      </c>
      <c r="W13" s="167">
        <f t="shared" si="8"/>
        <v>0</v>
      </c>
      <c r="X13" s="76">
        <f>分析係数表!E16</f>
        <v>0</v>
      </c>
      <c r="Y13" s="166">
        <f t="shared" si="9"/>
        <v>0</v>
      </c>
    </row>
    <row r="14" spans="1:25" x14ac:dyDescent="0.2">
      <c r="A14" s="6" t="s">
        <v>2</v>
      </c>
      <c r="B14" s="5" t="s">
        <v>364</v>
      </c>
      <c r="C14" s="90"/>
      <c r="D14" s="76">
        <f>投入係数表!I14</f>
        <v>2.2307202039515615E-2</v>
      </c>
      <c r="E14" s="77">
        <f t="shared" si="0"/>
        <v>2.2307202039515617</v>
      </c>
      <c r="F14" s="76">
        <f>分析係数表!C17</f>
        <v>6.074586697424067E-2</v>
      </c>
      <c r="G14" s="77">
        <f t="shared" si="1"/>
        <v>0.13550703276599257</v>
      </c>
      <c r="H14" s="77">
        <v>0.14701736262698703</v>
      </c>
      <c r="I14" s="77">
        <f t="shared" si="2"/>
        <v>0.14701736262698703</v>
      </c>
      <c r="J14" s="76">
        <f>分析係数表!G17</f>
        <v>0.21321961620469082</v>
      </c>
      <c r="K14" s="78">
        <f t="shared" si="3"/>
        <v>3.134698563475203E-2</v>
      </c>
      <c r="L14" s="79"/>
      <c r="M14" s="80"/>
      <c r="N14" s="81">
        <f>分析係数表!H17</f>
        <v>2.8520008260967912E-3</v>
      </c>
      <c r="O14" s="82">
        <f t="shared" si="4"/>
        <v>3.5797766830670458E-2</v>
      </c>
      <c r="P14" s="76">
        <f>分析係数表!C17</f>
        <v>6.074586697424067E-2</v>
      </c>
      <c r="Q14" s="82">
        <f t="shared" si="5"/>
        <v>2.1745663818707925E-3</v>
      </c>
      <c r="R14" s="83">
        <v>3.9664861924361E-3</v>
      </c>
      <c r="S14" s="84">
        <f t="shared" si="6"/>
        <v>0.15098384881942312</v>
      </c>
      <c r="T14" s="85">
        <f>分析係数表!F17</f>
        <v>0.32302771855010659</v>
      </c>
      <c r="U14" s="86">
        <f t="shared" si="7"/>
        <v>4.8771968222052452E-2</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投入係数表!I15</f>
        <v>1.2746972594008922E-3</v>
      </c>
      <c r="E15" s="77">
        <f t="shared" si="0"/>
        <v>0.12746972594008923</v>
      </c>
      <c r="F15" s="76">
        <f>分析係数表!C18</f>
        <v>0.54911591355599221</v>
      </c>
      <c r="G15" s="77">
        <f t="shared" si="1"/>
        <v>6.9995655010324051E-2</v>
      </c>
      <c r="H15" s="77">
        <v>9.6738923927931042E-2</v>
      </c>
      <c r="I15" s="77">
        <f t="shared" si="2"/>
        <v>9.6738923927931042E-2</v>
      </c>
      <c r="J15" s="76">
        <f>分析係数表!G18</f>
        <v>0.21576398062527521</v>
      </c>
      <c r="K15" s="78">
        <f t="shared" si="3"/>
        <v>2.0872775308096086E-2</v>
      </c>
      <c r="L15" s="79"/>
      <c r="M15" s="80"/>
      <c r="N15" s="81">
        <f>分析係数表!H18</f>
        <v>4.5238633793259444E-4</v>
      </c>
      <c r="O15" s="82">
        <f t="shared" si="4"/>
        <v>5.6782664627960042E-3</v>
      </c>
      <c r="P15" s="76">
        <f>分析係数表!C18</f>
        <v>0.54911591355599221</v>
      </c>
      <c r="Q15" s="82">
        <f t="shared" si="5"/>
        <v>3.1180264761325803E-3</v>
      </c>
      <c r="R15" s="83">
        <v>7.2511825127661474E-3</v>
      </c>
      <c r="S15" s="84">
        <f t="shared" si="6"/>
        <v>0.10399010644069719</v>
      </c>
      <c r="T15" s="85">
        <f>分析係数表!F18</f>
        <v>0.45985615734624979</v>
      </c>
      <c r="U15" s="86">
        <f t="shared" si="7"/>
        <v>4.7820490749846511E-2</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投入係数表!I16</f>
        <v>3.1867431485022306E-3</v>
      </c>
      <c r="E16" s="77">
        <f t="shared" si="0"/>
        <v>0.31867431485022307</v>
      </c>
      <c r="F16" s="76">
        <f>分析係数表!C19</f>
        <v>2.9142663503896937E-2</v>
      </c>
      <c r="G16" s="77">
        <f t="shared" si="1"/>
        <v>9.287018325014957E-3</v>
      </c>
      <c r="H16" s="77">
        <v>1.0922151732316367E-2</v>
      </c>
      <c r="I16" s="77">
        <f t="shared" si="2"/>
        <v>1.0922151732316367E-2</v>
      </c>
      <c r="J16" s="76">
        <f>分析係数表!G19</f>
        <v>5.9139784946236562E-2</v>
      </c>
      <c r="K16" s="78">
        <f t="shared" si="3"/>
        <v>6.4593370459935511E-4</v>
      </c>
      <c r="L16" s="79"/>
      <c r="M16" s="80"/>
      <c r="N16" s="81">
        <f>分析係数表!H19</f>
        <v>-1.1801382728676376E-4</v>
      </c>
      <c r="O16" s="82">
        <f t="shared" si="4"/>
        <v>-1.481286903338088E-3</v>
      </c>
      <c r="P16" s="76">
        <f>分析係数表!C19</f>
        <v>2.9142663503896937E-2</v>
      </c>
      <c r="Q16" s="82">
        <f t="shared" si="5"/>
        <v>-4.3168645776711406E-5</v>
      </c>
      <c r="R16" s="83">
        <v>9.2281995141635525E-5</v>
      </c>
      <c r="S16" s="84">
        <f t="shared" si="6"/>
        <v>1.1014433727458002E-2</v>
      </c>
      <c r="T16" s="85">
        <f>分析係数表!F19</f>
        <v>0.2446236559139785</v>
      </c>
      <c r="U16" s="86">
        <f t="shared" si="7"/>
        <v>2.6943910462330061E-3</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投入係数表!I17</f>
        <v>1.2746972594008922E-3</v>
      </c>
      <c r="E17" s="77">
        <f t="shared" si="0"/>
        <v>0.12746972594008923</v>
      </c>
      <c r="F17" s="76">
        <f>分析係数表!C20</f>
        <v>9.9464422341239977E-3</v>
      </c>
      <c r="G17" s="77">
        <f t="shared" si="1"/>
        <v>1.2678702656627149E-3</v>
      </c>
      <c r="H17" s="77">
        <v>1.4897578130868656E-3</v>
      </c>
      <c r="I17" s="77">
        <f t="shared" si="2"/>
        <v>1.4897578130868656E-3</v>
      </c>
      <c r="J17" s="76">
        <f>分析係数表!G20</f>
        <v>0.10126582278481013</v>
      </c>
      <c r="K17" s="78">
        <f t="shared" si="3"/>
        <v>1.5086155069234081E-4</v>
      </c>
      <c r="L17" s="79"/>
      <c r="M17" s="80"/>
      <c r="N17" s="81">
        <f>分析係数表!H20</f>
        <v>5.6056567961212792E-4</v>
      </c>
      <c r="O17" s="82">
        <f t="shared" si="4"/>
        <v>7.0361127908559187E-3</v>
      </c>
      <c r="P17" s="76">
        <f>分析係数表!C20</f>
        <v>9.9464422341239977E-3</v>
      </c>
      <c r="Q17" s="82">
        <f t="shared" si="5"/>
        <v>6.998428942702938E-5</v>
      </c>
      <c r="R17" s="83">
        <v>1.2644580164983198E-4</v>
      </c>
      <c r="S17" s="84">
        <f t="shared" si="6"/>
        <v>1.6162036147366976E-3</v>
      </c>
      <c r="T17" s="85">
        <f>分析係数表!F20</f>
        <v>0.22784810126582278</v>
      </c>
      <c r="U17" s="86">
        <f t="shared" si="7"/>
        <v>3.6824892487671591E-4</v>
      </c>
      <c r="V17" s="87">
        <f>分析係数表!D20</f>
        <v>1.2658227848101266E-2</v>
      </c>
      <c r="W17" s="167">
        <f t="shared" si="8"/>
        <v>0</v>
      </c>
      <c r="X17" s="76">
        <f>分析係数表!E20</f>
        <v>0</v>
      </c>
      <c r="Y17" s="166">
        <f t="shared" si="9"/>
        <v>0</v>
      </c>
    </row>
    <row r="18" spans="1:25" x14ac:dyDescent="0.2">
      <c r="A18" s="6" t="s">
        <v>6</v>
      </c>
      <c r="B18" s="5" t="s">
        <v>34</v>
      </c>
      <c r="C18" s="90"/>
      <c r="D18" s="76">
        <f>投入係数表!I18</f>
        <v>5.7361376673040155E-3</v>
      </c>
      <c r="E18" s="77">
        <f t="shared" si="0"/>
        <v>0.57361376673040154</v>
      </c>
      <c r="F18" s="76">
        <f>分析係数表!C21</f>
        <v>0.16340425531914893</v>
      </c>
      <c r="G18" s="77">
        <f t="shared" si="1"/>
        <v>9.3730930393393266E-2</v>
      </c>
      <c r="H18" s="77">
        <v>0.10920629703234871</v>
      </c>
      <c r="I18" s="77">
        <f t="shared" si="2"/>
        <v>0.10920629703234871</v>
      </c>
      <c r="J18" s="76">
        <f>分析係数表!G21</f>
        <v>0.28521373510861947</v>
      </c>
      <c r="K18" s="78">
        <f t="shared" si="3"/>
        <v>3.1147135873977522E-2</v>
      </c>
      <c r="L18" s="79"/>
      <c r="M18" s="80"/>
      <c r="N18" s="81">
        <f>分析係数表!H21</f>
        <v>9.2444164707964954E-4</v>
      </c>
      <c r="O18" s="82">
        <f t="shared" si="4"/>
        <v>1.1603414076148356E-2</v>
      </c>
      <c r="P18" s="76">
        <f>分析係数表!C21</f>
        <v>0.16340425531914893</v>
      </c>
      <c r="Q18" s="82">
        <f t="shared" si="5"/>
        <v>1.8960472362727525E-3</v>
      </c>
      <c r="R18" s="83">
        <v>3.9983514431679223E-3</v>
      </c>
      <c r="S18" s="84">
        <f t="shared" si="6"/>
        <v>0.11320464847551663</v>
      </c>
      <c r="T18" s="85">
        <f>分析係数表!F21</f>
        <v>0.42560149497780891</v>
      </c>
      <c r="U18" s="86">
        <f t="shared" si="7"/>
        <v>4.8180067629617213E-2</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投入係数表!I19</f>
        <v>6.3734862970044612E-4</v>
      </c>
      <c r="E19" s="77">
        <f t="shared" si="0"/>
        <v>6.3734862970044617E-2</v>
      </c>
      <c r="F19" s="76">
        <f>分析係数表!C22</f>
        <v>3.8216560509554132E-2</v>
      </c>
      <c r="G19" s="77">
        <f t="shared" si="1"/>
        <v>2.4357272472628512E-3</v>
      </c>
      <c r="H19" s="77">
        <v>3.0577441130588074E-3</v>
      </c>
      <c r="I19" s="77">
        <f t="shared" si="2"/>
        <v>3.0577441130588074E-3</v>
      </c>
      <c r="J19" s="76">
        <f>分析係数表!G22</f>
        <v>0.19408999328408327</v>
      </c>
      <c r="K19" s="78">
        <f t="shared" si="3"/>
        <v>5.9347753436802912E-4</v>
      </c>
      <c r="L19" s="79"/>
      <c r="M19" s="80"/>
      <c r="N19" s="81">
        <f>分析係数表!H22</f>
        <v>3.9337942428921259E-5</v>
      </c>
      <c r="O19" s="82">
        <f t="shared" si="4"/>
        <v>4.93762301112696E-4</v>
      </c>
      <c r="P19" s="76">
        <f>分析係数表!C22</f>
        <v>3.8216560509554132E-2</v>
      </c>
      <c r="Q19" s="82">
        <f t="shared" si="5"/>
        <v>1.8869896857810035E-5</v>
      </c>
      <c r="R19" s="83">
        <v>1.7632406023226289E-4</v>
      </c>
      <c r="S19" s="84">
        <f t="shared" si="6"/>
        <v>3.2340681732910704E-3</v>
      </c>
      <c r="T19" s="85">
        <f>分析係数表!F22</f>
        <v>0.41168569509738079</v>
      </c>
      <c r="U19" s="86">
        <f t="shared" si="7"/>
        <v>1.3314196039136508E-3</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投入係数表!I20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3.70321725834522E-4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投入係数表!I21</f>
        <v>0</v>
      </c>
      <c r="E21" s="77">
        <f t="shared" si="0"/>
        <v>0</v>
      </c>
      <c r="F21" s="76">
        <f>分析係数表!C24</f>
        <v>0.44444444444444442</v>
      </c>
      <c r="G21" s="77">
        <f t="shared" si="1"/>
        <v>0</v>
      </c>
      <c r="H21" s="77">
        <v>4.5254460295244599E-3</v>
      </c>
      <c r="I21" s="77">
        <f t="shared" si="2"/>
        <v>4.5254460295244599E-3</v>
      </c>
      <c r="J21" s="76">
        <f>分析係数表!G24</f>
        <v>0.20874587458745875</v>
      </c>
      <c r="K21" s="78">
        <f t="shared" si="3"/>
        <v>9.4466818933142604E-4</v>
      </c>
      <c r="L21" s="79"/>
      <c r="M21" s="80"/>
      <c r="N21" s="81">
        <f>分析係数表!H24</f>
        <v>3.6387596746752162E-4</v>
      </c>
      <c r="O21" s="82">
        <f t="shared" si="4"/>
        <v>4.5673012852924383E-3</v>
      </c>
      <c r="P21" s="76">
        <f>分析係数表!C24</f>
        <v>0.44444444444444442</v>
      </c>
      <c r="Q21" s="82">
        <f t="shared" si="5"/>
        <v>2.0299116823521948E-3</v>
      </c>
      <c r="R21" s="83">
        <v>7.0737863857789395E-3</v>
      </c>
      <c r="S21" s="84">
        <f t="shared" si="6"/>
        <v>1.15992324153034E-2</v>
      </c>
      <c r="T21" s="85">
        <f>分析係数表!F24</f>
        <v>0.39356435643564358</v>
      </c>
      <c r="U21" s="86">
        <f t="shared" si="7"/>
        <v>4.5650444406763382E-3</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投入係数表!I22</f>
        <v>0</v>
      </c>
      <c r="E22" s="77">
        <f t="shared" si="0"/>
        <v>0</v>
      </c>
      <c r="F22" s="76">
        <f>分析係数表!C25</f>
        <v>6.3926940639269514E-3</v>
      </c>
      <c r="G22" s="77">
        <f t="shared" si="1"/>
        <v>0</v>
      </c>
      <c r="H22" s="77">
        <v>8.964381540115531E-5</v>
      </c>
      <c r="I22" s="77">
        <f t="shared" si="2"/>
        <v>8.964381540115531E-5</v>
      </c>
      <c r="J22" s="76">
        <f>分析係数表!G25</f>
        <v>0.2</v>
      </c>
      <c r="K22" s="78">
        <f t="shared" si="3"/>
        <v>1.7928763080231061E-5</v>
      </c>
      <c r="L22" s="79"/>
      <c r="M22" s="80"/>
      <c r="N22" s="81">
        <f>分析係数表!H25</f>
        <v>5.212277371832066E-4</v>
      </c>
      <c r="O22" s="82">
        <f t="shared" si="4"/>
        <v>6.5423504897432214E-3</v>
      </c>
      <c r="P22" s="76">
        <f>分析係数表!C25</f>
        <v>6.3926940639269514E-3</v>
      </c>
      <c r="Q22" s="82">
        <f t="shared" si="5"/>
        <v>4.1823245139911072E-5</v>
      </c>
      <c r="R22" s="83">
        <v>1.1001605479830225E-4</v>
      </c>
      <c r="S22" s="84">
        <f t="shared" si="6"/>
        <v>1.9965987019945756E-4</v>
      </c>
      <c r="T22" s="85">
        <f>分析係数表!F25</f>
        <v>0.35238095238095241</v>
      </c>
      <c r="U22" s="86">
        <f t="shared" si="7"/>
        <v>7.0356335213142185E-5</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投入係数表!I23</f>
        <v>0</v>
      </c>
      <c r="E23" s="77">
        <f t="shared" si="0"/>
        <v>0</v>
      </c>
      <c r="F23" s="76">
        <f>分析係数表!C26</f>
        <v>0.22258379433778064</v>
      </c>
      <c r="G23" s="77">
        <f t="shared" si="1"/>
        <v>0</v>
      </c>
      <c r="H23" s="77">
        <v>2.597840590256582E-3</v>
      </c>
      <c r="I23" s="77">
        <f t="shared" si="2"/>
        <v>2.597840590256582E-3</v>
      </c>
      <c r="J23" s="76">
        <f>分析係数表!G26</f>
        <v>0.19608865710560625</v>
      </c>
      <c r="K23" s="78">
        <f t="shared" si="3"/>
        <v>5.0940707271784869E-4</v>
      </c>
      <c r="L23" s="79"/>
      <c r="M23" s="80"/>
      <c r="N23" s="81">
        <f>分析係数表!H26</f>
        <v>1.1073630793741334E-2</v>
      </c>
      <c r="O23" s="82">
        <f t="shared" si="4"/>
        <v>0.13899408776322392</v>
      </c>
      <c r="P23" s="76">
        <f>分析係数表!C26</f>
        <v>0.22258379433778064</v>
      </c>
      <c r="Q23" s="82">
        <f t="shared" si="5"/>
        <v>3.0937831444856866E-2</v>
      </c>
      <c r="R23" s="83">
        <v>3.2531819040028477E-2</v>
      </c>
      <c r="S23" s="84">
        <f t="shared" si="6"/>
        <v>3.5129659630285061E-2</v>
      </c>
      <c r="T23" s="85">
        <f>分析係数表!F26</f>
        <v>0.33481095176010428</v>
      </c>
      <c r="U23" s="86">
        <f t="shared" si="7"/>
        <v>1.1761794775824255E-2</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投入係数表!I24</f>
        <v>0</v>
      </c>
      <c r="E24" s="77">
        <f t="shared" si="0"/>
        <v>0</v>
      </c>
      <c r="F24" s="76">
        <f>分析係数表!C27</f>
        <v>1.0521885521885488E-2</v>
      </c>
      <c r="G24" s="77">
        <f t="shared" si="1"/>
        <v>0</v>
      </c>
      <c r="H24" s="77">
        <v>3.8544853995675888E-5</v>
      </c>
      <c r="I24" s="77">
        <f t="shared" si="2"/>
        <v>3.8544853995675888E-5</v>
      </c>
      <c r="J24" s="76">
        <f>分析係数表!G27</f>
        <v>0.17391304347826086</v>
      </c>
      <c r="K24" s="78">
        <f t="shared" si="3"/>
        <v>6.7034528688131982E-6</v>
      </c>
      <c r="L24" s="79"/>
      <c r="M24" s="80"/>
      <c r="N24" s="81">
        <f>分析係数表!H27</f>
        <v>1.0867106595989497E-2</v>
      </c>
      <c r="O24" s="82">
        <f t="shared" si="4"/>
        <v>0.13640183568238226</v>
      </c>
      <c r="P24" s="76">
        <f>分析係数表!C27</f>
        <v>1.0521885521885488E-2</v>
      </c>
      <c r="Q24" s="82">
        <f t="shared" si="5"/>
        <v>1.4352045000250613E-3</v>
      </c>
      <c r="R24" s="83">
        <v>1.4469280450891771E-3</v>
      </c>
      <c r="S24" s="84">
        <f t="shared" si="6"/>
        <v>1.4854728990848531E-3</v>
      </c>
      <c r="T24" s="85">
        <f>分析係数表!F27</f>
        <v>0.36231884057971014</v>
      </c>
      <c r="U24" s="86">
        <f t="shared" si="7"/>
        <v>5.3821481850900468E-4</v>
      </c>
      <c r="V24" s="87">
        <f>分析係数表!D27</f>
        <v>0</v>
      </c>
      <c r="W24" s="167">
        <f t="shared" si="8"/>
        <v>0</v>
      </c>
      <c r="X24" s="76">
        <f>分析係数表!E27</f>
        <v>0</v>
      </c>
      <c r="Y24" s="166">
        <f t="shared" si="9"/>
        <v>0</v>
      </c>
    </row>
    <row r="25" spans="1:25" x14ac:dyDescent="0.2">
      <c r="A25" s="6" t="s">
        <v>13</v>
      </c>
      <c r="B25" s="5" t="s">
        <v>191</v>
      </c>
      <c r="C25" s="90"/>
      <c r="D25" s="76">
        <f>投入係数表!I25</f>
        <v>0</v>
      </c>
      <c r="E25" s="77">
        <f t="shared" si="0"/>
        <v>0</v>
      </c>
      <c r="F25" s="76">
        <f>分析係数表!C28</f>
        <v>5.934473521533068E-2</v>
      </c>
      <c r="G25" s="77">
        <f t="shared" si="1"/>
        <v>0</v>
      </c>
      <c r="H25" s="77">
        <v>2.0961629275356801E-3</v>
      </c>
      <c r="I25" s="77">
        <f t="shared" si="2"/>
        <v>2.0961629275356801E-3</v>
      </c>
      <c r="J25" s="76">
        <f>分析係数表!G28</f>
        <v>0.12525252525252525</v>
      </c>
      <c r="K25" s="78">
        <f t="shared" si="3"/>
        <v>2.6254970001457001E-4</v>
      </c>
      <c r="L25" s="79"/>
      <c r="M25" s="80"/>
      <c r="N25" s="81">
        <f>分析係数表!H28</f>
        <v>2.0780268088077654E-2</v>
      </c>
      <c r="O25" s="82">
        <f t="shared" si="4"/>
        <v>0.26082993556278167</v>
      </c>
      <c r="P25" s="76">
        <f>分析係数表!C28</f>
        <v>5.934473521533068E-2</v>
      </c>
      <c r="Q25" s="82">
        <f t="shared" si="5"/>
        <v>1.547888346220504E-2</v>
      </c>
      <c r="R25" s="83">
        <v>1.6562141898470481E-2</v>
      </c>
      <c r="S25" s="84">
        <f t="shared" si="6"/>
        <v>1.865830482600616E-2</v>
      </c>
      <c r="T25" s="85">
        <f>分析係数表!F28</f>
        <v>0.21414141414141413</v>
      </c>
      <c r="U25" s="86">
        <f t="shared" si="7"/>
        <v>3.9955157809225313E-3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投入係数表!I26</f>
        <v>1.5933715742511154E-2</v>
      </c>
      <c r="E26" s="77">
        <f t="shared" si="0"/>
        <v>1.5933715742511154</v>
      </c>
      <c r="F26" s="76">
        <f>分析係数表!C29</f>
        <v>0.10737736577829282</v>
      </c>
      <c r="G26" s="77">
        <f t="shared" si="1"/>
        <v>0.17109204234909628</v>
      </c>
      <c r="H26" s="77">
        <v>0.18310523015739821</v>
      </c>
      <c r="I26" s="77">
        <f t="shared" si="2"/>
        <v>0.18310523015739821</v>
      </c>
      <c r="J26" s="76">
        <f>分析係数表!G29</f>
        <v>0.26220204313280365</v>
      </c>
      <c r="K26" s="78">
        <f t="shared" si="3"/>
        <v>4.8010565455572064E-2</v>
      </c>
      <c r="L26" s="79"/>
      <c r="M26" s="80"/>
      <c r="N26" s="81">
        <f>分析係数表!H29</f>
        <v>9.8049821504086233E-3</v>
      </c>
      <c r="O26" s="82">
        <f t="shared" si="4"/>
        <v>0.12307025355233948</v>
      </c>
      <c r="P26" s="76">
        <f>分析係数表!C29</f>
        <v>0.10737736577829282</v>
      </c>
      <c r="Q26" s="82">
        <f t="shared" si="5"/>
        <v>1.3214959632116798E-2</v>
      </c>
      <c r="R26" s="83">
        <v>1.6951911045278014E-2</v>
      </c>
      <c r="S26" s="84">
        <f t="shared" si="6"/>
        <v>0.20005714120267623</v>
      </c>
      <c r="T26" s="85">
        <f>分析係数表!F29</f>
        <v>0.42792281498297391</v>
      </c>
      <c r="U26" s="86">
        <f t="shared" si="7"/>
        <v>8.5609015020895504E-2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投入係数表!I27</f>
        <v>4.4614404079031233E-3</v>
      </c>
      <c r="E27" s="77">
        <f t="shared" si="0"/>
        <v>0.44614404079031234</v>
      </c>
      <c r="F27" s="76">
        <f>分析係数表!C30</f>
        <v>1</v>
      </c>
      <c r="G27" s="77">
        <f t="shared" si="1"/>
        <v>0.44614404079031234</v>
      </c>
      <c r="H27" s="77">
        <v>0.50115705076217243</v>
      </c>
      <c r="I27" s="77">
        <f t="shared" si="2"/>
        <v>0.50115705076217243</v>
      </c>
      <c r="J27" s="76">
        <f>分析係数表!G30</f>
        <v>0.34459787999611008</v>
      </c>
      <c r="K27" s="78">
        <f t="shared" si="3"/>
        <v>0.17269765723774755</v>
      </c>
      <c r="L27" s="79"/>
      <c r="M27" s="80"/>
      <c r="N27" s="81">
        <f>分析係数表!H30</f>
        <v>0</v>
      </c>
      <c r="O27" s="82">
        <f t="shared" si="4"/>
        <v>0</v>
      </c>
      <c r="P27" s="76">
        <f>分析係数表!C30</f>
        <v>1</v>
      </c>
      <c r="Q27" s="82">
        <f t="shared" si="5"/>
        <v>0</v>
      </c>
      <c r="R27" s="83">
        <v>3.1378543052474672E-2</v>
      </c>
      <c r="S27" s="84">
        <f t="shared" si="6"/>
        <v>0.5325355938146471</v>
      </c>
      <c r="T27" s="85">
        <f>分析係数表!F30</f>
        <v>0.44063016629388313</v>
      </c>
      <c r="U27" s="86">
        <f t="shared" si="7"/>
        <v>0.23465124725995976</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投入係数表!I28</f>
        <v>5.2899936265137032E-2</v>
      </c>
      <c r="E28" s="77">
        <f t="shared" si="0"/>
        <v>5.2899936265137031</v>
      </c>
      <c r="F28" s="76">
        <f>分析係数表!C31</f>
        <v>0.18861092824226466</v>
      </c>
      <c r="G28" s="77">
        <f t="shared" si="1"/>
        <v>0.99775060829241347</v>
      </c>
      <c r="H28" s="77">
        <v>1.0709784904728037</v>
      </c>
      <c r="I28" s="77">
        <f t="shared" si="2"/>
        <v>1.0709784904728037</v>
      </c>
      <c r="J28" s="76">
        <f>分析係数表!G31</f>
        <v>7.1118820468343447E-2</v>
      </c>
      <c r="K28" s="78">
        <f t="shared" si="3"/>
        <v>7.6166726989392794E-2</v>
      </c>
      <c r="L28" s="79"/>
      <c r="M28" s="80"/>
      <c r="N28" s="81">
        <f>分析係数表!H31</f>
        <v>2.3061868748955085E-2</v>
      </c>
      <c r="O28" s="82">
        <f t="shared" si="4"/>
        <v>0.28946814902731799</v>
      </c>
      <c r="P28" s="76">
        <f>分析係数表!C31</f>
        <v>0.18861092824226466</v>
      </c>
      <c r="Q28" s="82">
        <f t="shared" si="5"/>
        <v>5.4596856284612645E-2</v>
      </c>
      <c r="R28" s="83">
        <v>7.0283346612503059E-2</v>
      </c>
      <c r="S28" s="84">
        <f t="shared" si="6"/>
        <v>1.1412618370853067</v>
      </c>
      <c r="T28" s="85">
        <f>分析係数表!F31</f>
        <v>0.34518647007805725</v>
      </c>
      <c r="U28" s="86">
        <f t="shared" si="7"/>
        <v>0.39394814497827585</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投入係数表!I29</f>
        <v>2.5493945188017845E-3</v>
      </c>
      <c r="E29" s="77">
        <f t="shared" si="0"/>
        <v>0.25493945188017847</v>
      </c>
      <c r="F29" s="76">
        <f>分析係数表!C32</f>
        <v>1</v>
      </c>
      <c r="G29" s="77">
        <f t="shared" si="1"/>
        <v>0.25493945188017847</v>
      </c>
      <c r="H29" s="77">
        <v>0.30322534929640443</v>
      </c>
      <c r="I29" s="77">
        <f t="shared" si="2"/>
        <v>0.30322534929640443</v>
      </c>
      <c r="J29" s="76">
        <f>分析係数表!G32</f>
        <v>0.14006342494714588</v>
      </c>
      <c r="K29" s="78">
        <f t="shared" si="3"/>
        <v>4.2470780953249035E-2</v>
      </c>
      <c r="L29" s="79"/>
      <c r="M29" s="80"/>
      <c r="N29" s="81">
        <f>分析係数表!H32</f>
        <v>6.5891053568443107E-3</v>
      </c>
      <c r="O29" s="82">
        <f t="shared" si="4"/>
        <v>8.2705185436376588E-2</v>
      </c>
      <c r="P29" s="76">
        <f>分析係数表!C32</f>
        <v>1</v>
      </c>
      <c r="Q29" s="82">
        <f t="shared" si="5"/>
        <v>8.2705185436376588E-2</v>
      </c>
      <c r="R29" s="83">
        <v>0.10796969805583263</v>
      </c>
      <c r="S29" s="84">
        <f t="shared" si="6"/>
        <v>0.41119504735223705</v>
      </c>
      <c r="T29" s="85">
        <f>分析係数表!F32</f>
        <v>0.48202959830866809</v>
      </c>
      <c r="U29" s="86">
        <f t="shared" si="7"/>
        <v>0.19820818350171257</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投入係数表!I30</f>
        <v>6.3734862970044612E-4</v>
      </c>
      <c r="E30" s="77">
        <f t="shared" si="0"/>
        <v>6.3734862970044617E-2</v>
      </c>
      <c r="F30" s="76">
        <f>分析係数表!C33</f>
        <v>0.72406639004149376</v>
      </c>
      <c r="G30" s="77">
        <f t="shared" si="1"/>
        <v>4.6148272150509484E-2</v>
      </c>
      <c r="H30" s="77">
        <v>6.6215423293548126E-2</v>
      </c>
      <c r="I30" s="77">
        <f t="shared" si="2"/>
        <v>6.6215423293548126E-2</v>
      </c>
      <c r="J30" s="76">
        <f>分析係数表!G33</f>
        <v>0.50714966634890368</v>
      </c>
      <c r="K30" s="78">
        <f t="shared" si="3"/>
        <v>3.3581129830474357E-2</v>
      </c>
      <c r="L30" s="79"/>
      <c r="M30" s="80"/>
      <c r="N30" s="81">
        <f>分析係数表!H33</f>
        <v>9.6377958950857076E-4</v>
      </c>
      <c r="O30" s="82">
        <f t="shared" si="4"/>
        <v>1.2097176377261052E-2</v>
      </c>
      <c r="P30" s="76">
        <f>分析係数表!C33</f>
        <v>0.72406639004149376</v>
      </c>
      <c r="Q30" s="82">
        <f t="shared" si="5"/>
        <v>8.7591588291786454E-3</v>
      </c>
      <c r="R30" s="83">
        <v>2.7134674386704759E-2</v>
      </c>
      <c r="S30" s="84">
        <f t="shared" si="6"/>
        <v>9.3350097680252889E-2</v>
      </c>
      <c r="T30" s="85">
        <f>分析係数表!F33</f>
        <v>0.64537654909437558</v>
      </c>
      <c r="U30" s="86">
        <f t="shared" si="7"/>
        <v>6.0245963898504486E-2</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投入係数表!I31</f>
        <v>8.4130019120458893E-2</v>
      </c>
      <c r="E31" s="77">
        <f t="shared" si="0"/>
        <v>8.413001912045889</v>
      </c>
      <c r="F31" s="76">
        <f>分析係数表!C34</f>
        <v>0.32384390579336431</v>
      </c>
      <c r="G31" s="77">
        <f t="shared" si="1"/>
        <v>2.7244993986439825</v>
      </c>
      <c r="H31" s="77">
        <v>2.8787319089905976</v>
      </c>
      <c r="I31" s="77">
        <f t="shared" si="2"/>
        <v>2.8787319089905976</v>
      </c>
      <c r="J31" s="76">
        <f>分析係数表!G34</f>
        <v>0.42504523132592403</v>
      </c>
      <c r="K31" s="78">
        <f t="shared" si="3"/>
        <v>1.2235912701822274</v>
      </c>
      <c r="L31" s="79"/>
      <c r="M31" s="80"/>
      <c r="N31" s="81">
        <f>分析係数表!H34</f>
        <v>0.16282957819891231</v>
      </c>
      <c r="O31" s="82">
        <f t="shared" si="4"/>
        <v>2.0438056048807267</v>
      </c>
      <c r="P31" s="76">
        <f>分析係数表!C34</f>
        <v>0.32384390579336431</v>
      </c>
      <c r="Q31" s="82">
        <f t="shared" si="5"/>
        <v>0.661873989766944</v>
      </c>
      <c r="R31" s="83">
        <v>0.71469922318061951</v>
      </c>
      <c r="S31" s="84">
        <f t="shared" si="6"/>
        <v>3.5934311321712169</v>
      </c>
      <c r="T31" s="85">
        <f>分析係数表!F34</f>
        <v>0.69998707676402172</v>
      </c>
      <c r="U31" s="86">
        <f t="shared" si="7"/>
        <v>2.5153553537613589</v>
      </c>
      <c r="V31" s="87">
        <f>分析係数表!D34</f>
        <v>0.29303437580770225</v>
      </c>
      <c r="W31" s="167">
        <f t="shared" si="8"/>
        <v>1</v>
      </c>
      <c r="X31" s="76">
        <f>分析係数表!E34</f>
        <v>0.18493150684931506</v>
      </c>
      <c r="Y31" s="166">
        <f t="shared" si="9"/>
        <v>1</v>
      </c>
    </row>
    <row r="32" spans="1:25" x14ac:dyDescent="0.2">
      <c r="A32" s="6" t="s">
        <v>20</v>
      </c>
      <c r="B32" s="5" t="s">
        <v>37</v>
      </c>
      <c r="C32" s="90"/>
      <c r="D32" s="76">
        <f>投入係数表!I32</f>
        <v>8.2855321861057991E-3</v>
      </c>
      <c r="E32" s="77">
        <f t="shared" si="0"/>
        <v>0.82855321861057996</v>
      </c>
      <c r="F32" s="76">
        <f>分析係数表!C35</f>
        <v>0.26996197718631176</v>
      </c>
      <c r="G32" s="77">
        <f t="shared" si="1"/>
        <v>0.22367786510019458</v>
      </c>
      <c r="H32" s="77">
        <v>0.28154833986266692</v>
      </c>
      <c r="I32" s="77">
        <f t="shared" si="2"/>
        <v>0.28154833986266692</v>
      </c>
      <c r="J32" s="76">
        <f>分析係数表!G35</f>
        <v>0.31501962183374954</v>
      </c>
      <c r="K32" s="78">
        <f t="shared" si="3"/>
        <v>8.8693251551457325E-2</v>
      </c>
      <c r="L32" s="79"/>
      <c r="M32" s="80"/>
      <c r="N32" s="81">
        <f>分析係数表!H35</f>
        <v>6.1563879901261762E-2</v>
      </c>
      <c r="O32" s="82">
        <f t="shared" si="4"/>
        <v>0.77273800124136915</v>
      </c>
      <c r="P32" s="76">
        <f>分析係数表!C35</f>
        <v>0.26996197718631176</v>
      </c>
      <c r="Q32" s="82">
        <f t="shared" si="5"/>
        <v>0.20860987866211866</v>
      </c>
      <c r="R32" s="83">
        <v>0.26259610600785921</v>
      </c>
      <c r="S32" s="84">
        <f t="shared" si="6"/>
        <v>0.54414444587052613</v>
      </c>
      <c r="T32" s="85">
        <f>分析係数表!F35</f>
        <v>0.64537995005351412</v>
      </c>
      <c r="U32" s="86">
        <f t="shared" si="7"/>
        <v>0.35117991529781728</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投入係数表!I33</f>
        <v>6.3734862970044612E-4</v>
      </c>
      <c r="E33" s="77">
        <f t="shared" si="0"/>
        <v>6.3734862970044617E-2</v>
      </c>
      <c r="F33" s="76">
        <f>分析係数表!C36</f>
        <v>0.80496031746031749</v>
      </c>
      <c r="G33" s="77">
        <f t="shared" si="1"/>
        <v>5.1304035529656948E-2</v>
      </c>
      <c r="H33" s="77">
        <v>0.17582162916532626</v>
      </c>
      <c r="I33" s="77">
        <f t="shared" si="2"/>
        <v>0.17582162916532626</v>
      </c>
      <c r="J33" s="76">
        <f>分析係数表!G36</f>
        <v>2.1935483870967741E-2</v>
      </c>
      <c r="K33" s="78">
        <f t="shared" si="3"/>
        <v>3.8567325107232856E-3</v>
      </c>
      <c r="L33" s="79"/>
      <c r="M33" s="80"/>
      <c r="N33" s="81">
        <f>分析係数表!H36</f>
        <v>0.17534887837691648</v>
      </c>
      <c r="O33" s="82">
        <f t="shared" si="4"/>
        <v>2.2009454572098424</v>
      </c>
      <c r="P33" s="76">
        <f>分析係数表!C36</f>
        <v>0.80496031746031749</v>
      </c>
      <c r="Q33" s="82">
        <f t="shared" si="5"/>
        <v>1.7716737539484784</v>
      </c>
      <c r="R33" s="83">
        <v>1.8421512003336473</v>
      </c>
      <c r="S33" s="84">
        <f t="shared" si="6"/>
        <v>2.0179728294989734</v>
      </c>
      <c r="T33" s="85">
        <f>分析係数表!F36</f>
        <v>0.87987711213517661</v>
      </c>
      <c r="U33" s="86">
        <f t="shared" si="7"/>
        <v>1.7755681055868078</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投入係数表!I34</f>
        <v>3.4416826003824091E-2</v>
      </c>
      <c r="E34" s="77">
        <f t="shared" si="0"/>
        <v>3.4416826003824093</v>
      </c>
      <c r="F34" s="76">
        <f>分析係数表!C37</f>
        <v>0.55184267327524184</v>
      </c>
      <c r="G34" s="77">
        <f t="shared" si="1"/>
        <v>1.8992673267599145</v>
      </c>
      <c r="H34" s="77">
        <v>2.299660524168786</v>
      </c>
      <c r="I34" s="77">
        <f t="shared" si="2"/>
        <v>2.299660524168786</v>
      </c>
      <c r="J34" s="76">
        <f>分析係数表!G37</f>
        <v>0.39950799507995077</v>
      </c>
      <c r="K34" s="78">
        <f t="shared" si="3"/>
        <v>0.91873276537518034</v>
      </c>
      <c r="L34" s="79"/>
      <c r="M34" s="80"/>
      <c r="N34" s="81">
        <f>分析係数表!H37</f>
        <v>4.8346331245144224E-2</v>
      </c>
      <c r="O34" s="82">
        <f t="shared" si="4"/>
        <v>0.60683386806750339</v>
      </c>
      <c r="P34" s="76">
        <f>分析係数表!C37</f>
        <v>0.55184267327524184</v>
      </c>
      <c r="Q34" s="82">
        <f t="shared" si="5"/>
        <v>0.33487682398832647</v>
      </c>
      <c r="R34" s="83">
        <v>0.42859530258495787</v>
      </c>
      <c r="S34" s="84">
        <f t="shared" si="6"/>
        <v>2.728255826753744</v>
      </c>
      <c r="T34" s="85">
        <f>分析係数表!F37</f>
        <v>0.59204592045920457</v>
      </c>
      <c r="U34" s="86">
        <f t="shared" si="7"/>
        <v>1.6152527321986085</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投入係数表!I35</f>
        <v>4.4614404079031233E-3</v>
      </c>
      <c r="E35" s="77">
        <f t="shared" si="0"/>
        <v>0.44614404079031234</v>
      </c>
      <c r="F35" s="76">
        <f>分析係数表!C38</f>
        <v>1.1757092007334657E-2</v>
      </c>
      <c r="G35" s="77">
        <f t="shared" si="1"/>
        <v>5.2453565360957681E-3</v>
      </c>
      <c r="H35" s="77">
        <v>7.8679990020127481E-3</v>
      </c>
      <c r="I35" s="77">
        <f t="shared" si="2"/>
        <v>7.8679990020127481E-3</v>
      </c>
      <c r="J35" s="76">
        <f>分析係数表!G38</f>
        <v>0.32317073170731708</v>
      </c>
      <c r="K35" s="78">
        <f t="shared" si="3"/>
        <v>2.5427069945529006E-3</v>
      </c>
      <c r="L35" s="79"/>
      <c r="M35" s="80"/>
      <c r="N35" s="81">
        <f>分析係数表!H38</f>
        <v>4.2711170992201251E-2</v>
      </c>
      <c r="O35" s="82">
        <f t="shared" si="4"/>
        <v>0.53610241843310968</v>
      </c>
      <c r="P35" s="76">
        <f>分析係数表!C38</f>
        <v>1.1757092007334657E-2</v>
      </c>
      <c r="Q35" s="82">
        <f t="shared" si="5"/>
        <v>6.3030054588726937E-3</v>
      </c>
      <c r="R35" s="83">
        <v>7.5403825031594394E-3</v>
      </c>
      <c r="S35" s="84">
        <f t="shared" si="6"/>
        <v>1.5408381505172188E-2</v>
      </c>
      <c r="T35" s="85">
        <f>分析係数表!F38</f>
        <v>0.53048780487804881</v>
      </c>
      <c r="U35" s="86">
        <f t="shared" si="7"/>
        <v>8.1739584814023193E-3</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投入係数表!I36</f>
        <v>0</v>
      </c>
      <c r="E36" s="77">
        <f t="shared" si="0"/>
        <v>0</v>
      </c>
      <c r="F36" s="76">
        <f>分析係数表!C39</f>
        <v>1</v>
      </c>
      <c r="G36" s="77">
        <f t="shared" si="1"/>
        <v>0</v>
      </c>
      <c r="H36" s="77">
        <v>8.1207844128582361E-3</v>
      </c>
      <c r="I36" s="77">
        <f t="shared" si="2"/>
        <v>8.1207844128582361E-3</v>
      </c>
      <c r="J36" s="76">
        <f>分析係数表!G39</f>
        <v>0.35350897115602997</v>
      </c>
      <c r="K36" s="78">
        <f t="shared" si="3"/>
        <v>2.8707701427694399E-3</v>
      </c>
      <c r="L36" s="79"/>
      <c r="M36" s="80"/>
      <c r="N36" s="81">
        <f>分析係数表!H39</f>
        <v>3.855118358034283E-3</v>
      </c>
      <c r="O36" s="82">
        <f t="shared" si="4"/>
        <v>4.8388705509044207E-2</v>
      </c>
      <c r="P36" s="76">
        <f>分析係数表!C39</f>
        <v>1</v>
      </c>
      <c r="Q36" s="82">
        <f t="shared" si="5"/>
        <v>4.8388705509044207E-2</v>
      </c>
      <c r="R36" s="83">
        <v>5.3733438342452533E-2</v>
      </c>
      <c r="S36" s="84">
        <f t="shared" si="6"/>
        <v>6.1854222755310773E-2</v>
      </c>
      <c r="T36" s="85">
        <f>分析係数表!F39</f>
        <v>0.70417896888485121</v>
      </c>
      <c r="U36" s="86">
        <f t="shared" si="7"/>
        <v>4.3556442801008642E-2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投入係数表!I37</f>
        <v>0</v>
      </c>
      <c r="E37" s="77">
        <f t="shared" si="0"/>
        <v>0</v>
      </c>
      <c r="F37" s="76">
        <f>分析係数表!C40</f>
        <v>0.83949490339266697</v>
      </c>
      <c r="G37" s="77">
        <f t="shared" si="1"/>
        <v>0</v>
      </c>
      <c r="H37" s="77">
        <v>3.9394983887951055E-4</v>
      </c>
      <c r="I37" s="77">
        <f t="shared" si="2"/>
        <v>3.9394983887951055E-4</v>
      </c>
      <c r="J37" s="76">
        <f>分析係数表!G40</f>
        <v>0.50502596749874351</v>
      </c>
      <c r="K37" s="78">
        <f t="shared" si="3"/>
        <v>1.9895489852609895E-4</v>
      </c>
      <c r="L37" s="79"/>
      <c r="M37" s="80"/>
      <c r="N37" s="81">
        <f>分析係数表!H40</f>
        <v>2.8775704886755897E-2</v>
      </c>
      <c r="O37" s="82">
        <f t="shared" si="4"/>
        <v>0.36118712326393709</v>
      </c>
      <c r="P37" s="76">
        <f>分析係数表!C40</f>
        <v>0.83949490339266697</v>
      </c>
      <c r="Q37" s="82">
        <f t="shared" si="5"/>
        <v>0.30321474915113417</v>
      </c>
      <c r="R37" s="83">
        <v>0.30341868558514545</v>
      </c>
      <c r="S37" s="84">
        <f t="shared" si="6"/>
        <v>0.30381263542402498</v>
      </c>
      <c r="T37" s="85">
        <f>分析係数表!F40</f>
        <v>0.7013737644496566</v>
      </c>
      <c r="U37" s="86">
        <f t="shared" si="7"/>
        <v>0.21308621179471948</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投入係数表!I38</f>
        <v>0</v>
      </c>
      <c r="E38" s="77">
        <f t="shared" si="0"/>
        <v>0</v>
      </c>
      <c r="F38" s="76">
        <f>分析係数表!C41</f>
        <v>0.80611940933656756</v>
      </c>
      <c r="G38" s="77">
        <f t="shared" si="1"/>
        <v>0</v>
      </c>
      <c r="H38" s="77">
        <v>5.7729747585417795E-4</v>
      </c>
      <c r="I38" s="77">
        <f t="shared" si="2"/>
        <v>5.7729747585417795E-4</v>
      </c>
      <c r="J38" s="76">
        <f>分析係数表!G41</f>
        <v>0.44252267454123601</v>
      </c>
      <c r="K38" s="78">
        <f t="shared" si="3"/>
        <v>2.5546722302089542E-4</v>
      </c>
      <c r="L38" s="79"/>
      <c r="M38" s="80"/>
      <c r="N38" s="81">
        <f>分析係数表!H41</f>
        <v>5.550583676720789E-2</v>
      </c>
      <c r="O38" s="82">
        <f t="shared" si="4"/>
        <v>0.69669860687001406</v>
      </c>
      <c r="P38" s="76">
        <f>分析係数表!C41</f>
        <v>0.80611940933656756</v>
      </c>
      <c r="Q38" s="82">
        <f t="shared" si="5"/>
        <v>0.56162226945566518</v>
      </c>
      <c r="R38" s="83">
        <v>0.57152669992054339</v>
      </c>
      <c r="S38" s="84">
        <f t="shared" si="6"/>
        <v>0.57210399739639761</v>
      </c>
      <c r="T38" s="85">
        <f>分析係数表!F41</f>
        <v>0.54745834212191524</v>
      </c>
      <c r="U38" s="86">
        <f t="shared" si="7"/>
        <v>0.31320310593595235</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投入係数表!I39</f>
        <v>6.3734862970044612E-4</v>
      </c>
      <c r="E39" s="77">
        <f>$C$11*D39</f>
        <v>6.3734862970044617E-2</v>
      </c>
      <c r="F39" s="76">
        <f>分析係数表!C42</f>
        <v>0.71104294478527608</v>
      </c>
      <c r="G39" s="77">
        <f>E39*F39</f>
        <v>4.5318224651706575E-2</v>
      </c>
      <c r="H39" s="77">
        <v>5.3798620622457785E-2</v>
      </c>
      <c r="I39" s="77">
        <f>C39+H39</f>
        <v>5.3798620622457785E-2</v>
      </c>
      <c r="J39" s="76">
        <f>分析係数表!G42</f>
        <v>0.48544520547945208</v>
      </c>
      <c r="K39" s="78">
        <f>I39*J39</f>
        <v>2.6116282442580109E-2</v>
      </c>
      <c r="L39" s="79"/>
      <c r="M39" s="80"/>
      <c r="N39" s="81">
        <f>分析係数表!H42</f>
        <v>1.3778114335729669E-2</v>
      </c>
      <c r="O39" s="82">
        <f t="shared" si="4"/>
        <v>0.17294024596472177</v>
      </c>
      <c r="P39" s="76">
        <f>分析係数表!C42</f>
        <v>0.71104294478527608</v>
      </c>
      <c r="Q39" s="82">
        <f>O39*P39</f>
        <v>0.12296794176264572</v>
      </c>
      <c r="R39" s="83">
        <v>0.1270786675902382</v>
      </c>
      <c r="S39" s="84">
        <f>I39+R39</f>
        <v>0.180877288212696</v>
      </c>
      <c r="T39" s="85">
        <f>分析係数表!F42</f>
        <v>0.55821917808219179</v>
      </c>
      <c r="U39" s="86">
        <f t="shared" si="7"/>
        <v>0.10096917115982687</v>
      </c>
      <c r="V39" s="87">
        <f>分析係数表!D42</f>
        <v>0.36986301369863012</v>
      </c>
      <c r="W39" s="167">
        <f t="shared" si="8"/>
        <v>0</v>
      </c>
      <c r="X39" s="76">
        <f>分析係数表!E42</f>
        <v>0.3535958904109589</v>
      </c>
      <c r="Y39" s="166">
        <f t="shared" si="9"/>
        <v>0</v>
      </c>
    </row>
    <row r="40" spans="1:25" x14ac:dyDescent="0.2">
      <c r="A40" s="6" t="s">
        <v>194</v>
      </c>
      <c r="B40" s="5" t="s">
        <v>41</v>
      </c>
      <c r="C40" s="90"/>
      <c r="D40" s="76">
        <f>投入係数表!I40</f>
        <v>1.7845761631612493E-2</v>
      </c>
      <c r="E40" s="77">
        <f>$C$11*D40</f>
        <v>1.7845761631612493</v>
      </c>
      <c r="F40" s="76">
        <f>分析係数表!C43</f>
        <v>0.39669527347252465</v>
      </c>
      <c r="G40" s="77">
        <f>E40*F40</f>
        <v>0.70793292907780059</v>
      </c>
      <c r="H40" s="77">
        <v>1.0316556346895045</v>
      </c>
      <c r="I40" s="77">
        <f>C40+H40</f>
        <v>1.0316556346895045</v>
      </c>
      <c r="J40" s="76">
        <f>分析係数表!G43</f>
        <v>0.35613275613275613</v>
      </c>
      <c r="K40" s="78">
        <f>I40*J40</f>
        <v>0.36740636456186104</v>
      </c>
      <c r="L40" s="79"/>
      <c r="M40" s="80"/>
      <c r="N40" s="81">
        <f>分析係数表!H43</f>
        <v>3.7184190080937818E-2</v>
      </c>
      <c r="O40" s="82">
        <f t="shared" si="4"/>
        <v>0.46672881512677589</v>
      </c>
      <c r="P40" s="76">
        <f>分析係数表!C43</f>
        <v>0.39669527347252465</v>
      </c>
      <c r="Q40" s="82">
        <f>O40*P40</f>
        <v>0.18514911495422376</v>
      </c>
      <c r="R40" s="83">
        <v>0.30260346704039043</v>
      </c>
      <c r="S40" s="84">
        <f>I40+R40</f>
        <v>1.334259101729895</v>
      </c>
      <c r="T40" s="85">
        <f>分析係数表!F43</f>
        <v>0.65281385281385285</v>
      </c>
      <c r="U40" s="86">
        <f t="shared" si="7"/>
        <v>0.87102282485224325</v>
      </c>
      <c r="V40" s="87">
        <f>分析係数表!D43</f>
        <v>0.13751803751803751</v>
      </c>
      <c r="W40" s="167">
        <f t="shared" si="8"/>
        <v>0</v>
      </c>
      <c r="X40" s="76">
        <f>分析係数表!E43</f>
        <v>9.1486291486291491E-2</v>
      </c>
      <c r="Y40" s="166">
        <f t="shared" si="9"/>
        <v>0</v>
      </c>
    </row>
    <row r="41" spans="1:25" x14ac:dyDescent="0.2">
      <c r="A41" s="6" t="s">
        <v>340</v>
      </c>
      <c r="B41" s="5" t="s">
        <v>42</v>
      </c>
      <c r="C41" s="90"/>
      <c r="D41" s="76">
        <f>投入係数表!I41</f>
        <v>0</v>
      </c>
      <c r="E41" s="77">
        <f>$C$11*D41</f>
        <v>0</v>
      </c>
      <c r="F41" s="76">
        <f>分析係数表!C44</f>
        <v>0.38370118845500845</v>
      </c>
      <c r="G41" s="77">
        <f>E41*F41</f>
        <v>0</v>
      </c>
      <c r="H41" s="77">
        <v>1.6896487432682735E-3</v>
      </c>
      <c r="I41" s="77">
        <f>C41+H41</f>
        <v>1.6896487432682735E-3</v>
      </c>
      <c r="J41" s="76">
        <f>分析係数表!G44</f>
        <v>0.26240733113673803</v>
      </c>
      <c r="K41" s="78">
        <f>I41*J41</f>
        <v>4.4337621727957112E-4</v>
      </c>
      <c r="L41" s="79"/>
      <c r="M41" s="80"/>
      <c r="N41" s="81">
        <f>分析係数表!H44</f>
        <v>0.11164108061327853</v>
      </c>
      <c r="O41" s="82">
        <f t="shared" si="4"/>
        <v>1.4012974105578313</v>
      </c>
      <c r="P41" s="76">
        <f>分析係数表!C44</f>
        <v>0.38370118845500845</v>
      </c>
      <c r="Q41" s="82">
        <f>O41*P41</f>
        <v>0.53767948180996572</v>
      </c>
      <c r="R41" s="83">
        <v>0.54598735794862618</v>
      </c>
      <c r="S41" s="84">
        <f>I41+R41</f>
        <v>0.54767700669189445</v>
      </c>
      <c r="T41" s="85">
        <f>分析係数表!F44</f>
        <v>0.45680601317957165</v>
      </c>
      <c r="U41" s="86">
        <f t="shared" si="7"/>
        <v>0.25018214993704591</v>
      </c>
      <c r="V41" s="87">
        <f>分析係数表!D44</f>
        <v>0.17087108731466227</v>
      </c>
      <c r="W41" s="167">
        <f t="shared" si="8"/>
        <v>0</v>
      </c>
      <c r="X41" s="76">
        <f>分析係数表!E44</f>
        <v>0.10131795716639209</v>
      </c>
      <c r="Y41" s="166">
        <f t="shared" si="9"/>
        <v>0</v>
      </c>
    </row>
    <row r="42" spans="1:25" x14ac:dyDescent="0.2">
      <c r="A42" s="6" t="s">
        <v>341</v>
      </c>
      <c r="B42" s="5" t="s">
        <v>278</v>
      </c>
      <c r="C42" s="90"/>
      <c r="D42" s="76">
        <f>投入係数表!I42</f>
        <v>6.3734862970044612E-4</v>
      </c>
      <c r="E42" s="77">
        <f>$C$11*D42</f>
        <v>6.3734862970044617E-2</v>
      </c>
      <c r="F42" s="76">
        <f>分析係数表!C45</f>
        <v>1</v>
      </c>
      <c r="G42" s="77">
        <f>E42*F42</f>
        <v>6.3734862970044617E-2</v>
      </c>
      <c r="H42" s="77">
        <v>7.9326326634255567E-2</v>
      </c>
      <c r="I42" s="77">
        <f>C42+H42</f>
        <v>7.9326326634255567E-2</v>
      </c>
      <c r="J42" s="76">
        <f>分析係数表!G45</f>
        <v>0</v>
      </c>
      <c r="K42" s="78">
        <f>I42*J42</f>
        <v>0</v>
      </c>
      <c r="L42" s="79"/>
      <c r="M42" s="80"/>
      <c r="N42" s="81">
        <f>分析係数表!H45</f>
        <v>0</v>
      </c>
      <c r="O42" s="82">
        <f t="shared" si="4"/>
        <v>0</v>
      </c>
      <c r="P42" s="76">
        <f>分析係数表!C45</f>
        <v>1</v>
      </c>
      <c r="Q42" s="82">
        <f>O42*P42</f>
        <v>0</v>
      </c>
      <c r="R42" s="83">
        <v>7.3527082729391725E-3</v>
      </c>
      <c r="S42" s="84">
        <f>I42+R42</f>
        <v>8.6679034907194738E-2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投入係数表!I43</f>
        <v>3.8240917782026767E-3</v>
      </c>
      <c r="E43" s="77">
        <f>$C$11*D43</f>
        <v>0.38240917782026768</v>
      </c>
      <c r="F43" s="76">
        <f>分析係数表!C46</f>
        <v>8.9294904786412777E-2</v>
      </c>
      <c r="G43" s="77">
        <f>E43*F43</f>
        <v>3.4147191122911195E-2</v>
      </c>
      <c r="H43" s="77">
        <v>4.2818681449616147E-2</v>
      </c>
      <c r="I43" s="77">
        <f>C43+H43</f>
        <v>4.2818681449616147E-2</v>
      </c>
      <c r="J43" s="76">
        <f>分析係数表!G46</f>
        <v>8.6206896551724137E-3</v>
      </c>
      <c r="K43" s="78">
        <f>I43*J43</f>
        <v>3.6912656422082886E-4</v>
      </c>
      <c r="L43" s="79"/>
      <c r="M43" s="80"/>
      <c r="N43" s="81">
        <f>分析係数表!H46</f>
        <v>2.2501303069342959E-2</v>
      </c>
      <c r="O43" s="82">
        <f t="shared" si="4"/>
        <v>0.28243203623646213</v>
      </c>
      <c r="P43" s="76">
        <f>分析係数表!C46</f>
        <v>8.9294904786412777E-2</v>
      </c>
      <c r="Q43" s="82">
        <f>O43*P43</f>
        <v>2.5219741784367568E-2</v>
      </c>
      <c r="R43" s="83">
        <v>2.8181318576153046E-2</v>
      </c>
      <c r="S43" s="84">
        <f>I43+R43</f>
        <v>7.10000000257692E-2</v>
      </c>
      <c r="T43" s="85">
        <f>分析係数表!F46</f>
        <v>0.31609195402298851</v>
      </c>
      <c r="U43" s="86">
        <f t="shared" si="7"/>
        <v>2.2442528743777619E-2</v>
      </c>
      <c r="V43" s="87">
        <f>分析係数表!D46</f>
        <v>1.4367816091954023E-2</v>
      </c>
      <c r="W43" s="167">
        <f t="shared" si="8"/>
        <v>0</v>
      </c>
      <c r="X43" s="76">
        <f>分析係数表!E46</f>
        <v>4.3103448275862072E-2</v>
      </c>
      <c r="Y43" s="166">
        <f t="shared" si="9"/>
        <v>0</v>
      </c>
    </row>
    <row r="44" spans="1:25" x14ac:dyDescent="0.2">
      <c r="A44" s="192">
        <v>40</v>
      </c>
      <c r="B44" s="14" t="s">
        <v>150</v>
      </c>
      <c r="C44" s="197">
        <f>SUM(C5:C43)</f>
        <v>100</v>
      </c>
      <c r="D44" s="92">
        <f>投入係数表!I44</f>
        <v>0.67304015296367115</v>
      </c>
      <c r="E44" s="91">
        <f>SUM(E5:E43)</f>
        <v>67.30401529636714</v>
      </c>
      <c r="F44" s="92">
        <f>分析係数表!C47</f>
        <v>0.47263002368346718</v>
      </c>
      <c r="G44" s="91">
        <f>SUM(G5:G43)</f>
        <v>11.875602669428448</v>
      </c>
      <c r="H44" s="91">
        <f>SUM(H5:H43)</f>
        <v>13.557144670460694</v>
      </c>
      <c r="I44" s="91">
        <f>SUM(I5:I43)</f>
        <v>113.55714467046066</v>
      </c>
      <c r="J44" s="92">
        <f>分析係数表!G47</f>
        <v>0.26462048578521241</v>
      </c>
      <c r="K44" s="93">
        <f>SUM(K5:K43)</f>
        <v>20.018832561420361</v>
      </c>
      <c r="L44" s="94">
        <f>最終需要_まとめ!$L$33</f>
        <v>0.627</v>
      </c>
      <c r="M44" s="91">
        <f>K44*L44</f>
        <v>12.551808016010567</v>
      </c>
      <c r="N44" s="95">
        <f>分析係数表!H47</f>
        <v>1</v>
      </c>
      <c r="O44" s="96">
        <f>SUM(O5:O43)</f>
        <v>12.551808016010567</v>
      </c>
      <c r="P44" s="92">
        <f>分析係数表!C47</f>
        <v>0.47263002368346718</v>
      </c>
      <c r="Q44" s="96">
        <f>SUM(Q5:Q43)</f>
        <v>5.3579269999114674</v>
      </c>
      <c r="R44" s="91">
        <f>SUM(R5:R43)</f>
        <v>6.0182594018002646</v>
      </c>
      <c r="S44" s="97">
        <f>SUM(S5:S43)</f>
        <v>119.57540407226095</v>
      </c>
      <c r="T44" s="98">
        <f>分析係数表!F47</f>
        <v>0.52662257348619745</v>
      </c>
      <c r="U44" s="99">
        <f>SUM(U5:U43)</f>
        <v>41.726312746843945</v>
      </c>
      <c r="V44" s="100">
        <f>分析係数表!D47</f>
        <v>0.12117876158981061</v>
      </c>
      <c r="W44" s="164">
        <f>SUM(W5:W43)</f>
        <v>8</v>
      </c>
      <c r="X44" s="92">
        <f>分析係数表!E47</f>
        <v>8.7670283594003556E-2</v>
      </c>
      <c r="Y44" s="165">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244</v>
      </c>
      <c r="S2" s="3" t="s">
        <v>152</v>
      </c>
      <c r="U2" s="64" t="s">
        <v>209</v>
      </c>
      <c r="W2" s="3" t="s">
        <v>130</v>
      </c>
      <c r="Y2" s="3" t="s">
        <v>153</v>
      </c>
    </row>
    <row r="3" spans="1:25" ht="44" x14ac:dyDescent="0.2">
      <c r="B3" s="65"/>
      <c r="C3" s="66" t="s">
        <v>227</v>
      </c>
      <c r="D3" s="66" t="s">
        <v>245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投入係数表!J5</f>
        <v>2.6525198938992041E-3</v>
      </c>
      <c r="E5" s="77">
        <f t="shared" ref="E5:E38" si="0">$C$12*D5</f>
        <v>0.2652519893899204</v>
      </c>
      <c r="F5" s="76">
        <f>分析係数表!C8</f>
        <v>1</v>
      </c>
      <c r="G5" s="77">
        <f t="shared" ref="G5:G38" si="1">E5*F5</f>
        <v>0.2652519893899204</v>
      </c>
      <c r="H5" s="77">
        <f t="array" ref="H5:H43">MMULT(逆行列係数!C5:AO43,'8'!G5:G43)</f>
        <v>0.32549769427087005</v>
      </c>
      <c r="I5" s="77">
        <f t="shared" ref="I5:I38" si="2">C5+H5</f>
        <v>0.32549769427087005</v>
      </c>
      <c r="J5" s="76">
        <f>分析係数表!G8</f>
        <v>0.11965371866250442</v>
      </c>
      <c r="K5" s="78">
        <f t="shared" ref="K5:K38" si="3">I5*J5</f>
        <v>3.8947009535580564E-2</v>
      </c>
      <c r="L5" s="79" t="s">
        <v>182</v>
      </c>
      <c r="M5" s="80" t="s">
        <v>182</v>
      </c>
      <c r="N5" s="81">
        <f>分析係数表!H8</f>
        <v>1.2017741412035444E-2</v>
      </c>
      <c r="O5" s="82">
        <f t="shared" ref="O5:O43" si="4">$M$44*N5</f>
        <v>9.163396267557157E-2</v>
      </c>
      <c r="P5" s="76">
        <f>分析係数表!C8</f>
        <v>1</v>
      </c>
      <c r="Q5" s="82">
        <f t="shared" ref="Q5:Q38" si="5">O5*P5</f>
        <v>9.163396267557157E-2</v>
      </c>
      <c r="R5" s="83">
        <f t="array" ref="R5:R43">MMULT(逆行列係数!C5:AO43,'8'!Q5:Q43)</f>
        <v>0.13646926604564619</v>
      </c>
      <c r="S5" s="84">
        <f t="shared" ref="S5:S38" si="6">I5+R5</f>
        <v>0.46196696031651624</v>
      </c>
      <c r="T5" s="85">
        <f>分析係数表!F8</f>
        <v>0.45142084768126667</v>
      </c>
      <c r="U5" s="86">
        <f t="shared" ref="U5:U43" si="7">S5*T5</f>
        <v>0.20854151682681984</v>
      </c>
      <c r="V5" s="87">
        <f>分析係数表!D8</f>
        <v>0.2219933704502301</v>
      </c>
      <c r="W5" s="88">
        <f t="shared" ref="W5:W43" si="8">ROUND(S5*V5,0)</f>
        <v>0</v>
      </c>
      <c r="X5" s="76">
        <f>分析係数表!E8</f>
        <v>0.14173076304186916</v>
      </c>
      <c r="Y5" s="89">
        <f t="shared" ref="Y5:Y43" si="9">ROUND(S5*X5,0)</f>
        <v>0</v>
      </c>
    </row>
    <row r="6" spans="1:25" x14ac:dyDescent="0.2">
      <c r="A6" s="6" t="s">
        <v>219</v>
      </c>
      <c r="B6" s="5" t="s">
        <v>265</v>
      </c>
      <c r="C6" s="90"/>
      <c r="D6" s="76">
        <f>投入係数表!J6</f>
        <v>0</v>
      </c>
      <c r="E6" s="77">
        <f t="shared" si="0"/>
        <v>0</v>
      </c>
      <c r="F6" s="76">
        <f>分析係数表!C9</f>
        <v>0.51136363636363635</v>
      </c>
      <c r="G6" s="77">
        <f t="shared" si="1"/>
        <v>0</v>
      </c>
      <c r="H6" s="77">
        <v>1.1506267951298865E-3</v>
      </c>
      <c r="I6" s="77">
        <f t="shared" si="2"/>
        <v>1.1506267951298865E-3</v>
      </c>
      <c r="J6" s="76">
        <f>分析係数表!G9</f>
        <v>0.25773195876288657</v>
      </c>
      <c r="K6" s="78">
        <f t="shared" si="3"/>
        <v>2.9655329771388823E-4</v>
      </c>
      <c r="L6" s="79"/>
      <c r="M6" s="80"/>
      <c r="N6" s="81">
        <f>分析係数表!H9</f>
        <v>6.2940707886274014E-4</v>
      </c>
      <c r="O6" s="82">
        <f t="shared" si="4"/>
        <v>4.7991600746616859E-3</v>
      </c>
      <c r="P6" s="76">
        <f>分析係数表!C9</f>
        <v>0.51136363636363635</v>
      </c>
      <c r="Q6" s="82">
        <f t="shared" si="5"/>
        <v>2.4541159472701805E-3</v>
      </c>
      <c r="R6" s="83">
        <v>2.924382558535242E-3</v>
      </c>
      <c r="S6" s="84">
        <f t="shared" si="6"/>
        <v>4.0750093536651285E-3</v>
      </c>
      <c r="T6" s="85">
        <f>分析係数表!F9</f>
        <v>0.69072164948453607</v>
      </c>
      <c r="U6" s="86">
        <f t="shared" si="7"/>
        <v>2.8146971824284908E-3</v>
      </c>
      <c r="V6" s="87">
        <f>分析係数表!D9</f>
        <v>0.13402061855670103</v>
      </c>
      <c r="W6" s="88">
        <f t="shared" si="8"/>
        <v>0</v>
      </c>
      <c r="X6" s="76">
        <f>分析係数表!E9</f>
        <v>0</v>
      </c>
      <c r="Y6" s="89">
        <f t="shared" si="9"/>
        <v>0</v>
      </c>
    </row>
    <row r="7" spans="1:25" x14ac:dyDescent="0.2">
      <c r="A7" s="6" t="s">
        <v>220</v>
      </c>
      <c r="B7" s="5" t="s">
        <v>266</v>
      </c>
      <c r="C7" s="90"/>
      <c r="D7" s="76">
        <f>投入係数表!J7</f>
        <v>0</v>
      </c>
      <c r="E7" s="77">
        <f t="shared" si="0"/>
        <v>0</v>
      </c>
      <c r="F7" s="76">
        <f>分析係数表!C10</f>
        <v>1</v>
      </c>
      <c r="G7" s="77">
        <f t="shared" si="1"/>
        <v>0</v>
      </c>
      <c r="H7" s="77">
        <v>2.9297345337111536E-3</v>
      </c>
      <c r="I7" s="77">
        <f t="shared" si="2"/>
        <v>2.9297345337111536E-3</v>
      </c>
      <c r="J7" s="76">
        <f>分析係数表!G10</f>
        <v>0.17918250950570341</v>
      </c>
      <c r="K7" s="78">
        <f t="shared" si="3"/>
        <v>5.2495718593588631E-4</v>
      </c>
      <c r="L7" s="79"/>
      <c r="M7" s="80"/>
      <c r="N7" s="81">
        <f>分析係数表!H10</f>
        <v>1.2293107009037892E-3</v>
      </c>
      <c r="O7" s="82">
        <f t="shared" si="4"/>
        <v>9.3733595208236042E-3</v>
      </c>
      <c r="P7" s="76">
        <f>分析係数表!C10</f>
        <v>1</v>
      </c>
      <c r="Q7" s="82">
        <f t="shared" si="5"/>
        <v>9.3733595208236042E-3</v>
      </c>
      <c r="R7" s="83">
        <v>1.5066441903735954E-2</v>
      </c>
      <c r="S7" s="84">
        <f t="shared" si="6"/>
        <v>1.7996176437447109E-2</v>
      </c>
      <c r="T7" s="85">
        <f>分析係数表!F10</f>
        <v>0.51806083650190116</v>
      </c>
      <c r="U7" s="86">
        <f t="shared" si="7"/>
        <v>9.3231142190196535E-3</v>
      </c>
      <c r="V7" s="87">
        <f>分析係数表!D10</f>
        <v>0.10527566539923955</v>
      </c>
      <c r="W7" s="88">
        <f t="shared" si="8"/>
        <v>0</v>
      </c>
      <c r="X7" s="76">
        <f>分析係数表!E10</f>
        <v>7.4144486692015205E-2</v>
      </c>
      <c r="Y7" s="89">
        <f t="shared" si="9"/>
        <v>0</v>
      </c>
    </row>
    <row r="8" spans="1:25" x14ac:dyDescent="0.2">
      <c r="A8" s="6" t="s">
        <v>221</v>
      </c>
      <c r="B8" s="5" t="s">
        <v>27</v>
      </c>
      <c r="C8" s="90"/>
      <c r="D8" s="76">
        <f>投入係数表!J8</f>
        <v>5.3050397877984082E-3</v>
      </c>
      <c r="E8" s="77">
        <f t="shared" si="0"/>
        <v>0.53050397877984079</v>
      </c>
      <c r="F8" s="76">
        <f>分析係数表!C11</f>
        <v>1.1623683254631256E-2</v>
      </c>
      <c r="G8" s="77">
        <f t="shared" si="1"/>
        <v>6.1664102146584904E-3</v>
      </c>
      <c r="H8" s="77">
        <v>2.7569551755404959E-2</v>
      </c>
      <c r="I8" s="77">
        <f t="shared" si="2"/>
        <v>2.7569551755404959E-2</v>
      </c>
      <c r="J8" s="76">
        <f>分析係数表!G11</f>
        <v>0.35416666666666669</v>
      </c>
      <c r="K8" s="78">
        <f t="shared" si="3"/>
        <v>9.764216246705924E-3</v>
      </c>
      <c r="L8" s="79"/>
      <c r="M8" s="80"/>
      <c r="N8" s="81">
        <f>分析係数表!H11</f>
        <v>-1.9668971214460629E-5</v>
      </c>
      <c r="O8" s="82">
        <f t="shared" si="4"/>
        <v>-1.4997375233317768E-4</v>
      </c>
      <c r="P8" s="76">
        <f>分析係数表!C11</f>
        <v>1.1623683254631256E-2</v>
      </c>
      <c r="Q8" s="82">
        <f t="shared" si="5"/>
        <v>-1.7432473936293728E-6</v>
      </c>
      <c r="R8" s="83">
        <v>5.1216781034656167E-4</v>
      </c>
      <c r="S8" s="84">
        <f t="shared" si="6"/>
        <v>2.808171956575152E-2</v>
      </c>
      <c r="T8" s="85">
        <f>分析係数表!F11</f>
        <v>0.60416666666666663</v>
      </c>
      <c r="U8" s="86">
        <f t="shared" si="7"/>
        <v>1.6966038904308207E-2</v>
      </c>
      <c r="V8" s="87">
        <f>分析係数表!D11</f>
        <v>8.3333333333333329E-2</v>
      </c>
      <c r="W8" s="88">
        <f t="shared" si="8"/>
        <v>0</v>
      </c>
      <c r="X8" s="76">
        <f>分析係数表!E11</f>
        <v>6.25E-2</v>
      </c>
      <c r="Y8" s="89">
        <f t="shared" si="9"/>
        <v>0</v>
      </c>
    </row>
    <row r="9" spans="1:25" x14ac:dyDescent="0.2">
      <c r="A9" s="6" t="s">
        <v>222</v>
      </c>
      <c r="B9" s="5" t="s">
        <v>190</v>
      </c>
      <c r="C9" s="90"/>
      <c r="D9" s="76">
        <f>投入係数表!J9</f>
        <v>5.3050397877984082E-3</v>
      </c>
      <c r="E9" s="77">
        <f t="shared" si="0"/>
        <v>0.53050397877984079</v>
      </c>
      <c r="F9" s="76">
        <f>分析係数表!C12</f>
        <v>0.11373523927905527</v>
      </c>
      <c r="G9" s="77">
        <f t="shared" si="1"/>
        <v>6.033699696501605E-2</v>
      </c>
      <c r="H9" s="77">
        <v>6.6969567140747907E-2</v>
      </c>
      <c r="I9" s="77">
        <f t="shared" si="2"/>
        <v>6.6969567140747907E-2</v>
      </c>
      <c r="J9" s="76">
        <f>分析係数表!G12</f>
        <v>0.14013636107511129</v>
      </c>
      <c r="K9" s="78">
        <f t="shared" si="3"/>
        <v>9.384871441879758E-3</v>
      </c>
      <c r="L9" s="79"/>
      <c r="M9" s="80"/>
      <c r="N9" s="81">
        <f>分析係数表!H12</f>
        <v>9.2788371704218012E-2</v>
      </c>
      <c r="O9" s="82">
        <f t="shared" si="4"/>
        <v>0.7075011766317657</v>
      </c>
      <c r="P9" s="76">
        <f>分析係数表!C12</f>
        <v>0.11373523927905527</v>
      </c>
      <c r="Q9" s="82">
        <f t="shared" si="5"/>
        <v>8.0467815614427021E-2</v>
      </c>
      <c r="R9" s="83">
        <v>9.0920671065927577E-2</v>
      </c>
      <c r="S9" s="84">
        <f t="shared" si="6"/>
        <v>0.15789023820667547</v>
      </c>
      <c r="T9" s="85">
        <f>分析係数表!F12</f>
        <v>0.31610976503070942</v>
      </c>
      <c r="U9" s="86">
        <f t="shared" si="7"/>
        <v>4.9910646100154922E-2</v>
      </c>
      <c r="V9" s="87">
        <f>分析係数表!D12</f>
        <v>5.0318363667098666E-2</v>
      </c>
      <c r="W9" s="88">
        <f t="shared" si="8"/>
        <v>0</v>
      </c>
      <c r="X9" s="76">
        <f>分析係数表!E12</f>
        <v>4.4345523187017524E-2</v>
      </c>
      <c r="Y9" s="89">
        <f t="shared" si="9"/>
        <v>0</v>
      </c>
    </row>
    <row r="10" spans="1:25" x14ac:dyDescent="0.2">
      <c r="A10" s="6" t="s">
        <v>223</v>
      </c>
      <c r="B10" s="5" t="s">
        <v>28</v>
      </c>
      <c r="C10" s="90"/>
      <c r="D10" s="76">
        <f>投入係数表!J10</f>
        <v>0</v>
      </c>
      <c r="E10" s="77">
        <f t="shared" si="0"/>
        <v>0</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0.10715624604205544</v>
      </c>
      <c r="P10" s="76">
        <f>分析係数表!C13</f>
        <v>0</v>
      </c>
      <c r="Q10" s="82">
        <f t="shared" si="5"/>
        <v>0</v>
      </c>
      <c r="R10" s="83">
        <v>0</v>
      </c>
      <c r="S10" s="84">
        <f t="shared" si="6"/>
        <v>0</v>
      </c>
      <c r="T10" s="85">
        <f>分析係数表!F13</f>
        <v>0.38422391857506361</v>
      </c>
      <c r="U10" s="86">
        <f t="shared" si="7"/>
        <v>0</v>
      </c>
      <c r="V10" s="87">
        <f>分析係数表!D13</f>
        <v>0.11195928753180662</v>
      </c>
      <c r="W10" s="88">
        <f t="shared" si="8"/>
        <v>0</v>
      </c>
      <c r="X10" s="76">
        <f>分析係数表!E13</f>
        <v>9.6692111959287536E-2</v>
      </c>
      <c r="Y10" s="89">
        <f t="shared" si="9"/>
        <v>0</v>
      </c>
    </row>
    <row r="11" spans="1:25" x14ac:dyDescent="0.2">
      <c r="A11" s="6" t="s">
        <v>224</v>
      </c>
      <c r="B11" s="5" t="s">
        <v>267</v>
      </c>
      <c r="C11" s="90"/>
      <c r="D11" s="76">
        <f>投入係数表!J11</f>
        <v>1.3262599469496022E-2</v>
      </c>
      <c r="E11" s="77">
        <f t="shared" si="0"/>
        <v>1.3262599469496021</v>
      </c>
      <c r="F11" s="76">
        <f>分析係数表!C14</f>
        <v>8.3810515356585125E-2</v>
      </c>
      <c r="G11" s="77">
        <f t="shared" si="1"/>
        <v>0.1111545296506434</v>
      </c>
      <c r="H11" s="77">
        <v>0.12115115912080109</v>
      </c>
      <c r="I11" s="77">
        <f t="shared" si="2"/>
        <v>0.12115115912080109</v>
      </c>
      <c r="J11" s="76">
        <f>分析係数表!G14</f>
        <v>0.16188655194391333</v>
      </c>
      <c r="K11" s="78">
        <f t="shared" si="3"/>
        <v>1.9612743414074874E-2</v>
      </c>
      <c r="L11" s="79"/>
      <c r="M11" s="80"/>
      <c r="N11" s="81">
        <f>分析係数表!H14</f>
        <v>1.1703037872604074E-3</v>
      </c>
      <c r="O11" s="82">
        <f t="shared" si="4"/>
        <v>8.9234382638240725E-3</v>
      </c>
      <c r="P11" s="76">
        <f>分析係数表!C14</f>
        <v>8.3810515356585125E-2</v>
      </c>
      <c r="Q11" s="82">
        <f t="shared" si="5"/>
        <v>7.4787795964376678E-4</v>
      </c>
      <c r="R11" s="83">
        <v>2.8025016753443419E-3</v>
      </c>
      <c r="S11" s="84">
        <f t="shared" si="6"/>
        <v>0.12395366079614542</v>
      </c>
      <c r="T11" s="85">
        <f>分析係数表!F14</f>
        <v>0.30656469088591459</v>
      </c>
      <c r="U11" s="86">
        <f t="shared" si="7"/>
        <v>3.7999815706147834E-2</v>
      </c>
      <c r="V11" s="87">
        <f>分析係数表!D14</f>
        <v>7.2020395156150413E-2</v>
      </c>
      <c r="W11" s="88">
        <f t="shared" si="8"/>
        <v>0</v>
      </c>
      <c r="X11" s="76">
        <f>分析係数表!E14</f>
        <v>4.2702358189929894E-2</v>
      </c>
      <c r="Y11" s="89">
        <f t="shared" si="9"/>
        <v>0</v>
      </c>
    </row>
    <row r="12" spans="1:25" x14ac:dyDescent="0.2">
      <c r="A12" s="6" t="s">
        <v>225</v>
      </c>
      <c r="B12" s="5" t="s">
        <v>29</v>
      </c>
      <c r="C12" s="75">
        <f>最終需要_まとめ!C13</f>
        <v>100</v>
      </c>
      <c r="D12" s="76">
        <f>投入係数表!J12</f>
        <v>0.35809018567639256</v>
      </c>
      <c r="E12" s="77">
        <f t="shared" si="0"/>
        <v>35.809018567639257</v>
      </c>
      <c r="F12" s="76">
        <f>分析係数表!C15</f>
        <v>0</v>
      </c>
      <c r="G12" s="77">
        <f t="shared" si="1"/>
        <v>0</v>
      </c>
      <c r="H12" s="77">
        <v>0</v>
      </c>
      <c r="I12" s="77">
        <f t="shared" si="2"/>
        <v>100</v>
      </c>
      <c r="J12" s="76">
        <f>分析係数表!G15</f>
        <v>9.2838196286472149E-2</v>
      </c>
      <c r="K12" s="78">
        <f t="shared" si="3"/>
        <v>9.2838196286472154</v>
      </c>
      <c r="L12" s="79"/>
      <c r="M12" s="80"/>
      <c r="N12" s="81">
        <f>分析係数表!H15</f>
        <v>8.5658369638976026E-3</v>
      </c>
      <c r="O12" s="82">
        <f t="shared" si="4"/>
        <v>6.5313569141098871E-2</v>
      </c>
      <c r="P12" s="76">
        <f>分析係数表!C15</f>
        <v>0</v>
      </c>
      <c r="Q12" s="82">
        <f t="shared" si="5"/>
        <v>0</v>
      </c>
      <c r="R12" s="83">
        <v>0</v>
      </c>
      <c r="S12" s="84">
        <f t="shared" si="6"/>
        <v>100</v>
      </c>
      <c r="T12" s="85">
        <f>分析係数表!F15</f>
        <v>0.29973474801061006</v>
      </c>
      <c r="U12" s="86">
        <f t="shared" si="7"/>
        <v>29.973474801061005</v>
      </c>
      <c r="V12" s="87">
        <f>分析係数表!D15</f>
        <v>0</v>
      </c>
      <c r="W12" s="88">
        <f t="shared" si="8"/>
        <v>0</v>
      </c>
      <c r="X12" s="76">
        <f>分析係数表!E15</f>
        <v>0</v>
      </c>
      <c r="Y12" s="89">
        <f t="shared" si="9"/>
        <v>0</v>
      </c>
    </row>
    <row r="13" spans="1:25" x14ac:dyDescent="0.2">
      <c r="A13" s="6" t="s">
        <v>226</v>
      </c>
      <c r="B13" s="5" t="s">
        <v>30</v>
      </c>
      <c r="C13" s="90"/>
      <c r="D13" s="76">
        <f>投入係数表!J13</f>
        <v>7.9575596816976124E-2</v>
      </c>
      <c r="E13" s="77">
        <f t="shared" si="0"/>
        <v>7.957559681697612</v>
      </c>
      <c r="F13" s="76">
        <f>分析係数表!C16</f>
        <v>0.33235149729995095</v>
      </c>
      <c r="G13" s="77">
        <f t="shared" si="1"/>
        <v>2.6447068750659226</v>
      </c>
      <c r="H13" s="77">
        <v>2.761579642411168</v>
      </c>
      <c r="I13" s="77">
        <f t="shared" si="2"/>
        <v>2.761579642411168</v>
      </c>
      <c r="J13" s="76">
        <f>分析係数表!G16</f>
        <v>3.3478406427854032E-2</v>
      </c>
      <c r="K13" s="78">
        <f t="shared" si="3"/>
        <v>9.2453285651528883E-2</v>
      </c>
      <c r="L13" s="79"/>
      <c r="M13" s="80"/>
      <c r="N13" s="81">
        <f>分析係数表!H16</f>
        <v>1.6757963474720455E-2</v>
      </c>
      <c r="O13" s="82">
        <f t="shared" si="4"/>
        <v>0.12777763698786737</v>
      </c>
      <c r="P13" s="76">
        <f>分析係数表!C16</f>
        <v>0.33235149729995095</v>
      </c>
      <c r="Q13" s="82">
        <f t="shared" si="5"/>
        <v>4.2467088974367316E-2</v>
      </c>
      <c r="R13" s="83">
        <v>5.2454024417187654E-2</v>
      </c>
      <c r="S13" s="84">
        <f t="shared" si="6"/>
        <v>2.8140336668283559</v>
      </c>
      <c r="T13" s="85">
        <f>分析係数表!F16</f>
        <v>0.28858386340810177</v>
      </c>
      <c r="U13" s="86">
        <f t="shared" si="7"/>
        <v>0.81208470733379401</v>
      </c>
      <c r="V13" s="87">
        <f>分析係数表!D16</f>
        <v>0</v>
      </c>
      <c r="W13" s="88">
        <f t="shared" si="8"/>
        <v>0</v>
      </c>
      <c r="X13" s="76">
        <f>分析係数表!E16</f>
        <v>0</v>
      </c>
      <c r="Y13" s="89">
        <f t="shared" si="9"/>
        <v>0</v>
      </c>
    </row>
    <row r="14" spans="1:25" x14ac:dyDescent="0.2">
      <c r="A14" s="6" t="s">
        <v>2</v>
      </c>
      <c r="B14" s="5" t="s">
        <v>364</v>
      </c>
      <c r="C14" s="90"/>
      <c r="D14" s="76">
        <f>投入係数表!J14</f>
        <v>1.8567639257294429E-2</v>
      </c>
      <c r="E14" s="77">
        <f t="shared" si="0"/>
        <v>1.8567639257294428</v>
      </c>
      <c r="F14" s="76">
        <f>分析係数表!C17</f>
        <v>6.074586697424067E-2</v>
      </c>
      <c r="G14" s="77">
        <f t="shared" si="1"/>
        <v>0.11279073443492961</v>
      </c>
      <c r="H14" s="77">
        <v>0.11874977948780534</v>
      </c>
      <c r="I14" s="77">
        <f t="shared" si="2"/>
        <v>0.11874977948780534</v>
      </c>
      <c r="J14" s="76">
        <f>分析係数表!G17</f>
        <v>0.21321961620469082</v>
      </c>
      <c r="K14" s="78">
        <f t="shared" si="3"/>
        <v>2.5319782406781521E-2</v>
      </c>
      <c r="L14" s="79"/>
      <c r="M14" s="80"/>
      <c r="N14" s="81">
        <f>分析係数表!H17</f>
        <v>2.8520008260967912E-3</v>
      </c>
      <c r="O14" s="82">
        <f t="shared" si="4"/>
        <v>2.1746194088310765E-2</v>
      </c>
      <c r="P14" s="76">
        <f>分析係数表!C17</f>
        <v>6.074586697424067E-2</v>
      </c>
      <c r="Q14" s="82">
        <f t="shared" si="5"/>
        <v>1.3209914132845445E-3</v>
      </c>
      <c r="R14" s="83">
        <v>2.4095351812677499E-3</v>
      </c>
      <c r="S14" s="84">
        <f t="shared" si="6"/>
        <v>0.12115931466907309</v>
      </c>
      <c r="T14" s="85">
        <f>分析係数表!F17</f>
        <v>0.32302771855010659</v>
      </c>
      <c r="U14" s="86">
        <f t="shared" si="7"/>
        <v>3.9137816998645145E-2</v>
      </c>
      <c r="V14" s="87">
        <f>分析係数表!D17</f>
        <v>9.5948827292110878E-2</v>
      </c>
      <c r="W14" s="88">
        <f t="shared" si="8"/>
        <v>0</v>
      </c>
      <c r="X14" s="76">
        <f>分析係数表!E17</f>
        <v>8.8486140724946691E-2</v>
      </c>
      <c r="Y14" s="89">
        <f t="shared" si="9"/>
        <v>0</v>
      </c>
    </row>
    <row r="15" spans="1:25" x14ac:dyDescent="0.2">
      <c r="A15" s="6" t="s">
        <v>3</v>
      </c>
      <c r="B15" s="5" t="s">
        <v>31</v>
      </c>
      <c r="C15" s="90"/>
      <c r="D15" s="76">
        <f>投入係数表!J15</f>
        <v>5.3050397877984082E-3</v>
      </c>
      <c r="E15" s="77">
        <f t="shared" si="0"/>
        <v>0.53050397877984079</v>
      </c>
      <c r="F15" s="76">
        <f>分析係数表!C18</f>
        <v>0.54911591355599221</v>
      </c>
      <c r="G15" s="77">
        <f t="shared" si="1"/>
        <v>0.29130817695278099</v>
      </c>
      <c r="H15" s="77">
        <v>0.32034154358599276</v>
      </c>
      <c r="I15" s="77">
        <f t="shared" si="2"/>
        <v>0.32034154358599276</v>
      </c>
      <c r="J15" s="76">
        <f>分析係数表!G18</f>
        <v>0.21576398062527521</v>
      </c>
      <c r="K15" s="78">
        <f t="shared" si="3"/>
        <v>6.9118166603758899E-2</v>
      </c>
      <c r="L15" s="79"/>
      <c r="M15" s="80"/>
      <c r="N15" s="81">
        <f>分析係数表!H18</f>
        <v>4.5238633793259444E-4</v>
      </c>
      <c r="O15" s="82">
        <f t="shared" si="4"/>
        <v>3.4493963036630864E-3</v>
      </c>
      <c r="P15" s="76">
        <f>分析係数表!C18</f>
        <v>0.54911591355599221</v>
      </c>
      <c r="Q15" s="82">
        <f t="shared" si="5"/>
        <v>1.8941184025026184E-3</v>
      </c>
      <c r="R15" s="83">
        <v>4.4049010944804878E-3</v>
      </c>
      <c r="S15" s="84">
        <f t="shared" si="6"/>
        <v>0.32474644468047326</v>
      </c>
      <c r="T15" s="85">
        <f>分析係数表!F18</f>
        <v>0.45985615734624979</v>
      </c>
      <c r="U15" s="86">
        <f t="shared" si="7"/>
        <v>0.1493366521626189</v>
      </c>
      <c r="V15" s="87">
        <f>分析係数表!D18</f>
        <v>0.12417437252311757</v>
      </c>
      <c r="W15" s="88">
        <f t="shared" si="8"/>
        <v>0</v>
      </c>
      <c r="X15" s="76">
        <f>分析係数表!E18</f>
        <v>0.10024952297079114</v>
      </c>
      <c r="Y15" s="89">
        <f t="shared" si="9"/>
        <v>0</v>
      </c>
    </row>
    <row r="16" spans="1:25" x14ac:dyDescent="0.2">
      <c r="A16" s="6" t="s">
        <v>4</v>
      </c>
      <c r="B16" s="5" t="s">
        <v>32</v>
      </c>
      <c r="C16" s="90"/>
      <c r="D16" s="76">
        <f>投入係数表!J16</f>
        <v>0</v>
      </c>
      <c r="E16" s="77">
        <f t="shared" si="0"/>
        <v>0</v>
      </c>
      <c r="F16" s="76">
        <f>分析係数表!C19</f>
        <v>2.9142663503896937E-2</v>
      </c>
      <c r="G16" s="77">
        <f t="shared" si="1"/>
        <v>0</v>
      </c>
      <c r="H16" s="77">
        <v>1.326950419184639E-3</v>
      </c>
      <c r="I16" s="77">
        <f t="shared" si="2"/>
        <v>1.326950419184639E-3</v>
      </c>
      <c r="J16" s="76">
        <f>分析係数表!G19</f>
        <v>5.9139784946236562E-2</v>
      </c>
      <c r="K16" s="78">
        <f t="shared" si="3"/>
        <v>7.8475562424898005E-5</v>
      </c>
      <c r="L16" s="79"/>
      <c r="M16" s="80"/>
      <c r="N16" s="81">
        <f>分析係数表!H19</f>
        <v>-1.1801382728676376E-4</v>
      </c>
      <c r="O16" s="82">
        <f t="shared" si="4"/>
        <v>-8.9984251399906606E-4</v>
      </c>
      <c r="P16" s="76">
        <f>分析係数表!C19</f>
        <v>2.9142663503896937E-2</v>
      </c>
      <c r="Q16" s="82">
        <f t="shared" si="5"/>
        <v>-2.622380759197545E-5</v>
      </c>
      <c r="R16" s="83">
        <v>5.6058864976102528E-5</v>
      </c>
      <c r="S16" s="84">
        <f t="shared" si="6"/>
        <v>1.3830092841607415E-3</v>
      </c>
      <c r="T16" s="85">
        <f>分析係数表!F19</f>
        <v>0.2446236559139785</v>
      </c>
      <c r="U16" s="86">
        <f t="shared" si="7"/>
        <v>3.3831678725437494E-4</v>
      </c>
      <c r="V16" s="87">
        <f>分析係数表!D19</f>
        <v>3.4946236559139782E-2</v>
      </c>
      <c r="W16" s="88">
        <f t="shared" si="8"/>
        <v>0</v>
      </c>
      <c r="X16" s="76">
        <f>分析係数表!E19</f>
        <v>1.8817204301075269E-2</v>
      </c>
      <c r="Y16" s="89">
        <f t="shared" si="9"/>
        <v>0</v>
      </c>
    </row>
    <row r="17" spans="1:25" x14ac:dyDescent="0.2">
      <c r="A17" s="6" t="s">
        <v>5</v>
      </c>
      <c r="B17" s="5" t="s">
        <v>33</v>
      </c>
      <c r="C17" s="90"/>
      <c r="D17" s="76">
        <f>投入係数表!J17</f>
        <v>5.3050397877984082E-3</v>
      </c>
      <c r="E17" s="77">
        <f t="shared" si="0"/>
        <v>0.53050397877984079</v>
      </c>
      <c r="F17" s="76">
        <f>分析係数表!C20</f>
        <v>9.9464422341239977E-3</v>
      </c>
      <c r="G17" s="77">
        <f t="shared" si="1"/>
        <v>5.2766271799066294E-3</v>
      </c>
      <c r="H17" s="77">
        <v>5.4878887416845946E-3</v>
      </c>
      <c r="I17" s="77">
        <f t="shared" si="2"/>
        <v>5.4878887416845946E-3</v>
      </c>
      <c r="J17" s="76">
        <f>分析係数表!G20</f>
        <v>0.10126582278481013</v>
      </c>
      <c r="K17" s="78">
        <f t="shared" si="3"/>
        <v>5.5573556877818679E-4</v>
      </c>
      <c r="L17" s="79"/>
      <c r="M17" s="80"/>
      <c r="N17" s="81">
        <f>分析係数表!H20</f>
        <v>5.6056567961212792E-4</v>
      </c>
      <c r="O17" s="82">
        <f t="shared" si="4"/>
        <v>4.2742519414955644E-3</v>
      </c>
      <c r="P17" s="76">
        <f>分析係数表!C20</f>
        <v>9.9464422341239977E-3</v>
      </c>
      <c r="Q17" s="82">
        <f t="shared" si="5"/>
        <v>4.2513600030177974E-5</v>
      </c>
      <c r="R17" s="83">
        <v>7.6812471496781121E-5</v>
      </c>
      <c r="S17" s="84">
        <f t="shared" si="6"/>
        <v>5.5647012131813754E-3</v>
      </c>
      <c r="T17" s="85">
        <f>分析係数表!F20</f>
        <v>0.22784810126582278</v>
      </c>
      <c r="U17" s="86">
        <f t="shared" si="7"/>
        <v>1.2679066055349968E-3</v>
      </c>
      <c r="V17" s="87">
        <f>分析係数表!D20</f>
        <v>1.2658227848101266E-2</v>
      </c>
      <c r="W17" s="88">
        <f t="shared" si="8"/>
        <v>0</v>
      </c>
      <c r="X17" s="76">
        <f>分析係数表!E20</f>
        <v>0</v>
      </c>
      <c r="Y17" s="89">
        <f t="shared" si="9"/>
        <v>0</v>
      </c>
    </row>
    <row r="18" spans="1:25" x14ac:dyDescent="0.2">
      <c r="A18" s="6" t="s">
        <v>6</v>
      </c>
      <c r="B18" s="5" t="s">
        <v>34</v>
      </c>
      <c r="C18" s="90"/>
      <c r="D18" s="76">
        <f>投入係数表!J18</f>
        <v>7.9575596816976128E-3</v>
      </c>
      <c r="E18" s="77">
        <f t="shared" si="0"/>
        <v>0.79575596816976124</v>
      </c>
      <c r="F18" s="76">
        <f>分析係数表!C21</f>
        <v>0.16340425531914893</v>
      </c>
      <c r="G18" s="77">
        <f t="shared" si="1"/>
        <v>0.13002991139454823</v>
      </c>
      <c r="H18" s="77">
        <v>0.13987296247115555</v>
      </c>
      <c r="I18" s="77">
        <f t="shared" si="2"/>
        <v>0.13987296247115555</v>
      </c>
      <c r="J18" s="76">
        <f>分析係数表!G21</f>
        <v>0.28521373510861947</v>
      </c>
      <c r="K18" s="78">
        <f t="shared" si="3"/>
        <v>3.9893690067106032E-2</v>
      </c>
      <c r="L18" s="79"/>
      <c r="M18" s="80"/>
      <c r="N18" s="81">
        <f>分析係数表!H21</f>
        <v>9.2444164707964954E-4</v>
      </c>
      <c r="O18" s="82">
        <f t="shared" si="4"/>
        <v>7.0487663596593515E-3</v>
      </c>
      <c r="P18" s="76">
        <f>分析係数表!C21</f>
        <v>0.16340425531914893</v>
      </c>
      <c r="Q18" s="82">
        <f t="shared" si="5"/>
        <v>1.1517984179188047E-3</v>
      </c>
      <c r="R18" s="83">
        <v>2.4288924761058516E-3</v>
      </c>
      <c r="S18" s="84">
        <f t="shared" si="6"/>
        <v>0.14230185494726141</v>
      </c>
      <c r="T18" s="85">
        <f>分析係数表!F21</f>
        <v>0.42560149497780891</v>
      </c>
      <c r="U18" s="86">
        <f t="shared" si="7"/>
        <v>6.0563882203669768E-2</v>
      </c>
      <c r="V18" s="87">
        <f>分析係数表!D21</f>
        <v>2.6862882504087832E-2</v>
      </c>
      <c r="W18" s="88">
        <f t="shared" si="8"/>
        <v>0</v>
      </c>
      <c r="X18" s="76">
        <f>分析係数表!E21</f>
        <v>1.5884139219808455E-2</v>
      </c>
      <c r="Y18" s="89">
        <f t="shared" si="9"/>
        <v>0</v>
      </c>
    </row>
    <row r="19" spans="1:25" x14ac:dyDescent="0.2">
      <c r="A19" s="6" t="s">
        <v>7</v>
      </c>
      <c r="B19" s="5" t="s">
        <v>268</v>
      </c>
      <c r="C19" s="90"/>
      <c r="D19" s="76">
        <f>投入係数表!J19</f>
        <v>0</v>
      </c>
      <c r="E19" s="77">
        <f t="shared" si="0"/>
        <v>0</v>
      </c>
      <c r="F19" s="76">
        <f>分析係数表!C22</f>
        <v>3.8216560509554132E-2</v>
      </c>
      <c r="G19" s="77">
        <f t="shared" si="1"/>
        <v>0</v>
      </c>
      <c r="H19" s="77">
        <v>7.7866034391673659E-4</v>
      </c>
      <c r="I19" s="77">
        <f t="shared" si="2"/>
        <v>7.7866034391673659E-4</v>
      </c>
      <c r="J19" s="76">
        <f>分析係数表!G22</f>
        <v>0.19408999328408327</v>
      </c>
      <c r="K19" s="78">
        <f t="shared" si="3"/>
        <v>1.5113018092138136E-4</v>
      </c>
      <c r="L19" s="79"/>
      <c r="M19" s="80"/>
      <c r="N19" s="81">
        <f>分析係数表!H22</f>
        <v>3.9337942428921259E-5</v>
      </c>
      <c r="O19" s="82">
        <f t="shared" si="4"/>
        <v>2.9994750466635537E-4</v>
      </c>
      <c r="P19" s="76">
        <f>分析係数表!C22</f>
        <v>3.8216560509554132E-2</v>
      </c>
      <c r="Q19" s="82">
        <f t="shared" si="5"/>
        <v>1.1462961961771541E-5</v>
      </c>
      <c r="R19" s="83">
        <v>1.0711219094719076E-4</v>
      </c>
      <c r="S19" s="84">
        <f t="shared" si="6"/>
        <v>8.857725348639274E-4</v>
      </c>
      <c r="T19" s="85">
        <f>分析係数表!F22</f>
        <v>0.41168569509738079</v>
      </c>
      <c r="U19" s="86">
        <f t="shared" si="7"/>
        <v>3.6465988171362489E-4</v>
      </c>
      <c r="V19" s="87">
        <f>分析係数表!D22</f>
        <v>5.4398925453324379E-2</v>
      </c>
      <c r="W19" s="88">
        <f t="shared" si="8"/>
        <v>0</v>
      </c>
      <c r="X19" s="76">
        <f>分析係数表!E22</f>
        <v>5.104096709200806E-2</v>
      </c>
      <c r="Y19" s="89">
        <f t="shared" si="9"/>
        <v>0</v>
      </c>
    </row>
    <row r="20" spans="1:25" x14ac:dyDescent="0.2">
      <c r="A20" s="6" t="s">
        <v>8</v>
      </c>
      <c r="B20" s="5" t="s">
        <v>269</v>
      </c>
      <c r="C20" s="90"/>
      <c r="D20" s="76">
        <f>投入係数表!J20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2.2496062849976651E-4</v>
      </c>
      <c r="P20" s="76">
        <f>分析係数表!C23</f>
        <v>0</v>
      </c>
      <c r="Q20" s="82">
        <f t="shared" si="5"/>
        <v>0</v>
      </c>
      <c r="R20" s="83">
        <v>0</v>
      </c>
      <c r="S20" s="84">
        <f t="shared" si="6"/>
        <v>0</v>
      </c>
      <c r="T20" s="85">
        <f>分析係数表!F23</f>
        <v>0.44087572102779232</v>
      </c>
      <c r="U20" s="86">
        <f t="shared" si="7"/>
        <v>0</v>
      </c>
      <c r="V20" s="87">
        <f>分析係数表!D23</f>
        <v>3.2773990561090718E-2</v>
      </c>
      <c r="W20" s="88">
        <f t="shared" si="8"/>
        <v>0</v>
      </c>
      <c r="X20" s="76">
        <f>分析係数表!E23</f>
        <v>2.9103303618248557E-2</v>
      </c>
      <c r="Y20" s="89">
        <f t="shared" si="9"/>
        <v>0</v>
      </c>
    </row>
    <row r="21" spans="1:25" x14ac:dyDescent="0.2">
      <c r="A21" s="6" t="s">
        <v>9</v>
      </c>
      <c r="B21" s="5" t="s">
        <v>270</v>
      </c>
      <c r="C21" s="90"/>
      <c r="D21" s="76">
        <f>投入係数表!J21</f>
        <v>0</v>
      </c>
      <c r="E21" s="77">
        <f t="shared" si="0"/>
        <v>0</v>
      </c>
      <c r="F21" s="76">
        <f>分析係数表!C24</f>
        <v>0.44444444444444442</v>
      </c>
      <c r="G21" s="77">
        <f t="shared" si="1"/>
        <v>0</v>
      </c>
      <c r="H21" s="77">
        <v>4.5706991715421426E-3</v>
      </c>
      <c r="I21" s="77">
        <f t="shared" si="2"/>
        <v>4.5706991715421426E-3</v>
      </c>
      <c r="J21" s="76">
        <f>分析係数表!G24</f>
        <v>0.20874587458745875</v>
      </c>
      <c r="K21" s="78">
        <f t="shared" si="3"/>
        <v>9.5411459603973769E-4</v>
      </c>
      <c r="L21" s="79"/>
      <c r="M21" s="80"/>
      <c r="N21" s="81">
        <f>分析係数表!H24</f>
        <v>3.6387596746752162E-4</v>
      </c>
      <c r="O21" s="82">
        <f t="shared" si="4"/>
        <v>2.7745144181637871E-3</v>
      </c>
      <c r="P21" s="76">
        <f>分析係数表!C24</f>
        <v>0.44444444444444442</v>
      </c>
      <c r="Q21" s="82">
        <f t="shared" si="5"/>
        <v>1.2331175191839052E-3</v>
      </c>
      <c r="R21" s="83">
        <v>4.297137651408019E-3</v>
      </c>
      <c r="S21" s="84">
        <f t="shared" si="6"/>
        <v>8.8678368229501616E-3</v>
      </c>
      <c r="T21" s="85">
        <f>分析係数表!F24</f>
        <v>0.39356435643564358</v>
      </c>
      <c r="U21" s="86">
        <f t="shared" si="7"/>
        <v>3.4900644922006827E-3</v>
      </c>
      <c r="V21" s="87">
        <f>分析係数表!D24</f>
        <v>4.9504950495049507E-2</v>
      </c>
      <c r="W21" s="88">
        <f t="shared" si="8"/>
        <v>0</v>
      </c>
      <c r="X21" s="76">
        <f>分析係数表!E24</f>
        <v>5.1980198019801978E-2</v>
      </c>
      <c r="Y21" s="89">
        <f t="shared" si="9"/>
        <v>0</v>
      </c>
    </row>
    <row r="22" spans="1:25" x14ac:dyDescent="0.2">
      <c r="A22" s="6" t="s">
        <v>10</v>
      </c>
      <c r="B22" s="5" t="s">
        <v>271</v>
      </c>
      <c r="C22" s="90"/>
      <c r="D22" s="76">
        <f>投入係数表!J22</f>
        <v>0</v>
      </c>
      <c r="E22" s="77">
        <f t="shared" si="0"/>
        <v>0</v>
      </c>
      <c r="F22" s="76">
        <f>分析係数表!C25</f>
        <v>6.3926940639269514E-3</v>
      </c>
      <c r="G22" s="77">
        <f t="shared" si="1"/>
        <v>0</v>
      </c>
      <c r="H22" s="77">
        <v>1.4770230522232131E-4</v>
      </c>
      <c r="I22" s="77">
        <f t="shared" si="2"/>
        <v>1.4770230522232131E-4</v>
      </c>
      <c r="J22" s="76">
        <f>分析係数表!G25</f>
        <v>0.2</v>
      </c>
      <c r="K22" s="78">
        <f t="shared" si="3"/>
        <v>2.9540461044464262E-5</v>
      </c>
      <c r="L22" s="79"/>
      <c r="M22" s="80"/>
      <c r="N22" s="81">
        <f>分析係数表!H25</f>
        <v>5.212277371832066E-4</v>
      </c>
      <c r="O22" s="82">
        <f t="shared" si="4"/>
        <v>3.9743044368292079E-3</v>
      </c>
      <c r="P22" s="76">
        <f>分析係数表!C25</f>
        <v>6.3926940639269514E-3</v>
      </c>
      <c r="Q22" s="82">
        <f t="shared" si="5"/>
        <v>2.5406512381556624E-5</v>
      </c>
      <c r="R22" s="83">
        <v>6.6831835957553395E-5</v>
      </c>
      <c r="S22" s="84">
        <f t="shared" si="6"/>
        <v>2.1453414117987471E-4</v>
      </c>
      <c r="T22" s="85">
        <f>分析係数表!F25</f>
        <v>0.35238095238095241</v>
      </c>
      <c r="U22" s="86">
        <f t="shared" si="7"/>
        <v>7.5597744987193952E-5</v>
      </c>
      <c r="V22" s="87">
        <f>分析係数表!D25</f>
        <v>0.33333333333333331</v>
      </c>
      <c r="W22" s="88">
        <f t="shared" si="8"/>
        <v>0</v>
      </c>
      <c r="X22" s="76">
        <f>分析係数表!E25</f>
        <v>6.6666666666666666E-2</v>
      </c>
      <c r="Y22" s="89">
        <f t="shared" si="9"/>
        <v>0</v>
      </c>
    </row>
    <row r="23" spans="1:25" x14ac:dyDescent="0.2">
      <c r="A23" s="6" t="s">
        <v>11</v>
      </c>
      <c r="B23" s="5" t="s">
        <v>35</v>
      </c>
      <c r="C23" s="90"/>
      <c r="D23" s="76">
        <f>投入係数表!J23</f>
        <v>0</v>
      </c>
      <c r="E23" s="77">
        <f t="shared" si="0"/>
        <v>0</v>
      </c>
      <c r="F23" s="76">
        <f>分析係数表!C26</f>
        <v>0.22258379433778064</v>
      </c>
      <c r="G23" s="77">
        <f t="shared" si="1"/>
        <v>0</v>
      </c>
      <c r="H23" s="77">
        <v>3.4707408386759498E-3</v>
      </c>
      <c r="I23" s="77">
        <f t="shared" si="2"/>
        <v>3.4707408386759498E-3</v>
      </c>
      <c r="J23" s="76">
        <f>分析係数表!G26</f>
        <v>0.19608865710560625</v>
      </c>
      <c r="K23" s="78">
        <f t="shared" si="3"/>
        <v>6.8057291021755254E-4</v>
      </c>
      <c r="L23" s="79"/>
      <c r="M23" s="80"/>
      <c r="N23" s="81">
        <f>分析係数表!H26</f>
        <v>1.1073630793741334E-2</v>
      </c>
      <c r="O23" s="82">
        <f t="shared" si="4"/>
        <v>8.4435222563579035E-2</v>
      </c>
      <c r="P23" s="76">
        <f>分析係数表!C26</f>
        <v>0.22258379433778064</v>
      </c>
      <c r="Q23" s="82">
        <f t="shared" si="5"/>
        <v>1.8793912213956411E-2</v>
      </c>
      <c r="R23" s="83">
        <v>1.9762217409722511E-2</v>
      </c>
      <c r="S23" s="84">
        <f t="shared" si="6"/>
        <v>2.323295824839846E-2</v>
      </c>
      <c r="T23" s="85">
        <f>分析係数表!F26</f>
        <v>0.33481095176010428</v>
      </c>
      <c r="U23" s="86">
        <f t="shared" si="7"/>
        <v>7.7786488633490537E-3</v>
      </c>
      <c r="V23" s="87">
        <f>分析係数表!D26</f>
        <v>0.20704041720990873</v>
      </c>
      <c r="W23" s="88">
        <f t="shared" si="8"/>
        <v>0</v>
      </c>
      <c r="X23" s="76">
        <f>分析係数表!E26</f>
        <v>0.22842242503259452</v>
      </c>
      <c r="Y23" s="89">
        <f t="shared" si="9"/>
        <v>0</v>
      </c>
    </row>
    <row r="24" spans="1:25" x14ac:dyDescent="0.2">
      <c r="A24" s="6" t="s">
        <v>12</v>
      </c>
      <c r="B24" s="5" t="s">
        <v>365</v>
      </c>
      <c r="C24" s="90"/>
      <c r="D24" s="76">
        <f>投入係数表!J24</f>
        <v>0</v>
      </c>
      <c r="E24" s="77">
        <f t="shared" si="0"/>
        <v>0</v>
      </c>
      <c r="F24" s="76">
        <f>分析係数表!C27</f>
        <v>1.0521885521885488E-2</v>
      </c>
      <c r="G24" s="77">
        <f t="shared" si="1"/>
        <v>0</v>
      </c>
      <c r="H24" s="77">
        <v>4.7046749829040835E-5</v>
      </c>
      <c r="I24" s="77">
        <f t="shared" si="2"/>
        <v>4.7046749829040835E-5</v>
      </c>
      <c r="J24" s="76">
        <f>分析係数表!G27</f>
        <v>0.17391304347826086</v>
      </c>
      <c r="K24" s="78">
        <f t="shared" si="3"/>
        <v>8.1820434485288398E-6</v>
      </c>
      <c r="L24" s="79"/>
      <c r="M24" s="80"/>
      <c r="N24" s="81">
        <f>分析係数表!H27</f>
        <v>1.0867106595989497E-2</v>
      </c>
      <c r="O24" s="82">
        <f t="shared" si="4"/>
        <v>8.286049816408067E-2</v>
      </c>
      <c r="P24" s="76">
        <f>分析係数表!C27</f>
        <v>1.0521885521885488E-2</v>
      </c>
      <c r="Q24" s="82">
        <f t="shared" si="5"/>
        <v>8.7184867596885949E-4</v>
      </c>
      <c r="R24" s="83">
        <v>8.7897041871815549E-4</v>
      </c>
      <c r="S24" s="84">
        <f t="shared" si="6"/>
        <v>9.2601716854719628E-4</v>
      </c>
      <c r="T24" s="85">
        <f>分析係数表!F27</f>
        <v>0.36231884057971014</v>
      </c>
      <c r="U24" s="86">
        <f t="shared" si="7"/>
        <v>3.3551346686492618E-4</v>
      </c>
      <c r="V24" s="87">
        <f>分析係数表!D27</f>
        <v>0</v>
      </c>
      <c r="W24" s="88">
        <f t="shared" si="8"/>
        <v>0</v>
      </c>
      <c r="X24" s="76">
        <f>分析係数表!E27</f>
        <v>0</v>
      </c>
      <c r="Y24" s="89">
        <f t="shared" si="9"/>
        <v>0</v>
      </c>
    </row>
    <row r="25" spans="1:25" x14ac:dyDescent="0.2">
      <c r="A25" s="6" t="s">
        <v>13</v>
      </c>
      <c r="B25" s="5" t="s">
        <v>191</v>
      </c>
      <c r="C25" s="90"/>
      <c r="D25" s="76">
        <f>投入係数表!J25</f>
        <v>0</v>
      </c>
      <c r="E25" s="77">
        <f t="shared" si="0"/>
        <v>0</v>
      </c>
      <c r="F25" s="76">
        <f>分析係数表!C28</f>
        <v>5.934473521533068E-2</v>
      </c>
      <c r="G25" s="77">
        <f t="shared" si="1"/>
        <v>0</v>
      </c>
      <c r="H25" s="77">
        <v>3.5298895272273352E-3</v>
      </c>
      <c r="I25" s="77">
        <f t="shared" si="2"/>
        <v>3.5298895272273352E-3</v>
      </c>
      <c r="J25" s="76">
        <f>分析係数表!G28</f>
        <v>0.12525252525252525</v>
      </c>
      <c r="K25" s="78">
        <f t="shared" si="3"/>
        <v>4.4212757714766625E-4</v>
      </c>
      <c r="L25" s="79"/>
      <c r="M25" s="80"/>
      <c r="N25" s="81">
        <f>分析係数表!H28</f>
        <v>2.0780268088077654E-2</v>
      </c>
      <c r="O25" s="82">
        <f t="shared" si="4"/>
        <v>0.15844726934000222</v>
      </c>
      <c r="P25" s="76">
        <f>分析係数表!C28</f>
        <v>5.934473521533068E-2</v>
      </c>
      <c r="Q25" s="82">
        <f t="shared" si="5"/>
        <v>9.4030112445746151E-3</v>
      </c>
      <c r="R25" s="83">
        <v>1.0061062019480652E-2</v>
      </c>
      <c r="S25" s="84">
        <f t="shared" si="6"/>
        <v>1.3590951546707988E-2</v>
      </c>
      <c r="T25" s="85">
        <f>分析係数表!F28</f>
        <v>0.21414141414141413</v>
      </c>
      <c r="U25" s="86">
        <f t="shared" si="7"/>
        <v>2.9103855837394883E-3</v>
      </c>
      <c r="V25" s="87">
        <f>分析係数表!D28</f>
        <v>5.909090909090909E-2</v>
      </c>
      <c r="W25" s="88">
        <f t="shared" si="8"/>
        <v>0</v>
      </c>
      <c r="X25" s="76">
        <f>分析係数表!E28</f>
        <v>5.4040404040404041E-2</v>
      </c>
      <c r="Y25" s="89">
        <f t="shared" si="9"/>
        <v>0</v>
      </c>
    </row>
    <row r="26" spans="1:25" x14ac:dyDescent="0.2">
      <c r="A26" s="6" t="s">
        <v>14</v>
      </c>
      <c r="B26" s="5" t="s">
        <v>50</v>
      </c>
      <c r="C26" s="90"/>
      <c r="D26" s="76">
        <f>投入係数表!J26</f>
        <v>5.3050397877984082E-3</v>
      </c>
      <c r="E26" s="77">
        <f t="shared" si="0"/>
        <v>0.53050397877984079</v>
      </c>
      <c r="F26" s="76">
        <f>分析係数表!C29</f>
        <v>0.10737736577829282</v>
      </c>
      <c r="G26" s="77">
        <f t="shared" si="1"/>
        <v>5.6964119776282657E-2</v>
      </c>
      <c r="H26" s="77">
        <v>6.3950789249135789E-2</v>
      </c>
      <c r="I26" s="77">
        <f t="shared" si="2"/>
        <v>6.3950789249135789E-2</v>
      </c>
      <c r="J26" s="76">
        <f>分析係数表!G29</f>
        <v>0.26220204313280365</v>
      </c>
      <c r="K26" s="78">
        <f t="shared" si="3"/>
        <v>1.6768027601078737E-2</v>
      </c>
      <c r="L26" s="79"/>
      <c r="M26" s="80"/>
      <c r="N26" s="81">
        <f>分析係数表!H29</f>
        <v>9.8049821504086233E-3</v>
      </c>
      <c r="O26" s="82">
        <f t="shared" si="4"/>
        <v>7.4761915538089072E-2</v>
      </c>
      <c r="P26" s="76">
        <f>分析係数表!C29</f>
        <v>0.10737736577829282</v>
      </c>
      <c r="Q26" s="82">
        <f t="shared" si="5"/>
        <v>8.0277375510192234E-3</v>
      </c>
      <c r="R26" s="83">
        <v>1.0297836440527772E-2</v>
      </c>
      <c r="S26" s="84">
        <f t="shared" si="6"/>
        <v>7.4248625689663561E-2</v>
      </c>
      <c r="T26" s="85">
        <f>分析係数表!F29</f>
        <v>0.42792281498297391</v>
      </c>
      <c r="U26" s="86">
        <f t="shared" si="7"/>
        <v>3.1772680913737986E-2</v>
      </c>
      <c r="V26" s="87">
        <f>分析係数表!D29</f>
        <v>0.20204313280363223</v>
      </c>
      <c r="W26" s="88">
        <f t="shared" si="8"/>
        <v>0</v>
      </c>
      <c r="X26" s="76">
        <f>分析係数表!E29</f>
        <v>0.12031782065834279</v>
      </c>
      <c r="Y26" s="89">
        <f t="shared" si="9"/>
        <v>0</v>
      </c>
    </row>
    <row r="27" spans="1:25" x14ac:dyDescent="0.2">
      <c r="A27" s="6" t="s">
        <v>15</v>
      </c>
      <c r="B27" s="5" t="s">
        <v>36</v>
      </c>
      <c r="C27" s="90"/>
      <c r="D27" s="76">
        <f>投入係数表!J27</f>
        <v>2.6525198938992041E-3</v>
      </c>
      <c r="E27" s="77">
        <f t="shared" si="0"/>
        <v>0.2652519893899204</v>
      </c>
      <c r="F27" s="76">
        <f>分析係数表!C30</f>
        <v>1</v>
      </c>
      <c r="G27" s="77">
        <f t="shared" si="1"/>
        <v>0.2652519893899204</v>
      </c>
      <c r="H27" s="77">
        <v>0.30238023835075067</v>
      </c>
      <c r="I27" s="77">
        <f t="shared" si="2"/>
        <v>0.30238023835075067</v>
      </c>
      <c r="J27" s="76">
        <f>分析係数表!G30</f>
        <v>0.34459787999611008</v>
      </c>
      <c r="K27" s="78">
        <f t="shared" si="3"/>
        <v>0.10419958908838714</v>
      </c>
      <c r="L27" s="79"/>
      <c r="M27" s="80"/>
      <c r="N27" s="81">
        <f>分析係数表!H30</f>
        <v>0</v>
      </c>
      <c r="O27" s="82">
        <f t="shared" si="4"/>
        <v>0</v>
      </c>
      <c r="P27" s="76">
        <f>分析係数表!C30</f>
        <v>1</v>
      </c>
      <c r="Q27" s="82">
        <f t="shared" si="5"/>
        <v>0</v>
      </c>
      <c r="R27" s="83">
        <v>1.9061632829087551E-2</v>
      </c>
      <c r="S27" s="84">
        <f t="shared" si="6"/>
        <v>0.32144187117983825</v>
      </c>
      <c r="T27" s="85">
        <f>分析係数表!F30</f>
        <v>0.44063016629388313</v>
      </c>
      <c r="U27" s="86">
        <f t="shared" si="7"/>
        <v>0.14163698515178907</v>
      </c>
      <c r="V27" s="87">
        <f>分析係数表!D30</f>
        <v>9.4184576485461441E-2</v>
      </c>
      <c r="W27" s="88">
        <f t="shared" si="8"/>
        <v>0</v>
      </c>
      <c r="X27" s="76">
        <f>分析係数表!E30</f>
        <v>6.5934065934065936E-2</v>
      </c>
      <c r="Y27" s="89">
        <f t="shared" si="9"/>
        <v>0</v>
      </c>
    </row>
    <row r="28" spans="1:25" x14ac:dyDescent="0.2">
      <c r="A28" s="6" t="s">
        <v>16</v>
      </c>
      <c r="B28" s="5" t="s">
        <v>192</v>
      </c>
      <c r="C28" s="90"/>
      <c r="D28" s="76">
        <f>投入係数表!J28</f>
        <v>3.1830238726790451E-2</v>
      </c>
      <c r="E28" s="77">
        <f t="shared" si="0"/>
        <v>3.183023872679045</v>
      </c>
      <c r="F28" s="76">
        <f>分析係数表!C31</f>
        <v>0.18861092824226466</v>
      </c>
      <c r="G28" s="77">
        <f t="shared" si="1"/>
        <v>0.60035308724328273</v>
      </c>
      <c r="H28" s="77">
        <v>0.63982525714648952</v>
      </c>
      <c r="I28" s="77">
        <f t="shared" si="2"/>
        <v>0.63982525714648952</v>
      </c>
      <c r="J28" s="76">
        <f>分析係数表!G31</f>
        <v>7.1118820468343447E-2</v>
      </c>
      <c r="K28" s="78">
        <f t="shared" si="3"/>
        <v>4.5503617594112866E-2</v>
      </c>
      <c r="L28" s="79"/>
      <c r="M28" s="80"/>
      <c r="N28" s="81">
        <f>分析係数表!H31</f>
        <v>2.3061868748955085E-2</v>
      </c>
      <c r="O28" s="82">
        <f t="shared" si="4"/>
        <v>0.17584422461065083</v>
      </c>
      <c r="P28" s="76">
        <f>分析係数表!C31</f>
        <v>0.18861092824226466</v>
      </c>
      <c r="Q28" s="82">
        <f t="shared" si="5"/>
        <v>3.3166142429856132E-2</v>
      </c>
      <c r="R28" s="83">
        <v>4.2695269340154114E-2</v>
      </c>
      <c r="S28" s="84">
        <f t="shared" si="6"/>
        <v>0.68252052648664363</v>
      </c>
      <c r="T28" s="85">
        <f>分析係数表!F31</f>
        <v>0.34518647007805725</v>
      </c>
      <c r="U28" s="86">
        <f t="shared" si="7"/>
        <v>0.23559685129374169</v>
      </c>
      <c r="V28" s="87">
        <f>分析係数表!D31</f>
        <v>8.6730268863833475E-4</v>
      </c>
      <c r="W28" s="88">
        <f t="shared" si="8"/>
        <v>0</v>
      </c>
      <c r="X28" s="76">
        <f>分析係数表!E31</f>
        <v>8.6730268863833475E-4</v>
      </c>
      <c r="Y28" s="89">
        <f t="shared" si="9"/>
        <v>0</v>
      </c>
    </row>
    <row r="29" spans="1:25" x14ac:dyDescent="0.2">
      <c r="A29" s="6" t="s">
        <v>17</v>
      </c>
      <c r="B29" s="5" t="s">
        <v>272</v>
      </c>
      <c r="C29" s="90"/>
      <c r="D29" s="76">
        <f>投入係数表!J29</f>
        <v>2.6525198938992041E-3</v>
      </c>
      <c r="E29" s="77">
        <f t="shared" si="0"/>
        <v>0.2652519893899204</v>
      </c>
      <c r="F29" s="76">
        <f>分析係数表!C32</f>
        <v>1</v>
      </c>
      <c r="G29" s="77">
        <f t="shared" si="1"/>
        <v>0.2652519893899204</v>
      </c>
      <c r="H29" s="77">
        <v>0.30708768158025529</v>
      </c>
      <c r="I29" s="77">
        <f t="shared" si="2"/>
        <v>0.30708768158025529</v>
      </c>
      <c r="J29" s="76">
        <f>分析係数表!G32</f>
        <v>0.14006342494714588</v>
      </c>
      <c r="K29" s="78">
        <f t="shared" si="3"/>
        <v>4.3011752441209118E-2</v>
      </c>
      <c r="L29" s="79"/>
      <c r="M29" s="80"/>
      <c r="N29" s="81">
        <f>分析係数表!H32</f>
        <v>6.5891053568443107E-3</v>
      </c>
      <c r="O29" s="82">
        <f t="shared" si="4"/>
        <v>5.0241207031614527E-2</v>
      </c>
      <c r="P29" s="76">
        <f>分析係数表!C32</f>
        <v>1</v>
      </c>
      <c r="Q29" s="82">
        <f t="shared" si="5"/>
        <v>5.0241207031614527E-2</v>
      </c>
      <c r="R29" s="83">
        <v>6.5588728500427268E-2</v>
      </c>
      <c r="S29" s="84">
        <f t="shared" si="6"/>
        <v>0.37267641008068253</v>
      </c>
      <c r="T29" s="85">
        <f>分析係数表!F32</f>
        <v>0.48202959830866809</v>
      </c>
      <c r="U29" s="86">
        <f t="shared" si="7"/>
        <v>0.17964106025030788</v>
      </c>
      <c r="V29" s="87">
        <f>分析係数表!D32</f>
        <v>1.7441860465116279E-2</v>
      </c>
      <c r="W29" s="88">
        <f t="shared" si="8"/>
        <v>0</v>
      </c>
      <c r="X29" s="76">
        <f>分析係数表!E32</f>
        <v>2.6427061310782242E-2</v>
      </c>
      <c r="Y29" s="89">
        <f t="shared" si="9"/>
        <v>0</v>
      </c>
    </row>
    <row r="30" spans="1:25" x14ac:dyDescent="0.2">
      <c r="A30" s="6" t="s">
        <v>18</v>
      </c>
      <c r="B30" s="5" t="s">
        <v>273</v>
      </c>
      <c r="C30" s="90"/>
      <c r="D30" s="76">
        <f>投入係数表!J30</f>
        <v>2.6525198938992041E-3</v>
      </c>
      <c r="E30" s="77">
        <f t="shared" si="0"/>
        <v>0.2652519893899204</v>
      </c>
      <c r="F30" s="76">
        <f>分析係数表!C33</f>
        <v>0.72406639004149376</v>
      </c>
      <c r="G30" s="77">
        <f t="shared" si="1"/>
        <v>0.19206005040888427</v>
      </c>
      <c r="H30" s="77">
        <v>0.20493141608582116</v>
      </c>
      <c r="I30" s="77">
        <f t="shared" si="2"/>
        <v>0.20493141608582116</v>
      </c>
      <c r="J30" s="76">
        <f>分析係数表!G33</f>
        <v>0.50714966634890368</v>
      </c>
      <c r="K30" s="78">
        <f t="shared" si="3"/>
        <v>0.10393089929233255</v>
      </c>
      <c r="L30" s="79"/>
      <c r="M30" s="80"/>
      <c r="N30" s="81">
        <f>分析係数表!H33</f>
        <v>9.6377958950857076E-4</v>
      </c>
      <c r="O30" s="82">
        <f t="shared" si="4"/>
        <v>7.3487138643257063E-3</v>
      </c>
      <c r="P30" s="76">
        <f>分析係数表!C33</f>
        <v>0.72406639004149376</v>
      </c>
      <c r="Q30" s="82">
        <f t="shared" si="5"/>
        <v>5.32095671919019E-3</v>
      </c>
      <c r="R30" s="83">
        <v>1.6483595150713064E-2</v>
      </c>
      <c r="S30" s="84">
        <f t="shared" si="6"/>
        <v>0.22141501123653423</v>
      </c>
      <c r="T30" s="85">
        <f>分析係数表!F33</f>
        <v>0.64537654909437558</v>
      </c>
      <c r="U30" s="86">
        <f t="shared" si="7"/>
        <v>0.14289605586952686</v>
      </c>
      <c r="V30" s="87">
        <f>分析係数表!D33</f>
        <v>8.8655862726406104E-2</v>
      </c>
      <c r="W30" s="88">
        <f t="shared" si="8"/>
        <v>0</v>
      </c>
      <c r="X30" s="76">
        <f>分析係数表!E33</f>
        <v>8.3889418493803616E-2</v>
      </c>
      <c r="Y30" s="89">
        <f t="shared" si="9"/>
        <v>0</v>
      </c>
    </row>
    <row r="31" spans="1:25" x14ac:dyDescent="0.2">
      <c r="A31" s="6" t="s">
        <v>19</v>
      </c>
      <c r="B31" s="5" t="s">
        <v>274</v>
      </c>
      <c r="C31" s="90"/>
      <c r="D31" s="76">
        <f>投入係数表!J31</f>
        <v>3.9787798408488062E-2</v>
      </c>
      <c r="E31" s="77">
        <f t="shared" si="0"/>
        <v>3.978779840848806</v>
      </c>
      <c r="F31" s="76">
        <f>分析係数表!C34</f>
        <v>0.32384390579336431</v>
      </c>
      <c r="G31" s="77">
        <f t="shared" si="1"/>
        <v>1.2885036039523778</v>
      </c>
      <c r="H31" s="77">
        <v>1.3639004462282187</v>
      </c>
      <c r="I31" s="77">
        <f t="shared" si="2"/>
        <v>1.3639004462282187</v>
      </c>
      <c r="J31" s="76">
        <f>分析係数表!G34</f>
        <v>0.42504523132592403</v>
      </c>
      <c r="K31" s="78">
        <f t="shared" si="3"/>
        <v>0.5797193806726042</v>
      </c>
      <c r="L31" s="79"/>
      <c r="M31" s="80"/>
      <c r="N31" s="81">
        <f>分析係数表!H34</f>
        <v>0.16282957819891231</v>
      </c>
      <c r="O31" s="82">
        <f t="shared" si="4"/>
        <v>1.2415577086902114</v>
      </c>
      <c r="P31" s="76">
        <f>分析係数表!C34</f>
        <v>0.32384390579336431</v>
      </c>
      <c r="Q31" s="82">
        <f t="shared" si="5"/>
        <v>0.40207089765009807</v>
      </c>
      <c r="R31" s="83">
        <v>0.4341608261645743</v>
      </c>
      <c r="S31" s="84">
        <f t="shared" si="6"/>
        <v>1.7980612723927929</v>
      </c>
      <c r="T31" s="85">
        <f>分析係数表!F34</f>
        <v>0.69998707676402172</v>
      </c>
      <c r="U31" s="86">
        <f t="shared" si="7"/>
        <v>1.2586196539048284</v>
      </c>
      <c r="V31" s="87">
        <f>分析係数表!D34</f>
        <v>0.29303437580770225</v>
      </c>
      <c r="W31" s="88">
        <f t="shared" si="8"/>
        <v>1</v>
      </c>
      <c r="X31" s="76">
        <f>分析係数表!E34</f>
        <v>0.18493150684931506</v>
      </c>
      <c r="Y31" s="89">
        <f t="shared" si="9"/>
        <v>0</v>
      </c>
    </row>
    <row r="32" spans="1:25" x14ac:dyDescent="0.2">
      <c r="A32" s="6" t="s">
        <v>20</v>
      </c>
      <c r="B32" s="5" t="s">
        <v>37</v>
      </c>
      <c r="C32" s="90"/>
      <c r="D32" s="76">
        <f>投入係数表!J32</f>
        <v>5.3050397877984082E-3</v>
      </c>
      <c r="E32" s="77">
        <f t="shared" si="0"/>
        <v>0.53050397877984079</v>
      </c>
      <c r="F32" s="76">
        <f>分析係数表!C35</f>
        <v>0.26996197718631176</v>
      </c>
      <c r="G32" s="77">
        <f t="shared" si="1"/>
        <v>0.143215903016611</v>
      </c>
      <c r="H32" s="77">
        <v>0.18752521301624062</v>
      </c>
      <c r="I32" s="77">
        <f t="shared" si="2"/>
        <v>0.18752521301624062</v>
      </c>
      <c r="J32" s="76">
        <f>分析係数表!G35</f>
        <v>0.31501962183374954</v>
      </c>
      <c r="K32" s="78">
        <f t="shared" si="3"/>
        <v>5.9074121688669448E-2</v>
      </c>
      <c r="L32" s="79"/>
      <c r="M32" s="80"/>
      <c r="N32" s="81">
        <f>分析係数表!H35</f>
        <v>6.1563879901261762E-2</v>
      </c>
      <c r="O32" s="82">
        <f t="shared" si="4"/>
        <v>0.4694178448028461</v>
      </c>
      <c r="P32" s="76">
        <f>分析係数表!C35</f>
        <v>0.26996197718631176</v>
      </c>
      <c r="Q32" s="82">
        <f t="shared" si="5"/>
        <v>0.12672496950951356</v>
      </c>
      <c r="R32" s="83">
        <v>0.15952017105125615</v>
      </c>
      <c r="S32" s="84">
        <f t="shared" si="6"/>
        <v>0.34704538406749674</v>
      </c>
      <c r="T32" s="85">
        <f>分析係数表!F35</f>
        <v>0.64537995005351412</v>
      </c>
      <c r="U32" s="86">
        <f t="shared" si="7"/>
        <v>0.22397613263578367</v>
      </c>
      <c r="V32" s="87">
        <f>分析係数表!D35</f>
        <v>0.12557973599714592</v>
      </c>
      <c r="W32" s="88">
        <f t="shared" si="8"/>
        <v>0</v>
      </c>
      <c r="X32" s="76">
        <f>分析係数表!E35</f>
        <v>0.11630396004281128</v>
      </c>
      <c r="Y32" s="89">
        <f t="shared" si="9"/>
        <v>0</v>
      </c>
    </row>
    <row r="33" spans="1:25" x14ac:dyDescent="0.2">
      <c r="A33" s="6" t="s">
        <v>21</v>
      </c>
      <c r="B33" s="5" t="s">
        <v>38</v>
      </c>
      <c r="C33" s="90"/>
      <c r="D33" s="76">
        <f>投入係数表!J33</f>
        <v>2.6525198938992041E-3</v>
      </c>
      <c r="E33" s="77">
        <f t="shared" si="0"/>
        <v>0.2652519893899204</v>
      </c>
      <c r="F33" s="76">
        <f>分析係数表!C36</f>
        <v>0.80496031746031749</v>
      </c>
      <c r="G33" s="77">
        <f t="shared" si="1"/>
        <v>0.21351732558629108</v>
      </c>
      <c r="H33" s="77">
        <v>0.30422926231206232</v>
      </c>
      <c r="I33" s="77">
        <f t="shared" si="2"/>
        <v>0.30422926231206232</v>
      </c>
      <c r="J33" s="76">
        <f>分析係数表!G36</f>
        <v>2.1935483870967741E-2</v>
      </c>
      <c r="K33" s="78">
        <f t="shared" si="3"/>
        <v>6.6734160765226569E-3</v>
      </c>
      <c r="L33" s="79"/>
      <c r="M33" s="80"/>
      <c r="N33" s="81">
        <f>分析係数表!H36</f>
        <v>0.17534887837691648</v>
      </c>
      <c r="O33" s="82">
        <f t="shared" si="4"/>
        <v>1.3370160020502788</v>
      </c>
      <c r="P33" s="76">
        <f>分析係数表!C36</f>
        <v>0.80496031746031749</v>
      </c>
      <c r="Q33" s="82">
        <f t="shared" si="5"/>
        <v>1.0762448254599168</v>
      </c>
      <c r="R33" s="83">
        <v>1.1190580052649575</v>
      </c>
      <c r="S33" s="84">
        <f t="shared" si="6"/>
        <v>1.4232872675770198</v>
      </c>
      <c r="T33" s="85">
        <f>分析係数表!F36</f>
        <v>0.87987711213517661</v>
      </c>
      <c r="U33" s="86">
        <f t="shared" si="7"/>
        <v>1.2523178907344346</v>
      </c>
      <c r="V33" s="87">
        <f>分析係数表!D36</f>
        <v>1.130568356374808E-2</v>
      </c>
      <c r="W33" s="88">
        <f t="shared" si="8"/>
        <v>0</v>
      </c>
      <c r="X33" s="76">
        <f>分析係数表!E36</f>
        <v>2.9493087557603687E-3</v>
      </c>
      <c r="Y33" s="89">
        <f t="shared" si="9"/>
        <v>0</v>
      </c>
    </row>
    <row r="34" spans="1:25" x14ac:dyDescent="0.2">
      <c r="A34" s="6" t="s">
        <v>22</v>
      </c>
      <c r="B34" s="5" t="s">
        <v>377</v>
      </c>
      <c r="C34" s="90"/>
      <c r="D34" s="76">
        <f>投入係数表!J34</f>
        <v>2.9177718832891247E-2</v>
      </c>
      <c r="E34" s="77">
        <f t="shared" si="0"/>
        <v>2.9177718832891246</v>
      </c>
      <c r="F34" s="76">
        <f>分析係数表!C37</f>
        <v>0.55184267327524184</v>
      </c>
      <c r="G34" s="77">
        <f t="shared" si="1"/>
        <v>1.6101510360816074</v>
      </c>
      <c r="H34" s="77">
        <v>1.9088175291564904</v>
      </c>
      <c r="I34" s="77">
        <f t="shared" si="2"/>
        <v>1.9088175291564904</v>
      </c>
      <c r="J34" s="76">
        <f>分析係数表!G37</f>
        <v>0.39950799507995077</v>
      </c>
      <c r="K34" s="78">
        <f t="shared" si="3"/>
        <v>0.76258786404677492</v>
      </c>
      <c r="L34" s="79"/>
      <c r="M34" s="80"/>
      <c r="N34" s="81">
        <f>分析係数表!H37</f>
        <v>4.8346331245144224E-2</v>
      </c>
      <c r="O34" s="82">
        <f t="shared" si="4"/>
        <v>0.36863548323495071</v>
      </c>
      <c r="P34" s="76">
        <f>分析係数表!C37</f>
        <v>0.55184267327524184</v>
      </c>
      <c r="Q34" s="82">
        <f t="shared" si="5"/>
        <v>0.2034287905324858</v>
      </c>
      <c r="R34" s="83">
        <v>0.26036028111578746</v>
      </c>
      <c r="S34" s="84">
        <f t="shared" si="6"/>
        <v>2.1691778102722781</v>
      </c>
      <c r="T34" s="85">
        <f>分析係数表!F37</f>
        <v>0.59204592045920457</v>
      </c>
      <c r="U34" s="86">
        <f t="shared" si="7"/>
        <v>1.2842528733223326</v>
      </c>
      <c r="V34" s="87">
        <f>分析係数表!D37</f>
        <v>7.6014760147601473E-2</v>
      </c>
      <c r="W34" s="88">
        <f t="shared" si="8"/>
        <v>0</v>
      </c>
      <c r="X34" s="76">
        <f>分析係数表!E37</f>
        <v>6.3468634686346864E-2</v>
      </c>
      <c r="Y34" s="89">
        <f t="shared" si="9"/>
        <v>0</v>
      </c>
    </row>
    <row r="35" spans="1:25" x14ac:dyDescent="0.2">
      <c r="A35" s="6" t="s">
        <v>23</v>
      </c>
      <c r="B35" s="5" t="s">
        <v>193</v>
      </c>
      <c r="C35" s="90"/>
      <c r="D35" s="76">
        <f>投入係数表!J35</f>
        <v>1.3262599469496022E-2</v>
      </c>
      <c r="E35" s="77">
        <f t="shared" si="0"/>
        <v>1.3262599469496021</v>
      </c>
      <c r="F35" s="76">
        <f>分析係数表!C38</f>
        <v>1.1757092007334657E-2</v>
      </c>
      <c r="G35" s="77">
        <f t="shared" si="1"/>
        <v>1.5592960221929254E-2</v>
      </c>
      <c r="H35" s="77">
        <v>1.772702586315723E-2</v>
      </c>
      <c r="I35" s="77">
        <f t="shared" si="2"/>
        <v>1.772702586315723E-2</v>
      </c>
      <c r="J35" s="76">
        <f>分析係数表!G38</f>
        <v>0.32317073170731708</v>
      </c>
      <c r="K35" s="78">
        <f t="shared" si="3"/>
        <v>5.7288559191910563E-3</v>
      </c>
      <c r="L35" s="79"/>
      <c r="M35" s="80"/>
      <c r="N35" s="81">
        <f>分析係数表!H38</f>
        <v>4.2711170992201251E-2</v>
      </c>
      <c r="O35" s="82">
        <f t="shared" si="4"/>
        <v>0.3256680031914953</v>
      </c>
      <c r="P35" s="76">
        <f>分析係数表!C38</f>
        <v>1.1757092007334657E-2</v>
      </c>
      <c r="Q35" s="82">
        <f t="shared" si="5"/>
        <v>3.8289086773673673E-3</v>
      </c>
      <c r="R35" s="83">
        <v>4.5805824198318183E-3</v>
      </c>
      <c r="S35" s="84">
        <f t="shared" si="6"/>
        <v>2.2307608282989048E-2</v>
      </c>
      <c r="T35" s="85">
        <f>分析係数表!F38</f>
        <v>0.53048780487804881</v>
      </c>
      <c r="U35" s="86">
        <f t="shared" si="7"/>
        <v>1.183391415012224E-2</v>
      </c>
      <c r="V35" s="87">
        <f>分析係数表!D38</f>
        <v>0.25609756097560976</v>
      </c>
      <c r="W35" s="88">
        <f t="shared" si="8"/>
        <v>0</v>
      </c>
      <c r="X35" s="76">
        <f>分析係数表!E38</f>
        <v>0.24390243902439024</v>
      </c>
      <c r="Y35" s="89">
        <f t="shared" si="9"/>
        <v>0</v>
      </c>
    </row>
    <row r="36" spans="1:25" x14ac:dyDescent="0.2">
      <c r="A36" s="6" t="s">
        <v>24</v>
      </c>
      <c r="B36" s="5" t="s">
        <v>39</v>
      </c>
      <c r="C36" s="90"/>
      <c r="D36" s="76">
        <f>投入係数表!J36</f>
        <v>0</v>
      </c>
      <c r="E36" s="77">
        <f t="shared" si="0"/>
        <v>0</v>
      </c>
      <c r="F36" s="76">
        <f>分析係数表!C39</f>
        <v>1</v>
      </c>
      <c r="G36" s="77">
        <f t="shared" si="1"/>
        <v>0</v>
      </c>
      <c r="H36" s="77">
        <v>5.7883330369262994E-3</v>
      </c>
      <c r="I36" s="77">
        <f t="shared" si="2"/>
        <v>5.7883330369262994E-3</v>
      </c>
      <c r="J36" s="76">
        <f>分析係数表!G39</f>
        <v>0.35350897115602997</v>
      </c>
      <c r="K36" s="78">
        <f t="shared" si="3"/>
        <v>2.0462276565922743E-3</v>
      </c>
      <c r="L36" s="79"/>
      <c r="M36" s="80"/>
      <c r="N36" s="81">
        <f>分析係数表!H39</f>
        <v>3.855118358034283E-3</v>
      </c>
      <c r="O36" s="82">
        <f t="shared" si="4"/>
        <v>2.9394855457302825E-2</v>
      </c>
      <c r="P36" s="76">
        <f>分析係数表!C39</f>
        <v>1</v>
      </c>
      <c r="Q36" s="82">
        <f t="shared" si="5"/>
        <v>2.9394855457302825E-2</v>
      </c>
      <c r="R36" s="83">
        <v>3.2641638925535385E-2</v>
      </c>
      <c r="S36" s="84">
        <f t="shared" si="6"/>
        <v>3.8429971962461687E-2</v>
      </c>
      <c r="T36" s="85">
        <f>分析係数表!F39</f>
        <v>0.70417896888485121</v>
      </c>
      <c r="U36" s="86">
        <f t="shared" si="7"/>
        <v>2.7061578030800011E-2</v>
      </c>
      <c r="V36" s="87">
        <f>分析係数表!D39</f>
        <v>5.7687940040881215E-2</v>
      </c>
      <c r="W36" s="88">
        <f t="shared" si="8"/>
        <v>0</v>
      </c>
      <c r="X36" s="76">
        <f>分析係数表!E39</f>
        <v>7.3018396547808312E-2</v>
      </c>
      <c r="Y36" s="89">
        <f t="shared" si="9"/>
        <v>0</v>
      </c>
    </row>
    <row r="37" spans="1:25" x14ac:dyDescent="0.2">
      <c r="A37" s="6" t="s">
        <v>25</v>
      </c>
      <c r="B37" s="5" t="s">
        <v>40</v>
      </c>
      <c r="C37" s="90"/>
      <c r="D37" s="76">
        <f>投入係数表!J37</f>
        <v>0</v>
      </c>
      <c r="E37" s="77">
        <f t="shared" si="0"/>
        <v>0</v>
      </c>
      <c r="F37" s="76">
        <f>分析係数表!C40</f>
        <v>0.83949490339266697</v>
      </c>
      <c r="G37" s="77">
        <f t="shared" si="1"/>
        <v>0</v>
      </c>
      <c r="H37" s="77">
        <v>5.3372672273949704E-4</v>
      </c>
      <c r="I37" s="77">
        <f t="shared" si="2"/>
        <v>5.3372672273949704E-4</v>
      </c>
      <c r="J37" s="76">
        <f>分析係数表!G40</f>
        <v>0.50502596749874351</v>
      </c>
      <c r="K37" s="78">
        <f t="shared" si="3"/>
        <v>2.6954585453144815E-4</v>
      </c>
      <c r="L37" s="79"/>
      <c r="M37" s="80"/>
      <c r="N37" s="81">
        <f>分析係数表!H40</f>
        <v>2.8775704886755897E-2</v>
      </c>
      <c r="O37" s="82">
        <f t="shared" si="4"/>
        <v>0.21941159966343893</v>
      </c>
      <c r="P37" s="76">
        <f>分析係数表!C40</f>
        <v>0.83949490339266697</v>
      </c>
      <c r="Q37" s="82">
        <f t="shared" si="5"/>
        <v>0.18419491966268919</v>
      </c>
      <c r="R37" s="83">
        <v>0.18431880563850062</v>
      </c>
      <c r="S37" s="84">
        <f t="shared" si="6"/>
        <v>0.18485253236124011</v>
      </c>
      <c r="T37" s="85">
        <f>分析係数表!F40</f>
        <v>0.7013737644496566</v>
      </c>
      <c r="U37" s="86">
        <f t="shared" si="7"/>
        <v>0.12965071649025495</v>
      </c>
      <c r="V37" s="87">
        <f>分析係数表!D40</f>
        <v>8.3012229854246944E-2</v>
      </c>
      <c r="W37" s="88">
        <f t="shared" si="8"/>
        <v>0</v>
      </c>
      <c r="X37" s="76">
        <f>分析係数表!E40</f>
        <v>5.1013570112246609E-2</v>
      </c>
      <c r="Y37" s="89">
        <f t="shared" si="9"/>
        <v>0</v>
      </c>
    </row>
    <row r="38" spans="1:25" x14ac:dyDescent="0.2">
      <c r="A38" s="6" t="s">
        <v>26</v>
      </c>
      <c r="B38" s="5" t="s">
        <v>276</v>
      </c>
      <c r="C38" s="90"/>
      <c r="D38" s="76">
        <f>投入係数表!J38</f>
        <v>0</v>
      </c>
      <c r="E38" s="77">
        <f t="shared" si="0"/>
        <v>0</v>
      </c>
      <c r="F38" s="76">
        <f>分析係数表!C41</f>
        <v>0.80611940933656756</v>
      </c>
      <c r="G38" s="77">
        <f t="shared" si="1"/>
        <v>0</v>
      </c>
      <c r="H38" s="77">
        <v>5.9915623260277623E-4</v>
      </c>
      <c r="I38" s="77">
        <f t="shared" si="2"/>
        <v>5.9915623260277623E-4</v>
      </c>
      <c r="J38" s="76">
        <f>分析係数表!G41</f>
        <v>0.44252267454123601</v>
      </c>
      <c r="K38" s="78">
        <f t="shared" si="3"/>
        <v>2.6514021851943142E-4</v>
      </c>
      <c r="L38" s="79"/>
      <c r="M38" s="80"/>
      <c r="N38" s="81">
        <f>分析係数表!H41</f>
        <v>5.550583676720789E-2</v>
      </c>
      <c r="O38" s="82">
        <f t="shared" si="4"/>
        <v>0.4232259290842274</v>
      </c>
      <c r="P38" s="76">
        <f>分析係数表!C41</f>
        <v>0.80611940933656756</v>
      </c>
      <c r="Q38" s="82">
        <f t="shared" si="5"/>
        <v>0.34117063596929742</v>
      </c>
      <c r="R38" s="83">
        <v>0.34718731483762511</v>
      </c>
      <c r="S38" s="84">
        <f t="shared" si="6"/>
        <v>0.34778647107022786</v>
      </c>
      <c r="T38" s="85">
        <f>分析係数表!F41</f>
        <v>0.54745834212191524</v>
      </c>
      <c r="U38" s="86">
        <f t="shared" si="7"/>
        <v>0.19039860486453838</v>
      </c>
      <c r="V38" s="87">
        <f>分析係数表!D41</f>
        <v>0.12049145749841805</v>
      </c>
      <c r="W38" s="88">
        <f t="shared" si="8"/>
        <v>0</v>
      </c>
      <c r="X38" s="76">
        <f>分析係数表!E41</f>
        <v>0.11680025311115798</v>
      </c>
      <c r="Y38" s="89">
        <f t="shared" si="9"/>
        <v>0</v>
      </c>
    </row>
    <row r="39" spans="1:25" x14ac:dyDescent="0.2">
      <c r="A39" s="6" t="s">
        <v>51</v>
      </c>
      <c r="B39" s="5" t="s">
        <v>367</v>
      </c>
      <c r="C39" s="90"/>
      <c r="D39" s="76">
        <f>投入係数表!J39</f>
        <v>2.6525198938992041E-3</v>
      </c>
      <c r="E39" s="77">
        <f>$C$12*D39</f>
        <v>0.2652519893899204</v>
      </c>
      <c r="F39" s="76">
        <f>分析係数表!C42</f>
        <v>0.71104294478527608</v>
      </c>
      <c r="G39" s="77">
        <f>E39*F39</f>
        <v>0.18860555564596179</v>
      </c>
      <c r="H39" s="77">
        <v>0.19655205601960138</v>
      </c>
      <c r="I39" s="77">
        <f>C39+H39</f>
        <v>0.19655205601960138</v>
      </c>
      <c r="J39" s="76">
        <f>分析係数表!G42</f>
        <v>0.48544520547945208</v>
      </c>
      <c r="K39" s="78">
        <f>I39*J39</f>
        <v>9.5415253221844173E-2</v>
      </c>
      <c r="L39" s="79"/>
      <c r="M39" s="80"/>
      <c r="N39" s="81">
        <f>分析係数表!H42</f>
        <v>1.3778114335729669E-2</v>
      </c>
      <c r="O39" s="82">
        <f t="shared" si="4"/>
        <v>0.10505661350939095</v>
      </c>
      <c r="P39" s="76">
        <f>分析係数表!C42</f>
        <v>0.71104294478527608</v>
      </c>
      <c r="Q39" s="82">
        <f>O39*P39</f>
        <v>7.4699763838885963E-2</v>
      </c>
      <c r="R39" s="83">
        <v>7.7196920773660707E-2</v>
      </c>
      <c r="S39" s="84">
        <f>I39+R39</f>
        <v>0.2737489767932621</v>
      </c>
      <c r="T39" s="85">
        <f>分析係数表!F42</f>
        <v>0.55821917808219179</v>
      </c>
      <c r="U39" s="86">
        <f t="shared" si="7"/>
        <v>0.15281192882637576</v>
      </c>
      <c r="V39" s="87">
        <f>分析係数表!D42</f>
        <v>0.36986301369863012</v>
      </c>
      <c r="W39" s="88">
        <f t="shared" si="8"/>
        <v>0</v>
      </c>
      <c r="X39" s="76">
        <f>分析係数表!E42</f>
        <v>0.3535958904109589</v>
      </c>
      <c r="Y39" s="89">
        <f t="shared" si="9"/>
        <v>0</v>
      </c>
    </row>
    <row r="40" spans="1:25" x14ac:dyDescent="0.2">
      <c r="A40" s="6" t="s">
        <v>194</v>
      </c>
      <c r="B40" s="5" t="s">
        <v>41</v>
      </c>
      <c r="C40" s="90"/>
      <c r="D40" s="76">
        <f>投入係数表!J40</f>
        <v>4.5092838196286469E-2</v>
      </c>
      <c r="E40" s="77">
        <f>$C$12*D40</f>
        <v>4.5092838196286467</v>
      </c>
      <c r="F40" s="76">
        <f>分析係数表!C43</f>
        <v>0.39669527347252465</v>
      </c>
      <c r="G40" s="77">
        <f>E40*F40</f>
        <v>1.7888115779928164</v>
      </c>
      <c r="H40" s="77">
        <v>2.0862635843052417</v>
      </c>
      <c r="I40" s="77">
        <f>C40+H40</f>
        <v>2.0862635843052417</v>
      </c>
      <c r="J40" s="76">
        <f>分析係数表!G43</f>
        <v>0.35613275613275613</v>
      </c>
      <c r="K40" s="78">
        <f>I40*J40</f>
        <v>0.74298680029802833</v>
      </c>
      <c r="L40" s="79"/>
      <c r="M40" s="80"/>
      <c r="N40" s="81">
        <f>分析係数表!H43</f>
        <v>3.7184190080937818E-2</v>
      </c>
      <c r="O40" s="82">
        <f t="shared" si="4"/>
        <v>0.28352537878587242</v>
      </c>
      <c r="P40" s="76">
        <f>分析係数表!C43</f>
        <v>0.39669527347252465</v>
      </c>
      <c r="Q40" s="82">
        <f>O40*P40</f>
        <v>0.11247317767386279</v>
      </c>
      <c r="R40" s="83">
        <v>0.18382358198998394</v>
      </c>
      <c r="S40" s="84">
        <f>I40+R40</f>
        <v>2.2700871662952258</v>
      </c>
      <c r="T40" s="85">
        <f>分析係数表!F43</f>
        <v>0.65281385281385285</v>
      </c>
      <c r="U40" s="86">
        <f t="shared" si="7"/>
        <v>1.4819443492524678</v>
      </c>
      <c r="V40" s="87">
        <f>分析係数表!D43</f>
        <v>0.13751803751803751</v>
      </c>
      <c r="W40" s="88">
        <f t="shared" si="8"/>
        <v>0</v>
      </c>
      <c r="X40" s="76">
        <f>分析係数表!E43</f>
        <v>9.1486291486291491E-2</v>
      </c>
      <c r="Y40" s="89">
        <f t="shared" si="9"/>
        <v>0</v>
      </c>
    </row>
    <row r="41" spans="1:25" x14ac:dyDescent="0.2">
      <c r="A41" s="6" t="s">
        <v>340</v>
      </c>
      <c r="B41" s="5" t="s">
        <v>42</v>
      </c>
      <c r="C41" s="90"/>
      <c r="D41" s="76">
        <f>投入係数表!J41</f>
        <v>0</v>
      </c>
      <c r="E41" s="77">
        <f>$C$12*D41</f>
        <v>0</v>
      </c>
      <c r="F41" s="76">
        <f>分析係数表!C44</f>
        <v>0.38370118845500845</v>
      </c>
      <c r="G41" s="77">
        <f>E41*F41</f>
        <v>0</v>
      </c>
      <c r="H41" s="77">
        <v>1.6445953925482808E-3</v>
      </c>
      <c r="I41" s="77">
        <f>C41+H41</f>
        <v>1.6445953925482808E-3</v>
      </c>
      <c r="J41" s="76">
        <f>分析係数表!G44</f>
        <v>0.26240733113673803</v>
      </c>
      <c r="K41" s="78">
        <f>I41*J41</f>
        <v>4.3155388775837039E-4</v>
      </c>
      <c r="L41" s="79"/>
      <c r="M41" s="80"/>
      <c r="N41" s="81">
        <f>分析係数表!H44</f>
        <v>0.11164108061327853</v>
      </c>
      <c r="O41" s="82">
        <f t="shared" si="4"/>
        <v>0.85125101824311655</v>
      </c>
      <c r="P41" s="76">
        <f>分析係数表!C44</f>
        <v>0.38370118845500845</v>
      </c>
      <c r="Q41" s="82">
        <f>O41*P41</f>
        <v>0.32662602737341989</v>
      </c>
      <c r="R41" s="83">
        <v>0.33167284182493389</v>
      </c>
      <c r="S41" s="84">
        <f>I41+R41</f>
        <v>0.33331743721748219</v>
      </c>
      <c r="T41" s="85">
        <f>分析係数表!F44</f>
        <v>0.45680601317957165</v>
      </c>
      <c r="U41" s="86">
        <f t="shared" si="7"/>
        <v>0.15226140961855023</v>
      </c>
      <c r="V41" s="87">
        <f>分析係数表!D44</f>
        <v>0.17087108731466227</v>
      </c>
      <c r="W41" s="88">
        <f t="shared" si="8"/>
        <v>0</v>
      </c>
      <c r="X41" s="76">
        <f>分析係数表!E44</f>
        <v>0.10131795716639209</v>
      </c>
      <c r="Y41" s="89">
        <f t="shared" si="9"/>
        <v>0</v>
      </c>
    </row>
    <row r="42" spans="1:25" x14ac:dyDescent="0.2">
      <c r="A42" s="6" t="s">
        <v>341</v>
      </c>
      <c r="B42" s="5" t="s">
        <v>278</v>
      </c>
      <c r="C42" s="90"/>
      <c r="D42" s="76">
        <f>投入係数表!J42</f>
        <v>0</v>
      </c>
      <c r="E42" s="77">
        <f>$C$12*D42</f>
        <v>0</v>
      </c>
      <c r="F42" s="76">
        <f>分析係数表!C45</f>
        <v>1</v>
      </c>
      <c r="G42" s="77">
        <f>E42*F42</f>
        <v>0</v>
      </c>
      <c r="H42" s="77">
        <v>1.2962013987226385E-2</v>
      </c>
      <c r="I42" s="77">
        <f>C42+H42</f>
        <v>1.2962013987226385E-2</v>
      </c>
      <c r="J42" s="76">
        <f>分析係数表!G45</f>
        <v>0</v>
      </c>
      <c r="K42" s="78">
        <f>I42*J42</f>
        <v>0</v>
      </c>
      <c r="L42" s="79"/>
      <c r="M42" s="80"/>
      <c r="N42" s="81">
        <f>分析係数表!H45</f>
        <v>0</v>
      </c>
      <c r="O42" s="82">
        <f t="shared" si="4"/>
        <v>0</v>
      </c>
      <c r="P42" s="76">
        <f>分析係数表!C45</f>
        <v>1</v>
      </c>
      <c r="Q42" s="82">
        <f>O42*P42</f>
        <v>0</v>
      </c>
      <c r="R42" s="83">
        <v>4.4665753015931588E-3</v>
      </c>
      <c r="S42" s="84">
        <f>I42+R42</f>
        <v>1.7428589288819546E-2</v>
      </c>
      <c r="T42" s="85">
        <f>分析係数表!F45</f>
        <v>0</v>
      </c>
      <c r="U42" s="86">
        <f t="shared" si="7"/>
        <v>0</v>
      </c>
      <c r="V42" s="87">
        <f>分析係数表!D45</f>
        <v>0</v>
      </c>
      <c r="W42" s="88">
        <f t="shared" si="8"/>
        <v>0</v>
      </c>
      <c r="X42" s="76">
        <f>分析係数表!E45</f>
        <v>0</v>
      </c>
      <c r="Y42" s="89">
        <f t="shared" si="9"/>
        <v>0</v>
      </c>
    </row>
    <row r="43" spans="1:25" x14ac:dyDescent="0.2">
      <c r="A43" s="6" t="s">
        <v>342</v>
      </c>
      <c r="B43" s="5" t="s">
        <v>279</v>
      </c>
      <c r="C43" s="90"/>
      <c r="D43" s="76">
        <f>投入係数表!J43</f>
        <v>2.6525198938992041E-3</v>
      </c>
      <c r="E43" s="77">
        <f>$C$12*D43</f>
        <v>0.2652519893899204</v>
      </c>
      <c r="F43" s="76">
        <f>分析係数表!C46</f>
        <v>8.9294904786412777E-2</v>
      </c>
      <c r="G43" s="77">
        <f>E43*F43</f>
        <v>2.3685651136979513E-2</v>
      </c>
      <c r="H43" s="77">
        <v>3.0520301467429577E-2</v>
      </c>
      <c r="I43" s="77">
        <f>C43+H43</f>
        <v>3.0520301467429577E-2</v>
      </c>
      <c r="J43" s="76">
        <f>分析係数表!G46</f>
        <v>8.6206896551724137E-3</v>
      </c>
      <c r="K43" s="78">
        <f>I43*J43</f>
        <v>2.6310604713301357E-4</v>
      </c>
      <c r="L43" s="79"/>
      <c r="M43" s="80"/>
      <c r="N43" s="81">
        <f>分析係数表!H46</f>
        <v>2.2501303069342959E-2</v>
      </c>
      <c r="O43" s="82">
        <f t="shared" si="4"/>
        <v>0.17156997266915527</v>
      </c>
      <c r="P43" s="76">
        <f>分析係数表!C46</f>
        <v>8.9294904786412777E-2</v>
      </c>
      <c r="Q43" s="82">
        <f>O43*P43</f>
        <v>1.5320324373699663E-2</v>
      </c>
      <c r="R43" s="83">
        <v>1.7119403741589871E-2</v>
      </c>
      <c r="S43" s="84">
        <f>I43+R43</f>
        <v>4.7639705209019445E-2</v>
      </c>
      <c r="T43" s="85">
        <f>分析係数表!F46</f>
        <v>0.31609195402298851</v>
      </c>
      <c r="U43" s="86">
        <f t="shared" si="7"/>
        <v>1.50585275085981E-2</v>
      </c>
      <c r="V43" s="87">
        <f>分析係数表!D46</f>
        <v>1.4367816091954023E-2</v>
      </c>
      <c r="W43" s="88">
        <f t="shared" si="8"/>
        <v>0</v>
      </c>
      <c r="X43" s="76">
        <f>分析係数表!E46</f>
        <v>4.3103448275862072E-2</v>
      </c>
      <c r="Y43" s="89">
        <f t="shared" si="9"/>
        <v>0</v>
      </c>
    </row>
    <row r="44" spans="1:25" x14ac:dyDescent="0.2">
      <c r="A44" s="192">
        <v>40</v>
      </c>
      <c r="B44" s="14" t="s">
        <v>150</v>
      </c>
      <c r="C44" s="197">
        <f>SUM(C5:C43)</f>
        <v>100</v>
      </c>
      <c r="D44" s="92">
        <f>投入係数表!J44</f>
        <v>0.6870026525198939</v>
      </c>
      <c r="E44" s="91">
        <f>SUM(E5:E43)</f>
        <v>68.700265251989421</v>
      </c>
      <c r="F44" s="92">
        <f>分析係数表!C47</f>
        <v>0.47263002368346718</v>
      </c>
      <c r="G44" s="91">
        <f>SUM(G5:G43)</f>
        <v>10.27898710109119</v>
      </c>
      <c r="H44" s="91">
        <f>SUM(H5:H43)</f>
        <v>11.54041046582301</v>
      </c>
      <c r="I44" s="91">
        <f>SUM(I5:I43)</f>
        <v>111.54041046582299</v>
      </c>
      <c r="J44" s="92">
        <f>分析係数表!G47</f>
        <v>0.26462048578521241</v>
      </c>
      <c r="K44" s="93">
        <f>SUM(K5:K43)</f>
        <v>12.160909935003593</v>
      </c>
      <c r="L44" s="94">
        <f>最終需要_まとめ!$L$33</f>
        <v>0.627</v>
      </c>
      <c r="M44" s="91">
        <f>K44*L44</f>
        <v>7.6248905292472529</v>
      </c>
      <c r="N44" s="95">
        <f>分析係数表!H47</f>
        <v>1</v>
      </c>
      <c r="O44" s="91">
        <f>SUM(O5:O43)</f>
        <v>7.6248905292472529</v>
      </c>
      <c r="P44" s="92">
        <f>分析係数表!C47</f>
        <v>0.47263002368346718</v>
      </c>
      <c r="Q44" s="96">
        <f>SUM(Q5:Q43)</f>
        <v>3.2547985745091004</v>
      </c>
      <c r="R44" s="91">
        <f>SUM(R5:R43)</f>
        <v>3.6559329984020246</v>
      </c>
      <c r="S44" s="97">
        <f>SUM(S5:S43)</f>
        <v>115.196343464225</v>
      </c>
      <c r="T44" s="98">
        <f>分析係数表!F47</f>
        <v>0.52662257348619745</v>
      </c>
      <c r="U44" s="99">
        <f>SUM(U5:U43)</f>
        <v>38.288445994942457</v>
      </c>
      <c r="V44" s="100">
        <f>分析係数表!D47</f>
        <v>0.12117876158981061</v>
      </c>
      <c r="W44" s="101">
        <f>SUM(W5:W43)</f>
        <v>1</v>
      </c>
      <c r="X44" s="92">
        <f>分析係数表!E47</f>
        <v>8.7670283594003556E-2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302</v>
      </c>
      <c r="S2" s="3" t="s">
        <v>152</v>
      </c>
      <c r="U2" s="64" t="s">
        <v>209</v>
      </c>
      <c r="W2" s="3" t="s">
        <v>130</v>
      </c>
      <c r="Y2" s="3" t="s">
        <v>153</v>
      </c>
    </row>
    <row r="3" spans="1:25" ht="44" x14ac:dyDescent="0.2">
      <c r="B3" s="65"/>
      <c r="C3" s="66" t="s">
        <v>227</v>
      </c>
      <c r="D3" s="66" t="s">
        <v>243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投入係数表!K5</f>
        <v>0</v>
      </c>
      <c r="E5" s="110">
        <f t="shared" ref="E5:E38" si="0">$C$13*D5</f>
        <v>0</v>
      </c>
      <c r="F5" s="76">
        <f>分析係数表!C8</f>
        <v>1</v>
      </c>
      <c r="G5" s="110">
        <f t="shared" ref="G5:G38" si="1">E5*F5</f>
        <v>0</v>
      </c>
      <c r="H5" s="110">
        <f t="array" ref="H5:H43">MMULT(逆行列係数!C5:AO43,'9'!G5:G43)</f>
        <v>1.6135708178653492E-4</v>
      </c>
      <c r="I5" s="110">
        <f t="shared" ref="I5:I38" si="2">C5+H5</f>
        <v>1.6135708178653492E-4</v>
      </c>
      <c r="J5" s="107">
        <f>分析係数表!G8</f>
        <v>0.11965371866250442</v>
      </c>
      <c r="K5" s="111">
        <f t="shared" ref="K5:K38" si="3">I5*J5</f>
        <v>1.9306974868288767E-5</v>
      </c>
      <c r="L5" s="79" t="s">
        <v>182</v>
      </c>
      <c r="M5" s="80" t="s">
        <v>182</v>
      </c>
      <c r="N5" s="81">
        <f>分析係数表!H8</f>
        <v>1.2017741412035444E-2</v>
      </c>
      <c r="O5" s="82">
        <f t="shared" ref="O5:O43" si="4">$M$44*N5</f>
        <v>3.3961978257594803E-2</v>
      </c>
      <c r="P5" s="76">
        <f>分析係数表!C8</f>
        <v>1</v>
      </c>
      <c r="Q5" s="82">
        <f t="shared" ref="Q5:Q38" si="5">O5*P5</f>
        <v>3.3961978257594803E-2</v>
      </c>
      <c r="R5" s="83">
        <f t="array" ref="R5:R43">MMULT(逆行列係数!C5:AO43,'9'!Q5:Q43)</f>
        <v>5.057913148077494E-2</v>
      </c>
      <c r="S5" s="84">
        <f t="shared" ref="S5:S38" si="6">I5+R5</f>
        <v>5.0740488562561477E-2</v>
      </c>
      <c r="T5" s="85">
        <f>分析係数表!F8</f>
        <v>0.45142084768126667</v>
      </c>
      <c r="U5" s="86">
        <f t="shared" ref="U5:U43" si="7">S5*T5</f>
        <v>2.2905314358673119E-2</v>
      </c>
      <c r="V5" s="87">
        <f>分析係数表!D8</f>
        <v>0.2219933704502301</v>
      </c>
      <c r="W5" s="167">
        <f t="shared" ref="W5:W43" si="8">ROUND(S5*V5,0)</f>
        <v>0</v>
      </c>
      <c r="X5" s="76">
        <f>分析係数表!E8</f>
        <v>0.14173076304186916</v>
      </c>
      <c r="Y5" s="166">
        <f t="shared" ref="Y5:Y43" si="9">ROUND(S5*X5,0)</f>
        <v>0</v>
      </c>
    </row>
    <row r="6" spans="1:25" x14ac:dyDescent="0.2">
      <c r="A6" s="6" t="s">
        <v>219</v>
      </c>
      <c r="B6" s="5" t="s">
        <v>265</v>
      </c>
      <c r="C6" s="90"/>
      <c r="D6" s="107">
        <f>投入係数表!K6</f>
        <v>0</v>
      </c>
      <c r="E6" s="110">
        <f t="shared" si="0"/>
        <v>0</v>
      </c>
      <c r="F6" s="76">
        <f>分析係数表!C9</f>
        <v>0.51136363636363635</v>
      </c>
      <c r="G6" s="110">
        <f t="shared" si="1"/>
        <v>0</v>
      </c>
      <c r="H6" s="110">
        <v>1.2633483734129092E-5</v>
      </c>
      <c r="I6" s="110">
        <f t="shared" si="2"/>
        <v>1.2633483734129092E-5</v>
      </c>
      <c r="J6" s="107">
        <f>分析係数表!G9</f>
        <v>0.25773195876288657</v>
      </c>
      <c r="K6" s="111">
        <f t="shared" si="3"/>
        <v>3.2560525087961573E-6</v>
      </c>
      <c r="L6" s="79"/>
      <c r="M6" s="80"/>
      <c r="N6" s="81">
        <f>分析係数表!H9</f>
        <v>6.2940707886274014E-4</v>
      </c>
      <c r="O6" s="82">
        <f t="shared" si="4"/>
        <v>1.7786960789575022E-3</v>
      </c>
      <c r="P6" s="76">
        <f>分析係数表!C9</f>
        <v>0.51136363636363635</v>
      </c>
      <c r="Q6" s="82">
        <f t="shared" si="5"/>
        <v>9.0956049492144997E-4</v>
      </c>
      <c r="R6" s="83">
        <v>1.0838537805190887E-3</v>
      </c>
      <c r="S6" s="84">
        <f t="shared" si="6"/>
        <v>1.0964872642532178E-3</v>
      </c>
      <c r="T6" s="85">
        <f>分析係数表!F9</f>
        <v>0.69072164948453607</v>
      </c>
      <c r="U6" s="86">
        <f t="shared" si="7"/>
        <v>7.5736749180376893E-4</v>
      </c>
      <c r="V6" s="87">
        <f>分析係数表!D9</f>
        <v>0.13402061855670103</v>
      </c>
      <c r="W6" s="167">
        <f t="shared" si="8"/>
        <v>0</v>
      </c>
      <c r="X6" s="76">
        <f>分析係数表!E9</f>
        <v>0</v>
      </c>
      <c r="Y6" s="166">
        <f t="shared" si="9"/>
        <v>0</v>
      </c>
    </row>
    <row r="7" spans="1:25" x14ac:dyDescent="0.2">
      <c r="A7" s="6" t="s">
        <v>220</v>
      </c>
      <c r="B7" s="5" t="s">
        <v>266</v>
      </c>
      <c r="C7" s="90"/>
      <c r="D7" s="107">
        <f>投入係数表!K7</f>
        <v>0</v>
      </c>
      <c r="E7" s="110">
        <f t="shared" si="0"/>
        <v>0</v>
      </c>
      <c r="F7" s="76">
        <f>分析係数表!C10</f>
        <v>1</v>
      </c>
      <c r="G7" s="110">
        <f t="shared" si="1"/>
        <v>0</v>
      </c>
      <c r="H7" s="110">
        <v>1.1674071418619502E-4</v>
      </c>
      <c r="I7" s="110">
        <f t="shared" si="2"/>
        <v>1.1674071418619502E-4</v>
      </c>
      <c r="J7" s="107">
        <f>分析係数表!G10</f>
        <v>0.17918250950570341</v>
      </c>
      <c r="K7" s="111">
        <f t="shared" si="3"/>
        <v>2.0917894129370495E-5</v>
      </c>
      <c r="L7" s="79"/>
      <c r="M7" s="80"/>
      <c r="N7" s="81">
        <f>分析係数表!H10</f>
        <v>1.2293107009037892E-3</v>
      </c>
      <c r="O7" s="82">
        <f t="shared" si="4"/>
        <v>3.4740157792138709E-3</v>
      </c>
      <c r="P7" s="76">
        <f>分析係数表!C10</f>
        <v>1</v>
      </c>
      <c r="Q7" s="82">
        <f t="shared" si="5"/>
        <v>3.4740157792138709E-3</v>
      </c>
      <c r="R7" s="83">
        <v>5.5840231876210737E-3</v>
      </c>
      <c r="S7" s="84">
        <f t="shared" si="6"/>
        <v>5.7007639018072688E-3</v>
      </c>
      <c r="T7" s="85">
        <f>分析係数表!F10</f>
        <v>0.51806083650190116</v>
      </c>
      <c r="U7" s="86">
        <f t="shared" si="7"/>
        <v>2.9533425156701154E-3</v>
      </c>
      <c r="V7" s="87">
        <f>分析係数表!D10</f>
        <v>0.10527566539923955</v>
      </c>
      <c r="W7" s="167">
        <f t="shared" si="8"/>
        <v>0</v>
      </c>
      <c r="X7" s="76">
        <f>分析係数表!E10</f>
        <v>7.4144486692015205E-2</v>
      </c>
      <c r="Y7" s="166">
        <f t="shared" si="9"/>
        <v>0</v>
      </c>
    </row>
    <row r="8" spans="1:25" x14ac:dyDescent="0.2">
      <c r="A8" s="6" t="s">
        <v>221</v>
      </c>
      <c r="B8" s="5" t="s">
        <v>27</v>
      </c>
      <c r="C8" s="90"/>
      <c r="D8" s="107">
        <f>投入係数表!K8</f>
        <v>0.58754603280883833</v>
      </c>
      <c r="E8" s="110">
        <f t="shared" si="0"/>
        <v>58.754603280883835</v>
      </c>
      <c r="F8" s="76">
        <f>分析係数表!C11</f>
        <v>1.1623683254631256E-2</v>
      </c>
      <c r="G8" s="110">
        <f t="shared" si="1"/>
        <v>0.68294489828851213</v>
      </c>
      <c r="H8" s="110">
        <v>0.69812941191727029</v>
      </c>
      <c r="I8" s="110">
        <f t="shared" si="2"/>
        <v>0.69812941191727029</v>
      </c>
      <c r="J8" s="107">
        <f>分析係数表!G11</f>
        <v>0.35416666666666669</v>
      </c>
      <c r="K8" s="111">
        <f t="shared" si="3"/>
        <v>0.24725416672069991</v>
      </c>
      <c r="L8" s="79"/>
      <c r="M8" s="80"/>
      <c r="N8" s="81">
        <f>分析係数表!H11</f>
        <v>-1.9668971214460629E-5</v>
      </c>
      <c r="O8" s="82">
        <f t="shared" si="4"/>
        <v>-5.5584252467421943E-5</v>
      </c>
      <c r="P8" s="76">
        <f>分析係数表!C11</f>
        <v>1.1623683254631256E-2</v>
      </c>
      <c r="Q8" s="82">
        <f t="shared" si="5"/>
        <v>-6.460937446267685E-7</v>
      </c>
      <c r="R8" s="83">
        <v>1.8982298190916224E-4</v>
      </c>
      <c r="S8" s="84">
        <f t="shared" si="6"/>
        <v>0.69831923489917946</v>
      </c>
      <c r="T8" s="85">
        <f>分析係数表!F11</f>
        <v>0.60416666666666663</v>
      </c>
      <c r="U8" s="86">
        <f t="shared" si="7"/>
        <v>0.42190120441825424</v>
      </c>
      <c r="V8" s="87">
        <f>分析係数表!D11</f>
        <v>8.3333333333333329E-2</v>
      </c>
      <c r="W8" s="167">
        <f t="shared" si="8"/>
        <v>0</v>
      </c>
      <c r="X8" s="76">
        <f>分析係数表!E11</f>
        <v>6.25E-2</v>
      </c>
      <c r="Y8" s="166">
        <f t="shared" si="9"/>
        <v>0</v>
      </c>
    </row>
    <row r="9" spans="1:25" x14ac:dyDescent="0.2">
      <c r="A9" s="6" t="s">
        <v>222</v>
      </c>
      <c r="B9" s="5" t="s">
        <v>190</v>
      </c>
      <c r="C9" s="90"/>
      <c r="D9" s="107">
        <f>投入係数表!K9</f>
        <v>0</v>
      </c>
      <c r="E9" s="110">
        <f t="shared" si="0"/>
        <v>0</v>
      </c>
      <c r="F9" s="76">
        <f>分析係数表!C12</f>
        <v>0.11373523927905527</v>
      </c>
      <c r="G9" s="110">
        <f t="shared" si="1"/>
        <v>0</v>
      </c>
      <c r="H9" s="110">
        <v>2.5364645178399227E-5</v>
      </c>
      <c r="I9" s="110">
        <f t="shared" si="2"/>
        <v>2.5364645178399227E-5</v>
      </c>
      <c r="J9" s="107">
        <f>分析係数表!G12</f>
        <v>0.14013636107511129</v>
      </c>
      <c r="K9" s="111">
        <f t="shared" si="3"/>
        <v>3.5545090752622346E-6</v>
      </c>
      <c r="L9" s="79"/>
      <c r="M9" s="80"/>
      <c r="N9" s="81">
        <f>分析係数表!H12</f>
        <v>9.2788371704218012E-2</v>
      </c>
      <c r="O9" s="82">
        <f t="shared" si="4"/>
        <v>0.262218711015063</v>
      </c>
      <c r="P9" s="76">
        <f>分析係数表!C12</f>
        <v>0.11373523927905527</v>
      </c>
      <c r="Q9" s="82">
        <f t="shared" si="5"/>
        <v>2.9823507840743634E-2</v>
      </c>
      <c r="R9" s="83">
        <v>3.3697613458444742E-2</v>
      </c>
      <c r="S9" s="84">
        <f t="shared" si="6"/>
        <v>3.3722978103623139E-2</v>
      </c>
      <c r="T9" s="85">
        <f>分析係数表!F12</f>
        <v>0.31610976503070942</v>
      </c>
      <c r="U9" s="86">
        <f t="shared" si="7"/>
        <v>1.0660162684472068E-2</v>
      </c>
      <c r="V9" s="87">
        <f>分析係数表!D12</f>
        <v>5.0318363667098666E-2</v>
      </c>
      <c r="W9" s="167">
        <f t="shared" si="8"/>
        <v>0</v>
      </c>
      <c r="X9" s="76">
        <f>分析係数表!E12</f>
        <v>4.4345523187017524E-2</v>
      </c>
      <c r="Y9" s="166">
        <f t="shared" si="9"/>
        <v>0</v>
      </c>
    </row>
    <row r="10" spans="1:25" x14ac:dyDescent="0.2">
      <c r="A10" s="6" t="s">
        <v>223</v>
      </c>
      <c r="B10" s="5" t="s">
        <v>28</v>
      </c>
      <c r="C10" s="90"/>
      <c r="D10" s="107">
        <f>投入係数表!K10</f>
        <v>0</v>
      </c>
      <c r="E10" s="110">
        <f t="shared" si="0"/>
        <v>0</v>
      </c>
      <c r="F10" s="76">
        <f>分析係数表!C13</f>
        <v>0</v>
      </c>
      <c r="G10" s="110">
        <f t="shared" si="1"/>
        <v>0</v>
      </c>
      <c r="H10" s="110">
        <v>0</v>
      </c>
      <c r="I10" s="110">
        <f t="shared" si="2"/>
        <v>0</v>
      </c>
      <c r="J10" s="107">
        <f>分析係数表!G13</f>
        <v>0.2455470737913486</v>
      </c>
      <c r="K10" s="111">
        <f t="shared" si="3"/>
        <v>0</v>
      </c>
      <c r="L10" s="79"/>
      <c r="M10" s="80"/>
      <c r="N10" s="81">
        <f>分析係数表!H13</f>
        <v>1.4053479932732118E-2</v>
      </c>
      <c r="O10" s="82">
        <f t="shared" si="4"/>
        <v>3.9714948387972973E-2</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107">
        <f>投入係数表!K11</f>
        <v>0</v>
      </c>
      <c r="E11" s="110">
        <f t="shared" si="0"/>
        <v>0</v>
      </c>
      <c r="F11" s="76">
        <f>分析係数表!C14</f>
        <v>8.3810515356585125E-2</v>
      </c>
      <c r="G11" s="110">
        <f t="shared" si="1"/>
        <v>0</v>
      </c>
      <c r="H11" s="110">
        <v>1.235278883257112E-3</v>
      </c>
      <c r="I11" s="110">
        <f t="shared" si="2"/>
        <v>1.235278883257112E-3</v>
      </c>
      <c r="J11" s="107">
        <f>分析係数表!G14</f>
        <v>0.16188655194391333</v>
      </c>
      <c r="K11" s="111">
        <f t="shared" si="3"/>
        <v>1.999750390996217E-4</v>
      </c>
      <c r="L11" s="79"/>
      <c r="M11" s="80"/>
      <c r="N11" s="81">
        <f>分析係数表!H14</f>
        <v>1.1703037872604074E-3</v>
      </c>
      <c r="O11" s="82">
        <f t="shared" si="4"/>
        <v>3.3072630218116054E-3</v>
      </c>
      <c r="P11" s="76">
        <f>分析係数表!C14</f>
        <v>8.3810515356585125E-2</v>
      </c>
      <c r="Q11" s="82">
        <f t="shared" si="5"/>
        <v>2.771834182778077E-4</v>
      </c>
      <c r="R11" s="83">
        <v>1.0386814908561292E-3</v>
      </c>
      <c r="S11" s="84">
        <f t="shared" si="6"/>
        <v>2.2739603741132415E-3</v>
      </c>
      <c r="T11" s="85">
        <f>分析係数表!F14</f>
        <v>0.30656469088591459</v>
      </c>
      <c r="U11" s="86">
        <f t="shared" si="7"/>
        <v>6.9711595917684461E-4</v>
      </c>
      <c r="V11" s="87">
        <f>分析係数表!D14</f>
        <v>7.2020395156150413E-2</v>
      </c>
      <c r="W11" s="167">
        <f t="shared" si="8"/>
        <v>0</v>
      </c>
      <c r="X11" s="76">
        <f>分析係数表!E14</f>
        <v>4.2702358189929894E-2</v>
      </c>
      <c r="Y11" s="166">
        <f t="shared" si="9"/>
        <v>0</v>
      </c>
    </row>
    <row r="12" spans="1:25" x14ac:dyDescent="0.2">
      <c r="A12" s="6" t="s">
        <v>225</v>
      </c>
      <c r="B12" s="5" t="s">
        <v>29</v>
      </c>
      <c r="C12" s="90"/>
      <c r="D12" s="107">
        <f>投入係数表!K12</f>
        <v>1.6739203213927017E-3</v>
      </c>
      <c r="E12" s="110">
        <f t="shared" si="0"/>
        <v>0.16739203213927017</v>
      </c>
      <c r="F12" s="76">
        <f>分析係数表!C15</f>
        <v>0</v>
      </c>
      <c r="G12" s="110">
        <f t="shared" si="1"/>
        <v>0</v>
      </c>
      <c r="H12" s="110">
        <v>0</v>
      </c>
      <c r="I12" s="110">
        <f t="shared" si="2"/>
        <v>0</v>
      </c>
      <c r="J12" s="107">
        <f>分析係数表!G15</f>
        <v>9.2838196286472149E-2</v>
      </c>
      <c r="K12" s="111">
        <f t="shared" si="3"/>
        <v>0</v>
      </c>
      <c r="L12" s="79"/>
      <c r="M12" s="80"/>
      <c r="N12" s="81">
        <f>分析係数表!H15</f>
        <v>8.5658369638976026E-3</v>
      </c>
      <c r="O12" s="82">
        <f t="shared" si="4"/>
        <v>2.4206941949562251E-2</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75">
        <f>最終需要_まとめ!C14</f>
        <v>100</v>
      </c>
      <c r="D13" s="107">
        <f>投入係数表!K13</f>
        <v>6.1935051891529966E-2</v>
      </c>
      <c r="E13" s="110">
        <f t="shared" si="0"/>
        <v>6.1935051891529964</v>
      </c>
      <c r="F13" s="76">
        <f>分析係数表!C16</f>
        <v>0.33235149729995095</v>
      </c>
      <c r="G13" s="110">
        <f t="shared" si="1"/>
        <v>2.0584207231500145</v>
      </c>
      <c r="H13" s="110">
        <v>2.1361611556861781</v>
      </c>
      <c r="I13" s="110">
        <f t="shared" si="2"/>
        <v>102.13616115568618</v>
      </c>
      <c r="J13" s="107">
        <f>分析係数表!G16</f>
        <v>3.3478406427854032E-2</v>
      </c>
      <c r="K13" s="111">
        <f t="shared" si="3"/>
        <v>3.4193559141508594</v>
      </c>
      <c r="L13" s="79"/>
      <c r="M13" s="80"/>
      <c r="N13" s="81">
        <f>分析係数表!H16</f>
        <v>1.6757963474720455E-2</v>
      </c>
      <c r="O13" s="82">
        <f t="shared" si="4"/>
        <v>4.7357783102243492E-2</v>
      </c>
      <c r="P13" s="76">
        <f>分析係数表!C16</f>
        <v>0.33235149729995095</v>
      </c>
      <c r="Q13" s="82">
        <f t="shared" si="5"/>
        <v>1.5739430122836941E-2</v>
      </c>
      <c r="R13" s="83">
        <v>1.94408534212041E-2</v>
      </c>
      <c r="S13" s="84">
        <f t="shared" si="6"/>
        <v>102.15560200910738</v>
      </c>
      <c r="T13" s="85">
        <f>分析係数表!F16</f>
        <v>0.28858386340810177</v>
      </c>
      <c r="U13" s="86">
        <f t="shared" si="7"/>
        <v>29.480458296568653</v>
      </c>
      <c r="V13" s="87">
        <f>分析係数表!D16</f>
        <v>0</v>
      </c>
      <c r="W13" s="167">
        <f t="shared" si="8"/>
        <v>0</v>
      </c>
      <c r="X13" s="76">
        <f>分析係数表!E16</f>
        <v>0</v>
      </c>
      <c r="Y13" s="166">
        <f t="shared" si="9"/>
        <v>0</v>
      </c>
    </row>
    <row r="14" spans="1:25" x14ac:dyDescent="0.2">
      <c r="A14" s="6" t="s">
        <v>2</v>
      </c>
      <c r="B14" s="5" t="s">
        <v>364</v>
      </c>
      <c r="C14" s="90"/>
      <c r="D14" s="107">
        <f>投入係数表!K14</f>
        <v>3.3478406427854036E-4</v>
      </c>
      <c r="E14" s="110">
        <f t="shared" si="0"/>
        <v>3.3478406427854039E-2</v>
      </c>
      <c r="F14" s="76">
        <f>分析係数表!C17</f>
        <v>6.074586697424067E-2</v>
      </c>
      <c r="G14" s="110">
        <f t="shared" si="1"/>
        <v>2.0336748233759851E-3</v>
      </c>
      <c r="H14" s="110">
        <v>2.8766056218992326E-3</v>
      </c>
      <c r="I14" s="110">
        <f t="shared" si="2"/>
        <v>2.8766056218992326E-3</v>
      </c>
      <c r="J14" s="107">
        <f>分析係数表!G17</f>
        <v>0.21321961620469082</v>
      </c>
      <c r="K14" s="111">
        <f t="shared" si="3"/>
        <v>6.1334874667361031E-4</v>
      </c>
      <c r="L14" s="79"/>
      <c r="M14" s="80"/>
      <c r="N14" s="81">
        <f>分析係数表!H17</f>
        <v>2.8520008260967912E-3</v>
      </c>
      <c r="O14" s="82">
        <f t="shared" si="4"/>
        <v>8.0597166077761816E-3</v>
      </c>
      <c r="P14" s="76">
        <f>分析係数表!C17</f>
        <v>6.074586697424067E-2</v>
      </c>
      <c r="Q14" s="82">
        <f t="shared" si="5"/>
        <v>4.8959447290605014E-4</v>
      </c>
      <c r="R14" s="83">
        <v>8.930376800013758E-4</v>
      </c>
      <c r="S14" s="84">
        <f t="shared" si="6"/>
        <v>3.7696433019006083E-3</v>
      </c>
      <c r="T14" s="85">
        <f>分析係数表!F17</f>
        <v>0.32302771855010659</v>
      </c>
      <c r="U14" s="86">
        <f t="shared" si="7"/>
        <v>1.2176992755606442E-3</v>
      </c>
      <c r="V14" s="87">
        <f>分析係数表!D17</f>
        <v>9.5948827292110878E-2</v>
      </c>
      <c r="W14" s="167">
        <f t="shared" si="8"/>
        <v>0</v>
      </c>
      <c r="X14" s="76">
        <f>分析係数表!E17</f>
        <v>8.8486140724946691E-2</v>
      </c>
      <c r="Y14" s="166">
        <f t="shared" si="9"/>
        <v>0</v>
      </c>
    </row>
    <row r="15" spans="1:25" x14ac:dyDescent="0.2">
      <c r="A15" s="6" t="s">
        <v>3</v>
      </c>
      <c r="B15" s="5" t="s">
        <v>31</v>
      </c>
      <c r="C15" s="90"/>
      <c r="D15" s="107">
        <f>投入係数表!K15</f>
        <v>3.3478406427854036E-4</v>
      </c>
      <c r="E15" s="110">
        <f t="shared" si="0"/>
        <v>3.3478406427854039E-2</v>
      </c>
      <c r="F15" s="76">
        <f>分析係数表!C18</f>
        <v>0.54911591355599221</v>
      </c>
      <c r="G15" s="110">
        <f t="shared" si="1"/>
        <v>1.8383525730029871E-2</v>
      </c>
      <c r="H15" s="110">
        <v>2.171363807886894E-2</v>
      </c>
      <c r="I15" s="110">
        <f t="shared" si="2"/>
        <v>2.171363807886894E-2</v>
      </c>
      <c r="J15" s="107">
        <f>分析係数表!G18</f>
        <v>0.21576398062527521</v>
      </c>
      <c r="K15" s="111">
        <f t="shared" si="3"/>
        <v>4.6850209857533156E-3</v>
      </c>
      <c r="L15" s="79"/>
      <c r="M15" s="80"/>
      <c r="N15" s="81">
        <f>分析係数表!H18</f>
        <v>4.5238633793259444E-4</v>
      </c>
      <c r="O15" s="82">
        <f t="shared" si="4"/>
        <v>1.2784378067507045E-3</v>
      </c>
      <c r="P15" s="76">
        <f>分析係数表!C18</f>
        <v>0.54911591355599221</v>
      </c>
      <c r="Q15" s="82">
        <f t="shared" si="5"/>
        <v>7.0201054417843212E-4</v>
      </c>
      <c r="R15" s="83">
        <v>1.6325732384536837E-3</v>
      </c>
      <c r="S15" s="84">
        <f t="shared" si="6"/>
        <v>2.3346211317322622E-2</v>
      </c>
      <c r="T15" s="85">
        <f>分析係数表!F18</f>
        <v>0.45985615734624979</v>
      </c>
      <c r="U15" s="86">
        <f t="shared" si="7"/>
        <v>1.073589902497751E-2</v>
      </c>
      <c r="V15" s="87">
        <f>分析係数表!D18</f>
        <v>0.12417437252311757</v>
      </c>
      <c r="W15" s="167">
        <f t="shared" si="8"/>
        <v>0</v>
      </c>
      <c r="X15" s="76">
        <f>分析係数表!E18</f>
        <v>0.10024952297079114</v>
      </c>
      <c r="Y15" s="166">
        <f t="shared" si="9"/>
        <v>0</v>
      </c>
    </row>
    <row r="16" spans="1:25" x14ac:dyDescent="0.2">
      <c r="A16" s="6" t="s">
        <v>4</v>
      </c>
      <c r="B16" s="5" t="s">
        <v>32</v>
      </c>
      <c r="C16" s="90"/>
      <c r="D16" s="107">
        <f>投入係数表!K16</f>
        <v>0</v>
      </c>
      <c r="E16" s="110">
        <f t="shared" si="0"/>
        <v>0</v>
      </c>
      <c r="F16" s="76">
        <f>分析係数表!C19</f>
        <v>2.9142663503896937E-2</v>
      </c>
      <c r="G16" s="110">
        <f t="shared" si="1"/>
        <v>0</v>
      </c>
      <c r="H16" s="110">
        <v>1.511036502630447E-4</v>
      </c>
      <c r="I16" s="110">
        <f t="shared" si="2"/>
        <v>1.511036502630447E-4</v>
      </c>
      <c r="J16" s="107">
        <f>分析係数表!G19</f>
        <v>5.9139784946236562E-2</v>
      </c>
      <c r="K16" s="111">
        <f t="shared" si="3"/>
        <v>8.9362373811478048E-6</v>
      </c>
      <c r="L16" s="79"/>
      <c r="M16" s="80"/>
      <c r="N16" s="81">
        <f>分析係数表!H19</f>
        <v>-1.1801382728676376E-4</v>
      </c>
      <c r="O16" s="82">
        <f t="shared" si="4"/>
        <v>-3.3350551480453163E-4</v>
      </c>
      <c r="P16" s="76">
        <f>分析係数表!C19</f>
        <v>2.9142663503896937E-2</v>
      </c>
      <c r="Q16" s="82">
        <f t="shared" si="5"/>
        <v>-9.7192389946423828E-6</v>
      </c>
      <c r="R16" s="83">
        <v>2.0776902993974579E-5</v>
      </c>
      <c r="S16" s="84">
        <f t="shared" si="6"/>
        <v>1.7188055325701929E-4</v>
      </c>
      <c r="T16" s="85">
        <f>分析係数表!F19</f>
        <v>0.2446236559139785</v>
      </c>
      <c r="U16" s="86">
        <f t="shared" si="7"/>
        <v>4.2046049318249344E-5</v>
      </c>
      <c r="V16" s="87">
        <f>分析係数表!D19</f>
        <v>3.4946236559139782E-2</v>
      </c>
      <c r="W16" s="167">
        <f t="shared" si="8"/>
        <v>0</v>
      </c>
      <c r="X16" s="76">
        <f>分析係数表!E19</f>
        <v>1.8817204301075269E-2</v>
      </c>
      <c r="Y16" s="166">
        <f t="shared" si="9"/>
        <v>0</v>
      </c>
    </row>
    <row r="17" spans="1:25" x14ac:dyDescent="0.2">
      <c r="A17" s="6" t="s">
        <v>5</v>
      </c>
      <c r="B17" s="5" t="s">
        <v>33</v>
      </c>
      <c r="C17" s="90"/>
      <c r="D17" s="107">
        <f>投入係数表!K17</f>
        <v>0</v>
      </c>
      <c r="E17" s="110">
        <f t="shared" si="0"/>
        <v>0</v>
      </c>
      <c r="F17" s="76">
        <f>分析係数表!C20</f>
        <v>9.9464422341239977E-3</v>
      </c>
      <c r="G17" s="110">
        <f t="shared" si="1"/>
        <v>0</v>
      </c>
      <c r="H17" s="110">
        <v>2.1704462770881793E-5</v>
      </c>
      <c r="I17" s="110">
        <f t="shared" si="2"/>
        <v>2.1704462770881793E-5</v>
      </c>
      <c r="J17" s="107">
        <f>分析係数表!G20</f>
        <v>0.10126582278481013</v>
      </c>
      <c r="K17" s="111">
        <f t="shared" si="3"/>
        <v>2.1979202805956247E-6</v>
      </c>
      <c r="L17" s="79"/>
      <c r="M17" s="80"/>
      <c r="N17" s="81">
        <f>分析係数表!H20</f>
        <v>5.6056567961212792E-4</v>
      </c>
      <c r="O17" s="82">
        <f t="shared" si="4"/>
        <v>1.5841511953215255E-3</v>
      </c>
      <c r="P17" s="76">
        <f>分析係数表!C20</f>
        <v>9.9464422341239977E-3</v>
      </c>
      <c r="Q17" s="82">
        <f t="shared" si="5"/>
        <v>1.5756668354384037E-5</v>
      </c>
      <c r="R17" s="83">
        <v>2.8468740308894745E-5</v>
      </c>
      <c r="S17" s="84">
        <f t="shared" si="6"/>
        <v>5.0173203079776542E-5</v>
      </c>
      <c r="T17" s="85">
        <f>分析係数表!F20</f>
        <v>0.22784810126582278</v>
      </c>
      <c r="U17" s="86">
        <f t="shared" si="7"/>
        <v>1.1431869056151617E-5</v>
      </c>
      <c r="V17" s="87">
        <f>分析係数表!D20</f>
        <v>1.2658227848101266E-2</v>
      </c>
      <c r="W17" s="167">
        <f t="shared" si="8"/>
        <v>0</v>
      </c>
      <c r="X17" s="76">
        <f>分析係数表!E20</f>
        <v>0</v>
      </c>
      <c r="Y17" s="166">
        <f t="shared" si="9"/>
        <v>0</v>
      </c>
    </row>
    <row r="18" spans="1:25" x14ac:dyDescent="0.2">
      <c r="A18" s="6" t="s">
        <v>6</v>
      </c>
      <c r="B18" s="5" t="s">
        <v>34</v>
      </c>
      <c r="C18" s="90"/>
      <c r="D18" s="107">
        <f>投入係数表!K18</f>
        <v>6.6956812855708072E-4</v>
      </c>
      <c r="E18" s="110">
        <f t="shared" si="0"/>
        <v>6.6956812855708078E-2</v>
      </c>
      <c r="F18" s="76">
        <f>分析係数表!C21</f>
        <v>0.16340425531914893</v>
      </c>
      <c r="G18" s="110">
        <f t="shared" si="1"/>
        <v>1.0941028143230596E-2</v>
      </c>
      <c r="H18" s="110">
        <v>1.5061562701733505E-2</v>
      </c>
      <c r="I18" s="110">
        <f t="shared" si="2"/>
        <v>1.5061562701733505E-2</v>
      </c>
      <c r="J18" s="107">
        <f>分析係数表!G21</f>
        <v>0.28521373510861947</v>
      </c>
      <c r="K18" s="111">
        <f t="shared" si="3"/>
        <v>4.295764554734083E-3</v>
      </c>
      <c r="L18" s="79"/>
      <c r="M18" s="80"/>
      <c r="N18" s="81">
        <f>分析係数表!H21</f>
        <v>9.2444164707964954E-4</v>
      </c>
      <c r="O18" s="82">
        <f t="shared" si="4"/>
        <v>2.6124598659688311E-3</v>
      </c>
      <c r="P18" s="76">
        <f>分析係数表!C21</f>
        <v>0.16340425531914893</v>
      </c>
      <c r="Q18" s="82">
        <f t="shared" si="5"/>
        <v>4.2688705894980048E-4</v>
      </c>
      <c r="R18" s="83">
        <v>9.0021200715281627E-4</v>
      </c>
      <c r="S18" s="84">
        <f t="shared" si="6"/>
        <v>1.5961774708886323E-2</v>
      </c>
      <c r="T18" s="85">
        <f>分析係数表!F21</f>
        <v>0.42560149497780891</v>
      </c>
      <c r="U18" s="86">
        <f t="shared" si="7"/>
        <v>6.7933551786009995E-3</v>
      </c>
      <c r="V18" s="87">
        <f>分析係数表!D21</f>
        <v>2.6862882504087832E-2</v>
      </c>
      <c r="W18" s="167">
        <f t="shared" si="8"/>
        <v>0</v>
      </c>
      <c r="X18" s="76">
        <f>分析係数表!E21</f>
        <v>1.5884139219808455E-2</v>
      </c>
      <c r="Y18" s="166">
        <f t="shared" si="9"/>
        <v>0</v>
      </c>
    </row>
    <row r="19" spans="1:25" x14ac:dyDescent="0.2">
      <c r="A19" s="6" t="s">
        <v>7</v>
      </c>
      <c r="B19" s="5" t="s">
        <v>268</v>
      </c>
      <c r="C19" s="90"/>
      <c r="D19" s="107">
        <f>投入係数表!K19</f>
        <v>0</v>
      </c>
      <c r="E19" s="110">
        <f t="shared" si="0"/>
        <v>0</v>
      </c>
      <c r="F19" s="76">
        <f>分析係数表!C22</f>
        <v>3.8216560509554132E-2</v>
      </c>
      <c r="G19" s="110">
        <f t="shared" si="1"/>
        <v>0</v>
      </c>
      <c r="H19" s="110">
        <v>1.1357555877665718E-4</v>
      </c>
      <c r="I19" s="110">
        <f t="shared" si="2"/>
        <v>1.1357555877665718E-4</v>
      </c>
      <c r="J19" s="107">
        <f>分析係数表!G22</f>
        <v>0.19408999328408327</v>
      </c>
      <c r="K19" s="111">
        <f t="shared" si="3"/>
        <v>2.2043879440197398E-5</v>
      </c>
      <c r="L19" s="79"/>
      <c r="M19" s="80"/>
      <c r="N19" s="81">
        <f>分析係数表!H22</f>
        <v>3.9337942428921259E-5</v>
      </c>
      <c r="O19" s="82">
        <f t="shared" si="4"/>
        <v>1.1116850493484389E-4</v>
      </c>
      <c r="P19" s="76">
        <f>分析係数表!C22</f>
        <v>3.8216560509554132E-2</v>
      </c>
      <c r="Q19" s="82">
        <f t="shared" si="5"/>
        <v>4.2484778955991285E-6</v>
      </c>
      <c r="R19" s="83">
        <v>3.9698620400726281E-5</v>
      </c>
      <c r="S19" s="84">
        <f t="shared" si="6"/>
        <v>1.5327417917738347E-4</v>
      </c>
      <c r="T19" s="85">
        <f>分析係数表!F22</f>
        <v>0.41168569509738079</v>
      </c>
      <c r="U19" s="86">
        <f t="shared" si="7"/>
        <v>6.3100786995121607E-5</v>
      </c>
      <c r="V19" s="87">
        <f>分析係数表!D22</f>
        <v>5.4398925453324379E-2</v>
      </c>
      <c r="W19" s="167">
        <f t="shared" si="8"/>
        <v>0</v>
      </c>
      <c r="X19" s="76">
        <f>分析係数表!E22</f>
        <v>5.104096709200806E-2</v>
      </c>
      <c r="Y19" s="166">
        <f t="shared" si="9"/>
        <v>0</v>
      </c>
    </row>
    <row r="20" spans="1:25" x14ac:dyDescent="0.2">
      <c r="A20" s="6" t="s">
        <v>8</v>
      </c>
      <c r="B20" s="5" t="s">
        <v>269</v>
      </c>
      <c r="C20" s="90"/>
      <c r="D20" s="107">
        <f>投入係数表!K20</f>
        <v>0</v>
      </c>
      <c r="E20" s="110">
        <f t="shared" si="0"/>
        <v>0</v>
      </c>
      <c r="F20" s="76">
        <f>分析係数表!C23</f>
        <v>0</v>
      </c>
      <c r="G20" s="110">
        <f t="shared" si="1"/>
        <v>0</v>
      </c>
      <c r="H20" s="110">
        <v>0</v>
      </c>
      <c r="I20" s="110">
        <f t="shared" si="2"/>
        <v>0</v>
      </c>
      <c r="J20" s="107">
        <f>分析係数表!G23</f>
        <v>0.21578395385422128</v>
      </c>
      <c r="K20" s="111">
        <f t="shared" si="3"/>
        <v>0</v>
      </c>
      <c r="L20" s="79"/>
      <c r="M20" s="80"/>
      <c r="N20" s="81">
        <f>分析係数表!H23</f>
        <v>2.9503456821690941E-5</v>
      </c>
      <c r="O20" s="82">
        <f t="shared" si="4"/>
        <v>8.3376378701132908E-5</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107">
        <f>投入係数表!K21</f>
        <v>0</v>
      </c>
      <c r="E21" s="110">
        <f t="shared" si="0"/>
        <v>0</v>
      </c>
      <c r="F21" s="76">
        <f>分析係数表!C24</f>
        <v>0.44444444444444442</v>
      </c>
      <c r="G21" s="110">
        <f t="shared" si="1"/>
        <v>0</v>
      </c>
      <c r="H21" s="110">
        <v>7.1785497261284267E-4</v>
      </c>
      <c r="I21" s="110">
        <f t="shared" si="2"/>
        <v>7.1785497261284267E-4</v>
      </c>
      <c r="J21" s="107">
        <f>分析係数表!G24</f>
        <v>0.20874587458745875</v>
      </c>
      <c r="K21" s="111">
        <f t="shared" si="3"/>
        <v>1.4984926408502408E-4</v>
      </c>
      <c r="L21" s="79"/>
      <c r="M21" s="80"/>
      <c r="N21" s="81">
        <f>分析係数表!H24</f>
        <v>3.6387596746752162E-4</v>
      </c>
      <c r="O21" s="82">
        <f t="shared" si="4"/>
        <v>1.0283086706473058E-3</v>
      </c>
      <c r="P21" s="76">
        <f>分析係数表!C24</f>
        <v>0.44444444444444442</v>
      </c>
      <c r="Q21" s="82">
        <f t="shared" si="5"/>
        <v>4.5702607584324702E-4</v>
      </c>
      <c r="R21" s="83">
        <v>1.592633246733055E-3</v>
      </c>
      <c r="S21" s="84">
        <f t="shared" si="6"/>
        <v>2.3104882193458976E-3</v>
      </c>
      <c r="T21" s="85">
        <f>分析係数表!F24</f>
        <v>0.39356435643564358</v>
      </c>
      <c r="U21" s="86">
        <f t="shared" si="7"/>
        <v>9.0932580909900427E-4</v>
      </c>
      <c r="V21" s="87">
        <f>分析係数表!D24</f>
        <v>4.9504950495049507E-2</v>
      </c>
      <c r="W21" s="167">
        <f t="shared" si="8"/>
        <v>0</v>
      </c>
      <c r="X21" s="76">
        <f>分析係数表!E24</f>
        <v>5.1980198019801978E-2</v>
      </c>
      <c r="Y21" s="166">
        <f t="shared" si="9"/>
        <v>0</v>
      </c>
    </row>
    <row r="22" spans="1:25" x14ac:dyDescent="0.2">
      <c r="A22" s="6" t="s">
        <v>10</v>
      </c>
      <c r="B22" s="5" t="s">
        <v>271</v>
      </c>
      <c r="C22" s="90"/>
      <c r="D22" s="107">
        <f>投入係数表!K22</f>
        <v>0</v>
      </c>
      <c r="E22" s="110">
        <f t="shared" si="0"/>
        <v>0</v>
      </c>
      <c r="F22" s="76">
        <f>分析係数表!C25</f>
        <v>6.3926940639269514E-3</v>
      </c>
      <c r="G22" s="110">
        <f t="shared" si="1"/>
        <v>0</v>
      </c>
      <c r="H22" s="110">
        <v>1.9415680247998778E-5</v>
      </c>
      <c r="I22" s="110">
        <f t="shared" si="2"/>
        <v>1.9415680247998778E-5</v>
      </c>
      <c r="J22" s="107">
        <f>分析係数表!G25</f>
        <v>0.2</v>
      </c>
      <c r="K22" s="111">
        <f t="shared" si="3"/>
        <v>3.883136049599756E-6</v>
      </c>
      <c r="L22" s="79"/>
      <c r="M22" s="80"/>
      <c r="N22" s="81">
        <f>分析係数表!H25</f>
        <v>5.212277371832066E-4</v>
      </c>
      <c r="O22" s="82">
        <f t="shared" si="4"/>
        <v>1.4729826903866813E-3</v>
      </c>
      <c r="P22" s="76">
        <f>分析係数表!C25</f>
        <v>6.3926940639269514E-3</v>
      </c>
      <c r="Q22" s="82">
        <f t="shared" si="5"/>
        <v>9.4163277011020882E-6</v>
      </c>
      <c r="R22" s="83">
        <v>2.4769651921979517E-5</v>
      </c>
      <c r="S22" s="84">
        <f t="shared" si="6"/>
        <v>4.4185332169978296E-5</v>
      </c>
      <c r="T22" s="85">
        <f>分析係数表!F25</f>
        <v>0.35238095238095241</v>
      </c>
      <c r="U22" s="86">
        <f t="shared" si="7"/>
        <v>1.5570069431325688E-5</v>
      </c>
      <c r="V22" s="87">
        <f>分析係数表!D25</f>
        <v>0.33333333333333331</v>
      </c>
      <c r="W22" s="167">
        <f t="shared" si="8"/>
        <v>0</v>
      </c>
      <c r="X22" s="76">
        <f>分析係数表!E25</f>
        <v>6.6666666666666666E-2</v>
      </c>
      <c r="Y22" s="166">
        <f t="shared" si="9"/>
        <v>0</v>
      </c>
    </row>
    <row r="23" spans="1:25" x14ac:dyDescent="0.2">
      <c r="A23" s="6" t="s">
        <v>11</v>
      </c>
      <c r="B23" s="5" t="s">
        <v>35</v>
      </c>
      <c r="C23" s="90"/>
      <c r="D23" s="107">
        <f>投入係数表!K23</f>
        <v>0</v>
      </c>
      <c r="E23" s="110">
        <f t="shared" si="0"/>
        <v>0</v>
      </c>
      <c r="F23" s="76">
        <f>分析係数表!C26</f>
        <v>0.22258379433778064</v>
      </c>
      <c r="G23" s="110">
        <f t="shared" si="1"/>
        <v>0</v>
      </c>
      <c r="H23" s="110">
        <v>4.7824626806910927E-4</v>
      </c>
      <c r="I23" s="110">
        <f t="shared" si="2"/>
        <v>4.7824626806910927E-4</v>
      </c>
      <c r="J23" s="107">
        <f>分析係数表!G26</f>
        <v>0.19608865710560625</v>
      </c>
      <c r="K23" s="111">
        <f t="shared" si="3"/>
        <v>9.3778668471439412E-5</v>
      </c>
      <c r="L23" s="79"/>
      <c r="M23" s="80"/>
      <c r="N23" s="81">
        <f>分析係数表!H26</f>
        <v>1.1073630793741334E-2</v>
      </c>
      <c r="O23" s="82">
        <f t="shared" si="4"/>
        <v>3.1293934139158555E-2</v>
      </c>
      <c r="P23" s="76">
        <f>分析係数表!C26</f>
        <v>0.22258379433778064</v>
      </c>
      <c r="Q23" s="82">
        <f t="shared" si="5"/>
        <v>6.9655226004505201E-3</v>
      </c>
      <c r="R23" s="83">
        <v>7.3244022019117718E-3</v>
      </c>
      <c r="S23" s="84">
        <f t="shared" si="6"/>
        <v>7.8026484699808812E-3</v>
      </c>
      <c r="T23" s="85">
        <f>分析係数表!F26</f>
        <v>0.33481095176010428</v>
      </c>
      <c r="U23" s="86">
        <f t="shared" si="7"/>
        <v>2.6124121604838204E-3</v>
      </c>
      <c r="V23" s="87">
        <f>分析係数表!D26</f>
        <v>0.20704041720990873</v>
      </c>
      <c r="W23" s="167">
        <f t="shared" si="8"/>
        <v>0</v>
      </c>
      <c r="X23" s="76">
        <f>分析係数表!E26</f>
        <v>0.22842242503259452</v>
      </c>
      <c r="Y23" s="166">
        <f t="shared" si="9"/>
        <v>0</v>
      </c>
    </row>
    <row r="24" spans="1:25" x14ac:dyDescent="0.2">
      <c r="A24" s="6" t="s">
        <v>12</v>
      </c>
      <c r="B24" s="5" t="s">
        <v>365</v>
      </c>
      <c r="C24" s="90"/>
      <c r="D24" s="107">
        <f>投入係数表!K24</f>
        <v>0</v>
      </c>
      <c r="E24" s="110">
        <f t="shared" si="0"/>
        <v>0</v>
      </c>
      <c r="F24" s="76">
        <f>分析係数表!C27</f>
        <v>1.0521885521885488E-2</v>
      </c>
      <c r="G24" s="110">
        <f t="shared" si="1"/>
        <v>0</v>
      </c>
      <c r="H24" s="110">
        <v>7.5791197428173417E-6</v>
      </c>
      <c r="I24" s="110">
        <f t="shared" si="2"/>
        <v>7.5791197428173417E-6</v>
      </c>
      <c r="J24" s="107">
        <f>分析係数表!G27</f>
        <v>0.17391304347826086</v>
      </c>
      <c r="K24" s="111">
        <f t="shared" si="3"/>
        <v>1.3181077813595376E-6</v>
      </c>
      <c r="L24" s="79"/>
      <c r="M24" s="80"/>
      <c r="N24" s="81">
        <f>分析係数表!H27</f>
        <v>1.0867106595989497E-2</v>
      </c>
      <c r="O24" s="82">
        <f t="shared" si="4"/>
        <v>3.071029948825062E-2</v>
      </c>
      <c r="P24" s="76">
        <f>分析係数表!C27</f>
        <v>1.0521885521885488E-2</v>
      </c>
      <c r="Q24" s="82">
        <f t="shared" si="5"/>
        <v>3.231302555581915E-4</v>
      </c>
      <c r="R24" s="83">
        <v>3.2576976241073373E-4</v>
      </c>
      <c r="S24" s="84">
        <f t="shared" si="6"/>
        <v>3.3334888215355107E-4</v>
      </c>
      <c r="T24" s="85">
        <f>分析係数表!F27</f>
        <v>0.36231884057971014</v>
      </c>
      <c r="U24" s="86">
        <f t="shared" si="7"/>
        <v>1.2077858049041706E-4</v>
      </c>
      <c r="V24" s="87">
        <f>分析係数表!D27</f>
        <v>0</v>
      </c>
      <c r="W24" s="167">
        <f t="shared" si="8"/>
        <v>0</v>
      </c>
      <c r="X24" s="76">
        <f>分析係数表!E27</f>
        <v>0</v>
      </c>
      <c r="Y24" s="166">
        <f t="shared" si="9"/>
        <v>0</v>
      </c>
    </row>
    <row r="25" spans="1:25" x14ac:dyDescent="0.2">
      <c r="A25" s="6" t="s">
        <v>13</v>
      </c>
      <c r="B25" s="5" t="s">
        <v>191</v>
      </c>
      <c r="C25" s="90"/>
      <c r="D25" s="107">
        <f>投入係数表!K25</f>
        <v>0</v>
      </c>
      <c r="E25" s="110">
        <f t="shared" si="0"/>
        <v>0</v>
      </c>
      <c r="F25" s="76">
        <f>分析係数表!C28</f>
        <v>5.934473521533068E-2</v>
      </c>
      <c r="G25" s="110">
        <f t="shared" si="1"/>
        <v>0</v>
      </c>
      <c r="H25" s="110">
        <v>6.9817804005699736E-4</v>
      </c>
      <c r="I25" s="110">
        <f t="shared" si="2"/>
        <v>6.9817804005699736E-4</v>
      </c>
      <c r="J25" s="107">
        <f>分析係数表!G28</f>
        <v>0.12525252525252525</v>
      </c>
      <c r="K25" s="111">
        <f t="shared" si="3"/>
        <v>8.7448562592997654E-5</v>
      </c>
      <c r="L25" s="79"/>
      <c r="M25" s="80"/>
      <c r="N25" s="81">
        <f>分析係数表!H28</f>
        <v>2.0780268088077654E-2</v>
      </c>
      <c r="O25" s="82">
        <f t="shared" si="4"/>
        <v>5.8724762731831283E-2</v>
      </c>
      <c r="P25" s="76">
        <f>分析係数表!C28</f>
        <v>5.934473521533068E-2</v>
      </c>
      <c r="Q25" s="82">
        <f t="shared" si="5"/>
        <v>3.4850054949036465E-3</v>
      </c>
      <c r="R25" s="83">
        <v>3.7288965747740801E-3</v>
      </c>
      <c r="S25" s="84">
        <f t="shared" si="6"/>
        <v>4.4270746148310771E-3</v>
      </c>
      <c r="T25" s="85">
        <f>分析係数表!F28</f>
        <v>0.21414141414141413</v>
      </c>
      <c r="U25" s="86">
        <f t="shared" si="7"/>
        <v>9.4802001852948312E-4</v>
      </c>
      <c r="V25" s="87">
        <f>分析係数表!D28</f>
        <v>5.909090909090909E-2</v>
      </c>
      <c r="W25" s="167">
        <f t="shared" si="8"/>
        <v>0</v>
      </c>
      <c r="X25" s="76">
        <f>分析係数表!E28</f>
        <v>5.4040404040404041E-2</v>
      </c>
      <c r="Y25" s="166">
        <f t="shared" si="9"/>
        <v>0</v>
      </c>
    </row>
    <row r="26" spans="1:25" x14ac:dyDescent="0.2">
      <c r="A26" s="6" t="s">
        <v>14</v>
      </c>
      <c r="B26" s="5" t="s">
        <v>50</v>
      </c>
      <c r="C26" s="90"/>
      <c r="D26" s="107">
        <f>投入係数表!K26</f>
        <v>1.3391362571141614E-3</v>
      </c>
      <c r="E26" s="110">
        <f t="shared" si="0"/>
        <v>0.13391362571141616</v>
      </c>
      <c r="F26" s="76">
        <f>分析係数表!C29</f>
        <v>0.10737736577829282</v>
      </c>
      <c r="G26" s="110">
        <f t="shared" si="1"/>
        <v>1.4379292370712131E-2</v>
      </c>
      <c r="H26" s="110">
        <v>1.5982835229621736E-2</v>
      </c>
      <c r="I26" s="110">
        <f t="shared" si="2"/>
        <v>1.5982835229621736E-2</v>
      </c>
      <c r="J26" s="107">
        <f>分析係数表!G29</f>
        <v>0.26220204313280365</v>
      </c>
      <c r="K26" s="111">
        <f t="shared" si="3"/>
        <v>4.1907320522617721E-3</v>
      </c>
      <c r="L26" s="79"/>
      <c r="M26" s="80"/>
      <c r="N26" s="81">
        <f>分析係数表!H29</f>
        <v>9.8049821504086233E-3</v>
      </c>
      <c r="O26" s="82">
        <f t="shared" si="4"/>
        <v>2.7708749855009839E-2</v>
      </c>
      <c r="P26" s="76">
        <f>分析係数表!C29</f>
        <v>0.10737736577829282</v>
      </c>
      <c r="Q26" s="82">
        <f t="shared" si="5"/>
        <v>2.9752925684406097E-3</v>
      </c>
      <c r="R26" s="83">
        <v>3.8166514584958202E-3</v>
      </c>
      <c r="S26" s="84">
        <f t="shared" si="6"/>
        <v>1.9799486688117554E-2</v>
      </c>
      <c r="T26" s="85">
        <f>分析係数表!F29</f>
        <v>0.42792281498297391</v>
      </c>
      <c r="U26" s="86">
        <f t="shared" si="7"/>
        <v>8.472652078797183E-3</v>
      </c>
      <c r="V26" s="87">
        <f>分析係数表!D29</f>
        <v>0.20204313280363223</v>
      </c>
      <c r="W26" s="167">
        <f t="shared" si="8"/>
        <v>0</v>
      </c>
      <c r="X26" s="76">
        <f>分析係数表!E29</f>
        <v>0.12031782065834279</v>
      </c>
      <c r="Y26" s="166">
        <f t="shared" si="9"/>
        <v>0</v>
      </c>
    </row>
    <row r="27" spans="1:25" x14ac:dyDescent="0.2">
      <c r="A27" s="6" t="s">
        <v>15</v>
      </c>
      <c r="B27" s="5" t="s">
        <v>36</v>
      </c>
      <c r="C27" s="90"/>
      <c r="D27" s="107">
        <f>投入係数表!K27</f>
        <v>3.3478406427854036E-4</v>
      </c>
      <c r="E27" s="110">
        <f t="shared" si="0"/>
        <v>3.3478406427854039E-2</v>
      </c>
      <c r="F27" s="76">
        <f>分析係数表!C30</f>
        <v>1</v>
      </c>
      <c r="G27" s="110">
        <f t="shared" si="1"/>
        <v>3.3478406427854039E-2</v>
      </c>
      <c r="H27" s="110">
        <v>4.3329003708362478E-2</v>
      </c>
      <c r="I27" s="110">
        <f t="shared" si="2"/>
        <v>4.3329003708362478E-2</v>
      </c>
      <c r="J27" s="107">
        <f>分析係数表!G30</f>
        <v>0.34459787999611008</v>
      </c>
      <c r="K27" s="111">
        <f t="shared" si="3"/>
        <v>1.4931082820245302E-2</v>
      </c>
      <c r="L27" s="79"/>
      <c r="M27" s="80"/>
      <c r="N27" s="81">
        <f>分析係数表!H30</f>
        <v>0</v>
      </c>
      <c r="O27" s="82">
        <f t="shared" si="4"/>
        <v>0</v>
      </c>
      <c r="P27" s="76">
        <f>分析係数表!C30</f>
        <v>1</v>
      </c>
      <c r="Q27" s="82">
        <f t="shared" si="5"/>
        <v>0</v>
      </c>
      <c r="R27" s="83">
        <v>7.0647469649187996E-3</v>
      </c>
      <c r="S27" s="84">
        <f t="shared" si="6"/>
        <v>5.0393750673281279E-2</v>
      </c>
      <c r="T27" s="85">
        <f>分析係数表!F30</f>
        <v>0.44063016629388313</v>
      </c>
      <c r="U27" s="86">
        <f t="shared" si="7"/>
        <v>2.2205006739340415E-2</v>
      </c>
      <c r="V27" s="87">
        <f>分析係数表!D30</f>
        <v>9.4184576485461441E-2</v>
      </c>
      <c r="W27" s="167">
        <f t="shared" si="8"/>
        <v>0</v>
      </c>
      <c r="X27" s="76">
        <f>分析係数表!E30</f>
        <v>6.5934065934065936E-2</v>
      </c>
      <c r="Y27" s="166">
        <f t="shared" si="9"/>
        <v>0</v>
      </c>
    </row>
    <row r="28" spans="1:25" x14ac:dyDescent="0.2">
      <c r="A28" s="6" t="s">
        <v>16</v>
      </c>
      <c r="B28" s="5" t="s">
        <v>192</v>
      </c>
      <c r="C28" s="90"/>
      <c r="D28" s="107">
        <f>投入係数表!K28</f>
        <v>7.7000334784064275E-3</v>
      </c>
      <c r="E28" s="110">
        <f t="shared" si="0"/>
        <v>0.77000334784064273</v>
      </c>
      <c r="F28" s="76">
        <f>分析係数表!C31</f>
        <v>0.18861092824226466</v>
      </c>
      <c r="G28" s="110">
        <f t="shared" si="1"/>
        <v>0.14523104618587501</v>
      </c>
      <c r="H28" s="110">
        <v>0.16383150810356489</v>
      </c>
      <c r="I28" s="110">
        <f t="shared" si="2"/>
        <v>0.16383150810356489</v>
      </c>
      <c r="J28" s="107">
        <f>分析係数表!G31</f>
        <v>7.1118820468343447E-2</v>
      </c>
      <c r="K28" s="111">
        <f t="shared" si="3"/>
        <v>1.1651503611875386E-2</v>
      </c>
      <c r="L28" s="79"/>
      <c r="M28" s="80"/>
      <c r="N28" s="81">
        <f>分析係数表!H31</f>
        <v>2.3061868748955085E-2</v>
      </c>
      <c r="O28" s="82">
        <f t="shared" si="4"/>
        <v>6.5172536018052216E-2</v>
      </c>
      <c r="P28" s="76">
        <f>分析係数表!C31</f>
        <v>0.18861092824226466</v>
      </c>
      <c r="Q28" s="82">
        <f t="shared" si="5"/>
        <v>1.2292252514267256E-2</v>
      </c>
      <c r="R28" s="83">
        <v>1.5823999821618796E-2</v>
      </c>
      <c r="S28" s="84">
        <f t="shared" si="6"/>
        <v>0.1796555079251837</v>
      </c>
      <c r="T28" s="85">
        <f>分析係数表!F31</f>
        <v>0.34518647007805725</v>
      </c>
      <c r="U28" s="86">
        <f t="shared" si="7"/>
        <v>6.2014650610774602E-2</v>
      </c>
      <c r="V28" s="87">
        <f>分析係数表!D31</f>
        <v>8.6730268863833475E-4</v>
      </c>
      <c r="W28" s="167">
        <f t="shared" si="8"/>
        <v>0</v>
      </c>
      <c r="X28" s="76">
        <f>分析係数表!E31</f>
        <v>8.6730268863833475E-4</v>
      </c>
      <c r="Y28" s="166">
        <f t="shared" si="9"/>
        <v>0</v>
      </c>
    </row>
    <row r="29" spans="1:25" x14ac:dyDescent="0.2">
      <c r="A29" s="6" t="s">
        <v>17</v>
      </c>
      <c r="B29" s="5" t="s">
        <v>272</v>
      </c>
      <c r="C29" s="90"/>
      <c r="D29" s="107">
        <f>投入係数表!K29</f>
        <v>6.6956812855708072E-4</v>
      </c>
      <c r="E29" s="110">
        <f t="shared" si="0"/>
        <v>6.6956812855708078E-2</v>
      </c>
      <c r="F29" s="76">
        <f>分析係数表!C32</f>
        <v>1</v>
      </c>
      <c r="G29" s="110">
        <f t="shared" si="1"/>
        <v>6.6956812855708078E-2</v>
      </c>
      <c r="H29" s="110">
        <v>7.8260672139677398E-2</v>
      </c>
      <c r="I29" s="110">
        <f t="shared" si="2"/>
        <v>7.8260672139677398E-2</v>
      </c>
      <c r="J29" s="107">
        <f>分析係数表!G32</f>
        <v>0.14006342494714588</v>
      </c>
      <c r="K29" s="111">
        <f t="shared" si="3"/>
        <v>1.0961457778548896E-2</v>
      </c>
      <c r="L29" s="79"/>
      <c r="M29" s="80"/>
      <c r="N29" s="81">
        <f>分析係数表!H32</f>
        <v>6.5891053568443107E-3</v>
      </c>
      <c r="O29" s="82">
        <f t="shared" si="4"/>
        <v>1.862072457658635E-2</v>
      </c>
      <c r="P29" s="76">
        <f>分析係数表!C32</f>
        <v>1</v>
      </c>
      <c r="Q29" s="82">
        <f t="shared" si="5"/>
        <v>1.862072457658635E-2</v>
      </c>
      <c r="R29" s="83">
        <v>2.4308923310031958E-2</v>
      </c>
      <c r="S29" s="84">
        <f t="shared" si="6"/>
        <v>0.10256959544970935</v>
      </c>
      <c r="T29" s="85">
        <f>分析係数表!F32</f>
        <v>0.48202959830866809</v>
      </c>
      <c r="U29" s="86">
        <f t="shared" si="7"/>
        <v>4.9441580893305991E-2</v>
      </c>
      <c r="V29" s="87">
        <f>分析係数表!D32</f>
        <v>1.7441860465116279E-2</v>
      </c>
      <c r="W29" s="167">
        <f t="shared" si="8"/>
        <v>0</v>
      </c>
      <c r="X29" s="76">
        <f>分析係数表!E32</f>
        <v>2.6427061310782242E-2</v>
      </c>
      <c r="Y29" s="166">
        <f t="shared" si="9"/>
        <v>0</v>
      </c>
    </row>
    <row r="30" spans="1:25" x14ac:dyDescent="0.2">
      <c r="A30" s="6" t="s">
        <v>18</v>
      </c>
      <c r="B30" s="5" t="s">
        <v>273</v>
      </c>
      <c r="C30" s="90"/>
      <c r="D30" s="107">
        <f>投入係数表!K30</f>
        <v>0</v>
      </c>
      <c r="E30" s="110">
        <f t="shared" si="0"/>
        <v>0</v>
      </c>
      <c r="F30" s="76">
        <f>分析係数表!C33</f>
        <v>0.72406639004149376</v>
      </c>
      <c r="G30" s="110">
        <f t="shared" si="1"/>
        <v>0</v>
      </c>
      <c r="H30" s="110">
        <v>4.4194171182835819E-3</v>
      </c>
      <c r="I30" s="110">
        <f t="shared" si="2"/>
        <v>4.4194171182835819E-3</v>
      </c>
      <c r="J30" s="107">
        <f>分析係数表!G33</f>
        <v>0.50714966634890368</v>
      </c>
      <c r="K30" s="111">
        <f t="shared" si="3"/>
        <v>2.2413059169941519E-3</v>
      </c>
      <c r="L30" s="79"/>
      <c r="M30" s="80"/>
      <c r="N30" s="81">
        <f>分析係数表!H33</f>
        <v>9.6377958950857076E-4</v>
      </c>
      <c r="O30" s="82">
        <f t="shared" si="4"/>
        <v>2.723628370903675E-3</v>
      </c>
      <c r="P30" s="76">
        <f>分析係数表!C33</f>
        <v>0.72406639004149376</v>
      </c>
      <c r="Q30" s="82">
        <f t="shared" si="5"/>
        <v>1.9720877623348185E-3</v>
      </c>
      <c r="R30" s="83">
        <v>6.109257787939709E-3</v>
      </c>
      <c r="S30" s="84">
        <f t="shared" si="6"/>
        <v>1.0528674906223291E-2</v>
      </c>
      <c r="T30" s="85">
        <f>分析係数表!F33</f>
        <v>0.64537654909437558</v>
      </c>
      <c r="U30" s="86">
        <f t="shared" si="7"/>
        <v>6.7949598775149363E-3</v>
      </c>
      <c r="V30" s="87">
        <f>分析係数表!D33</f>
        <v>8.8655862726406104E-2</v>
      </c>
      <c r="W30" s="167">
        <f t="shared" si="8"/>
        <v>0</v>
      </c>
      <c r="X30" s="76">
        <f>分析係数表!E33</f>
        <v>8.3889418493803616E-2</v>
      </c>
      <c r="Y30" s="166">
        <f t="shared" si="9"/>
        <v>0</v>
      </c>
    </row>
    <row r="31" spans="1:25" x14ac:dyDescent="0.2">
      <c r="A31" s="6" t="s">
        <v>19</v>
      </c>
      <c r="B31" s="5" t="s">
        <v>274</v>
      </c>
      <c r="C31" s="90"/>
      <c r="D31" s="107">
        <f>投入係数表!K31</f>
        <v>1.0713090056913292E-2</v>
      </c>
      <c r="E31" s="110">
        <f t="shared" si="0"/>
        <v>1.0713090056913293</v>
      </c>
      <c r="F31" s="76">
        <f>分析係数表!C34</f>
        <v>0.32384390579336431</v>
      </c>
      <c r="G31" s="110">
        <f t="shared" si="1"/>
        <v>0.34693689271468564</v>
      </c>
      <c r="H31" s="110">
        <v>0.37086224203226054</v>
      </c>
      <c r="I31" s="110">
        <f t="shared" si="2"/>
        <v>0.37086224203226054</v>
      </c>
      <c r="J31" s="107">
        <f>分析係数表!G34</f>
        <v>0.42504523132592403</v>
      </c>
      <c r="K31" s="111">
        <f t="shared" si="3"/>
        <v>0.157633227454653</v>
      </c>
      <c r="L31" s="79"/>
      <c r="M31" s="80"/>
      <c r="N31" s="81">
        <f>分析係数表!H34</f>
        <v>0.16282957819891231</v>
      </c>
      <c r="O31" s="82">
        <f t="shared" si="4"/>
        <v>0.46015423405155254</v>
      </c>
      <c r="P31" s="76">
        <f>分析係数表!C34</f>
        <v>0.32384390579336431</v>
      </c>
      <c r="Q31" s="82">
        <f t="shared" si="5"/>
        <v>0.14901814442260869</v>
      </c>
      <c r="R31" s="83">
        <v>0.1609115235003527</v>
      </c>
      <c r="S31" s="84">
        <f t="shared" si="6"/>
        <v>0.53177376553261324</v>
      </c>
      <c r="T31" s="85">
        <f>分析係数表!F34</f>
        <v>0.69998707676402172</v>
      </c>
      <c r="U31" s="86">
        <f t="shared" si="7"/>
        <v>0.37223476363497021</v>
      </c>
      <c r="V31" s="87">
        <f>分析係数表!D34</f>
        <v>0.29303437580770225</v>
      </c>
      <c r="W31" s="167">
        <f t="shared" si="8"/>
        <v>0</v>
      </c>
      <c r="X31" s="76">
        <f>分析係数表!E34</f>
        <v>0.18493150684931506</v>
      </c>
      <c r="Y31" s="166">
        <f t="shared" si="9"/>
        <v>0</v>
      </c>
    </row>
    <row r="32" spans="1:25" x14ac:dyDescent="0.2">
      <c r="A32" s="6" t="s">
        <v>20</v>
      </c>
      <c r="B32" s="5" t="s">
        <v>37</v>
      </c>
      <c r="C32" s="90"/>
      <c r="D32" s="107">
        <f>投入係数表!K32</f>
        <v>3.3478406427854034E-3</v>
      </c>
      <c r="E32" s="110">
        <f t="shared" si="0"/>
        <v>0.33478406427854035</v>
      </c>
      <c r="F32" s="76">
        <f>分析係数表!C35</f>
        <v>0.26996197718631176</v>
      </c>
      <c r="G32" s="110">
        <f t="shared" si="1"/>
        <v>9.0378967923104042E-2</v>
      </c>
      <c r="H32" s="110">
        <v>0.11650321299984193</v>
      </c>
      <c r="I32" s="110">
        <f t="shared" si="2"/>
        <v>0.11650321299984193</v>
      </c>
      <c r="J32" s="107">
        <f>分析係数表!G35</f>
        <v>0.31501962183374954</v>
      </c>
      <c r="K32" s="111">
        <f t="shared" si="3"/>
        <v>3.6700798101626977E-2</v>
      </c>
      <c r="L32" s="79"/>
      <c r="M32" s="80"/>
      <c r="N32" s="81">
        <f>分析係数表!H35</f>
        <v>6.1563879901261762E-2</v>
      </c>
      <c r="O32" s="82">
        <f t="shared" si="4"/>
        <v>0.17397871022303066</v>
      </c>
      <c r="P32" s="76">
        <f>分析係数表!C35</f>
        <v>0.26996197718631176</v>
      </c>
      <c r="Q32" s="82">
        <f t="shared" si="5"/>
        <v>4.6967636600133748E-2</v>
      </c>
      <c r="R32" s="83">
        <v>5.9122408577609545E-2</v>
      </c>
      <c r="S32" s="84">
        <f t="shared" si="6"/>
        <v>0.17562562157745149</v>
      </c>
      <c r="T32" s="85">
        <f>分析係数表!F35</f>
        <v>0.64537995005351412</v>
      </c>
      <c r="U32" s="86">
        <f t="shared" si="7"/>
        <v>0.11334525488177301</v>
      </c>
      <c r="V32" s="87">
        <f>分析係数表!D35</f>
        <v>0.12557973599714592</v>
      </c>
      <c r="W32" s="167">
        <f t="shared" si="8"/>
        <v>0</v>
      </c>
      <c r="X32" s="76">
        <f>分析係数表!E35</f>
        <v>0.11630396004281128</v>
      </c>
      <c r="Y32" s="166">
        <f t="shared" si="9"/>
        <v>0</v>
      </c>
    </row>
    <row r="33" spans="1:25" x14ac:dyDescent="0.2">
      <c r="A33" s="6" t="s">
        <v>21</v>
      </c>
      <c r="B33" s="5" t="s">
        <v>38</v>
      </c>
      <c r="C33" s="90"/>
      <c r="D33" s="107">
        <f>投入係数表!K33</f>
        <v>3.3478406427854036E-4</v>
      </c>
      <c r="E33" s="110">
        <f t="shared" si="0"/>
        <v>3.3478406427854039E-2</v>
      </c>
      <c r="F33" s="76">
        <f>分析係数表!C36</f>
        <v>0.80496031746031749</v>
      </c>
      <c r="G33" s="110">
        <f t="shared" si="1"/>
        <v>2.6948788666230922E-2</v>
      </c>
      <c r="H33" s="110">
        <v>6.2889858602673529E-2</v>
      </c>
      <c r="I33" s="110">
        <f t="shared" si="2"/>
        <v>6.2889858602673529E-2</v>
      </c>
      <c r="J33" s="107">
        <f>分析係数表!G36</f>
        <v>2.1935483870967741E-2</v>
      </c>
      <c r="K33" s="111">
        <f t="shared" si="3"/>
        <v>1.379519479026387E-3</v>
      </c>
      <c r="L33" s="79"/>
      <c r="M33" s="80"/>
      <c r="N33" s="81">
        <f>分析係数表!H36</f>
        <v>0.17534887837691648</v>
      </c>
      <c r="O33" s="82">
        <f t="shared" si="4"/>
        <v>0.49553361074706653</v>
      </c>
      <c r="P33" s="76">
        <f>分析係数表!C36</f>
        <v>0.80496031746031749</v>
      </c>
      <c r="Q33" s="82">
        <f t="shared" si="5"/>
        <v>0.39888489261921606</v>
      </c>
      <c r="R33" s="83">
        <v>0.41475259318811125</v>
      </c>
      <c r="S33" s="84">
        <f t="shared" si="6"/>
        <v>0.47764245179078479</v>
      </c>
      <c r="T33" s="85">
        <f>分析係数表!F36</f>
        <v>0.87987711213517661</v>
      </c>
      <c r="U33" s="86">
        <f t="shared" si="7"/>
        <v>0.42026666111484107</v>
      </c>
      <c r="V33" s="87">
        <f>分析係数表!D36</f>
        <v>1.130568356374808E-2</v>
      </c>
      <c r="W33" s="167">
        <f t="shared" si="8"/>
        <v>0</v>
      </c>
      <c r="X33" s="76">
        <f>分析係数表!E36</f>
        <v>2.9493087557603687E-3</v>
      </c>
      <c r="Y33" s="166">
        <f t="shared" si="9"/>
        <v>0</v>
      </c>
    </row>
    <row r="34" spans="1:25" x14ac:dyDescent="0.2">
      <c r="A34" s="6" t="s">
        <v>22</v>
      </c>
      <c r="B34" s="5" t="s">
        <v>377</v>
      </c>
      <c r="C34" s="90"/>
      <c r="D34" s="107">
        <f>投入係数表!K34</f>
        <v>1.9417475728155338E-2</v>
      </c>
      <c r="E34" s="110">
        <f t="shared" si="0"/>
        <v>1.9417475728155338</v>
      </c>
      <c r="F34" s="76">
        <f>分析係数表!C37</f>
        <v>0.55184267327524184</v>
      </c>
      <c r="G34" s="110">
        <f t="shared" si="1"/>
        <v>1.0715391714082365</v>
      </c>
      <c r="H34" s="110">
        <v>1.2387476215195323</v>
      </c>
      <c r="I34" s="110">
        <f t="shared" si="2"/>
        <v>1.2387476215195323</v>
      </c>
      <c r="J34" s="107">
        <f>分析係数表!G37</f>
        <v>0.39950799507995077</v>
      </c>
      <c r="K34" s="111">
        <f t="shared" si="3"/>
        <v>0.49488957868332606</v>
      </c>
      <c r="L34" s="79"/>
      <c r="M34" s="80"/>
      <c r="N34" s="81">
        <f>分析係数表!H37</f>
        <v>4.8346331245144224E-2</v>
      </c>
      <c r="O34" s="82">
        <f t="shared" si="4"/>
        <v>0.13662609256492314</v>
      </c>
      <c r="P34" s="76">
        <f>分析係数表!C37</f>
        <v>0.55184267327524184</v>
      </c>
      <c r="Q34" s="82">
        <f t="shared" si="5"/>
        <v>7.5396108160177833E-2</v>
      </c>
      <c r="R34" s="83">
        <v>9.6496429361041955E-2</v>
      </c>
      <c r="S34" s="84">
        <f t="shared" si="6"/>
        <v>1.3352440508805743</v>
      </c>
      <c r="T34" s="85">
        <f>分析係数表!F37</f>
        <v>0.59204592045920457</v>
      </c>
      <c r="U34" s="86">
        <f t="shared" si="7"/>
        <v>0.79052579314126659</v>
      </c>
      <c r="V34" s="87">
        <f>分析係数表!D37</f>
        <v>7.6014760147601473E-2</v>
      </c>
      <c r="W34" s="167">
        <f t="shared" si="8"/>
        <v>0</v>
      </c>
      <c r="X34" s="76">
        <f>分析係数表!E37</f>
        <v>6.3468634686346864E-2</v>
      </c>
      <c r="Y34" s="166">
        <f t="shared" si="9"/>
        <v>0</v>
      </c>
    </row>
    <row r="35" spans="1:25" x14ac:dyDescent="0.2">
      <c r="A35" s="6" t="s">
        <v>23</v>
      </c>
      <c r="B35" s="5" t="s">
        <v>193</v>
      </c>
      <c r="C35" s="90"/>
      <c r="D35" s="107">
        <f>投入係数表!K35</f>
        <v>6.6956812855708072E-4</v>
      </c>
      <c r="E35" s="110">
        <f t="shared" si="0"/>
        <v>6.6956812855708078E-2</v>
      </c>
      <c r="F35" s="76">
        <f>分析係数表!C38</f>
        <v>1.1757092007334657E-2</v>
      </c>
      <c r="G35" s="110">
        <f t="shared" si="1"/>
        <v>7.8721740926244793E-4</v>
      </c>
      <c r="H35" s="110">
        <v>1.3395876239926212E-3</v>
      </c>
      <c r="I35" s="110">
        <f t="shared" si="2"/>
        <v>1.3395876239926212E-3</v>
      </c>
      <c r="J35" s="107">
        <f>分析係数表!G38</f>
        <v>0.32317073170731708</v>
      </c>
      <c r="K35" s="111">
        <f t="shared" si="3"/>
        <v>4.3291551263176172E-4</v>
      </c>
      <c r="L35" s="79"/>
      <c r="M35" s="80"/>
      <c r="N35" s="81">
        <f>分析係数表!H38</f>
        <v>4.2711170992201251E-2</v>
      </c>
      <c r="O35" s="82">
        <f t="shared" si="4"/>
        <v>0.12070120423300673</v>
      </c>
      <c r="P35" s="76">
        <f>分析係数表!C38</f>
        <v>1.1757092007334657E-2</v>
      </c>
      <c r="Q35" s="82">
        <f t="shared" si="5"/>
        <v>1.4190951635635516E-3</v>
      </c>
      <c r="R35" s="83">
        <v>1.697685399683376E-3</v>
      </c>
      <c r="S35" s="84">
        <f t="shared" si="6"/>
        <v>3.037273023675997E-3</v>
      </c>
      <c r="T35" s="85">
        <f>分析係数表!F38</f>
        <v>0.53048780487804881</v>
      </c>
      <c r="U35" s="86">
        <f t="shared" si="7"/>
        <v>1.6112362991451937E-3</v>
      </c>
      <c r="V35" s="87">
        <f>分析係数表!D38</f>
        <v>0.25609756097560976</v>
      </c>
      <c r="W35" s="167">
        <f t="shared" si="8"/>
        <v>0</v>
      </c>
      <c r="X35" s="76">
        <f>分析係数表!E38</f>
        <v>0.24390243902439024</v>
      </c>
      <c r="Y35" s="166">
        <f t="shared" si="9"/>
        <v>0</v>
      </c>
    </row>
    <row r="36" spans="1:25" x14ac:dyDescent="0.2">
      <c r="A36" s="6" t="s">
        <v>24</v>
      </c>
      <c r="B36" s="5" t="s">
        <v>39</v>
      </c>
      <c r="C36" s="90"/>
      <c r="D36" s="107">
        <f>投入係数表!K36</f>
        <v>0</v>
      </c>
      <c r="E36" s="110">
        <f t="shared" si="0"/>
        <v>0</v>
      </c>
      <c r="F36" s="76">
        <f>分析係数表!C39</f>
        <v>1</v>
      </c>
      <c r="G36" s="110">
        <f t="shared" si="1"/>
        <v>0</v>
      </c>
      <c r="H36" s="110">
        <v>1.2632011636009607E-3</v>
      </c>
      <c r="I36" s="110">
        <f t="shared" si="2"/>
        <v>1.2632011636009607E-3</v>
      </c>
      <c r="J36" s="107">
        <f>分析係数表!G39</f>
        <v>0.35350897115602997</v>
      </c>
      <c r="K36" s="111">
        <f t="shared" si="3"/>
        <v>4.465529437076755E-4</v>
      </c>
      <c r="L36" s="79"/>
      <c r="M36" s="80"/>
      <c r="N36" s="81">
        <f>分析係数表!H39</f>
        <v>3.855118358034283E-3</v>
      </c>
      <c r="O36" s="82">
        <f t="shared" si="4"/>
        <v>1.08945134836147E-2</v>
      </c>
      <c r="P36" s="76">
        <f>分析係数表!C39</f>
        <v>1</v>
      </c>
      <c r="Q36" s="82">
        <f t="shared" si="5"/>
        <v>1.08945134836147E-2</v>
      </c>
      <c r="R36" s="83">
        <v>1.2097857596819007E-2</v>
      </c>
      <c r="S36" s="84">
        <f t="shared" si="6"/>
        <v>1.3361058760419969E-2</v>
      </c>
      <c r="T36" s="85">
        <f>分析係数表!F39</f>
        <v>0.70417896888485121</v>
      </c>
      <c r="U36" s="86">
        <f t="shared" si="7"/>
        <v>9.4085765811224419E-3</v>
      </c>
      <c r="V36" s="87">
        <f>分析係数表!D39</f>
        <v>5.7687940040881215E-2</v>
      </c>
      <c r="W36" s="167">
        <f t="shared" si="8"/>
        <v>0</v>
      </c>
      <c r="X36" s="76">
        <f>分析係数表!E39</f>
        <v>7.3018396547808312E-2</v>
      </c>
      <c r="Y36" s="166">
        <f t="shared" si="9"/>
        <v>0</v>
      </c>
    </row>
    <row r="37" spans="1:25" x14ac:dyDescent="0.2">
      <c r="A37" s="6" t="s">
        <v>25</v>
      </c>
      <c r="B37" s="5" t="s">
        <v>40</v>
      </c>
      <c r="C37" s="90"/>
      <c r="D37" s="107">
        <f>投入係数表!K37</f>
        <v>0</v>
      </c>
      <c r="E37" s="110">
        <f t="shared" si="0"/>
        <v>0</v>
      </c>
      <c r="F37" s="76">
        <f>分析係数表!C40</f>
        <v>0.83949490339266697</v>
      </c>
      <c r="G37" s="110">
        <f t="shared" si="1"/>
        <v>0</v>
      </c>
      <c r="H37" s="110">
        <v>1.3114768881633681E-4</v>
      </c>
      <c r="I37" s="110">
        <f t="shared" si="2"/>
        <v>1.3114768881633681E-4</v>
      </c>
      <c r="J37" s="107">
        <f>分析係数表!G40</f>
        <v>0.50502596749874351</v>
      </c>
      <c r="K37" s="111">
        <f t="shared" si="3"/>
        <v>6.6232988429694645E-5</v>
      </c>
      <c r="L37" s="79"/>
      <c r="M37" s="80"/>
      <c r="N37" s="81">
        <f>分析係数表!H40</f>
        <v>2.8775704886755897E-2</v>
      </c>
      <c r="O37" s="82">
        <f t="shared" si="4"/>
        <v>8.1319761359838288E-2</v>
      </c>
      <c r="P37" s="76">
        <f>分析係数表!C40</f>
        <v>0.83949490339266697</v>
      </c>
      <c r="Q37" s="82">
        <f t="shared" si="5"/>
        <v>6.8267525206692173E-2</v>
      </c>
      <c r="R37" s="83">
        <v>6.8313440636889419E-2</v>
      </c>
      <c r="S37" s="84">
        <f t="shared" si="6"/>
        <v>6.8444588325705755E-2</v>
      </c>
      <c r="T37" s="85">
        <f>分析係数表!F40</f>
        <v>0.7013737644496566</v>
      </c>
      <c r="U37" s="86">
        <f t="shared" si="7"/>
        <v>4.8005238570207262E-2</v>
      </c>
      <c r="V37" s="87">
        <f>分析係数表!D40</f>
        <v>8.3012229854246944E-2</v>
      </c>
      <c r="W37" s="167">
        <f t="shared" si="8"/>
        <v>0</v>
      </c>
      <c r="X37" s="76">
        <f>分析係数表!E40</f>
        <v>5.1013570112246609E-2</v>
      </c>
      <c r="Y37" s="166">
        <f t="shared" si="9"/>
        <v>0</v>
      </c>
    </row>
    <row r="38" spans="1:25" x14ac:dyDescent="0.2">
      <c r="A38" s="6" t="s">
        <v>26</v>
      </c>
      <c r="B38" s="5" t="s">
        <v>276</v>
      </c>
      <c r="C38" s="90"/>
      <c r="D38" s="107">
        <f>投入係数表!K38</f>
        <v>0</v>
      </c>
      <c r="E38" s="110">
        <f t="shared" si="0"/>
        <v>0</v>
      </c>
      <c r="F38" s="76">
        <f>分析係数表!C41</f>
        <v>0.80611940933656756</v>
      </c>
      <c r="G38" s="110">
        <f t="shared" si="1"/>
        <v>0</v>
      </c>
      <c r="H38" s="110">
        <v>2.162643852239318E-4</v>
      </c>
      <c r="I38" s="110">
        <f t="shared" si="2"/>
        <v>2.162643852239318E-4</v>
      </c>
      <c r="J38" s="107">
        <f>分析係数表!G41</f>
        <v>0.44252267454123601</v>
      </c>
      <c r="K38" s="111">
        <f t="shared" si="3"/>
        <v>9.570189415731046E-5</v>
      </c>
      <c r="L38" s="79"/>
      <c r="M38" s="80"/>
      <c r="N38" s="81">
        <f>分析係数表!H41</f>
        <v>5.550583676720789E-2</v>
      </c>
      <c r="O38" s="82">
        <f t="shared" si="4"/>
        <v>0.15685876046306471</v>
      </c>
      <c r="P38" s="76">
        <f>分析係数表!C41</f>
        <v>0.80611940933656756</v>
      </c>
      <c r="Q38" s="82">
        <f t="shared" si="5"/>
        <v>0.12644689133375187</v>
      </c>
      <c r="R38" s="83">
        <v>0.1286768321869324</v>
      </c>
      <c r="S38" s="84">
        <f t="shared" si="6"/>
        <v>0.12889309657215633</v>
      </c>
      <c r="T38" s="85">
        <f>分析係数表!F41</f>
        <v>0.54745834212191524</v>
      </c>
      <c r="U38" s="86">
        <f t="shared" si="7"/>
        <v>7.0563600960352621E-2</v>
      </c>
      <c r="V38" s="87">
        <f>分析係数表!D41</f>
        <v>0.12049145749841805</v>
      </c>
      <c r="W38" s="167">
        <f t="shared" si="8"/>
        <v>0</v>
      </c>
      <c r="X38" s="76">
        <f>分析係数表!E41</f>
        <v>0.11680025311115798</v>
      </c>
      <c r="Y38" s="166">
        <f t="shared" si="9"/>
        <v>0</v>
      </c>
    </row>
    <row r="39" spans="1:25" x14ac:dyDescent="0.2">
      <c r="A39" s="6" t="s">
        <v>51</v>
      </c>
      <c r="B39" s="5" t="s">
        <v>367</v>
      </c>
      <c r="C39" s="90"/>
      <c r="D39" s="107">
        <f>投入係数表!K39</f>
        <v>0</v>
      </c>
      <c r="E39" s="110">
        <f>$C$13*D39</f>
        <v>0</v>
      </c>
      <c r="F39" s="76">
        <f>分析係数表!C42</f>
        <v>0.71104294478527608</v>
      </c>
      <c r="G39" s="110">
        <f>E39*F39</f>
        <v>0</v>
      </c>
      <c r="H39" s="110">
        <v>2.3561343776026568E-3</v>
      </c>
      <c r="I39" s="110">
        <f>C39+H39</f>
        <v>2.3561343776026568E-3</v>
      </c>
      <c r="J39" s="107">
        <f>分析係数表!G42</f>
        <v>0.48544520547945208</v>
      </c>
      <c r="K39" s="111">
        <f>I39*J39</f>
        <v>1.1437741370725226E-3</v>
      </c>
      <c r="L39" s="79"/>
      <c r="M39" s="80"/>
      <c r="N39" s="81">
        <f>分析係数表!H42</f>
        <v>1.3778114335729669E-2</v>
      </c>
      <c r="O39" s="82">
        <f t="shared" si="4"/>
        <v>3.8936768853429067E-2</v>
      </c>
      <c r="P39" s="76">
        <f>分析係数表!C42</f>
        <v>0.71104294478527608</v>
      </c>
      <c r="Q39" s="82">
        <f>O39*P39</f>
        <v>2.768571478596582E-2</v>
      </c>
      <c r="R39" s="83">
        <v>2.8611227413034946E-2</v>
      </c>
      <c r="S39" s="84">
        <f>I39+R39</f>
        <v>3.0967361790637603E-2</v>
      </c>
      <c r="T39" s="85">
        <f>分析係数表!F42</f>
        <v>0.55821917808219179</v>
      </c>
      <c r="U39" s="86">
        <f t="shared" si="7"/>
        <v>1.7286575246143594E-2</v>
      </c>
      <c r="V39" s="87">
        <f>分析係数表!D42</f>
        <v>0.36986301369863012</v>
      </c>
      <c r="W39" s="167">
        <f t="shared" si="8"/>
        <v>0</v>
      </c>
      <c r="X39" s="76">
        <f>分析係数表!E42</f>
        <v>0.3535958904109589</v>
      </c>
      <c r="Y39" s="166">
        <f t="shared" si="9"/>
        <v>0</v>
      </c>
    </row>
    <row r="40" spans="1:25" x14ac:dyDescent="0.2">
      <c r="A40" s="6" t="s">
        <v>194</v>
      </c>
      <c r="B40" s="5" t="s">
        <v>41</v>
      </c>
      <c r="C40" s="90"/>
      <c r="D40" s="107">
        <f>投入係数表!K40</f>
        <v>4.3521928356210242E-3</v>
      </c>
      <c r="E40" s="110">
        <f>$C$13*D40</f>
        <v>0.43521928356210243</v>
      </c>
      <c r="F40" s="76">
        <f>分析係数表!C43</f>
        <v>0.39669527347252465</v>
      </c>
      <c r="G40" s="110">
        <f>E40*F40</f>
        <v>0.17264943271318448</v>
      </c>
      <c r="H40" s="110">
        <v>0.26230469061462214</v>
      </c>
      <c r="I40" s="110">
        <f>C40+H40</f>
        <v>0.26230469061462214</v>
      </c>
      <c r="J40" s="107">
        <f>分析係数表!G43</f>
        <v>0.35613275613275613</v>
      </c>
      <c r="K40" s="111">
        <f>I40*J40</f>
        <v>9.341529241513527E-2</v>
      </c>
      <c r="L40" s="79"/>
      <c r="M40" s="80"/>
      <c r="N40" s="81">
        <f>分析係数表!H43</f>
        <v>3.7184190080937818E-2</v>
      </c>
      <c r="O40" s="82">
        <f t="shared" si="4"/>
        <v>0.10508202928966118</v>
      </c>
      <c r="P40" s="76">
        <f>分析係数表!C43</f>
        <v>0.39669527347252465</v>
      </c>
      <c r="Q40" s="82">
        <f>O40*P40</f>
        <v>4.1685544346109986E-2</v>
      </c>
      <c r="R40" s="83">
        <v>6.8129897611001577E-2</v>
      </c>
      <c r="S40" s="84">
        <f>I40+R40</f>
        <v>0.33043458822562372</v>
      </c>
      <c r="T40" s="85">
        <f>分析係数表!F43</f>
        <v>0.65281385281385285</v>
      </c>
      <c r="U40" s="86">
        <f t="shared" si="7"/>
        <v>0.2157122766425284</v>
      </c>
      <c r="V40" s="87">
        <f>分析係数表!D43</f>
        <v>0.13751803751803751</v>
      </c>
      <c r="W40" s="167">
        <f t="shared" si="8"/>
        <v>0</v>
      </c>
      <c r="X40" s="76">
        <f>分析係数表!E43</f>
        <v>9.1486291486291491E-2</v>
      </c>
      <c r="Y40" s="166">
        <f t="shared" si="9"/>
        <v>0</v>
      </c>
    </row>
    <row r="41" spans="1:25" x14ac:dyDescent="0.2">
      <c r="A41" s="6" t="s">
        <v>340</v>
      </c>
      <c r="B41" s="5" t="s">
        <v>42</v>
      </c>
      <c r="C41" s="90"/>
      <c r="D41" s="107">
        <f>投入係数表!K41</f>
        <v>0</v>
      </c>
      <c r="E41" s="110">
        <f>$C$13*D41</f>
        <v>0</v>
      </c>
      <c r="F41" s="76">
        <f>分析係数表!C44</f>
        <v>0.38370118845500845</v>
      </c>
      <c r="G41" s="110">
        <f>E41*F41</f>
        <v>0</v>
      </c>
      <c r="H41" s="110">
        <v>3.7407678983213192E-4</v>
      </c>
      <c r="I41" s="110">
        <f>C41+H41</f>
        <v>3.7407678983213192E-4</v>
      </c>
      <c r="J41" s="107">
        <f>分析係数表!G44</f>
        <v>0.26240733113673803</v>
      </c>
      <c r="K41" s="111">
        <f>I41*J41</f>
        <v>9.8160492060048193E-5</v>
      </c>
      <c r="L41" s="79"/>
      <c r="M41" s="80"/>
      <c r="N41" s="81">
        <f>分析係数表!H44</f>
        <v>0.11164108061327853</v>
      </c>
      <c r="O41" s="82">
        <f t="shared" si="4"/>
        <v>0.31549621700508695</v>
      </c>
      <c r="P41" s="76">
        <f>分析係数表!C44</f>
        <v>0.38370118845500845</v>
      </c>
      <c r="Q41" s="82">
        <f>O41*P41</f>
        <v>0.12105627341791111</v>
      </c>
      <c r="R41" s="83">
        <v>0.12292675678093309</v>
      </c>
      <c r="S41" s="84">
        <f>I41+R41</f>
        <v>0.12330083357076523</v>
      </c>
      <c r="T41" s="85">
        <f>分析係数表!F44</f>
        <v>0.45680601317957165</v>
      </c>
      <c r="U41" s="86">
        <f t="shared" si="7"/>
        <v>5.6324562205179146E-2</v>
      </c>
      <c r="V41" s="87">
        <f>分析係数表!D44</f>
        <v>0.17087108731466227</v>
      </c>
      <c r="W41" s="167">
        <f t="shared" si="8"/>
        <v>0</v>
      </c>
      <c r="X41" s="76">
        <f>分析係数表!E44</f>
        <v>0.10131795716639209</v>
      </c>
      <c r="Y41" s="166">
        <f t="shared" si="9"/>
        <v>0</v>
      </c>
    </row>
    <row r="42" spans="1:25" x14ac:dyDescent="0.2">
      <c r="A42" s="6" t="s">
        <v>341</v>
      </c>
      <c r="B42" s="5" t="s">
        <v>278</v>
      </c>
      <c r="C42" s="90"/>
      <c r="D42" s="107">
        <f>投入係数表!K42</f>
        <v>0</v>
      </c>
      <c r="E42" s="110">
        <f>$C$13*D42</f>
        <v>0</v>
      </c>
      <c r="F42" s="76">
        <f>分析係数表!C45</f>
        <v>1</v>
      </c>
      <c r="G42" s="110">
        <f>E42*F42</f>
        <v>0</v>
      </c>
      <c r="H42" s="110">
        <v>4.1293656429348133E-3</v>
      </c>
      <c r="I42" s="110">
        <f>C42+H42</f>
        <v>4.1293656429348133E-3</v>
      </c>
      <c r="J42" s="107">
        <f>分析係数表!G45</f>
        <v>0</v>
      </c>
      <c r="K42" s="111">
        <f>I42*J42</f>
        <v>0</v>
      </c>
      <c r="L42" s="79"/>
      <c r="M42" s="80"/>
      <c r="N42" s="81">
        <f>分析係数表!H45</f>
        <v>0</v>
      </c>
      <c r="O42" s="82">
        <f t="shared" si="4"/>
        <v>0</v>
      </c>
      <c r="P42" s="76">
        <f>分析係数表!C45</f>
        <v>1</v>
      </c>
      <c r="Q42" s="82">
        <f>O42*P42</f>
        <v>0</v>
      </c>
      <c r="R42" s="83">
        <v>1.6554313362577781E-3</v>
      </c>
      <c r="S42" s="84">
        <f>I42+R42</f>
        <v>5.7847969791925916E-3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107">
        <f>投入係数表!K43</f>
        <v>3.3478406427854036E-4</v>
      </c>
      <c r="E43" s="110">
        <f>$C$13*D43</f>
        <v>3.3478406427854039E-2</v>
      </c>
      <c r="F43" s="76">
        <f>分析係数表!C46</f>
        <v>8.9294904786412777E-2</v>
      </c>
      <c r="G43" s="110">
        <f>E43*F43</f>
        <v>2.9894511143760561E-3</v>
      </c>
      <c r="H43" s="110">
        <v>6.6605152262596105E-3</v>
      </c>
      <c r="I43" s="110">
        <f>C43+H43</f>
        <v>6.6605152262596105E-3</v>
      </c>
      <c r="J43" s="107">
        <f>分析係数表!G46</f>
        <v>8.6206896551724137E-3</v>
      </c>
      <c r="K43" s="111">
        <f>I43*J43</f>
        <v>5.7418234709134572E-5</v>
      </c>
      <c r="L43" s="79"/>
      <c r="M43" s="80"/>
      <c r="N43" s="81">
        <f>分析係数表!H46</f>
        <v>2.2501303069342959E-2</v>
      </c>
      <c r="O43" s="82">
        <f t="shared" si="4"/>
        <v>6.3588384822730701E-2</v>
      </c>
      <c r="P43" s="76">
        <f>分析係数表!C46</f>
        <v>8.9294904786412777E-2</v>
      </c>
      <c r="Q43" s="82">
        <f>O43*P43</f>
        <v>5.6781187682675132E-3</v>
      </c>
      <c r="R43" s="83">
        <v>6.3449053241681798E-3</v>
      </c>
      <c r="S43" s="84">
        <f>I43+R43</f>
        <v>1.300542055042779E-2</v>
      </c>
      <c r="T43" s="85">
        <f>分析係数表!F46</f>
        <v>0.31609195402298851</v>
      </c>
      <c r="U43" s="86">
        <f t="shared" si="7"/>
        <v>4.1109087946754512E-3</v>
      </c>
      <c r="V43" s="87">
        <f>分析係数表!D46</f>
        <v>1.4367816091954023E-2</v>
      </c>
      <c r="W43" s="167">
        <f t="shared" si="8"/>
        <v>0</v>
      </c>
      <c r="X43" s="76">
        <f>分析係数表!E46</f>
        <v>4.3103448275862072E-2</v>
      </c>
      <c r="Y43" s="166">
        <f t="shared" si="9"/>
        <v>0</v>
      </c>
    </row>
    <row r="44" spans="1:25" x14ac:dyDescent="0.2">
      <c r="A44" s="192">
        <v>40</v>
      </c>
      <c r="B44" s="14" t="s">
        <v>150</v>
      </c>
      <c r="C44" s="197">
        <f>SUM(C5:C43)</f>
        <v>100</v>
      </c>
      <c r="D44" s="108">
        <f>投入係数表!K44</f>
        <v>0.70170739872782051</v>
      </c>
      <c r="E44" s="91">
        <f>SUM(E5:E43)</f>
        <v>70.170739872782093</v>
      </c>
      <c r="F44" s="92">
        <f>分析係数表!C47</f>
        <v>0.47263002368346718</v>
      </c>
      <c r="G44" s="91">
        <f>SUM(G5:G43)</f>
        <v>4.7449993299243918</v>
      </c>
      <c r="H44" s="91">
        <f>SUM(H5:H43)</f>
        <v>5.2513027615333367</v>
      </c>
      <c r="I44" s="91">
        <f>SUM(I5:I43)</f>
        <v>105.25130276153332</v>
      </c>
      <c r="J44" s="108">
        <f>分析係数表!G47</f>
        <v>0.26462048578521241</v>
      </c>
      <c r="K44" s="93">
        <f>SUM(K5:K43)</f>
        <v>4.5071559359209452</v>
      </c>
      <c r="L44" s="94">
        <f>最終需要_まとめ!$L$33</f>
        <v>0.627</v>
      </c>
      <c r="M44" s="91">
        <f>K44*L44</f>
        <v>2.8259867718224325</v>
      </c>
      <c r="N44" s="95">
        <f>分析係数表!H47</f>
        <v>1</v>
      </c>
      <c r="O44" s="96">
        <f>SUM(O5:O43)</f>
        <v>2.8259867718224325</v>
      </c>
      <c r="P44" s="92">
        <f>分析係数表!C47</f>
        <v>0.47263002368346718</v>
      </c>
      <c r="Q44" s="96">
        <f>SUM(Q5:Q43)</f>
        <v>1.2063147242872321</v>
      </c>
      <c r="R44" s="91">
        <f>SUM(R5:R43)</f>
        <v>1.3549857866842328</v>
      </c>
      <c r="S44" s="97">
        <f>SUM(S5:S43)</f>
        <v>106.60628854821759</v>
      </c>
      <c r="T44" s="98">
        <f>分析係数表!F47</f>
        <v>0.52662257348619745</v>
      </c>
      <c r="U44" s="99">
        <f>SUM(U5:U43)</f>
        <v>32.232126741091179</v>
      </c>
      <c r="V44" s="100">
        <f>分析係数表!D47</f>
        <v>0.12117876158981061</v>
      </c>
      <c r="W44" s="164">
        <f>SUM(W5:W43)</f>
        <v>0</v>
      </c>
      <c r="X44" s="92">
        <f>分析係数表!E47</f>
        <v>8.7670283594003556E-2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364</v>
      </c>
      <c r="S2" s="3" t="s">
        <v>152</v>
      </c>
      <c r="U2" s="64" t="s">
        <v>209</v>
      </c>
      <c r="W2" s="3" t="s">
        <v>130</v>
      </c>
      <c r="Y2" s="3" t="s">
        <v>153</v>
      </c>
    </row>
    <row r="3" spans="1:25" ht="44" x14ac:dyDescent="0.2">
      <c r="B3" s="65"/>
      <c r="C3" s="66" t="s">
        <v>227</v>
      </c>
      <c r="D3" s="66" t="s">
        <v>378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投入係数表!L5</f>
        <v>1.0660980810234541E-3</v>
      </c>
      <c r="E5" s="77">
        <f t="shared" ref="E5:E38" si="0">$C$14*D5</f>
        <v>0.10660980810234541</v>
      </c>
      <c r="F5" s="76">
        <f>分析係数表!C8</f>
        <v>1</v>
      </c>
      <c r="G5" s="77">
        <f t="shared" ref="G5:G38" si="1">E5*F5</f>
        <v>0.10660980810234541</v>
      </c>
      <c r="H5" s="77">
        <f t="array" ref="H5:H43">MMULT(逆行列係数!C5:AO43,'10'!G5:G43)</f>
        <v>0.12751257314401249</v>
      </c>
      <c r="I5" s="77">
        <f t="shared" ref="I5:I38" si="2">C5+H5</f>
        <v>0.12751257314401249</v>
      </c>
      <c r="J5" s="76">
        <f>分析係数表!G8</f>
        <v>0.11965371866250442</v>
      </c>
      <c r="K5" s="78">
        <f t="shared" ref="K5:K38" si="3">I5*J5</f>
        <v>1.5257353552905686E-2</v>
      </c>
      <c r="L5" s="79" t="s">
        <v>182</v>
      </c>
      <c r="M5" s="80" t="s">
        <v>182</v>
      </c>
      <c r="N5" s="81">
        <f>分析係数表!H8</f>
        <v>1.2017741412035444E-2</v>
      </c>
      <c r="O5" s="82">
        <f t="shared" ref="O5:O43" si="4">$M$44*N5</f>
        <v>0.18036780218901066</v>
      </c>
      <c r="P5" s="76">
        <f>分析係数表!C8</f>
        <v>1</v>
      </c>
      <c r="Q5" s="82">
        <f t="shared" ref="Q5:Q38" si="5">O5*P5</f>
        <v>0.18036780218901066</v>
      </c>
      <c r="R5" s="83">
        <f t="array" ref="R5:R43">MMULT(逆行列係数!C5:AO43,'10'!Q5:Q43)</f>
        <v>0.26861941647278059</v>
      </c>
      <c r="S5" s="84">
        <f t="shared" ref="S5:S38" si="6">I5+R5</f>
        <v>0.39613198961679308</v>
      </c>
      <c r="T5" s="85">
        <f>分析係数表!F8</f>
        <v>0.45142084768126667</v>
      </c>
      <c r="U5" s="86">
        <f t="shared" ref="U5:U43" si="7">S5*T5</f>
        <v>0.17882223854647947</v>
      </c>
      <c r="V5" s="87">
        <f>分析係数表!D8</f>
        <v>0.2219933704502301</v>
      </c>
      <c r="W5" s="167">
        <f t="shared" ref="W5:W43" si="8">ROUND(S5*V5,0)</f>
        <v>0</v>
      </c>
      <c r="X5" s="76">
        <f>分析係数表!E8</f>
        <v>0.14173076304186916</v>
      </c>
      <c r="Y5" s="166">
        <f t="shared" ref="Y5:Y43" si="9">ROUND(S5*X5,0)</f>
        <v>0</v>
      </c>
    </row>
    <row r="6" spans="1:25" x14ac:dyDescent="0.2">
      <c r="A6" s="6" t="s">
        <v>219</v>
      </c>
      <c r="B6" s="5" t="s">
        <v>265</v>
      </c>
      <c r="C6" s="90"/>
      <c r="D6" s="76">
        <f>投入係数表!L6</f>
        <v>0</v>
      </c>
      <c r="E6" s="77">
        <f t="shared" si="0"/>
        <v>0</v>
      </c>
      <c r="F6" s="76">
        <f>分析係数表!C9</f>
        <v>0.51136363636363635</v>
      </c>
      <c r="G6" s="77">
        <f t="shared" si="1"/>
        <v>0</v>
      </c>
      <c r="H6" s="77">
        <v>6.6259048061718517E-4</v>
      </c>
      <c r="I6" s="77">
        <f t="shared" si="2"/>
        <v>6.6259048061718517E-4</v>
      </c>
      <c r="J6" s="76">
        <f>分析係数表!G9</f>
        <v>0.25773195876288657</v>
      </c>
      <c r="K6" s="78">
        <f t="shared" si="3"/>
        <v>1.7077074242710956E-4</v>
      </c>
      <c r="L6" s="79"/>
      <c r="M6" s="80"/>
      <c r="N6" s="81">
        <f>分析係数表!H9</f>
        <v>6.2940707886274014E-4</v>
      </c>
      <c r="O6" s="82">
        <f t="shared" si="4"/>
        <v>9.4464315385406564E-3</v>
      </c>
      <c r="P6" s="76">
        <f>分析係数表!C9</f>
        <v>0.51136363636363635</v>
      </c>
      <c r="Q6" s="82">
        <f t="shared" si="5"/>
        <v>4.83056158220829E-3</v>
      </c>
      <c r="R6" s="83">
        <v>5.7562113373875986E-3</v>
      </c>
      <c r="S6" s="84">
        <f t="shared" si="6"/>
        <v>6.4188018180047837E-3</v>
      </c>
      <c r="T6" s="85">
        <f>分析係数表!F9</f>
        <v>0.69072164948453607</v>
      </c>
      <c r="U6" s="86">
        <f t="shared" si="7"/>
        <v>4.4336053794466028E-3</v>
      </c>
      <c r="V6" s="87">
        <f>分析係数表!D9</f>
        <v>0.13402061855670103</v>
      </c>
      <c r="W6" s="167">
        <f t="shared" si="8"/>
        <v>0</v>
      </c>
      <c r="X6" s="76">
        <f>分析係数表!E9</f>
        <v>0</v>
      </c>
      <c r="Y6" s="166">
        <f t="shared" si="9"/>
        <v>0</v>
      </c>
    </row>
    <row r="7" spans="1:25" x14ac:dyDescent="0.2">
      <c r="A7" s="6" t="s">
        <v>220</v>
      </c>
      <c r="B7" s="5" t="s">
        <v>266</v>
      </c>
      <c r="C7" s="90"/>
      <c r="D7" s="76">
        <f>投入係数表!L7</f>
        <v>0</v>
      </c>
      <c r="E7" s="77">
        <f t="shared" si="0"/>
        <v>0</v>
      </c>
      <c r="F7" s="76">
        <f>分析係数表!C10</f>
        <v>1</v>
      </c>
      <c r="G7" s="77">
        <f t="shared" si="1"/>
        <v>0</v>
      </c>
      <c r="H7" s="77">
        <v>2.820260252846162E-4</v>
      </c>
      <c r="I7" s="77">
        <f t="shared" si="2"/>
        <v>2.820260252846162E-4</v>
      </c>
      <c r="J7" s="76">
        <f>分析係数表!G10</f>
        <v>0.17918250950570341</v>
      </c>
      <c r="K7" s="78">
        <f t="shared" si="3"/>
        <v>5.0534130956416495E-5</v>
      </c>
      <c r="L7" s="79"/>
      <c r="M7" s="80"/>
      <c r="N7" s="81">
        <f>分析係数表!H10</f>
        <v>1.2293107009037892E-3</v>
      </c>
      <c r="O7" s="82">
        <f t="shared" si="4"/>
        <v>1.8450061598712219E-2</v>
      </c>
      <c r="P7" s="76">
        <f>分析係数表!C10</f>
        <v>1</v>
      </c>
      <c r="Q7" s="82">
        <f t="shared" si="5"/>
        <v>1.8450061598712219E-2</v>
      </c>
      <c r="R7" s="83">
        <v>2.9656046007816256E-2</v>
      </c>
      <c r="S7" s="84">
        <f t="shared" si="6"/>
        <v>2.9938072033100872E-2</v>
      </c>
      <c r="T7" s="85">
        <f>分析係数表!F10</f>
        <v>0.51806083650190116</v>
      </c>
      <c r="U7" s="86">
        <f t="shared" si="7"/>
        <v>1.5509742640722411E-2</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投入係数表!L8</f>
        <v>0</v>
      </c>
      <c r="E8" s="77">
        <f t="shared" si="0"/>
        <v>0</v>
      </c>
      <c r="F8" s="76">
        <f>分析係数表!C11</f>
        <v>1.1623683254631256E-2</v>
      </c>
      <c r="G8" s="77">
        <f t="shared" si="1"/>
        <v>0</v>
      </c>
      <c r="H8" s="77">
        <v>3.1424889520984822E-3</v>
      </c>
      <c r="I8" s="77">
        <f t="shared" si="2"/>
        <v>3.1424889520984822E-3</v>
      </c>
      <c r="J8" s="76">
        <f>分析係数表!G11</f>
        <v>0.35416666666666669</v>
      </c>
      <c r="K8" s="78">
        <f t="shared" si="3"/>
        <v>1.1129648372015459E-3</v>
      </c>
      <c r="L8" s="79"/>
      <c r="M8" s="80"/>
      <c r="N8" s="81">
        <f>分析係数表!H11</f>
        <v>-1.9668971214460629E-5</v>
      </c>
      <c r="O8" s="82">
        <f t="shared" si="4"/>
        <v>-2.9520098557939551E-4</v>
      </c>
      <c r="P8" s="76">
        <f>分析係数表!C11</f>
        <v>1.1623683254631256E-2</v>
      </c>
      <c r="Q8" s="82">
        <f t="shared" si="5"/>
        <v>-3.4313227528298628E-6</v>
      </c>
      <c r="R8" s="83">
        <v>1.0081260223486369E-3</v>
      </c>
      <c r="S8" s="84">
        <f t="shared" si="6"/>
        <v>4.1506149744471189E-3</v>
      </c>
      <c r="T8" s="85">
        <f>分析係数表!F11</f>
        <v>0.60416666666666663</v>
      </c>
      <c r="U8" s="86">
        <f t="shared" si="7"/>
        <v>2.5076632137284675E-3</v>
      </c>
      <c r="V8" s="87">
        <f>分析係数表!D11</f>
        <v>8.3333333333333329E-2</v>
      </c>
      <c r="W8" s="167">
        <f t="shared" si="8"/>
        <v>0</v>
      </c>
      <c r="X8" s="76">
        <f>分析係数表!E11</f>
        <v>6.25E-2</v>
      </c>
      <c r="Y8" s="166">
        <f t="shared" si="9"/>
        <v>0</v>
      </c>
    </row>
    <row r="9" spans="1:25" x14ac:dyDescent="0.2">
      <c r="A9" s="6" t="s">
        <v>222</v>
      </c>
      <c r="B9" s="5" t="s">
        <v>190</v>
      </c>
      <c r="C9" s="90"/>
      <c r="D9" s="76">
        <f>投入係数表!L9</f>
        <v>0</v>
      </c>
      <c r="E9" s="77">
        <f t="shared" si="0"/>
        <v>0</v>
      </c>
      <c r="F9" s="76">
        <f>分析係数表!C12</f>
        <v>0.11373523927905527</v>
      </c>
      <c r="G9" s="77">
        <f t="shared" si="1"/>
        <v>0</v>
      </c>
      <c r="H9" s="77">
        <v>2.063566288084108E-3</v>
      </c>
      <c r="I9" s="77">
        <f t="shared" si="2"/>
        <v>2.063566288084108E-3</v>
      </c>
      <c r="J9" s="76">
        <f>分析係数表!G12</f>
        <v>0.14013636107511129</v>
      </c>
      <c r="K9" s="78">
        <f t="shared" si="3"/>
        <v>2.8918067044938166E-4</v>
      </c>
      <c r="L9" s="79"/>
      <c r="M9" s="80"/>
      <c r="N9" s="81">
        <f>分析係数表!H12</f>
        <v>9.2788371704218012E-2</v>
      </c>
      <c r="O9" s="82">
        <f t="shared" si="4"/>
        <v>1.3926106494707984</v>
      </c>
      <c r="P9" s="76">
        <f>分析係数表!C12</f>
        <v>0.11373523927905527</v>
      </c>
      <c r="Q9" s="82">
        <f t="shared" si="5"/>
        <v>0.15838890544012182</v>
      </c>
      <c r="R9" s="83">
        <v>0.17896379393492212</v>
      </c>
      <c r="S9" s="84">
        <f t="shared" si="6"/>
        <v>0.18102736022300622</v>
      </c>
      <c r="T9" s="85">
        <f>分析係数表!F12</f>
        <v>0.31610976503070942</v>
      </c>
      <c r="U9" s="86">
        <f t="shared" si="7"/>
        <v>5.7224516304224093E-2</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投入係数表!L10</f>
        <v>1.0660980810234541E-3</v>
      </c>
      <c r="E10" s="77">
        <f t="shared" si="0"/>
        <v>0.10660980810234541</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0.21092110419647808</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投入係数表!L11</f>
        <v>7.462686567164179E-3</v>
      </c>
      <c r="E11" s="77">
        <f t="shared" si="0"/>
        <v>0.74626865671641784</v>
      </c>
      <c r="F11" s="76">
        <f>分析係数表!C14</f>
        <v>8.3810515356585125E-2</v>
      </c>
      <c r="G11" s="77">
        <f t="shared" si="1"/>
        <v>6.2545160713869494E-2</v>
      </c>
      <c r="H11" s="77">
        <v>7.0805773717799711E-2</v>
      </c>
      <c r="I11" s="77">
        <f t="shared" si="2"/>
        <v>7.0805773717799711E-2</v>
      </c>
      <c r="J11" s="76">
        <f>分析係数表!G14</f>
        <v>0.16188655194391333</v>
      </c>
      <c r="K11" s="78">
        <f t="shared" si="3"/>
        <v>1.1462502564895555E-2</v>
      </c>
      <c r="L11" s="79"/>
      <c r="M11" s="80"/>
      <c r="N11" s="81">
        <f>分析係数表!H14</f>
        <v>1.1703037872604074E-3</v>
      </c>
      <c r="O11" s="82">
        <f t="shared" si="4"/>
        <v>1.7564458641974035E-2</v>
      </c>
      <c r="P11" s="76">
        <f>分析係数表!C14</f>
        <v>8.3810515356585125E-2</v>
      </c>
      <c r="Q11" s="82">
        <f t="shared" si="5"/>
        <v>1.4720863307432692E-3</v>
      </c>
      <c r="R11" s="83">
        <v>5.5163069789148627E-3</v>
      </c>
      <c r="S11" s="84">
        <f t="shared" si="6"/>
        <v>7.6322080696714575E-2</v>
      </c>
      <c r="T11" s="85">
        <f>分析係数表!F14</f>
        <v>0.30656469088591459</v>
      </c>
      <c r="U11" s="86">
        <f t="shared" si="7"/>
        <v>2.3397655076558131E-2</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投入係数表!L12</f>
        <v>0.21108742004264391</v>
      </c>
      <c r="E12" s="77">
        <f t="shared" si="0"/>
        <v>21.108742004264393</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0.12856002921982673</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投入係数表!L13</f>
        <v>1.0660980810234541E-3</v>
      </c>
      <c r="E13" s="77">
        <f t="shared" si="0"/>
        <v>0.10660980810234541</v>
      </c>
      <c r="F13" s="76">
        <f>分析係数表!C16</f>
        <v>0.33235149729995095</v>
      </c>
      <c r="G13" s="77">
        <f t="shared" si="1"/>
        <v>3.5431929349674943E-2</v>
      </c>
      <c r="H13" s="77">
        <v>7.9631545313663871E-2</v>
      </c>
      <c r="I13" s="77">
        <f t="shared" si="2"/>
        <v>7.9631545313663871E-2</v>
      </c>
      <c r="J13" s="76">
        <f>分析係数表!G16</f>
        <v>3.3478406427854032E-2</v>
      </c>
      <c r="K13" s="78">
        <f t="shared" si="3"/>
        <v>2.6659372384889141E-3</v>
      </c>
      <c r="L13" s="79"/>
      <c r="M13" s="80"/>
      <c r="N13" s="81">
        <f>分析係数表!H16</f>
        <v>1.6757963474720455E-2</v>
      </c>
      <c r="O13" s="82">
        <f t="shared" si="4"/>
        <v>0.25151123971364497</v>
      </c>
      <c r="P13" s="76">
        <f>分析係数表!C16</f>
        <v>0.33235149729995095</v>
      </c>
      <c r="Q13" s="82">
        <f t="shared" si="5"/>
        <v>8.3590137106596796E-2</v>
      </c>
      <c r="R13" s="83">
        <v>0.10324793148576805</v>
      </c>
      <c r="S13" s="84">
        <f t="shared" si="6"/>
        <v>0.18287947679943192</v>
      </c>
      <c r="T13" s="85">
        <f>分析係数表!F16</f>
        <v>0.28858386340810177</v>
      </c>
      <c r="U13" s="86">
        <f t="shared" si="7"/>
        <v>5.2776065952832379E-2</v>
      </c>
      <c r="V13" s="87">
        <f>分析係数表!D16</f>
        <v>0</v>
      </c>
      <c r="W13" s="167">
        <f t="shared" si="8"/>
        <v>0</v>
      </c>
      <c r="X13" s="76">
        <f>分析係数表!E16</f>
        <v>0</v>
      </c>
      <c r="Y13" s="166">
        <f t="shared" si="9"/>
        <v>0</v>
      </c>
    </row>
    <row r="14" spans="1:25" x14ac:dyDescent="0.2">
      <c r="A14" s="6" t="s">
        <v>2</v>
      </c>
      <c r="B14" s="5" t="s">
        <v>364</v>
      </c>
      <c r="C14" s="75">
        <f>最終需要_まとめ!C15</f>
        <v>100</v>
      </c>
      <c r="D14" s="76">
        <f>投入係数表!L14</f>
        <v>0.26439232409381663</v>
      </c>
      <c r="E14" s="77">
        <f t="shared" si="0"/>
        <v>26.439232409381663</v>
      </c>
      <c r="F14" s="76">
        <f>分析係数表!C17</f>
        <v>6.074586697424067E-2</v>
      </c>
      <c r="G14" s="77">
        <f t="shared" si="1"/>
        <v>1.6060740948413312</v>
      </c>
      <c r="H14" s="77">
        <v>1.6351166913793944</v>
      </c>
      <c r="I14" s="77">
        <f t="shared" si="2"/>
        <v>101.63511669137939</v>
      </c>
      <c r="J14" s="76">
        <f>分析係数表!G17</f>
        <v>0.21321961620469082</v>
      </c>
      <c r="K14" s="78">
        <f t="shared" si="3"/>
        <v>21.67060057385488</v>
      </c>
      <c r="L14" s="79"/>
      <c r="M14" s="80"/>
      <c r="N14" s="81">
        <f>分析係数表!H17</f>
        <v>2.8520008260967912E-3</v>
      </c>
      <c r="O14" s="82">
        <f t="shared" si="4"/>
        <v>4.2804142909012348E-2</v>
      </c>
      <c r="P14" s="76">
        <f>分析係数表!C17</f>
        <v>6.074586697424067E-2</v>
      </c>
      <c r="Q14" s="82">
        <f t="shared" si="5"/>
        <v>2.600174771097251E-3</v>
      </c>
      <c r="R14" s="83">
        <v>4.7428109868070034E-3</v>
      </c>
      <c r="S14" s="84">
        <f t="shared" si="6"/>
        <v>101.63985950236621</v>
      </c>
      <c r="T14" s="85">
        <f>分析係数表!F17</f>
        <v>0.32302771855010659</v>
      </c>
      <c r="U14" s="86">
        <f t="shared" si="7"/>
        <v>32.832491928802725</v>
      </c>
      <c r="V14" s="87">
        <f>分析係数表!D17</f>
        <v>9.5948827292110878E-2</v>
      </c>
      <c r="W14" s="167">
        <f t="shared" si="8"/>
        <v>10</v>
      </c>
      <c r="X14" s="76">
        <f>分析係数表!E17</f>
        <v>8.8486140724946691E-2</v>
      </c>
      <c r="Y14" s="166">
        <f t="shared" si="9"/>
        <v>9</v>
      </c>
    </row>
    <row r="15" spans="1:25" x14ac:dyDescent="0.2">
      <c r="A15" s="6" t="s">
        <v>3</v>
      </c>
      <c r="B15" s="5" t="s">
        <v>31</v>
      </c>
      <c r="C15" s="90"/>
      <c r="D15" s="76">
        <f>投入係数表!L15</f>
        <v>3.1982942430703624E-3</v>
      </c>
      <c r="E15" s="77">
        <f t="shared" si="0"/>
        <v>0.31982942430703626</v>
      </c>
      <c r="F15" s="76">
        <f>分析係数表!C18</f>
        <v>0.54911591355599221</v>
      </c>
      <c r="G15" s="77">
        <f t="shared" si="1"/>
        <v>0.17562342651044527</v>
      </c>
      <c r="H15" s="77">
        <v>0.20108609476583783</v>
      </c>
      <c r="I15" s="77">
        <f t="shared" si="2"/>
        <v>0.20108609476583783</v>
      </c>
      <c r="J15" s="76">
        <f>分析係数表!G18</f>
        <v>0.21576398062527521</v>
      </c>
      <c r="K15" s="78">
        <f t="shared" si="3"/>
        <v>4.3387136255068487E-2</v>
      </c>
      <c r="L15" s="79"/>
      <c r="M15" s="80"/>
      <c r="N15" s="81">
        <f>分析係数表!H18</f>
        <v>4.5238633793259444E-4</v>
      </c>
      <c r="O15" s="82">
        <f t="shared" si="4"/>
        <v>6.7896226683260962E-3</v>
      </c>
      <c r="P15" s="76">
        <f>分析係数表!C18</f>
        <v>0.54911591355599221</v>
      </c>
      <c r="Q15" s="82">
        <f t="shared" si="5"/>
        <v>3.7282898542183576E-3</v>
      </c>
      <c r="R15" s="83">
        <v>8.6703914801145778E-3</v>
      </c>
      <c r="S15" s="84">
        <f t="shared" si="6"/>
        <v>0.20975648624595242</v>
      </c>
      <c r="T15" s="85">
        <f>分析係数表!F18</f>
        <v>0.45985615734624979</v>
      </c>
      <c r="U15" s="86">
        <f t="shared" si="7"/>
        <v>9.6457811743515171E-2</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投入係数表!L16</f>
        <v>1.0660980810234541E-3</v>
      </c>
      <c r="E16" s="77">
        <f t="shared" si="0"/>
        <v>0.10660980810234541</v>
      </c>
      <c r="F16" s="76">
        <f>分析係数表!C19</f>
        <v>2.9142663503896937E-2</v>
      </c>
      <c r="G16" s="77">
        <f t="shared" si="1"/>
        <v>3.1068937637416774E-3</v>
      </c>
      <c r="H16" s="77">
        <v>3.8511948916702442E-3</v>
      </c>
      <c r="I16" s="77">
        <f t="shared" si="2"/>
        <v>3.8511948916702442E-3</v>
      </c>
      <c r="J16" s="76">
        <f>分析係数表!G19</f>
        <v>5.9139784946236562E-2</v>
      </c>
      <c r="K16" s="78">
        <f t="shared" si="3"/>
        <v>2.2775883767942306E-4</v>
      </c>
      <c r="L16" s="79"/>
      <c r="M16" s="80"/>
      <c r="N16" s="81">
        <f>分析係数表!H19</f>
        <v>-1.1801382728676376E-4</v>
      </c>
      <c r="O16" s="82">
        <f t="shared" si="4"/>
        <v>-1.771205913476373E-3</v>
      </c>
      <c r="P16" s="76">
        <f>分析係数表!C19</f>
        <v>2.9142663503896937E-2</v>
      </c>
      <c r="Q16" s="82">
        <f t="shared" si="5"/>
        <v>-5.1617657932554328E-5</v>
      </c>
      <c r="R16" s="83">
        <v>1.1034352300957124E-4</v>
      </c>
      <c r="S16" s="84">
        <f t="shared" si="6"/>
        <v>3.9615384146798154E-3</v>
      </c>
      <c r="T16" s="85">
        <f>分析係数表!F19</f>
        <v>0.2446236559139785</v>
      </c>
      <c r="U16" s="86">
        <f t="shared" si="7"/>
        <v>9.6908601004264301E-4</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投入係数表!L17</f>
        <v>2.1321961620469083E-3</v>
      </c>
      <c r="E17" s="77">
        <f t="shared" si="0"/>
        <v>0.21321961620469082</v>
      </c>
      <c r="F17" s="76">
        <f>分析係数表!C20</f>
        <v>9.9464422341239977E-3</v>
      </c>
      <c r="G17" s="77">
        <f t="shared" si="1"/>
        <v>2.1207765957620465E-3</v>
      </c>
      <c r="H17" s="77">
        <v>2.2662981921794906E-3</v>
      </c>
      <c r="I17" s="77">
        <f t="shared" si="2"/>
        <v>2.2662981921794906E-3</v>
      </c>
      <c r="J17" s="76">
        <f>分析係数表!G20</f>
        <v>0.10126582278481013</v>
      </c>
      <c r="K17" s="78">
        <f t="shared" si="3"/>
        <v>2.2949855110678384E-4</v>
      </c>
      <c r="L17" s="79"/>
      <c r="M17" s="80"/>
      <c r="N17" s="81">
        <f>分析係数表!H20</f>
        <v>5.6056567961212792E-4</v>
      </c>
      <c r="O17" s="82">
        <f t="shared" si="4"/>
        <v>8.4132280890127729E-3</v>
      </c>
      <c r="P17" s="76">
        <f>分析係数表!C20</f>
        <v>9.9464422341239977E-3</v>
      </c>
      <c r="Q17" s="82">
        <f t="shared" si="5"/>
        <v>8.3681687189874978E-5</v>
      </c>
      <c r="R17" s="83">
        <v>1.5119390518591929E-4</v>
      </c>
      <c r="S17" s="84">
        <f t="shared" si="6"/>
        <v>2.4174920973654098E-3</v>
      </c>
      <c r="T17" s="85">
        <f>分析係数表!F20</f>
        <v>0.22784810126582278</v>
      </c>
      <c r="U17" s="86">
        <f t="shared" si="7"/>
        <v>5.5082098420984019E-4</v>
      </c>
      <c r="V17" s="87">
        <f>分析係数表!D20</f>
        <v>1.2658227848101266E-2</v>
      </c>
      <c r="W17" s="167">
        <f t="shared" si="8"/>
        <v>0</v>
      </c>
      <c r="X17" s="76">
        <f>分析係数表!E20</f>
        <v>0</v>
      </c>
      <c r="Y17" s="166">
        <f t="shared" si="9"/>
        <v>0</v>
      </c>
    </row>
    <row r="18" spans="1:25" x14ac:dyDescent="0.2">
      <c r="A18" s="6" t="s">
        <v>6</v>
      </c>
      <c r="B18" s="5" t="s">
        <v>34</v>
      </c>
      <c r="C18" s="90"/>
      <c r="D18" s="76">
        <f>投入係数表!L18</f>
        <v>2.1321961620469083E-3</v>
      </c>
      <c r="E18" s="77">
        <f t="shared" si="0"/>
        <v>0.21321961620469082</v>
      </c>
      <c r="F18" s="76">
        <f>分析係数表!C21</f>
        <v>0.16340425531914893</v>
      </c>
      <c r="G18" s="77">
        <f t="shared" si="1"/>
        <v>3.4840992605362241E-2</v>
      </c>
      <c r="H18" s="77">
        <v>4.3976199121605893E-2</v>
      </c>
      <c r="I18" s="77">
        <f t="shared" si="2"/>
        <v>4.3976199121605893E-2</v>
      </c>
      <c r="J18" s="76">
        <f>分析係数表!G21</f>
        <v>0.28521373510861947</v>
      </c>
      <c r="K18" s="78">
        <f t="shared" si="3"/>
        <v>1.2542616007353607E-2</v>
      </c>
      <c r="L18" s="79"/>
      <c r="M18" s="80"/>
      <c r="N18" s="81">
        <f>分析係数表!H21</f>
        <v>9.2444164707964954E-4</v>
      </c>
      <c r="O18" s="82">
        <f t="shared" si="4"/>
        <v>1.3874446322231589E-2</v>
      </c>
      <c r="P18" s="76">
        <f>分析係数表!C21</f>
        <v>0.16340425531914893</v>
      </c>
      <c r="Q18" s="82">
        <f t="shared" si="5"/>
        <v>2.2671435692497573E-3</v>
      </c>
      <c r="R18" s="83">
        <v>4.7809129374847695E-3</v>
      </c>
      <c r="S18" s="84">
        <f t="shared" si="6"/>
        <v>4.8757112059090661E-2</v>
      </c>
      <c r="T18" s="85">
        <f>分析係数表!F21</f>
        <v>0.42560149497780891</v>
      </c>
      <c r="U18" s="86">
        <f t="shared" si="7"/>
        <v>2.075109978314954E-2</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投入係数表!L19</f>
        <v>0</v>
      </c>
      <c r="E19" s="77">
        <f t="shared" si="0"/>
        <v>0</v>
      </c>
      <c r="F19" s="76">
        <f>分析係数表!C22</f>
        <v>3.8216560509554132E-2</v>
      </c>
      <c r="G19" s="77">
        <f t="shared" si="1"/>
        <v>0</v>
      </c>
      <c r="H19" s="77">
        <v>6.0653540492032769E-4</v>
      </c>
      <c r="I19" s="77">
        <f t="shared" si="2"/>
        <v>6.0653540492032769E-4</v>
      </c>
      <c r="J19" s="76">
        <f>分析係数表!G22</f>
        <v>0.19408999328408327</v>
      </c>
      <c r="K19" s="78">
        <f t="shared" si="3"/>
        <v>1.1772245266754513E-4</v>
      </c>
      <c r="L19" s="79"/>
      <c r="M19" s="80"/>
      <c r="N19" s="81">
        <f>分析係数表!H22</f>
        <v>3.9337942428921259E-5</v>
      </c>
      <c r="O19" s="82">
        <f t="shared" si="4"/>
        <v>5.9040197115879103E-4</v>
      </c>
      <c r="P19" s="76">
        <f>分析係数表!C22</f>
        <v>3.8216560509554132E-2</v>
      </c>
      <c r="Q19" s="82">
        <f t="shared" si="5"/>
        <v>2.2563132655749972E-5</v>
      </c>
      <c r="R19" s="83">
        <v>2.1083438830638715E-4</v>
      </c>
      <c r="S19" s="84">
        <f t="shared" si="6"/>
        <v>8.1736979322671486E-4</v>
      </c>
      <c r="T19" s="85">
        <f>分析係数表!F22</f>
        <v>0.41168569509738079</v>
      </c>
      <c r="U19" s="86">
        <f t="shared" si="7"/>
        <v>3.3649945147614253E-4</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投入係数表!L20</f>
        <v>3.1982942430703624E-3</v>
      </c>
      <c r="E20" s="77">
        <f t="shared" si="0"/>
        <v>0.31982942430703626</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4.4280147836909324E-4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投入係数表!L21</f>
        <v>0</v>
      </c>
      <c r="E21" s="77">
        <f t="shared" si="0"/>
        <v>0</v>
      </c>
      <c r="F21" s="76">
        <f>分析係数表!C24</f>
        <v>0.44444444444444442</v>
      </c>
      <c r="G21" s="77">
        <f t="shared" si="1"/>
        <v>0</v>
      </c>
      <c r="H21" s="77">
        <v>4.1851814488321568E-3</v>
      </c>
      <c r="I21" s="77">
        <f t="shared" si="2"/>
        <v>4.1851814488321568E-3</v>
      </c>
      <c r="J21" s="76">
        <f>分析係数表!G24</f>
        <v>0.20874587458745875</v>
      </c>
      <c r="K21" s="78">
        <f t="shared" si="3"/>
        <v>8.7363936184367628E-4</v>
      </c>
      <c r="L21" s="79"/>
      <c r="M21" s="80"/>
      <c r="N21" s="81">
        <f>分析係数表!H24</f>
        <v>3.6387596746752162E-4</v>
      </c>
      <c r="O21" s="82">
        <f t="shared" si="4"/>
        <v>5.461218233218817E-3</v>
      </c>
      <c r="P21" s="76">
        <f>分析係数表!C24</f>
        <v>0.44444444444444442</v>
      </c>
      <c r="Q21" s="82">
        <f t="shared" si="5"/>
        <v>2.4272081036528074E-3</v>
      </c>
      <c r="R21" s="83">
        <v>8.4582751990352773E-3</v>
      </c>
      <c r="S21" s="84">
        <f t="shared" si="6"/>
        <v>1.2643456647867434E-2</v>
      </c>
      <c r="T21" s="85">
        <f>分析係数表!F24</f>
        <v>0.39356435643564358</v>
      </c>
      <c r="U21" s="86">
        <f t="shared" si="7"/>
        <v>4.976013878739906E-3</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投入係数表!L22</f>
        <v>0</v>
      </c>
      <c r="E22" s="77">
        <f t="shared" si="0"/>
        <v>0</v>
      </c>
      <c r="F22" s="76">
        <f>分析係数表!C25</f>
        <v>6.3926940639269514E-3</v>
      </c>
      <c r="G22" s="77">
        <f t="shared" si="1"/>
        <v>0</v>
      </c>
      <c r="H22" s="77">
        <v>1.1861059511266885E-4</v>
      </c>
      <c r="I22" s="77">
        <f t="shared" si="2"/>
        <v>1.1861059511266885E-4</v>
      </c>
      <c r="J22" s="76">
        <f>分析係数表!G25</f>
        <v>0.2</v>
      </c>
      <c r="K22" s="78">
        <f t="shared" si="3"/>
        <v>2.3722119022533773E-5</v>
      </c>
      <c r="L22" s="79"/>
      <c r="M22" s="80"/>
      <c r="N22" s="81">
        <f>分析係数表!H25</f>
        <v>5.212277371832066E-4</v>
      </c>
      <c r="O22" s="82">
        <f t="shared" si="4"/>
        <v>7.8228261178539798E-3</v>
      </c>
      <c r="P22" s="76">
        <f>分析係数表!C25</f>
        <v>6.3926940639269514E-3</v>
      </c>
      <c r="Q22" s="82">
        <f t="shared" si="5"/>
        <v>5.0008934086737856E-5</v>
      </c>
      <c r="R22" s="83">
        <v>1.3154851122829287E-4</v>
      </c>
      <c r="S22" s="84">
        <f t="shared" si="6"/>
        <v>2.5015910634096171E-4</v>
      </c>
      <c r="T22" s="85">
        <f>分析係数表!F25</f>
        <v>0.35238095238095241</v>
      </c>
      <c r="U22" s="86">
        <f t="shared" si="7"/>
        <v>8.8151304139196036E-5</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投入係数表!L23</f>
        <v>0</v>
      </c>
      <c r="E23" s="77">
        <f t="shared" si="0"/>
        <v>0</v>
      </c>
      <c r="F23" s="76">
        <f>分析係数表!C26</f>
        <v>0.22258379433778064</v>
      </c>
      <c r="G23" s="77">
        <f t="shared" si="1"/>
        <v>0</v>
      </c>
      <c r="H23" s="77">
        <v>3.0533481195373232E-3</v>
      </c>
      <c r="I23" s="77">
        <f t="shared" si="2"/>
        <v>3.0533481195373232E-3</v>
      </c>
      <c r="J23" s="76">
        <f>分析係数表!G26</f>
        <v>0.19608865710560625</v>
      </c>
      <c r="K23" s="78">
        <f t="shared" si="3"/>
        <v>5.9872693243600184E-4</v>
      </c>
      <c r="L23" s="79"/>
      <c r="M23" s="80"/>
      <c r="N23" s="81">
        <f>分析係数表!H26</f>
        <v>1.1073630793741334E-2</v>
      </c>
      <c r="O23" s="82">
        <f t="shared" si="4"/>
        <v>0.16619815488119968</v>
      </c>
      <c r="P23" s="76">
        <f>分析係数表!C26</f>
        <v>0.22258379433778064</v>
      </c>
      <c r="Q23" s="82">
        <f t="shared" si="5"/>
        <v>3.6993015925395563E-2</v>
      </c>
      <c r="R23" s="83">
        <v>3.8898980427082341E-2</v>
      </c>
      <c r="S23" s="84">
        <f t="shared" si="6"/>
        <v>4.1952328546619663E-2</v>
      </c>
      <c r="T23" s="85">
        <f>分析係数表!F26</f>
        <v>0.33481095176010428</v>
      </c>
      <c r="U23" s="86">
        <f t="shared" si="7"/>
        <v>1.4046099049246322E-2</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投入係数表!L24</f>
        <v>0</v>
      </c>
      <c r="E24" s="77">
        <f t="shared" si="0"/>
        <v>0</v>
      </c>
      <c r="F24" s="76">
        <f>分析係数表!C27</f>
        <v>1.0521885521885488E-2</v>
      </c>
      <c r="G24" s="77">
        <f t="shared" si="1"/>
        <v>0</v>
      </c>
      <c r="H24" s="77">
        <v>4.3187909760934364E-5</v>
      </c>
      <c r="I24" s="77">
        <f t="shared" si="2"/>
        <v>4.3187909760934364E-5</v>
      </c>
      <c r="J24" s="76">
        <f>分析係数表!G27</f>
        <v>0.17391304347826086</v>
      </c>
      <c r="K24" s="78">
        <f t="shared" si="3"/>
        <v>7.5109408279885852E-6</v>
      </c>
      <c r="L24" s="79"/>
      <c r="M24" s="80"/>
      <c r="N24" s="81">
        <f>分析係数表!H27</f>
        <v>1.0867106595989497E-2</v>
      </c>
      <c r="O24" s="82">
        <f t="shared" si="4"/>
        <v>0.16309854453261602</v>
      </c>
      <c r="P24" s="76">
        <f>分析係数表!C27</f>
        <v>1.0521885521885488E-2</v>
      </c>
      <c r="Q24" s="82">
        <f t="shared" si="5"/>
        <v>1.7161042143583279E-3</v>
      </c>
      <c r="R24" s="83">
        <v>1.7301223038301752E-3</v>
      </c>
      <c r="S24" s="84">
        <f t="shared" si="6"/>
        <v>1.7733102135911096E-3</v>
      </c>
      <c r="T24" s="85">
        <f>分析係数表!F27</f>
        <v>0.36231884057971014</v>
      </c>
      <c r="U24" s="86">
        <f t="shared" si="7"/>
        <v>6.4250370057648896E-4</v>
      </c>
      <c r="V24" s="87">
        <f>分析係数表!D27</f>
        <v>0</v>
      </c>
      <c r="W24" s="167">
        <f t="shared" si="8"/>
        <v>0</v>
      </c>
      <c r="X24" s="76">
        <f>分析係数表!E27</f>
        <v>0</v>
      </c>
      <c r="Y24" s="166">
        <f t="shared" si="9"/>
        <v>0</v>
      </c>
    </row>
    <row r="25" spans="1:25" x14ac:dyDescent="0.2">
      <c r="A25" s="6" t="s">
        <v>13</v>
      </c>
      <c r="B25" s="5" t="s">
        <v>191</v>
      </c>
      <c r="C25" s="90"/>
      <c r="D25" s="76">
        <f>投入係数表!L25</f>
        <v>0</v>
      </c>
      <c r="E25" s="77">
        <f t="shared" si="0"/>
        <v>0</v>
      </c>
      <c r="F25" s="76">
        <f>分析係数表!C28</f>
        <v>5.934473521533068E-2</v>
      </c>
      <c r="G25" s="77">
        <f t="shared" si="1"/>
        <v>0</v>
      </c>
      <c r="H25" s="77">
        <v>2.7746310139163746E-3</v>
      </c>
      <c r="I25" s="77">
        <f t="shared" si="2"/>
        <v>2.7746310139163746E-3</v>
      </c>
      <c r="J25" s="76">
        <f>分析係数表!G28</f>
        <v>0.12525252525252525</v>
      </c>
      <c r="K25" s="78">
        <f t="shared" si="3"/>
        <v>3.4752954113700046E-4</v>
      </c>
      <c r="L25" s="79"/>
      <c r="M25" s="80"/>
      <c r="N25" s="81">
        <f>分析係数表!H28</f>
        <v>2.0780268088077654E-2</v>
      </c>
      <c r="O25" s="82">
        <f t="shared" si="4"/>
        <v>0.31187984126463136</v>
      </c>
      <c r="P25" s="76">
        <f>分析係数表!C28</f>
        <v>5.934473521533068E-2</v>
      </c>
      <c r="Q25" s="82">
        <f t="shared" si="5"/>
        <v>1.8508426598848913E-2</v>
      </c>
      <c r="R25" s="83">
        <v>1.9803701500566318E-2</v>
      </c>
      <c r="S25" s="84">
        <f t="shared" si="6"/>
        <v>2.2578332514482692E-2</v>
      </c>
      <c r="T25" s="85">
        <f>分析係数表!F28</f>
        <v>0.21414141414141413</v>
      </c>
      <c r="U25" s="86">
        <f t="shared" si="7"/>
        <v>4.8349560536063941E-3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投入係数表!L26</f>
        <v>2.1321961620469083E-3</v>
      </c>
      <c r="E26" s="77">
        <f t="shared" si="0"/>
        <v>0.21321961620469082</v>
      </c>
      <c r="F26" s="76">
        <f>分析係数表!C29</f>
        <v>0.10737736577829282</v>
      </c>
      <c r="G26" s="77">
        <f t="shared" si="1"/>
        <v>2.2894960720318297E-2</v>
      </c>
      <c r="H26" s="77">
        <v>2.7933871936356422E-2</v>
      </c>
      <c r="I26" s="77">
        <f t="shared" si="2"/>
        <v>2.7933871936356422E-2</v>
      </c>
      <c r="J26" s="76">
        <f>分析係数表!G29</f>
        <v>0.26220204313280365</v>
      </c>
      <c r="K26" s="78">
        <f t="shared" si="3"/>
        <v>7.3243182943227405E-3</v>
      </c>
      <c r="L26" s="79"/>
      <c r="M26" s="80"/>
      <c r="N26" s="81">
        <f>分析係数表!H29</f>
        <v>9.8049821504086233E-3</v>
      </c>
      <c r="O26" s="82">
        <f t="shared" si="4"/>
        <v>0.14715769131132866</v>
      </c>
      <c r="P26" s="76">
        <f>分析係数表!C29</f>
        <v>0.10737736577829282</v>
      </c>
      <c r="Q26" s="82">
        <f t="shared" si="5"/>
        <v>1.5801405247025641E-2</v>
      </c>
      <c r="R26" s="83">
        <v>2.0269756669325595E-2</v>
      </c>
      <c r="S26" s="84">
        <f t="shared" si="6"/>
        <v>4.8203628605682017E-2</v>
      </c>
      <c r="T26" s="85">
        <f>分析係数表!F29</f>
        <v>0.42792281498297391</v>
      </c>
      <c r="U26" s="86">
        <f t="shared" si="7"/>
        <v>2.0627432445337254E-2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投入係数表!L27</f>
        <v>3.1982942430703624E-3</v>
      </c>
      <c r="E27" s="77">
        <f t="shared" si="0"/>
        <v>0.31982942430703626</v>
      </c>
      <c r="F27" s="76">
        <f>分析係数表!C30</f>
        <v>1</v>
      </c>
      <c r="G27" s="77">
        <f t="shared" si="1"/>
        <v>0.31982942430703626</v>
      </c>
      <c r="H27" s="77">
        <v>0.35137703993260588</v>
      </c>
      <c r="I27" s="77">
        <f t="shared" si="2"/>
        <v>0.35137703993260588</v>
      </c>
      <c r="J27" s="76">
        <f>分析係数表!G30</f>
        <v>0.34459787999611008</v>
      </c>
      <c r="K27" s="78">
        <f t="shared" si="3"/>
        <v>0.12108378304008451</v>
      </c>
      <c r="L27" s="79"/>
      <c r="M27" s="80"/>
      <c r="N27" s="81">
        <f>分析係数表!H30</f>
        <v>0</v>
      </c>
      <c r="O27" s="82">
        <f t="shared" si="4"/>
        <v>0</v>
      </c>
      <c r="P27" s="76">
        <f>分析係数表!C30</f>
        <v>1</v>
      </c>
      <c r="Q27" s="82">
        <f t="shared" si="5"/>
        <v>0</v>
      </c>
      <c r="R27" s="83">
        <v>3.7519984066267713E-2</v>
      </c>
      <c r="S27" s="84">
        <f t="shared" si="6"/>
        <v>0.3888970239988736</v>
      </c>
      <c r="T27" s="85">
        <f>分析係数表!F30</f>
        <v>0.44063016629388313</v>
      </c>
      <c r="U27" s="86">
        <f t="shared" si="7"/>
        <v>0.17135976035581993</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投入係数表!L28</f>
        <v>3.4115138592750532E-2</v>
      </c>
      <c r="E28" s="77">
        <f t="shared" si="0"/>
        <v>3.4115138592750531</v>
      </c>
      <c r="F28" s="76">
        <f>分析係数表!C31</f>
        <v>0.18861092824226466</v>
      </c>
      <c r="G28" s="77">
        <f t="shared" si="1"/>
        <v>0.64344879570921842</v>
      </c>
      <c r="H28" s="77">
        <v>0.684024580667148</v>
      </c>
      <c r="I28" s="77">
        <f t="shared" si="2"/>
        <v>0.684024580667148</v>
      </c>
      <c r="J28" s="76">
        <f>分析係数表!G31</f>
        <v>7.1118820468343447E-2</v>
      </c>
      <c r="K28" s="78">
        <f t="shared" si="3"/>
        <v>4.8647021348400807E-2</v>
      </c>
      <c r="L28" s="79"/>
      <c r="M28" s="80"/>
      <c r="N28" s="81">
        <f>分析係数表!H31</f>
        <v>2.3061868748955085E-2</v>
      </c>
      <c r="O28" s="82">
        <f t="shared" si="4"/>
        <v>0.3461231555918412</v>
      </c>
      <c r="P28" s="76">
        <f>分析係数表!C31</f>
        <v>0.18861092824226466</v>
      </c>
      <c r="Q28" s="82">
        <f t="shared" si="5"/>
        <v>6.5282609662318969E-2</v>
      </c>
      <c r="R28" s="83">
        <v>8.4039276158078824E-2</v>
      </c>
      <c r="S28" s="84">
        <f t="shared" si="6"/>
        <v>0.76806385682522682</v>
      </c>
      <c r="T28" s="85">
        <f>分析係数表!F31</f>
        <v>0.34518647007805725</v>
      </c>
      <c r="U28" s="86">
        <f t="shared" si="7"/>
        <v>0.26512525153203842</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投入係数表!L29</f>
        <v>1.0660980810234541E-3</v>
      </c>
      <c r="E29" s="77">
        <f t="shared" si="0"/>
        <v>0.10660980810234541</v>
      </c>
      <c r="F29" s="76">
        <f>分析係数表!C32</f>
        <v>1</v>
      </c>
      <c r="G29" s="77">
        <f t="shared" si="1"/>
        <v>0.10660980810234541</v>
      </c>
      <c r="H29" s="77">
        <v>0.12937707994176556</v>
      </c>
      <c r="I29" s="77">
        <f t="shared" si="2"/>
        <v>0.12937707994176556</v>
      </c>
      <c r="J29" s="76">
        <f>分析係数表!G32</f>
        <v>0.14006342494714588</v>
      </c>
      <c r="K29" s="78">
        <f t="shared" si="3"/>
        <v>1.8120996926304374E-2</v>
      </c>
      <c r="L29" s="79"/>
      <c r="M29" s="80"/>
      <c r="N29" s="81">
        <f>分析係数表!H32</f>
        <v>6.5891053568443107E-3</v>
      </c>
      <c r="O29" s="82">
        <f t="shared" si="4"/>
        <v>9.88923301690975E-2</v>
      </c>
      <c r="P29" s="76">
        <f>分析係数表!C32</f>
        <v>1</v>
      </c>
      <c r="Q29" s="82">
        <f t="shared" si="5"/>
        <v>9.88923301690975E-2</v>
      </c>
      <c r="R29" s="83">
        <v>0.12910163942028827</v>
      </c>
      <c r="S29" s="84">
        <f t="shared" si="6"/>
        <v>0.2584787193620538</v>
      </c>
      <c r="T29" s="85">
        <f>分析係数表!F32</f>
        <v>0.48202959830866809</v>
      </c>
      <c r="U29" s="86">
        <f t="shared" si="7"/>
        <v>0.12459439326542975</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投入係数表!L30</f>
        <v>0</v>
      </c>
      <c r="E30" s="77">
        <f t="shared" si="0"/>
        <v>0</v>
      </c>
      <c r="F30" s="76">
        <f>分析係数表!C33</f>
        <v>0.72406639004149376</v>
      </c>
      <c r="G30" s="77">
        <f t="shared" si="1"/>
        <v>0</v>
      </c>
      <c r="H30" s="77">
        <v>1.1746674919871417E-2</v>
      </c>
      <c r="I30" s="77">
        <f t="shared" si="2"/>
        <v>1.1746674919871417E-2</v>
      </c>
      <c r="J30" s="76">
        <f>分析係数表!G33</f>
        <v>0.50714966634890368</v>
      </c>
      <c r="K30" s="78">
        <f t="shared" si="3"/>
        <v>5.9573222663218241E-3</v>
      </c>
      <c r="L30" s="79"/>
      <c r="M30" s="80"/>
      <c r="N30" s="81">
        <f>分析係数表!H33</f>
        <v>9.6377958950857076E-4</v>
      </c>
      <c r="O30" s="82">
        <f t="shared" si="4"/>
        <v>1.4464848293390379E-2</v>
      </c>
      <c r="P30" s="76">
        <f>分析係数表!C33</f>
        <v>0.72406639004149376</v>
      </c>
      <c r="Q30" s="82">
        <f t="shared" si="5"/>
        <v>1.0473510486293034E-2</v>
      </c>
      <c r="R30" s="83">
        <v>3.2445501020552742E-2</v>
      </c>
      <c r="S30" s="84">
        <f t="shared" si="6"/>
        <v>4.4192175940424155E-2</v>
      </c>
      <c r="T30" s="85">
        <f>分析係数表!F33</f>
        <v>0.64537654909437558</v>
      </c>
      <c r="U30" s="86">
        <f t="shared" si="7"/>
        <v>2.8520594005402432E-2</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投入係数表!L31</f>
        <v>6.0767590618336885E-2</v>
      </c>
      <c r="E31" s="77">
        <f t="shared" si="0"/>
        <v>6.0767590618336884</v>
      </c>
      <c r="F31" s="76">
        <f>分析係数表!C34</f>
        <v>0.32384390579336431</v>
      </c>
      <c r="G31" s="77">
        <f t="shared" si="1"/>
        <v>1.9679213891494418</v>
      </c>
      <c r="H31" s="77">
        <v>2.0450474273416392</v>
      </c>
      <c r="I31" s="77">
        <f t="shared" si="2"/>
        <v>2.0450474273416392</v>
      </c>
      <c r="J31" s="76">
        <f>分析係数表!G34</f>
        <v>0.42504523132592403</v>
      </c>
      <c r="K31" s="78">
        <f t="shared" si="3"/>
        <v>0.8692376568269129</v>
      </c>
      <c r="L31" s="79"/>
      <c r="M31" s="80"/>
      <c r="N31" s="81">
        <f>分析係数表!H34</f>
        <v>0.16282957819891231</v>
      </c>
      <c r="O31" s="82">
        <f t="shared" si="4"/>
        <v>2.4438213591190254</v>
      </c>
      <c r="P31" s="76">
        <f>分析係数表!C34</f>
        <v>0.32384390579336431</v>
      </c>
      <c r="Q31" s="82">
        <f t="shared" si="5"/>
        <v>0.79141665399835315</v>
      </c>
      <c r="R31" s="83">
        <v>0.85458089692268058</v>
      </c>
      <c r="S31" s="84">
        <f t="shared" si="6"/>
        <v>2.8996283242643197</v>
      </c>
      <c r="T31" s="85">
        <f>分析係数表!F34</f>
        <v>0.69998707676402172</v>
      </c>
      <c r="U31" s="86">
        <f t="shared" si="7"/>
        <v>2.0297023544039399</v>
      </c>
      <c r="V31" s="87">
        <f>分析係数表!D34</f>
        <v>0.29303437580770225</v>
      </c>
      <c r="W31" s="167">
        <f t="shared" si="8"/>
        <v>1</v>
      </c>
      <c r="X31" s="76">
        <f>分析係数表!E34</f>
        <v>0.18493150684931506</v>
      </c>
      <c r="Y31" s="166">
        <f t="shared" si="9"/>
        <v>1</v>
      </c>
    </row>
    <row r="32" spans="1:25" x14ac:dyDescent="0.2">
      <c r="A32" s="6" t="s">
        <v>20</v>
      </c>
      <c r="B32" s="5" t="s">
        <v>37</v>
      </c>
      <c r="C32" s="90"/>
      <c r="D32" s="76">
        <f>投入係数表!L32</f>
        <v>3.1982942430703624E-3</v>
      </c>
      <c r="E32" s="77">
        <f t="shared" si="0"/>
        <v>0.31982942430703626</v>
      </c>
      <c r="F32" s="76">
        <f>分析係数表!C35</f>
        <v>0.26996197718631176</v>
      </c>
      <c r="G32" s="77">
        <f t="shared" si="1"/>
        <v>8.6341783748287354E-2</v>
      </c>
      <c r="H32" s="77">
        <v>0.11765151359072232</v>
      </c>
      <c r="I32" s="77">
        <f t="shared" si="2"/>
        <v>0.11765151359072232</v>
      </c>
      <c r="J32" s="76">
        <f>分析係数表!G35</f>
        <v>0.31501962183374954</v>
      </c>
      <c r="K32" s="78">
        <f t="shared" si="3"/>
        <v>3.7062535319517587E-2</v>
      </c>
      <c r="L32" s="79"/>
      <c r="M32" s="80"/>
      <c r="N32" s="81">
        <f>分析係数表!H35</f>
        <v>6.1563879901261762E-2</v>
      </c>
      <c r="O32" s="82">
        <f t="shared" si="4"/>
        <v>0.92397908486350788</v>
      </c>
      <c r="P32" s="76">
        <f>分析係数表!C35</f>
        <v>0.26996197718631176</v>
      </c>
      <c r="Q32" s="82">
        <f t="shared" si="5"/>
        <v>0.24943922062855153</v>
      </c>
      <c r="R32" s="83">
        <v>0.31399168842231506</v>
      </c>
      <c r="S32" s="84">
        <f t="shared" si="6"/>
        <v>0.43164320201303741</v>
      </c>
      <c r="T32" s="85">
        <f>分析係数表!F35</f>
        <v>0.64537995005351412</v>
      </c>
      <c r="U32" s="86">
        <f t="shared" si="7"/>
        <v>0.27857386815611301</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投入係数表!L33</f>
        <v>0</v>
      </c>
      <c r="E33" s="77">
        <f t="shared" si="0"/>
        <v>0</v>
      </c>
      <c r="F33" s="76">
        <f>分析係数表!C36</f>
        <v>0.80496031746031749</v>
      </c>
      <c r="G33" s="77">
        <f t="shared" si="1"/>
        <v>0</v>
      </c>
      <c r="H33" s="77">
        <v>8.0967316156844715E-2</v>
      </c>
      <c r="I33" s="77">
        <f t="shared" si="2"/>
        <v>8.0967316156844715E-2</v>
      </c>
      <c r="J33" s="76">
        <f>分析係数表!G36</f>
        <v>2.1935483870967741E-2</v>
      </c>
      <c r="K33" s="78">
        <f t="shared" si="3"/>
        <v>1.776057257634013E-3</v>
      </c>
      <c r="L33" s="79"/>
      <c r="M33" s="80"/>
      <c r="N33" s="81">
        <f>分析係数表!H36</f>
        <v>0.17534887837691648</v>
      </c>
      <c r="O33" s="82">
        <f t="shared" si="4"/>
        <v>2.6317167864403106</v>
      </c>
      <c r="P33" s="76">
        <f>分析係数表!C36</f>
        <v>0.80496031746031749</v>
      </c>
      <c r="Q33" s="82">
        <f t="shared" si="5"/>
        <v>2.1184275798786389</v>
      </c>
      <c r="R33" s="83">
        <v>2.2026989452183448</v>
      </c>
      <c r="S33" s="84">
        <f t="shared" si="6"/>
        <v>2.2836662613751892</v>
      </c>
      <c r="T33" s="85">
        <f>分析係数表!F36</f>
        <v>0.87987711213517661</v>
      </c>
      <c r="U33" s="86">
        <f t="shared" si="7"/>
        <v>2.009345675139337</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投入係数表!L34</f>
        <v>1.7057569296375266E-2</v>
      </c>
      <c r="E34" s="77">
        <f t="shared" si="0"/>
        <v>1.7057569296375266</v>
      </c>
      <c r="F34" s="76">
        <f>分析係数表!C37</f>
        <v>0.55184267327524184</v>
      </c>
      <c r="G34" s="77">
        <f t="shared" si="1"/>
        <v>0.94130946400894122</v>
      </c>
      <c r="H34" s="77">
        <v>1.1340042291241714</v>
      </c>
      <c r="I34" s="77">
        <f t="shared" si="2"/>
        <v>1.1340042291241714</v>
      </c>
      <c r="J34" s="76">
        <f>分析係数表!G37</f>
        <v>0.39950799507995077</v>
      </c>
      <c r="K34" s="78">
        <f t="shared" si="3"/>
        <v>0.45304375598958285</v>
      </c>
      <c r="L34" s="79"/>
      <c r="M34" s="80"/>
      <c r="N34" s="81">
        <f>分析係数表!H37</f>
        <v>4.8346331245144224E-2</v>
      </c>
      <c r="O34" s="82">
        <f t="shared" si="4"/>
        <v>0.72560402255415413</v>
      </c>
      <c r="P34" s="76">
        <f>分析係数表!C37</f>
        <v>0.55184267327524184</v>
      </c>
      <c r="Q34" s="82">
        <f t="shared" si="5"/>
        <v>0.40041926354555329</v>
      </c>
      <c r="R34" s="83">
        <v>0.51248042004284788</v>
      </c>
      <c r="S34" s="84">
        <f t="shared" si="6"/>
        <v>1.6464846491670193</v>
      </c>
      <c r="T34" s="85">
        <f>分析係数表!F37</f>
        <v>0.59204592045920457</v>
      </c>
      <c r="U34" s="86">
        <f t="shared" si="7"/>
        <v>0.97479451963803843</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投入係数表!L35</f>
        <v>3.1982942430703624E-3</v>
      </c>
      <c r="E35" s="77">
        <f t="shared" si="0"/>
        <v>0.31982942430703626</v>
      </c>
      <c r="F35" s="76">
        <f>分析係数表!C38</f>
        <v>1.1757092007334657E-2</v>
      </c>
      <c r="G35" s="77">
        <f t="shared" si="1"/>
        <v>3.7602639682307007E-3</v>
      </c>
      <c r="H35" s="77">
        <v>5.6668297315126317E-3</v>
      </c>
      <c r="I35" s="77">
        <f t="shared" si="2"/>
        <v>5.6668297315126317E-3</v>
      </c>
      <c r="J35" s="76">
        <f>分析係数表!G38</f>
        <v>0.32317073170731708</v>
      </c>
      <c r="K35" s="78">
        <f t="shared" si="3"/>
        <v>1.8313535107937163E-3</v>
      </c>
      <c r="L35" s="79"/>
      <c r="M35" s="80"/>
      <c r="N35" s="81">
        <f>分析係数表!H38</f>
        <v>4.2711170992201251E-2</v>
      </c>
      <c r="O35" s="82">
        <f t="shared" si="4"/>
        <v>0.64102894018565726</v>
      </c>
      <c r="P35" s="76">
        <f>分析係数表!C38</f>
        <v>1.1757092007334657E-2</v>
      </c>
      <c r="Q35" s="82">
        <f t="shared" si="5"/>
        <v>7.5366362291269971E-3</v>
      </c>
      <c r="R35" s="83">
        <v>9.0161939927862252E-3</v>
      </c>
      <c r="S35" s="84">
        <f t="shared" si="6"/>
        <v>1.4683023724298857E-2</v>
      </c>
      <c r="T35" s="85">
        <f>分析係数表!F38</f>
        <v>0.53048780487804881</v>
      </c>
      <c r="U35" s="86">
        <f t="shared" si="7"/>
        <v>7.7891650244756132E-3</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投入係数表!L36</f>
        <v>0</v>
      </c>
      <c r="E36" s="77">
        <f t="shared" si="0"/>
        <v>0</v>
      </c>
      <c r="F36" s="76">
        <f>分析係数表!C39</f>
        <v>1</v>
      </c>
      <c r="G36" s="77">
        <f t="shared" si="1"/>
        <v>0</v>
      </c>
      <c r="H36" s="77">
        <v>2.7999410221041794E-3</v>
      </c>
      <c r="I36" s="77">
        <f t="shared" si="2"/>
        <v>2.7999410221041794E-3</v>
      </c>
      <c r="J36" s="76">
        <f>分析係数表!G39</f>
        <v>0.35350897115602997</v>
      </c>
      <c r="K36" s="78">
        <f t="shared" si="3"/>
        <v>9.8980427002161135E-4</v>
      </c>
      <c r="L36" s="79"/>
      <c r="M36" s="80"/>
      <c r="N36" s="81">
        <f>分析係数表!H39</f>
        <v>3.855118358034283E-3</v>
      </c>
      <c r="O36" s="82">
        <f t="shared" si="4"/>
        <v>5.7859393173561514E-2</v>
      </c>
      <c r="P36" s="76">
        <f>分析係数表!C39</f>
        <v>1</v>
      </c>
      <c r="Q36" s="82">
        <f t="shared" si="5"/>
        <v>5.7859393173561514E-2</v>
      </c>
      <c r="R36" s="83">
        <v>6.425020266438404E-2</v>
      </c>
      <c r="S36" s="84">
        <f t="shared" si="6"/>
        <v>6.705014368648822E-2</v>
      </c>
      <c r="T36" s="85">
        <f>分析係数表!F39</f>
        <v>0.70417896888485121</v>
      </c>
      <c r="U36" s="86">
        <f t="shared" si="7"/>
        <v>4.7215301044732393E-2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投入係数表!L37</f>
        <v>0</v>
      </c>
      <c r="E37" s="77">
        <f t="shared" si="0"/>
        <v>0</v>
      </c>
      <c r="F37" s="76">
        <f>分析係数表!C40</f>
        <v>0.83949490339266697</v>
      </c>
      <c r="G37" s="77">
        <f t="shared" si="1"/>
        <v>0</v>
      </c>
      <c r="H37" s="77">
        <v>3.887926299458193E-4</v>
      </c>
      <c r="I37" s="77">
        <f t="shared" si="2"/>
        <v>3.887926299458193E-4</v>
      </c>
      <c r="J37" s="76">
        <f>分析係数表!G40</f>
        <v>0.50502596749874351</v>
      </c>
      <c r="K37" s="78">
        <f t="shared" si="3"/>
        <v>1.9635037409476835E-4</v>
      </c>
      <c r="L37" s="79"/>
      <c r="M37" s="80"/>
      <c r="N37" s="81">
        <f>分析係数表!H40</f>
        <v>2.8775704886755897E-2</v>
      </c>
      <c r="O37" s="82">
        <f t="shared" si="4"/>
        <v>0.43187904190265558</v>
      </c>
      <c r="P37" s="76">
        <f>分析係数表!C40</f>
        <v>0.83949490339266697</v>
      </c>
      <c r="Q37" s="82">
        <f t="shared" si="5"/>
        <v>0.3625602545593874</v>
      </c>
      <c r="R37" s="83">
        <v>0.36280410564392745</v>
      </c>
      <c r="S37" s="84">
        <f t="shared" si="6"/>
        <v>0.3631928982738733</v>
      </c>
      <c r="T37" s="85">
        <f>分析係数表!F40</f>
        <v>0.7013737644496566</v>
      </c>
      <c r="U37" s="86">
        <f t="shared" si="7"/>
        <v>0.25473397028372768</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投入係数表!L38</f>
        <v>0</v>
      </c>
      <c r="E38" s="77">
        <f t="shared" si="0"/>
        <v>0</v>
      </c>
      <c r="F38" s="76">
        <f>分析係数表!C41</f>
        <v>0.80611940933656756</v>
      </c>
      <c r="G38" s="77">
        <f t="shared" si="1"/>
        <v>0</v>
      </c>
      <c r="H38" s="77">
        <v>2.9723121908165339E-4</v>
      </c>
      <c r="I38" s="77">
        <f t="shared" si="2"/>
        <v>2.9723121908165339E-4</v>
      </c>
      <c r="J38" s="76">
        <f>分析係数表!G41</f>
        <v>0.44252267454123601</v>
      </c>
      <c r="K38" s="78">
        <f t="shared" si="3"/>
        <v>1.3153155402516532E-4</v>
      </c>
      <c r="L38" s="79"/>
      <c r="M38" s="80"/>
      <c r="N38" s="81">
        <f>分析係数表!H41</f>
        <v>5.550583676720789E-2</v>
      </c>
      <c r="O38" s="82">
        <f t="shared" si="4"/>
        <v>0.83305718130505413</v>
      </c>
      <c r="P38" s="76">
        <f>分析係数表!C41</f>
        <v>0.80611940933656756</v>
      </c>
      <c r="Q38" s="82">
        <f t="shared" si="5"/>
        <v>0.67154356293721607</v>
      </c>
      <c r="R38" s="83">
        <v>0.68338649881241675</v>
      </c>
      <c r="S38" s="84">
        <f t="shared" si="6"/>
        <v>0.6836837300314984</v>
      </c>
      <c r="T38" s="85">
        <f>分析係数表!F41</f>
        <v>0.54745834212191524</v>
      </c>
      <c r="U38" s="86">
        <f t="shared" si="7"/>
        <v>0.37428836137877119</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投入係数表!L39</f>
        <v>0</v>
      </c>
      <c r="E39" s="77">
        <f>$C$14*D39</f>
        <v>0</v>
      </c>
      <c r="F39" s="76">
        <f>分析係数表!C42</f>
        <v>0.71104294478527608</v>
      </c>
      <c r="G39" s="77">
        <f>E39*F39</f>
        <v>0</v>
      </c>
      <c r="H39" s="77">
        <v>5.1815720240733767E-3</v>
      </c>
      <c r="I39" s="77">
        <f>C39+H39</f>
        <v>5.1815720240733767E-3</v>
      </c>
      <c r="J39" s="76">
        <f>分析係数表!G42</f>
        <v>0.48544520547945208</v>
      </c>
      <c r="K39" s="78">
        <f>I39*J39</f>
        <v>2.5153692959328806E-3</v>
      </c>
      <c r="L39" s="79"/>
      <c r="M39" s="80"/>
      <c r="N39" s="81">
        <f>分析係数表!H42</f>
        <v>1.3778114335729669E-2</v>
      </c>
      <c r="O39" s="82">
        <f t="shared" si="4"/>
        <v>0.20678829039836655</v>
      </c>
      <c r="P39" s="76">
        <f>分析係数表!C42</f>
        <v>0.71104294478527608</v>
      </c>
      <c r="Q39" s="82">
        <f>O39*P39</f>
        <v>0.14703535495196737</v>
      </c>
      <c r="R39" s="83">
        <v>0.15195063630502889</v>
      </c>
      <c r="S39" s="84">
        <f>I39+R39</f>
        <v>0.15713220832910227</v>
      </c>
      <c r="T39" s="85">
        <f>分析係数表!F42</f>
        <v>0.55821917808219179</v>
      </c>
      <c r="U39" s="86">
        <f t="shared" si="7"/>
        <v>8.7714212183711199E-2</v>
      </c>
      <c r="V39" s="87">
        <f>分析係数表!D42</f>
        <v>0.36986301369863012</v>
      </c>
      <c r="W39" s="167">
        <f t="shared" si="8"/>
        <v>0</v>
      </c>
      <c r="X39" s="76">
        <f>分析係数表!E42</f>
        <v>0.3535958904109589</v>
      </c>
      <c r="Y39" s="166">
        <f t="shared" si="9"/>
        <v>0</v>
      </c>
    </row>
    <row r="40" spans="1:25" x14ac:dyDescent="0.2">
      <c r="A40" s="6" t="s">
        <v>194</v>
      </c>
      <c r="B40" s="5" t="s">
        <v>41</v>
      </c>
      <c r="C40" s="90"/>
      <c r="D40" s="76">
        <f>投入係数表!L40</f>
        <v>3.6247334754797439E-2</v>
      </c>
      <c r="E40" s="77">
        <f>$C$14*D40</f>
        <v>3.624733475479744</v>
      </c>
      <c r="F40" s="76">
        <f>分析係数表!C43</f>
        <v>0.39669527347252465</v>
      </c>
      <c r="G40" s="77">
        <f>E40*F40</f>
        <v>1.4379146373204517</v>
      </c>
      <c r="H40" s="77">
        <v>1.7088255987200389</v>
      </c>
      <c r="I40" s="77">
        <f>C40+H40</f>
        <v>1.7088255987200389</v>
      </c>
      <c r="J40" s="76">
        <f>分析係数表!G43</f>
        <v>0.35613275613275613</v>
      </c>
      <c r="K40" s="78">
        <f>I40*J40</f>
        <v>0.60856877022237466</v>
      </c>
      <c r="L40" s="79"/>
      <c r="M40" s="80"/>
      <c r="N40" s="81">
        <f>分析係数表!H43</f>
        <v>3.7184190080937818E-2</v>
      </c>
      <c r="O40" s="82">
        <f t="shared" si="4"/>
        <v>0.55807746323784724</v>
      </c>
      <c r="P40" s="76">
        <f>分析係数表!C43</f>
        <v>0.39669527347252465</v>
      </c>
      <c r="Q40" s="82">
        <f>O40*P40</f>
        <v>0.22138669189799062</v>
      </c>
      <c r="R40" s="83">
        <v>0.36182933167948367</v>
      </c>
      <c r="S40" s="84">
        <f>I40+R40</f>
        <v>2.0706549303995225</v>
      </c>
      <c r="T40" s="85">
        <f>分析係数表!F43</f>
        <v>0.65281385281385285</v>
      </c>
      <c r="U40" s="86">
        <f t="shared" si="7"/>
        <v>1.3517522229621126</v>
      </c>
      <c r="V40" s="87">
        <f>分析係数表!D43</f>
        <v>0.13751803751803751</v>
      </c>
      <c r="W40" s="167">
        <f t="shared" si="8"/>
        <v>0</v>
      </c>
      <c r="X40" s="76">
        <f>分析係数表!E43</f>
        <v>9.1486291486291491E-2</v>
      </c>
      <c r="Y40" s="166">
        <f t="shared" si="9"/>
        <v>0</v>
      </c>
    </row>
    <row r="41" spans="1:25" x14ac:dyDescent="0.2">
      <c r="A41" s="6" t="s">
        <v>340</v>
      </c>
      <c r="B41" s="5" t="s">
        <v>42</v>
      </c>
      <c r="C41" s="90"/>
      <c r="D41" s="76">
        <f>投入係数表!L41</f>
        <v>0</v>
      </c>
      <c r="E41" s="77">
        <f>$C$14*D41</f>
        <v>0</v>
      </c>
      <c r="F41" s="76">
        <f>分析係数表!C44</f>
        <v>0.38370118845500845</v>
      </c>
      <c r="G41" s="77">
        <f>E41*F41</f>
        <v>0</v>
      </c>
      <c r="H41" s="77">
        <v>1.3706652450747924E-3</v>
      </c>
      <c r="I41" s="77">
        <f>C41+H41</f>
        <v>1.3706652450747924E-3</v>
      </c>
      <c r="J41" s="76">
        <f>分析係数表!G44</f>
        <v>0.26240733113673803</v>
      </c>
      <c r="K41" s="78">
        <f>I41*J41</f>
        <v>3.5967260884195922E-4</v>
      </c>
      <c r="L41" s="79"/>
      <c r="M41" s="80"/>
      <c r="N41" s="81">
        <f>分析係数表!H44</f>
        <v>0.11164108061327853</v>
      </c>
      <c r="O41" s="82">
        <f t="shared" si="4"/>
        <v>1.675560794148649</v>
      </c>
      <c r="P41" s="76">
        <f>分析係数表!C44</f>
        <v>0.38370118845500845</v>
      </c>
      <c r="Q41" s="82">
        <f>O41*P41</f>
        <v>0.64291466804345443</v>
      </c>
      <c r="R41" s="83">
        <v>0.65284857032265808</v>
      </c>
      <c r="S41" s="84">
        <f>I41+R41</f>
        <v>0.65421923556773287</v>
      </c>
      <c r="T41" s="85">
        <f>分析係数表!F44</f>
        <v>0.45680601317957165</v>
      </c>
      <c r="U41" s="86">
        <f t="shared" si="7"/>
        <v>0.29885128074508305</v>
      </c>
      <c r="V41" s="87">
        <f>分析係数表!D44</f>
        <v>0.17087108731466227</v>
      </c>
      <c r="W41" s="167">
        <f t="shared" si="8"/>
        <v>0</v>
      </c>
      <c r="X41" s="76">
        <f>分析係数表!E44</f>
        <v>0.10131795716639209</v>
      </c>
      <c r="Y41" s="166">
        <f t="shared" si="9"/>
        <v>0</v>
      </c>
    </row>
    <row r="42" spans="1:25" x14ac:dyDescent="0.2">
      <c r="A42" s="6" t="s">
        <v>341</v>
      </c>
      <c r="B42" s="5" t="s">
        <v>278</v>
      </c>
      <c r="C42" s="90"/>
      <c r="D42" s="76">
        <f>投入係数表!L42</f>
        <v>0</v>
      </c>
      <c r="E42" s="77">
        <f>$C$14*D42</f>
        <v>0</v>
      </c>
      <c r="F42" s="76">
        <f>分析係数表!C45</f>
        <v>1</v>
      </c>
      <c r="G42" s="77">
        <f>E42*F42</f>
        <v>0</v>
      </c>
      <c r="H42" s="77">
        <v>9.7918771984257056E-3</v>
      </c>
      <c r="I42" s="77">
        <f>C42+H42</f>
        <v>9.7918771984257056E-3</v>
      </c>
      <c r="J42" s="76">
        <f>分析係数表!G45</f>
        <v>0</v>
      </c>
      <c r="K42" s="78">
        <f>I42*J42</f>
        <v>0</v>
      </c>
      <c r="L42" s="79"/>
      <c r="M42" s="80"/>
      <c r="N42" s="81">
        <f>分析係数表!H45</f>
        <v>0</v>
      </c>
      <c r="O42" s="82">
        <f t="shared" si="4"/>
        <v>0</v>
      </c>
      <c r="P42" s="76">
        <f>分析係数表!C45</f>
        <v>1</v>
      </c>
      <c r="Q42" s="82">
        <f>O42*P42</f>
        <v>0</v>
      </c>
      <c r="R42" s="83">
        <v>8.7917879674415198E-3</v>
      </c>
      <c r="S42" s="84">
        <f>I42+R42</f>
        <v>1.8583665165867225E-2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投入係数表!L43</f>
        <v>1.0660980810234541E-3</v>
      </c>
      <c r="E43" s="77">
        <f>$C$14*D43</f>
        <v>0.10660980810234541</v>
      </c>
      <c r="F43" s="76">
        <f>分析係数表!C46</f>
        <v>8.9294904786412777E-2</v>
      </c>
      <c r="G43" s="77">
        <f>E43*F43</f>
        <v>9.51971266379667E-3</v>
      </c>
      <c r="H43" s="77">
        <v>1.4763325389276584E-2</v>
      </c>
      <c r="I43" s="77">
        <f>C43+H43</f>
        <v>1.4763325389276584E-2</v>
      </c>
      <c r="J43" s="76">
        <f>分析係数表!G46</f>
        <v>8.6206896551724137E-3</v>
      </c>
      <c r="K43" s="78">
        <f>I43*J43</f>
        <v>1.2727004645928089E-4</v>
      </c>
      <c r="L43" s="79"/>
      <c r="M43" s="80"/>
      <c r="N43" s="81">
        <f>分析係数表!H46</f>
        <v>2.2501303069342959E-2</v>
      </c>
      <c r="O43" s="82">
        <f t="shared" si="4"/>
        <v>0.33770992750282847</v>
      </c>
      <c r="P43" s="76">
        <f>分析係数表!C46</f>
        <v>8.9294904786412777E-2</v>
      </c>
      <c r="Q43" s="82">
        <f>O43*P43</f>
        <v>3.0155775821791429E-2</v>
      </c>
      <c r="R43" s="83">
        <v>3.3696995497064272E-2</v>
      </c>
      <c r="S43" s="84">
        <f>I43+R43</f>
        <v>4.8460320886340856E-2</v>
      </c>
      <c r="T43" s="85">
        <f>分析係数表!F46</f>
        <v>0.31609195402298851</v>
      </c>
      <c r="U43" s="86">
        <f t="shared" si="7"/>
        <v>1.5317917521544523E-2</v>
      </c>
      <c r="V43" s="87">
        <f>分析係数表!D46</f>
        <v>1.4367816091954023E-2</v>
      </c>
      <c r="W43" s="167">
        <f t="shared" si="8"/>
        <v>0</v>
      </c>
      <c r="X43" s="76">
        <f>分析係数表!E46</f>
        <v>4.3103448275862072E-2</v>
      </c>
      <c r="Y43" s="166">
        <f t="shared" si="9"/>
        <v>0</v>
      </c>
    </row>
    <row r="44" spans="1:25" x14ac:dyDescent="0.2">
      <c r="A44" s="192">
        <v>40</v>
      </c>
      <c r="B44" s="14" t="s">
        <v>150</v>
      </c>
      <c r="C44" s="197">
        <f>SUM(C5:C43)</f>
        <v>100</v>
      </c>
      <c r="D44" s="92">
        <f>投入係数表!L44</f>
        <v>0.65991471215351816</v>
      </c>
      <c r="E44" s="91">
        <f>SUM(E5:E43)</f>
        <v>65.991471215351837</v>
      </c>
      <c r="F44" s="92">
        <f>分析係数表!C47</f>
        <v>0.47263002368346718</v>
      </c>
      <c r="G44" s="91">
        <f>SUM(G5:G43)</f>
        <v>7.5659033221806</v>
      </c>
      <c r="H44" s="91">
        <f>SUM(H5:H43)</f>
        <v>8.5123941035549873</v>
      </c>
      <c r="I44" s="91">
        <f>SUM(I5:I43)</f>
        <v>108.51239410355498</v>
      </c>
      <c r="J44" s="92">
        <f>分析係数表!G47</f>
        <v>0.26462048578521241</v>
      </c>
      <c r="K44" s="93">
        <f>SUM(K5:K43)</f>
        <v>23.936939247742959</v>
      </c>
      <c r="L44" s="94">
        <f>最終需要_まとめ!$L$33</f>
        <v>0.627</v>
      </c>
      <c r="M44" s="91">
        <f>K44*L44</f>
        <v>15.008460908334836</v>
      </c>
      <c r="N44" s="95">
        <f>分析係数表!H47</f>
        <v>1</v>
      </c>
      <c r="O44" s="96">
        <f>SUM(O5:O43)</f>
        <v>15.00846090833484</v>
      </c>
      <c r="P44" s="92">
        <f>分析係数表!C47</f>
        <v>0.47263002368346718</v>
      </c>
      <c r="Q44" s="96">
        <f>SUM(Q5:Q43)</f>
        <v>6.4065860332877884</v>
      </c>
      <c r="R44" s="91">
        <f>SUM(R5:R43)</f>
        <v>7.1961593782284812</v>
      </c>
      <c r="S44" s="97">
        <f>SUM(S5:S43)</f>
        <v>115.70855348178348</v>
      </c>
      <c r="T44" s="98">
        <f>分析係数表!F47</f>
        <v>0.52662257348619745</v>
      </c>
      <c r="U44" s="99">
        <f>SUM(U5:U43)</f>
        <v>41.651122737961039</v>
      </c>
      <c r="V44" s="100">
        <f>分析係数表!D47</f>
        <v>0.12117876158981061</v>
      </c>
      <c r="W44" s="164">
        <f>SUM(W5:W43)</f>
        <v>11</v>
      </c>
      <c r="X44" s="92">
        <f>分析係数表!E47</f>
        <v>8.7670283594003556E-2</v>
      </c>
      <c r="Y44" s="165">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241</v>
      </c>
      <c r="S2" s="3" t="s">
        <v>152</v>
      </c>
      <c r="U2" s="64" t="s">
        <v>209</v>
      </c>
      <c r="W2" s="3" t="s">
        <v>130</v>
      </c>
      <c r="Y2" s="3" t="s">
        <v>153</v>
      </c>
    </row>
    <row r="3" spans="1:25" ht="44" x14ac:dyDescent="0.2">
      <c r="B3" s="65"/>
      <c r="C3" s="66" t="s">
        <v>227</v>
      </c>
      <c r="D3" s="66" t="s">
        <v>242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投入係数表!M5</f>
        <v>1.4677821811243211E-4</v>
      </c>
      <c r="E5" s="77">
        <f t="shared" ref="E5:E38" si="0">$C$15*D5</f>
        <v>1.467782181124321E-2</v>
      </c>
      <c r="F5" s="76">
        <f>分析係数表!C8</f>
        <v>1</v>
      </c>
      <c r="G5" s="77">
        <f t="shared" ref="G5:G38" si="1">E5*F5</f>
        <v>1.467782181124321E-2</v>
      </c>
      <c r="H5" s="77">
        <f t="array" ref="H5:H43">MMULT(逆行列係数!C5:AO43,'11'!G5:G43)</f>
        <v>2.1284218458338902E-2</v>
      </c>
      <c r="I5" s="77">
        <f t="shared" ref="I5:I38" si="2">C5+H5</f>
        <v>2.1284218458338902E-2</v>
      </c>
      <c r="J5" s="76">
        <f>分析係数表!G8</f>
        <v>0.11965371866250442</v>
      </c>
      <c r="K5" s="78">
        <f t="shared" ref="K5:K38" si="3">I5*J5</f>
        <v>2.5467358873653666E-3</v>
      </c>
      <c r="L5" s="79" t="s">
        <v>182</v>
      </c>
      <c r="M5" s="80" t="s">
        <v>182</v>
      </c>
      <c r="N5" s="81">
        <f>分析係数表!H8</f>
        <v>1.2017741412035444E-2</v>
      </c>
      <c r="O5" s="82">
        <f t="shared" ref="O5:O43" si="4">$M$44*N5</f>
        <v>0.19726180162269849</v>
      </c>
      <c r="P5" s="76">
        <f>分析係数表!C8</f>
        <v>1</v>
      </c>
      <c r="Q5" s="82">
        <f t="shared" ref="Q5:Q38" si="5">O5*P5</f>
        <v>0.19726180162269849</v>
      </c>
      <c r="R5" s="83">
        <f t="array" ref="R5:R43">MMULT(逆行列係数!C5:AO43,'11'!Q5:Q43)</f>
        <v>0.2937794295942644</v>
      </c>
      <c r="S5" s="84">
        <f t="shared" ref="S5:S38" si="6">I5+R5</f>
        <v>0.31506364805260328</v>
      </c>
      <c r="T5" s="85">
        <f>分析係数表!F8</f>
        <v>0.45142084768126667</v>
      </c>
      <c r="U5" s="86">
        <f t="shared" ref="U5:U43" si="7">S5*T5</f>
        <v>0.14222629907745843</v>
      </c>
      <c r="V5" s="87">
        <f>分析係数表!D8</f>
        <v>0.2219933704502301</v>
      </c>
      <c r="W5" s="167">
        <f t="shared" ref="W5:W43" si="8">ROUND(S5*V5,0)</f>
        <v>0</v>
      </c>
      <c r="X5" s="76">
        <f>分析係数表!E8</f>
        <v>0.14173076304186916</v>
      </c>
      <c r="Y5" s="166">
        <f t="shared" ref="Y5:Y43" si="9">ROUND(S5*X5,0)</f>
        <v>0</v>
      </c>
    </row>
    <row r="6" spans="1:25" x14ac:dyDescent="0.2">
      <c r="A6" s="6" t="s">
        <v>219</v>
      </c>
      <c r="B6" s="5" t="s">
        <v>265</v>
      </c>
      <c r="C6" s="90"/>
      <c r="D6" s="76">
        <f>投入係数表!M6</f>
        <v>0</v>
      </c>
      <c r="E6" s="77">
        <f t="shared" si="0"/>
        <v>0</v>
      </c>
      <c r="F6" s="76">
        <f>分析係数表!C9</f>
        <v>0.51136363636363635</v>
      </c>
      <c r="G6" s="77">
        <f t="shared" si="1"/>
        <v>0</v>
      </c>
      <c r="H6" s="77">
        <v>1.8310215609762363E-3</v>
      </c>
      <c r="I6" s="77">
        <f t="shared" si="2"/>
        <v>1.8310215609762363E-3</v>
      </c>
      <c r="J6" s="76">
        <f>分析係数表!G9</f>
        <v>0.25773195876288657</v>
      </c>
      <c r="K6" s="78">
        <f t="shared" si="3"/>
        <v>4.7191277344748353E-4</v>
      </c>
      <c r="L6" s="79"/>
      <c r="M6" s="80"/>
      <c r="N6" s="81">
        <f>分析係数表!H9</f>
        <v>6.2940707886274014E-4</v>
      </c>
      <c r="O6" s="82">
        <f t="shared" si="4"/>
        <v>1.0331223652907286E-2</v>
      </c>
      <c r="P6" s="76">
        <f>分析係数表!C9</f>
        <v>0.51136363636363635</v>
      </c>
      <c r="Q6" s="82">
        <f t="shared" si="5"/>
        <v>5.2830120952366806E-3</v>
      </c>
      <c r="R6" s="83">
        <v>6.2953620610411969E-3</v>
      </c>
      <c r="S6" s="84">
        <f t="shared" si="6"/>
        <v>8.1263836220174333E-3</v>
      </c>
      <c r="T6" s="85">
        <f>分析係数表!F9</f>
        <v>0.69072164948453607</v>
      </c>
      <c r="U6" s="86">
        <f t="shared" si="7"/>
        <v>5.6130690997440004E-3</v>
      </c>
      <c r="V6" s="87">
        <f>分析係数表!D9</f>
        <v>0.13402061855670103</v>
      </c>
      <c r="W6" s="167">
        <f t="shared" si="8"/>
        <v>0</v>
      </c>
      <c r="X6" s="76">
        <f>分析係数表!E9</f>
        <v>0</v>
      </c>
      <c r="Y6" s="166">
        <f t="shared" si="9"/>
        <v>0</v>
      </c>
    </row>
    <row r="7" spans="1:25" x14ac:dyDescent="0.2">
      <c r="A7" s="6" t="s">
        <v>220</v>
      </c>
      <c r="B7" s="5" t="s">
        <v>266</v>
      </c>
      <c r="C7" s="90"/>
      <c r="D7" s="76">
        <f>投入係数表!M7</f>
        <v>0</v>
      </c>
      <c r="E7" s="77">
        <f t="shared" si="0"/>
        <v>0</v>
      </c>
      <c r="F7" s="76">
        <f>分析係数表!C10</f>
        <v>1</v>
      </c>
      <c r="G7" s="77">
        <f t="shared" si="1"/>
        <v>0</v>
      </c>
      <c r="H7" s="77">
        <v>1.177397381473386E-3</v>
      </c>
      <c r="I7" s="77">
        <f t="shared" si="2"/>
        <v>1.177397381473386E-3</v>
      </c>
      <c r="J7" s="76">
        <f>分析係数表!G10</f>
        <v>0.17918250950570341</v>
      </c>
      <c r="K7" s="78">
        <f t="shared" si="3"/>
        <v>2.109690174978453E-4</v>
      </c>
      <c r="L7" s="79"/>
      <c r="M7" s="80"/>
      <c r="N7" s="81">
        <f>分析係数表!H10</f>
        <v>1.2293107009037892E-3</v>
      </c>
      <c r="O7" s="82">
        <f t="shared" si="4"/>
        <v>2.0178171197084541E-2</v>
      </c>
      <c r="P7" s="76">
        <f>分析係数表!C10</f>
        <v>1</v>
      </c>
      <c r="Q7" s="82">
        <f t="shared" si="5"/>
        <v>2.0178171197084541E-2</v>
      </c>
      <c r="R7" s="83">
        <v>3.243375476947457E-2</v>
      </c>
      <c r="S7" s="84">
        <f t="shared" si="6"/>
        <v>3.3611152150947954E-2</v>
      </c>
      <c r="T7" s="85">
        <f>分析係数表!F10</f>
        <v>0.51806083650190116</v>
      </c>
      <c r="U7" s="86">
        <f t="shared" si="7"/>
        <v>1.7412621599112773E-2</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投入係数表!M8</f>
        <v>6.8692206076618231E-2</v>
      </c>
      <c r="E8" s="77">
        <f t="shared" si="0"/>
        <v>6.8692206076618234</v>
      </c>
      <c r="F8" s="76">
        <f>分析係数表!C11</f>
        <v>1.1623683254631256E-2</v>
      </c>
      <c r="G8" s="77">
        <f t="shared" si="1"/>
        <v>7.9845644549646683E-2</v>
      </c>
      <c r="H8" s="77">
        <v>9.4309914107515588E-2</v>
      </c>
      <c r="I8" s="77">
        <f t="shared" si="2"/>
        <v>9.4309914107515588E-2</v>
      </c>
      <c r="J8" s="76">
        <f>分析係数表!G11</f>
        <v>0.35416666666666669</v>
      </c>
      <c r="K8" s="78">
        <f t="shared" si="3"/>
        <v>3.3401427913078437E-2</v>
      </c>
      <c r="L8" s="79"/>
      <c r="M8" s="80"/>
      <c r="N8" s="81">
        <f>分析係数表!H11</f>
        <v>-1.9668971214460629E-5</v>
      </c>
      <c r="O8" s="82">
        <f t="shared" si="4"/>
        <v>-3.2285073915335269E-4</v>
      </c>
      <c r="P8" s="76">
        <f>分析係数表!C11</f>
        <v>1.1623683254631256E-2</v>
      </c>
      <c r="Q8" s="82">
        <f t="shared" si="5"/>
        <v>-3.7527147304421494E-6</v>
      </c>
      <c r="R8" s="83">
        <v>1.1025513036014207E-3</v>
      </c>
      <c r="S8" s="84">
        <f t="shared" si="6"/>
        <v>9.5412465411117003E-2</v>
      </c>
      <c r="T8" s="85">
        <f>分析係数表!F11</f>
        <v>0.60416666666666663</v>
      </c>
      <c r="U8" s="86">
        <f t="shared" si="7"/>
        <v>5.7645031185883183E-2</v>
      </c>
      <c r="V8" s="87">
        <f>分析係数表!D11</f>
        <v>8.3333333333333329E-2</v>
      </c>
      <c r="W8" s="167">
        <f t="shared" si="8"/>
        <v>0</v>
      </c>
      <c r="X8" s="76">
        <f>分析係数表!E11</f>
        <v>6.25E-2</v>
      </c>
      <c r="Y8" s="166">
        <f t="shared" si="9"/>
        <v>0</v>
      </c>
    </row>
    <row r="9" spans="1:25" x14ac:dyDescent="0.2">
      <c r="A9" s="6" t="s">
        <v>222</v>
      </c>
      <c r="B9" s="5" t="s">
        <v>190</v>
      </c>
      <c r="C9" s="90"/>
      <c r="D9" s="76">
        <f>投入係数表!M9</f>
        <v>5.8711287244972844E-4</v>
      </c>
      <c r="E9" s="77">
        <f t="shared" si="0"/>
        <v>5.8711287244972842E-2</v>
      </c>
      <c r="F9" s="76">
        <f>分析係数表!C12</f>
        <v>0.11373523927905527</v>
      </c>
      <c r="G9" s="77">
        <f t="shared" si="1"/>
        <v>6.6775423031883319E-3</v>
      </c>
      <c r="H9" s="77">
        <v>7.7211612452344532E-3</v>
      </c>
      <c r="I9" s="77">
        <f t="shared" si="2"/>
        <v>7.7211612452344532E-3</v>
      </c>
      <c r="J9" s="76">
        <f>分析係数表!G12</f>
        <v>0.14013636107511129</v>
      </c>
      <c r="K9" s="78">
        <f t="shared" si="3"/>
        <v>1.0820154401813312E-3</v>
      </c>
      <c r="L9" s="79"/>
      <c r="M9" s="80"/>
      <c r="N9" s="81">
        <f>分析係数表!H12</f>
        <v>9.2788371704218012E-2</v>
      </c>
      <c r="O9" s="82">
        <f t="shared" si="4"/>
        <v>1.5230483619559412</v>
      </c>
      <c r="P9" s="76">
        <f>分析係数表!C12</f>
        <v>0.11373523927905527</v>
      </c>
      <c r="Q9" s="82">
        <f t="shared" si="5"/>
        <v>0.17322426988063214</v>
      </c>
      <c r="R9" s="83">
        <v>0.19572628810901477</v>
      </c>
      <c r="S9" s="84">
        <f t="shared" si="6"/>
        <v>0.20344744935424922</v>
      </c>
      <c r="T9" s="85">
        <f>分析係数表!F12</f>
        <v>0.31610976503070942</v>
      </c>
      <c r="U9" s="86">
        <f t="shared" si="7"/>
        <v>6.4311725411468873E-2</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投入係数表!M10</f>
        <v>3.3758990165859387E-3</v>
      </c>
      <c r="E10" s="77">
        <f t="shared" si="0"/>
        <v>0.33758990165859387</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0.23067685312507047</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投入係数表!M11</f>
        <v>2.0695728753852928E-2</v>
      </c>
      <c r="E11" s="77">
        <f t="shared" si="0"/>
        <v>2.0695728753852927</v>
      </c>
      <c r="F11" s="76">
        <f>分析係数表!C14</f>
        <v>8.3810515356585125E-2</v>
      </c>
      <c r="G11" s="77">
        <f t="shared" si="1"/>
        <v>0.1734519692540511</v>
      </c>
      <c r="H11" s="77">
        <v>0.19994925070425856</v>
      </c>
      <c r="I11" s="77">
        <f t="shared" si="2"/>
        <v>0.19994925070425856</v>
      </c>
      <c r="J11" s="76">
        <f>分析係数表!G14</f>
        <v>0.16188655194391333</v>
      </c>
      <c r="K11" s="78">
        <f t="shared" si="3"/>
        <v>3.2369094760281505E-2</v>
      </c>
      <c r="L11" s="79"/>
      <c r="M11" s="80"/>
      <c r="N11" s="81">
        <f>分析係数表!H14</f>
        <v>1.1703037872604074E-3</v>
      </c>
      <c r="O11" s="82">
        <f t="shared" si="4"/>
        <v>1.9209618979624483E-2</v>
      </c>
      <c r="P11" s="76">
        <f>分析係数表!C14</f>
        <v>8.3810515356585125E-2</v>
      </c>
      <c r="Q11" s="82">
        <f t="shared" si="5"/>
        <v>1.6099680664859669E-3</v>
      </c>
      <c r="R11" s="83">
        <v>6.0329872613533965E-3</v>
      </c>
      <c r="S11" s="84">
        <f t="shared" si="6"/>
        <v>0.20598223796561196</v>
      </c>
      <c r="T11" s="85">
        <f>分析係数表!F14</f>
        <v>0.30656469088591459</v>
      </c>
      <c r="U11" s="86">
        <f t="shared" si="7"/>
        <v>6.314688110991673E-2</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投入係数表!M12</f>
        <v>3.493321591075884E-2</v>
      </c>
      <c r="E12" s="77">
        <f t="shared" si="0"/>
        <v>3.4933215910758841</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0.14060149690128507</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投入係数表!M13</f>
        <v>2.2603845589314546E-2</v>
      </c>
      <c r="E13" s="77">
        <f t="shared" si="0"/>
        <v>2.2603845589314546</v>
      </c>
      <c r="F13" s="76">
        <f>分析係数表!C16</f>
        <v>0.33235149729995095</v>
      </c>
      <c r="G13" s="77">
        <f t="shared" si="1"/>
        <v>0.75124219263455816</v>
      </c>
      <c r="H13" s="77">
        <v>0.89989625190898037</v>
      </c>
      <c r="I13" s="77">
        <f t="shared" si="2"/>
        <v>0.89989625190898037</v>
      </c>
      <c r="J13" s="76">
        <f>分析係数表!G16</f>
        <v>3.3478406427854032E-2</v>
      </c>
      <c r="K13" s="78">
        <f t="shared" si="3"/>
        <v>3.0127092464311361E-2</v>
      </c>
      <c r="L13" s="79"/>
      <c r="M13" s="80"/>
      <c r="N13" s="81">
        <f>分析係数表!H16</f>
        <v>1.6757963474720455E-2</v>
      </c>
      <c r="O13" s="82">
        <f t="shared" si="4"/>
        <v>0.27506882975865649</v>
      </c>
      <c r="P13" s="76">
        <f>分析係数表!C16</f>
        <v>0.33235149729995095</v>
      </c>
      <c r="Q13" s="82">
        <f t="shared" si="5"/>
        <v>9.1419537430834794E-2</v>
      </c>
      <c r="R13" s="83">
        <v>0.1129185626897906</v>
      </c>
      <c r="S13" s="84">
        <f t="shared" si="6"/>
        <v>1.012814814598771</v>
      </c>
      <c r="T13" s="85">
        <f>分析係数表!F16</f>
        <v>0.28858386340810177</v>
      </c>
      <c r="U13" s="86">
        <f t="shared" si="7"/>
        <v>0.29228201211387367</v>
      </c>
      <c r="V13" s="87">
        <f>分析係数表!D16</f>
        <v>0</v>
      </c>
      <c r="W13" s="167">
        <f t="shared" si="8"/>
        <v>0</v>
      </c>
      <c r="X13" s="76">
        <f>分析係数表!E16</f>
        <v>0</v>
      </c>
      <c r="Y13" s="166">
        <f t="shared" si="9"/>
        <v>0</v>
      </c>
    </row>
    <row r="14" spans="1:25" x14ac:dyDescent="0.2">
      <c r="A14" s="6" t="s">
        <v>2</v>
      </c>
      <c r="B14" s="5" t="s">
        <v>364</v>
      </c>
      <c r="C14" s="90"/>
      <c r="D14" s="76">
        <f>投入係数表!M14</f>
        <v>7.7792455599589019E-3</v>
      </c>
      <c r="E14" s="77">
        <f t="shared" si="0"/>
        <v>0.77792455599589017</v>
      </c>
      <c r="F14" s="76">
        <f>分析係数表!C17</f>
        <v>6.074586697424067E-2</v>
      </c>
      <c r="G14" s="77">
        <f t="shared" si="1"/>
        <v>4.7255701594521582E-2</v>
      </c>
      <c r="H14" s="77">
        <v>5.5001884440671965E-2</v>
      </c>
      <c r="I14" s="77">
        <f t="shared" si="2"/>
        <v>5.5001884440671965E-2</v>
      </c>
      <c r="J14" s="76">
        <f>分析係数表!G17</f>
        <v>0.21321961620469082</v>
      </c>
      <c r="K14" s="78">
        <f t="shared" si="3"/>
        <v>1.1727480690974831E-2</v>
      </c>
      <c r="L14" s="79"/>
      <c r="M14" s="80"/>
      <c r="N14" s="81">
        <f>分析係数表!H17</f>
        <v>2.8520008260967912E-3</v>
      </c>
      <c r="O14" s="82">
        <f t="shared" si="4"/>
        <v>4.6813357177236142E-2</v>
      </c>
      <c r="P14" s="76">
        <f>分析係数表!C17</f>
        <v>6.074586697424067E-2</v>
      </c>
      <c r="Q14" s="82">
        <f t="shared" si="5"/>
        <v>2.8437179677060012E-3</v>
      </c>
      <c r="R14" s="83">
        <v>5.1870424136624509E-3</v>
      </c>
      <c r="S14" s="84">
        <f t="shared" si="6"/>
        <v>6.0188926854334412E-2</v>
      </c>
      <c r="T14" s="85">
        <f>分析係数表!F17</f>
        <v>0.32302771855010659</v>
      </c>
      <c r="U14" s="86">
        <f t="shared" si="7"/>
        <v>1.944269172373489E-2</v>
      </c>
      <c r="V14" s="87">
        <f>分析係数表!D17</f>
        <v>9.5948827292110878E-2</v>
      </c>
      <c r="W14" s="167">
        <f t="shared" si="8"/>
        <v>0</v>
      </c>
      <c r="X14" s="76">
        <f>分析係数表!E17</f>
        <v>8.8486140724946691E-2</v>
      </c>
      <c r="Y14" s="166">
        <f t="shared" si="9"/>
        <v>0</v>
      </c>
    </row>
    <row r="15" spans="1:25" x14ac:dyDescent="0.2">
      <c r="A15" s="6" t="s">
        <v>3</v>
      </c>
      <c r="B15" s="5" t="s">
        <v>31</v>
      </c>
      <c r="C15" s="75">
        <f>最終需要_まとめ!C16</f>
        <v>100</v>
      </c>
      <c r="D15" s="76">
        <f>投入係数表!M15</f>
        <v>8.7039483340672241E-2</v>
      </c>
      <c r="E15" s="77">
        <f t="shared" si="0"/>
        <v>8.7039483340672241</v>
      </c>
      <c r="F15" s="76">
        <f>分析係数表!C18</f>
        <v>0.54911591355599221</v>
      </c>
      <c r="G15" s="77">
        <f t="shared" si="1"/>
        <v>4.7794765410054803</v>
      </c>
      <c r="H15" s="77">
        <v>5.0462803743795464</v>
      </c>
      <c r="I15" s="77">
        <f t="shared" si="2"/>
        <v>105.04628037437955</v>
      </c>
      <c r="J15" s="76">
        <f>分析係数表!G18</f>
        <v>0.21576398062527521</v>
      </c>
      <c r="K15" s="78">
        <f t="shared" si="3"/>
        <v>22.665203603454856</v>
      </c>
      <c r="L15" s="79"/>
      <c r="M15" s="80"/>
      <c r="N15" s="81">
        <f>分析係数表!H18</f>
        <v>4.5238633793259444E-4</v>
      </c>
      <c r="O15" s="82">
        <f t="shared" si="4"/>
        <v>7.4255670005271114E-3</v>
      </c>
      <c r="P15" s="76">
        <f>分析係数表!C18</f>
        <v>0.54911591355599221</v>
      </c>
      <c r="Q15" s="82">
        <f t="shared" si="5"/>
        <v>4.0774970071656737E-3</v>
      </c>
      <c r="R15" s="83">
        <v>9.4824964510528565E-3</v>
      </c>
      <c r="S15" s="84">
        <f t="shared" si="6"/>
        <v>105.05576287083061</v>
      </c>
      <c r="T15" s="85">
        <f>分析係数表!F18</f>
        <v>0.45985615734624979</v>
      </c>
      <c r="U15" s="86">
        <f t="shared" si="7"/>
        <v>48.310539420858987</v>
      </c>
      <c r="V15" s="87">
        <f>分析係数表!D18</f>
        <v>0.12417437252311757</v>
      </c>
      <c r="W15" s="167">
        <f t="shared" si="8"/>
        <v>13</v>
      </c>
      <c r="X15" s="76">
        <f>分析係数表!E18</f>
        <v>0.10024952297079114</v>
      </c>
      <c r="Y15" s="166">
        <f t="shared" si="9"/>
        <v>11</v>
      </c>
    </row>
    <row r="16" spans="1:25" x14ac:dyDescent="0.2">
      <c r="A16" s="6" t="s">
        <v>4</v>
      </c>
      <c r="B16" s="5" t="s">
        <v>32</v>
      </c>
      <c r="C16" s="90"/>
      <c r="D16" s="76">
        <f>投入係数表!M16</f>
        <v>8.3663584324086306E-3</v>
      </c>
      <c r="E16" s="77">
        <f t="shared" si="0"/>
        <v>0.83663584324086304</v>
      </c>
      <c r="F16" s="76">
        <f>分析係数表!C19</f>
        <v>2.9142663503896937E-2</v>
      </c>
      <c r="G16" s="77">
        <f t="shared" si="1"/>
        <v>2.4381796854867539E-2</v>
      </c>
      <c r="H16" s="77">
        <v>2.8029443808298634E-2</v>
      </c>
      <c r="I16" s="77">
        <f t="shared" si="2"/>
        <v>2.8029443808298634E-2</v>
      </c>
      <c r="J16" s="76">
        <f>分析係数表!G19</f>
        <v>5.9139784946236562E-2</v>
      </c>
      <c r="K16" s="78">
        <f t="shared" si="3"/>
        <v>1.6576552789854032E-3</v>
      </c>
      <c r="L16" s="79"/>
      <c r="M16" s="80"/>
      <c r="N16" s="81">
        <f>分析係数表!H19</f>
        <v>-1.1801382728676376E-4</v>
      </c>
      <c r="O16" s="82">
        <f t="shared" si="4"/>
        <v>-1.937104434920116E-3</v>
      </c>
      <c r="P16" s="76">
        <f>分析係数表!C19</f>
        <v>2.9142663503896937E-2</v>
      </c>
      <c r="Q16" s="82">
        <f t="shared" si="5"/>
        <v>-5.6452382718783363E-5</v>
      </c>
      <c r="R16" s="83">
        <v>1.2067875686290243E-4</v>
      </c>
      <c r="S16" s="84">
        <f t="shared" si="6"/>
        <v>2.8150122565161535E-2</v>
      </c>
      <c r="T16" s="85">
        <f>分析係数表!F19</f>
        <v>0.2446236559139785</v>
      </c>
      <c r="U16" s="86">
        <f t="shared" si="7"/>
        <v>6.8861858963163974E-3</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投入係数表!M17</f>
        <v>1.042125348598268E-2</v>
      </c>
      <c r="E17" s="77">
        <f t="shared" si="0"/>
        <v>1.042125348598268</v>
      </c>
      <c r="F17" s="76">
        <f>分析係数表!C20</f>
        <v>9.9464422341239977E-3</v>
      </c>
      <c r="G17" s="77">
        <f t="shared" si="1"/>
        <v>1.0365439580549007E-2</v>
      </c>
      <c r="H17" s="77">
        <v>1.1187785307685071E-2</v>
      </c>
      <c r="I17" s="77">
        <f t="shared" si="2"/>
        <v>1.1187785307685071E-2</v>
      </c>
      <c r="J17" s="76">
        <f>分析係数表!G20</f>
        <v>0.10126582278481013</v>
      </c>
      <c r="K17" s="78">
        <f t="shared" si="3"/>
        <v>1.1329402843225389E-3</v>
      </c>
      <c r="L17" s="79"/>
      <c r="M17" s="80"/>
      <c r="N17" s="81">
        <f>分析係数表!H20</f>
        <v>5.6056567961212792E-4</v>
      </c>
      <c r="O17" s="82">
        <f t="shared" si="4"/>
        <v>9.2012460658705518E-3</v>
      </c>
      <c r="P17" s="76">
        <f>分析係数表!C20</f>
        <v>9.9464422341239977E-3</v>
      </c>
      <c r="Q17" s="82">
        <f t="shared" si="5"/>
        <v>9.1519662476142143E-5</v>
      </c>
      <c r="R17" s="83">
        <v>1.6535535594147771E-4</v>
      </c>
      <c r="S17" s="84">
        <f t="shared" si="6"/>
        <v>1.1353140663626549E-2</v>
      </c>
      <c r="T17" s="85">
        <f>分析係数表!F20</f>
        <v>0.22784810126582278</v>
      </c>
      <c r="U17" s="86">
        <f t="shared" si="7"/>
        <v>2.5867915436111125E-3</v>
      </c>
      <c r="V17" s="87">
        <f>分析係数表!D20</f>
        <v>1.2658227848101266E-2</v>
      </c>
      <c r="W17" s="167">
        <f t="shared" si="8"/>
        <v>0</v>
      </c>
      <c r="X17" s="76">
        <f>分析係数表!E20</f>
        <v>0</v>
      </c>
      <c r="Y17" s="166">
        <f t="shared" si="9"/>
        <v>0</v>
      </c>
    </row>
    <row r="18" spans="1:25" x14ac:dyDescent="0.2">
      <c r="A18" s="6" t="s">
        <v>6</v>
      </c>
      <c r="B18" s="5" t="s">
        <v>34</v>
      </c>
      <c r="C18" s="90"/>
      <c r="D18" s="76">
        <f>投入係数表!M18</f>
        <v>1.1008366358432409E-2</v>
      </c>
      <c r="E18" s="77">
        <f t="shared" si="0"/>
        <v>1.1008366358432409</v>
      </c>
      <c r="F18" s="76">
        <f>分析係数表!C21</f>
        <v>0.16340425531914893</v>
      </c>
      <c r="G18" s="77">
        <f t="shared" si="1"/>
        <v>0.17988139070800191</v>
      </c>
      <c r="H18" s="77">
        <v>0.2051124325048943</v>
      </c>
      <c r="I18" s="77">
        <f t="shared" si="2"/>
        <v>0.2051124325048943</v>
      </c>
      <c r="J18" s="76">
        <f>分析係数表!G21</f>
        <v>0.28521373510861947</v>
      </c>
      <c r="K18" s="78">
        <f t="shared" si="3"/>
        <v>5.8500882991935517E-2</v>
      </c>
      <c r="L18" s="79"/>
      <c r="M18" s="80"/>
      <c r="N18" s="81">
        <f>分析係数表!H21</f>
        <v>9.2444164707964954E-4</v>
      </c>
      <c r="O18" s="82">
        <f t="shared" si="4"/>
        <v>1.5173984740207576E-2</v>
      </c>
      <c r="P18" s="76">
        <f>分析係数表!C21</f>
        <v>0.16340425531914893</v>
      </c>
      <c r="Q18" s="82">
        <f t="shared" si="5"/>
        <v>2.4794936766977483E-3</v>
      </c>
      <c r="R18" s="83">
        <v>5.2287131517033767E-3</v>
      </c>
      <c r="S18" s="84">
        <f t="shared" si="6"/>
        <v>0.21034114565659767</v>
      </c>
      <c r="T18" s="85">
        <f>分析係数表!F21</f>
        <v>0.42560149497780891</v>
      </c>
      <c r="U18" s="86">
        <f t="shared" si="7"/>
        <v>8.9521506046793028E-2</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投入係数表!M19</f>
        <v>2.2016732716864818E-3</v>
      </c>
      <c r="E19" s="77">
        <f t="shared" si="0"/>
        <v>0.22016732716864817</v>
      </c>
      <c r="F19" s="76">
        <f>分析係数表!C22</f>
        <v>3.8216560509554132E-2</v>
      </c>
      <c r="G19" s="77">
        <f t="shared" si="1"/>
        <v>8.4140379809674436E-3</v>
      </c>
      <c r="H19" s="77">
        <v>9.8125015301237448E-3</v>
      </c>
      <c r="I19" s="77">
        <f t="shared" si="2"/>
        <v>9.8125015301237448E-3</v>
      </c>
      <c r="J19" s="76">
        <f>分析係数表!G22</f>
        <v>0.19408999328408327</v>
      </c>
      <c r="K19" s="78">
        <f t="shared" si="3"/>
        <v>1.9045083560817744E-3</v>
      </c>
      <c r="L19" s="79"/>
      <c r="M19" s="80"/>
      <c r="N19" s="81">
        <f>分析係数表!H22</f>
        <v>3.9337942428921259E-5</v>
      </c>
      <c r="O19" s="82">
        <f t="shared" si="4"/>
        <v>6.4570147830670538E-4</v>
      </c>
      <c r="P19" s="76">
        <f>分析係数表!C22</f>
        <v>3.8216560509554132E-2</v>
      </c>
      <c r="Q19" s="82">
        <f t="shared" si="5"/>
        <v>2.4676489616816761E-5</v>
      </c>
      <c r="R19" s="83">
        <v>2.3058201506361464E-4</v>
      </c>
      <c r="S19" s="84">
        <f t="shared" si="6"/>
        <v>1.004308354518736E-2</v>
      </c>
      <c r="T19" s="85">
        <f>分析係数表!F22</f>
        <v>0.41168569509738079</v>
      </c>
      <c r="U19" s="86">
        <f t="shared" si="7"/>
        <v>4.1345938302215259E-3</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投入係数表!M20</f>
        <v>1.4677821811243212E-3</v>
      </c>
      <c r="E20" s="77">
        <f t="shared" si="0"/>
        <v>0.14677821811243214</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4.84276108730029E-4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投入係数表!M21</f>
        <v>0</v>
      </c>
      <c r="E21" s="77">
        <f t="shared" si="0"/>
        <v>0</v>
      </c>
      <c r="F21" s="76">
        <f>分析係数表!C24</f>
        <v>0.44444444444444442</v>
      </c>
      <c r="G21" s="77">
        <f t="shared" si="1"/>
        <v>0</v>
      </c>
      <c r="H21" s="77">
        <v>7.0726903448707088E-3</v>
      </c>
      <c r="I21" s="77">
        <f t="shared" si="2"/>
        <v>7.0726903448707088E-3</v>
      </c>
      <c r="J21" s="76">
        <f>分析係数表!G24</f>
        <v>0.20874587458745875</v>
      </c>
      <c r="K21" s="78">
        <f t="shared" si="3"/>
        <v>1.4763949317263114E-3</v>
      </c>
      <c r="L21" s="79"/>
      <c r="M21" s="80"/>
      <c r="N21" s="81">
        <f>分析係数表!H24</f>
        <v>3.6387596746752162E-4</v>
      </c>
      <c r="O21" s="82">
        <f t="shared" si="4"/>
        <v>5.9727386743370246E-3</v>
      </c>
      <c r="P21" s="76">
        <f>分析係数表!C24</f>
        <v>0.44444444444444442</v>
      </c>
      <c r="Q21" s="82">
        <f t="shared" si="5"/>
        <v>2.6545505219275661E-3</v>
      </c>
      <c r="R21" s="83">
        <v>9.2505124758012081E-3</v>
      </c>
      <c r="S21" s="84">
        <f t="shared" si="6"/>
        <v>1.6323202820671918E-2</v>
      </c>
      <c r="T21" s="85">
        <f>分析係数表!F24</f>
        <v>0.39356435643564358</v>
      </c>
      <c r="U21" s="86">
        <f t="shared" si="7"/>
        <v>6.4242308130862255E-3</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投入係数表!M22</f>
        <v>0</v>
      </c>
      <c r="E22" s="77">
        <f t="shared" si="0"/>
        <v>0</v>
      </c>
      <c r="F22" s="76">
        <f>分析係数表!C25</f>
        <v>6.3926940639269514E-3</v>
      </c>
      <c r="G22" s="77">
        <f t="shared" si="1"/>
        <v>0</v>
      </c>
      <c r="H22" s="77">
        <v>1.9504929132673133E-4</v>
      </c>
      <c r="I22" s="77">
        <f t="shared" si="2"/>
        <v>1.9504929132673133E-4</v>
      </c>
      <c r="J22" s="76">
        <f>分析係数表!G25</f>
        <v>0.2</v>
      </c>
      <c r="K22" s="78">
        <f t="shared" si="3"/>
        <v>3.900985826534627E-5</v>
      </c>
      <c r="L22" s="79"/>
      <c r="M22" s="80"/>
      <c r="N22" s="81">
        <f>分析係数表!H25</f>
        <v>5.212277371832066E-4</v>
      </c>
      <c r="O22" s="82">
        <f t="shared" si="4"/>
        <v>8.5555445875638448E-3</v>
      </c>
      <c r="P22" s="76">
        <f>分析係数表!C25</f>
        <v>6.3926940639269514E-3</v>
      </c>
      <c r="Q22" s="82">
        <f t="shared" si="5"/>
        <v>5.4692979098581749E-5</v>
      </c>
      <c r="R22" s="83">
        <v>1.4386989257918605E-4</v>
      </c>
      <c r="S22" s="84">
        <f t="shared" si="6"/>
        <v>3.3891918390591738E-4</v>
      </c>
      <c r="T22" s="85">
        <f>分析係数表!F25</f>
        <v>0.35238095238095241</v>
      </c>
      <c r="U22" s="86">
        <f t="shared" si="7"/>
        <v>1.1942866480494232E-4</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投入係数表!M23</f>
        <v>0</v>
      </c>
      <c r="E23" s="77">
        <f t="shared" si="0"/>
        <v>0</v>
      </c>
      <c r="F23" s="76">
        <f>分析係数表!C26</f>
        <v>0.22258379433778064</v>
      </c>
      <c r="G23" s="77">
        <f t="shared" si="1"/>
        <v>0</v>
      </c>
      <c r="H23" s="77">
        <v>4.8948215029212538E-3</v>
      </c>
      <c r="I23" s="77">
        <f t="shared" si="2"/>
        <v>4.8948215029212538E-3</v>
      </c>
      <c r="J23" s="76">
        <f>分析係数表!G26</f>
        <v>0.19608865710560625</v>
      </c>
      <c r="K23" s="78">
        <f t="shared" si="3"/>
        <v>9.5981897527947391E-4</v>
      </c>
      <c r="L23" s="79"/>
      <c r="M23" s="80"/>
      <c r="N23" s="81">
        <f>分析係数表!H26</f>
        <v>1.1073630793741334E-2</v>
      </c>
      <c r="O23" s="82">
        <f t="shared" si="4"/>
        <v>0.18176496614333756</v>
      </c>
      <c r="P23" s="76">
        <f>分析係数表!C26</f>
        <v>0.22258379433778064</v>
      </c>
      <c r="Q23" s="82">
        <f t="shared" si="5"/>
        <v>4.0457935841862309E-2</v>
      </c>
      <c r="R23" s="83">
        <v>4.2542420915521177E-2</v>
      </c>
      <c r="S23" s="84">
        <f t="shared" si="6"/>
        <v>4.7437242418442431E-2</v>
      </c>
      <c r="T23" s="85">
        <f>分析係数表!F26</f>
        <v>0.33481095176010428</v>
      </c>
      <c r="U23" s="86">
        <f t="shared" si="7"/>
        <v>1.58825082829935E-2</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投入係数表!M24</f>
        <v>0</v>
      </c>
      <c r="E24" s="77">
        <f t="shared" si="0"/>
        <v>0</v>
      </c>
      <c r="F24" s="76">
        <f>分析係数表!C27</f>
        <v>1.0521885521885488E-2</v>
      </c>
      <c r="G24" s="77">
        <f t="shared" si="1"/>
        <v>0</v>
      </c>
      <c r="H24" s="77">
        <v>6.308507375721504E-5</v>
      </c>
      <c r="I24" s="77">
        <f t="shared" si="2"/>
        <v>6.308507375721504E-5</v>
      </c>
      <c r="J24" s="76">
        <f>分析係数表!G27</f>
        <v>0.17391304347826086</v>
      </c>
      <c r="K24" s="78">
        <f t="shared" si="3"/>
        <v>1.0971317175167832E-5</v>
      </c>
      <c r="L24" s="79"/>
      <c r="M24" s="80"/>
      <c r="N24" s="81">
        <f>分析係数表!H27</f>
        <v>1.0867106595989497E-2</v>
      </c>
      <c r="O24" s="82">
        <f t="shared" si="4"/>
        <v>0.17837503338222735</v>
      </c>
      <c r="P24" s="76">
        <f>分析係数表!C27</f>
        <v>1.0521885521885488E-2</v>
      </c>
      <c r="Q24" s="82">
        <f t="shared" si="5"/>
        <v>1.8768416812102984E-3</v>
      </c>
      <c r="R24" s="83">
        <v>1.8921727633156677E-3</v>
      </c>
      <c r="S24" s="84">
        <f t="shared" si="6"/>
        <v>1.955257837072883E-3</v>
      </c>
      <c r="T24" s="85">
        <f>分析係数表!F27</f>
        <v>0.36231884057971014</v>
      </c>
      <c r="U24" s="86">
        <f t="shared" si="7"/>
        <v>7.0842675256263879E-4</v>
      </c>
      <c r="V24" s="87">
        <f>分析係数表!D27</f>
        <v>0</v>
      </c>
      <c r="W24" s="167">
        <f t="shared" si="8"/>
        <v>0</v>
      </c>
      <c r="X24" s="76">
        <f>分析係数表!E27</f>
        <v>0</v>
      </c>
      <c r="Y24" s="166">
        <f t="shared" si="9"/>
        <v>0</v>
      </c>
    </row>
    <row r="25" spans="1:25" x14ac:dyDescent="0.2">
      <c r="A25" s="6" t="s">
        <v>13</v>
      </c>
      <c r="B25" s="5" t="s">
        <v>191</v>
      </c>
      <c r="C25" s="90"/>
      <c r="D25" s="76">
        <f>投入係数表!M25</f>
        <v>0</v>
      </c>
      <c r="E25" s="77">
        <f t="shared" si="0"/>
        <v>0</v>
      </c>
      <c r="F25" s="76">
        <f>分析係数表!C28</f>
        <v>5.934473521533068E-2</v>
      </c>
      <c r="G25" s="77">
        <f t="shared" si="1"/>
        <v>0</v>
      </c>
      <c r="H25" s="77">
        <v>4.5427359825435665E-3</v>
      </c>
      <c r="I25" s="77">
        <f t="shared" si="2"/>
        <v>4.5427359825435665E-3</v>
      </c>
      <c r="J25" s="76">
        <f>分析係数表!G28</f>
        <v>0.12525252525252525</v>
      </c>
      <c r="K25" s="78">
        <f t="shared" si="3"/>
        <v>5.6898915336909314E-4</v>
      </c>
      <c r="L25" s="79"/>
      <c r="M25" s="80"/>
      <c r="N25" s="81">
        <f>分析係数表!H28</f>
        <v>2.0780268088077654E-2</v>
      </c>
      <c r="O25" s="82">
        <f t="shared" si="4"/>
        <v>0.34109180591551713</v>
      </c>
      <c r="P25" s="76">
        <f>分析係数表!C28</f>
        <v>5.934473521533068E-2</v>
      </c>
      <c r="Q25" s="82">
        <f t="shared" si="5"/>
        <v>2.0242002906175328E-2</v>
      </c>
      <c r="R25" s="83">
        <v>2.1658598648921508E-2</v>
      </c>
      <c r="S25" s="84">
        <f t="shared" si="6"/>
        <v>2.6201334631465074E-2</v>
      </c>
      <c r="T25" s="85">
        <f>分析係数表!F28</f>
        <v>0.21414141414141413</v>
      </c>
      <c r="U25" s="86">
        <f t="shared" si="7"/>
        <v>5.6107908503743387E-3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投入係数表!M26</f>
        <v>1.0274475267870248E-2</v>
      </c>
      <c r="E26" s="77">
        <f t="shared" si="0"/>
        <v>1.0274475267870249</v>
      </c>
      <c r="F26" s="76">
        <f>分析係数表!C29</f>
        <v>0.10737736577829282</v>
      </c>
      <c r="G26" s="77">
        <f t="shared" si="1"/>
        <v>0.11032460890181268</v>
      </c>
      <c r="H26" s="77">
        <v>0.12379388550212747</v>
      </c>
      <c r="I26" s="77">
        <f t="shared" si="2"/>
        <v>0.12379388550212747</v>
      </c>
      <c r="J26" s="76">
        <f>分析係数表!G29</f>
        <v>0.26220204313280365</v>
      </c>
      <c r="K26" s="78">
        <f t="shared" si="3"/>
        <v>3.2459009706006181E-2</v>
      </c>
      <c r="L26" s="79"/>
      <c r="M26" s="80"/>
      <c r="N26" s="81">
        <f>分析係数表!H29</f>
        <v>9.8049821504086233E-3</v>
      </c>
      <c r="O26" s="82">
        <f t="shared" si="4"/>
        <v>0.16094109346794633</v>
      </c>
      <c r="P26" s="76">
        <f>分析係数表!C29</f>
        <v>0.10737736577829282</v>
      </c>
      <c r="Q26" s="82">
        <f t="shared" si="5"/>
        <v>1.7281430662066086E-2</v>
      </c>
      <c r="R26" s="83">
        <v>2.2168306485515803E-2</v>
      </c>
      <c r="S26" s="84">
        <f t="shared" si="6"/>
        <v>0.14596219198764326</v>
      </c>
      <c r="T26" s="85">
        <f>分析係数表!F29</f>
        <v>0.42792281498297391</v>
      </c>
      <c r="U26" s="86">
        <f t="shared" si="7"/>
        <v>6.2460552076437588E-2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投入係数表!M27</f>
        <v>5.7243505063848529E-3</v>
      </c>
      <c r="E27" s="77">
        <f t="shared" si="0"/>
        <v>0.57243505063848532</v>
      </c>
      <c r="F27" s="76">
        <f>分析係数表!C30</f>
        <v>1</v>
      </c>
      <c r="G27" s="77">
        <f t="shared" si="1"/>
        <v>0.57243505063848532</v>
      </c>
      <c r="H27" s="77">
        <v>0.64183835576435933</v>
      </c>
      <c r="I27" s="77">
        <f t="shared" si="2"/>
        <v>0.64183835576435933</v>
      </c>
      <c r="J27" s="76">
        <f>分析係数表!G30</f>
        <v>0.34459787999611008</v>
      </c>
      <c r="K27" s="78">
        <f t="shared" si="3"/>
        <v>0.22117613669658731</v>
      </c>
      <c r="L27" s="79"/>
      <c r="M27" s="80"/>
      <c r="N27" s="81">
        <f>分析係数表!H30</f>
        <v>0</v>
      </c>
      <c r="O27" s="82">
        <f t="shared" si="4"/>
        <v>0</v>
      </c>
      <c r="P27" s="76">
        <f>分析係数表!C30</f>
        <v>1</v>
      </c>
      <c r="Q27" s="82">
        <f t="shared" si="5"/>
        <v>0</v>
      </c>
      <c r="R27" s="83">
        <v>4.1034262013189007E-2</v>
      </c>
      <c r="S27" s="84">
        <f t="shared" si="6"/>
        <v>0.68287261777754837</v>
      </c>
      <c r="T27" s="85">
        <f>分析係数表!F30</f>
        <v>0.44063016629388313</v>
      </c>
      <c r="U27" s="86">
        <f t="shared" si="7"/>
        <v>0.30089427512886041</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投入係数表!M28</f>
        <v>5.7977396154410686E-2</v>
      </c>
      <c r="E28" s="77">
        <f t="shared" si="0"/>
        <v>5.7977396154410688</v>
      </c>
      <c r="F28" s="76">
        <f>分析係数表!C31</f>
        <v>0.18861092824226466</v>
      </c>
      <c r="G28" s="77">
        <f t="shared" si="1"/>
        <v>1.0935170505752905</v>
      </c>
      <c r="H28" s="77">
        <v>1.194091492598349</v>
      </c>
      <c r="I28" s="77">
        <f t="shared" si="2"/>
        <v>1.194091492598349</v>
      </c>
      <c r="J28" s="76">
        <f>分析係数表!G31</f>
        <v>7.1118820468343447E-2</v>
      </c>
      <c r="K28" s="78">
        <f t="shared" si="3"/>
        <v>8.4922378484878241E-2</v>
      </c>
      <c r="L28" s="79"/>
      <c r="M28" s="80"/>
      <c r="N28" s="81">
        <f>分析係数表!H31</f>
        <v>2.3061868748955085E-2</v>
      </c>
      <c r="O28" s="82">
        <f t="shared" si="4"/>
        <v>0.37854249165730597</v>
      </c>
      <c r="P28" s="76">
        <f>分析係数表!C31</f>
        <v>0.18861092824226466</v>
      </c>
      <c r="Q28" s="82">
        <f t="shared" si="5"/>
        <v>7.1397250730624209E-2</v>
      </c>
      <c r="R28" s="83">
        <v>9.1910744716166184E-2</v>
      </c>
      <c r="S28" s="84">
        <f t="shared" si="6"/>
        <v>1.2860022373145152</v>
      </c>
      <c r="T28" s="85">
        <f>分析係数表!F31</f>
        <v>0.34518647007805725</v>
      </c>
      <c r="U28" s="86">
        <f t="shared" si="7"/>
        <v>0.44391057281108159</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投入係数表!M29</f>
        <v>1.321003963011889E-3</v>
      </c>
      <c r="E29" s="77">
        <f t="shared" si="0"/>
        <v>0.13210039630118892</v>
      </c>
      <c r="F29" s="76">
        <f>分析係数表!C32</f>
        <v>1</v>
      </c>
      <c r="G29" s="77">
        <f t="shared" si="1"/>
        <v>0.13210039630118892</v>
      </c>
      <c r="H29" s="77">
        <v>0.16808884209186845</v>
      </c>
      <c r="I29" s="77">
        <f t="shared" si="2"/>
        <v>0.16808884209186845</v>
      </c>
      <c r="J29" s="76">
        <f>分析係数表!G32</f>
        <v>0.14006342494714588</v>
      </c>
      <c r="K29" s="78">
        <f t="shared" si="3"/>
        <v>2.3543098918787073E-2</v>
      </c>
      <c r="L29" s="79"/>
      <c r="M29" s="80"/>
      <c r="N29" s="81">
        <f>分析係数表!H32</f>
        <v>6.5891053568443107E-3</v>
      </c>
      <c r="O29" s="82">
        <f t="shared" si="4"/>
        <v>0.10815499761637315</v>
      </c>
      <c r="P29" s="76">
        <f>分析係数表!C32</f>
        <v>1</v>
      </c>
      <c r="Q29" s="82">
        <f t="shared" si="5"/>
        <v>0.10815499761637315</v>
      </c>
      <c r="R29" s="83">
        <v>0.14119383656847417</v>
      </c>
      <c r="S29" s="84">
        <f t="shared" si="6"/>
        <v>0.30928267866034265</v>
      </c>
      <c r="T29" s="85">
        <f>分析係数表!F32</f>
        <v>0.48202959830866809</v>
      </c>
      <c r="U29" s="86">
        <f t="shared" si="7"/>
        <v>0.14908340535847384</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投入係数表!M30</f>
        <v>1.9081168354616175E-3</v>
      </c>
      <c r="E30" s="77">
        <f t="shared" si="0"/>
        <v>0.19081168354616174</v>
      </c>
      <c r="F30" s="76">
        <f>分析係数表!C33</f>
        <v>0.72406639004149376</v>
      </c>
      <c r="G30" s="77">
        <f t="shared" si="1"/>
        <v>0.13816032688300922</v>
      </c>
      <c r="H30" s="77">
        <v>0.16584016300295859</v>
      </c>
      <c r="I30" s="77">
        <f t="shared" si="2"/>
        <v>0.16584016300295859</v>
      </c>
      <c r="J30" s="76">
        <f>分析係数表!G33</f>
        <v>0.50714966634890368</v>
      </c>
      <c r="K30" s="78">
        <f t="shared" si="3"/>
        <v>8.4105783334198256E-2</v>
      </c>
      <c r="L30" s="79"/>
      <c r="M30" s="80"/>
      <c r="N30" s="81">
        <f>分析係数表!H33</f>
        <v>9.6377958950857076E-4</v>
      </c>
      <c r="O30" s="82">
        <f t="shared" si="4"/>
        <v>1.5819686218514283E-2</v>
      </c>
      <c r="P30" s="76">
        <f>分析係数表!C33</f>
        <v>0.72406639004149376</v>
      </c>
      <c r="Q30" s="82">
        <f t="shared" si="5"/>
        <v>1.1454503091828806E-2</v>
      </c>
      <c r="R30" s="83">
        <v>3.5484481754445241E-2</v>
      </c>
      <c r="S30" s="84">
        <f t="shared" si="6"/>
        <v>0.20132464475740383</v>
      </c>
      <c r="T30" s="85">
        <f>分析係数表!F33</f>
        <v>0.64537654909437558</v>
      </c>
      <c r="U30" s="86">
        <f t="shared" si="7"/>
        <v>0.12993020448118436</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投入係数表!M31</f>
        <v>3.8455893145457214E-2</v>
      </c>
      <c r="E31" s="77">
        <f t="shared" si="0"/>
        <v>3.8455893145457214</v>
      </c>
      <c r="F31" s="76">
        <f>分析係数表!C34</f>
        <v>0.32384390579336431</v>
      </c>
      <c r="G31" s="77">
        <f t="shared" si="1"/>
        <v>1.2453706636997131</v>
      </c>
      <c r="H31" s="77">
        <v>1.3926855590320708</v>
      </c>
      <c r="I31" s="77">
        <f t="shared" si="2"/>
        <v>1.3926855590320708</v>
      </c>
      <c r="J31" s="76">
        <f>分析係数表!G34</f>
        <v>0.42504523132592403</v>
      </c>
      <c r="K31" s="78">
        <f t="shared" si="3"/>
        <v>0.59195435560306042</v>
      </c>
      <c r="L31" s="79"/>
      <c r="M31" s="80"/>
      <c r="N31" s="81">
        <f>分析係数表!H34</f>
        <v>0.16282957819891231</v>
      </c>
      <c r="O31" s="82">
        <f t="shared" si="4"/>
        <v>2.6727198440810302</v>
      </c>
      <c r="P31" s="76">
        <f>分析係数表!C34</f>
        <v>0.32384390579336431</v>
      </c>
      <c r="Q31" s="82">
        <f t="shared" si="5"/>
        <v>0.86554403339863251</v>
      </c>
      <c r="R31" s="83">
        <v>0.93462450234136352</v>
      </c>
      <c r="S31" s="84">
        <f t="shared" si="6"/>
        <v>2.3273100613734341</v>
      </c>
      <c r="T31" s="85">
        <f>分析係数表!F34</f>
        <v>0.69998707676402172</v>
      </c>
      <c r="U31" s="86">
        <f t="shared" si="7"/>
        <v>1.6290869665842862</v>
      </c>
      <c r="V31" s="87">
        <f>分析係数表!D34</f>
        <v>0.29303437580770225</v>
      </c>
      <c r="W31" s="167">
        <f t="shared" si="8"/>
        <v>1</v>
      </c>
      <c r="X31" s="76">
        <f>分析係数表!E34</f>
        <v>0.18493150684931506</v>
      </c>
      <c r="Y31" s="166">
        <f t="shared" si="9"/>
        <v>0</v>
      </c>
    </row>
    <row r="32" spans="1:25" x14ac:dyDescent="0.2">
      <c r="A32" s="6" t="s">
        <v>20</v>
      </c>
      <c r="B32" s="5" t="s">
        <v>37</v>
      </c>
      <c r="C32" s="90"/>
      <c r="D32" s="76">
        <f>投入係数表!M32</f>
        <v>1.0714809922207545E-2</v>
      </c>
      <c r="E32" s="77">
        <f t="shared" si="0"/>
        <v>1.0714809922207544</v>
      </c>
      <c r="F32" s="76">
        <f>分析係数表!C35</f>
        <v>0.26996197718631176</v>
      </c>
      <c r="G32" s="77">
        <f t="shared" si="1"/>
        <v>0.28925912717746599</v>
      </c>
      <c r="H32" s="77">
        <v>0.35738710981941424</v>
      </c>
      <c r="I32" s="77">
        <f t="shared" si="2"/>
        <v>0.35738710981941424</v>
      </c>
      <c r="J32" s="76">
        <f>分析係数表!G35</f>
        <v>0.31501962183374954</v>
      </c>
      <c r="K32" s="78">
        <f t="shared" si="3"/>
        <v>0.11258395218356859</v>
      </c>
      <c r="L32" s="79"/>
      <c r="M32" s="80"/>
      <c r="N32" s="81">
        <f>分析係数表!H35</f>
        <v>6.1563879901261762E-2</v>
      </c>
      <c r="O32" s="82">
        <f t="shared" si="4"/>
        <v>1.0105228135499937</v>
      </c>
      <c r="P32" s="76">
        <f>分析係数表!C35</f>
        <v>0.26996197718631176</v>
      </c>
      <c r="Q32" s="82">
        <f t="shared" si="5"/>
        <v>0.27280273673783101</v>
      </c>
      <c r="R32" s="83">
        <v>0.34340145747206224</v>
      </c>
      <c r="S32" s="84">
        <f t="shared" si="6"/>
        <v>0.70078856729147643</v>
      </c>
      <c r="T32" s="85">
        <f>分析係数表!F35</f>
        <v>0.64537995005351412</v>
      </c>
      <c r="U32" s="86">
        <f t="shared" si="7"/>
        <v>0.45227489055664677</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投入係数表!M33</f>
        <v>2.2016732716864818E-3</v>
      </c>
      <c r="E33" s="77">
        <f t="shared" si="0"/>
        <v>0.22016732716864817</v>
      </c>
      <c r="F33" s="76">
        <f>分析係数表!C36</f>
        <v>0.80496031746031749</v>
      </c>
      <c r="G33" s="77">
        <f t="shared" si="1"/>
        <v>0.17722596157206461</v>
      </c>
      <c r="H33" s="77">
        <v>0.30285674506084187</v>
      </c>
      <c r="I33" s="77">
        <f t="shared" si="2"/>
        <v>0.30285674506084187</v>
      </c>
      <c r="J33" s="76">
        <f>分析係数表!G36</f>
        <v>2.1935483870967741E-2</v>
      </c>
      <c r="K33" s="78">
        <f t="shared" si="3"/>
        <v>6.6433092464958862E-3</v>
      </c>
      <c r="L33" s="79"/>
      <c r="M33" s="80"/>
      <c r="N33" s="81">
        <f>分析係数表!H36</f>
        <v>0.17534887837691648</v>
      </c>
      <c r="O33" s="82">
        <f t="shared" si="4"/>
        <v>2.8782143395521387</v>
      </c>
      <c r="P33" s="76">
        <f>分析係数表!C36</f>
        <v>0.80496031746031749</v>
      </c>
      <c r="Q33" s="82">
        <f t="shared" si="5"/>
        <v>2.3168483284847277</v>
      </c>
      <c r="R33" s="83">
        <v>2.4090129008217294</v>
      </c>
      <c r="S33" s="84">
        <f t="shared" si="6"/>
        <v>2.7118696458825711</v>
      </c>
      <c r="T33" s="85">
        <f>分析係数表!F36</f>
        <v>0.87987711213517661</v>
      </c>
      <c r="U33" s="86">
        <f t="shared" si="7"/>
        <v>2.3861120325062006</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投入係数表!M34</f>
        <v>4.5501247614853954E-2</v>
      </c>
      <c r="E34" s="77">
        <f t="shared" si="0"/>
        <v>4.550124761485395</v>
      </c>
      <c r="F34" s="76">
        <f>分析係数表!C37</f>
        <v>0.55184267327524184</v>
      </c>
      <c r="G34" s="77">
        <f t="shared" si="1"/>
        <v>2.5109530121139727</v>
      </c>
      <c r="H34" s="77">
        <v>3.0504477623974449</v>
      </c>
      <c r="I34" s="77">
        <f t="shared" si="2"/>
        <v>3.0504477623974449</v>
      </c>
      <c r="J34" s="76">
        <f>分析係数表!G37</f>
        <v>0.39950799507995077</v>
      </c>
      <c r="K34" s="78">
        <f t="shared" si="3"/>
        <v>1.2186782696515253</v>
      </c>
      <c r="L34" s="79"/>
      <c r="M34" s="80"/>
      <c r="N34" s="81">
        <f>分析係数表!H37</f>
        <v>4.8346331245144224E-2</v>
      </c>
      <c r="O34" s="82">
        <f t="shared" si="4"/>
        <v>0.79356711683894088</v>
      </c>
      <c r="P34" s="76">
        <f>分析係数表!C37</f>
        <v>0.55184267327524184</v>
      </c>
      <c r="Q34" s="82">
        <f t="shared" si="5"/>
        <v>0.4379241991797273</v>
      </c>
      <c r="R34" s="83">
        <v>0.56048147023531658</v>
      </c>
      <c r="S34" s="84">
        <f t="shared" si="6"/>
        <v>3.6109292326327616</v>
      </c>
      <c r="T34" s="85">
        <f>分析係数表!F37</f>
        <v>0.59204592045920457</v>
      </c>
      <c r="U34" s="86">
        <f t="shared" si="7"/>
        <v>2.1378359212471127</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投入係数表!M35</f>
        <v>5.2840158520475562E-3</v>
      </c>
      <c r="E35" s="77">
        <f t="shared" si="0"/>
        <v>0.52840158520475566</v>
      </c>
      <c r="F35" s="76">
        <f>分析係数表!C38</f>
        <v>1.1757092007334657E-2</v>
      </c>
      <c r="G35" s="77">
        <f t="shared" si="1"/>
        <v>6.2124660540737956E-3</v>
      </c>
      <c r="H35" s="77">
        <v>8.9354177797597387E-3</v>
      </c>
      <c r="I35" s="77">
        <f t="shared" si="2"/>
        <v>8.9354177797597387E-3</v>
      </c>
      <c r="J35" s="76">
        <f>分析係数表!G38</f>
        <v>0.32317073170731708</v>
      </c>
      <c r="K35" s="78">
        <f t="shared" si="3"/>
        <v>2.8876655019955252E-3</v>
      </c>
      <c r="L35" s="79"/>
      <c r="M35" s="80"/>
      <c r="N35" s="81">
        <f>分析係数表!H38</f>
        <v>4.2711170992201251E-2</v>
      </c>
      <c r="O35" s="82">
        <f t="shared" si="4"/>
        <v>0.70107038007150535</v>
      </c>
      <c r="P35" s="76">
        <f>分析係数表!C38</f>
        <v>1.1757092007334657E-2</v>
      </c>
      <c r="Q35" s="82">
        <f t="shared" si="5"/>
        <v>8.2425489621177662E-3</v>
      </c>
      <c r="R35" s="83">
        <v>9.8606882670388505E-3</v>
      </c>
      <c r="S35" s="84">
        <f t="shared" si="6"/>
        <v>1.8796106046798589E-2</v>
      </c>
      <c r="T35" s="85">
        <f>分析係数表!F38</f>
        <v>0.53048780487804881</v>
      </c>
      <c r="U35" s="86">
        <f t="shared" si="7"/>
        <v>9.971105037021203E-3</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投入係数表!M36</f>
        <v>0</v>
      </c>
      <c r="E36" s="77">
        <f t="shared" si="0"/>
        <v>0</v>
      </c>
      <c r="F36" s="76">
        <f>分析係数表!C39</f>
        <v>1</v>
      </c>
      <c r="G36" s="77">
        <f t="shared" si="1"/>
        <v>0</v>
      </c>
      <c r="H36" s="77">
        <v>1.8098764187089441E-2</v>
      </c>
      <c r="I36" s="77">
        <f t="shared" si="2"/>
        <v>1.8098764187089441E-2</v>
      </c>
      <c r="J36" s="76">
        <f>分析係数表!G39</f>
        <v>0.35350897115602997</v>
      </c>
      <c r="K36" s="78">
        <f t="shared" si="3"/>
        <v>6.3980755069735894E-3</v>
      </c>
      <c r="L36" s="79"/>
      <c r="M36" s="80"/>
      <c r="N36" s="81">
        <f>分析係数表!H39</f>
        <v>3.855118358034283E-3</v>
      </c>
      <c r="O36" s="82">
        <f t="shared" si="4"/>
        <v>6.327874487405713E-2</v>
      </c>
      <c r="P36" s="76">
        <f>分析係数表!C39</f>
        <v>1</v>
      </c>
      <c r="Q36" s="82">
        <f t="shared" si="5"/>
        <v>6.327874487405713E-2</v>
      </c>
      <c r="R36" s="83">
        <v>7.0268144194153198E-2</v>
      </c>
      <c r="S36" s="84">
        <f t="shared" si="6"/>
        <v>8.8366908381242643E-2</v>
      </c>
      <c r="T36" s="85">
        <f>分析係数表!F39</f>
        <v>0.70417896888485121</v>
      </c>
      <c r="U36" s="86">
        <f t="shared" si="7"/>
        <v>6.2226118427445562E-2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投入係数表!M37</f>
        <v>2.9355643622486422E-4</v>
      </c>
      <c r="E37" s="77">
        <f t="shared" si="0"/>
        <v>2.9355643622486421E-2</v>
      </c>
      <c r="F37" s="76">
        <f>分析係数表!C40</f>
        <v>0.83949490339266697</v>
      </c>
      <c r="G37" s="77">
        <f t="shared" si="1"/>
        <v>2.4643913206888798E-2</v>
      </c>
      <c r="H37" s="77">
        <v>2.6534802841406885E-2</v>
      </c>
      <c r="I37" s="77">
        <f t="shared" si="2"/>
        <v>2.6534802841406885E-2</v>
      </c>
      <c r="J37" s="76">
        <f>分析係数表!G40</f>
        <v>0.50502596749874351</v>
      </c>
      <c r="K37" s="78">
        <f t="shared" si="3"/>
        <v>1.340076447736992E-2</v>
      </c>
      <c r="L37" s="79"/>
      <c r="M37" s="80"/>
      <c r="N37" s="81">
        <f>分析係数表!H40</f>
        <v>2.8775704886755897E-2</v>
      </c>
      <c r="O37" s="82">
        <f t="shared" si="4"/>
        <v>0.47233063138135495</v>
      </c>
      <c r="P37" s="76">
        <f>分析係数表!C40</f>
        <v>0.83949490339266697</v>
      </c>
      <c r="Q37" s="82">
        <f t="shared" si="5"/>
        <v>0.39651915776088797</v>
      </c>
      <c r="R37" s="83">
        <v>0.39678584895344132</v>
      </c>
      <c r="S37" s="84">
        <f t="shared" si="6"/>
        <v>0.42332065179484824</v>
      </c>
      <c r="T37" s="85">
        <f>分析係数表!F40</f>
        <v>0.7013737644496566</v>
      </c>
      <c r="U37" s="86">
        <f t="shared" si="7"/>
        <v>0.29690599911863497</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投入係数表!M38</f>
        <v>0</v>
      </c>
      <c r="E38" s="77">
        <f t="shared" si="0"/>
        <v>0</v>
      </c>
      <c r="F38" s="76">
        <f>分析係数表!C41</f>
        <v>0.80611940933656756</v>
      </c>
      <c r="G38" s="77">
        <f t="shared" si="1"/>
        <v>0</v>
      </c>
      <c r="H38" s="77">
        <v>7.1693517195126121E-4</v>
      </c>
      <c r="I38" s="77">
        <f t="shared" si="2"/>
        <v>7.1693517195126121E-4</v>
      </c>
      <c r="J38" s="76">
        <f>分析係数表!G41</f>
        <v>0.44252267454123601</v>
      </c>
      <c r="K38" s="78">
        <f t="shared" si="3"/>
        <v>3.1726006976455306E-4</v>
      </c>
      <c r="L38" s="79"/>
      <c r="M38" s="80"/>
      <c r="N38" s="81">
        <f>分析係数表!H41</f>
        <v>5.550583676720789E-2</v>
      </c>
      <c r="O38" s="82">
        <f t="shared" si="4"/>
        <v>0.91108478589076125</v>
      </c>
      <c r="P38" s="76">
        <f>分析係数表!C41</f>
        <v>0.80611940933656756</v>
      </c>
      <c r="Q38" s="82">
        <f t="shared" si="5"/>
        <v>0.73444312945779355</v>
      </c>
      <c r="R38" s="83">
        <v>0.7473953240229636</v>
      </c>
      <c r="S38" s="84">
        <f t="shared" si="6"/>
        <v>0.74811225919491486</v>
      </c>
      <c r="T38" s="85">
        <f>分析係数表!F41</f>
        <v>0.54745834212191524</v>
      </c>
      <c r="U38" s="86">
        <f t="shared" si="7"/>
        <v>0.40956029713992864</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投入係数表!M39</f>
        <v>2.9355643622486422E-4</v>
      </c>
      <c r="E39" s="77">
        <f>$C$15*D39</f>
        <v>2.9355643622486421E-2</v>
      </c>
      <c r="F39" s="76">
        <f>分析係数表!C42</f>
        <v>0.71104294478527608</v>
      </c>
      <c r="G39" s="77">
        <f>E39*F39</f>
        <v>2.0873123287399854E-2</v>
      </c>
      <c r="H39" s="77">
        <v>3.1263940441583989E-2</v>
      </c>
      <c r="I39" s="77">
        <f>C39+H39</f>
        <v>3.1263940441583989E-2</v>
      </c>
      <c r="J39" s="76">
        <f>分析係数表!G42</f>
        <v>0.48544520547945208</v>
      </c>
      <c r="K39" s="78">
        <f>I39*J39</f>
        <v>1.5176929991762091E-2</v>
      </c>
      <c r="L39" s="79"/>
      <c r="M39" s="80"/>
      <c r="N39" s="81">
        <f>分析係数表!H42</f>
        <v>1.3778114335729669E-2</v>
      </c>
      <c r="O39" s="82">
        <f t="shared" si="4"/>
        <v>0.22615694277692353</v>
      </c>
      <c r="P39" s="76">
        <f>分析係数表!C42</f>
        <v>0.71104294478527608</v>
      </c>
      <c r="Q39" s="82">
        <f>O39*P39</f>
        <v>0.16080729857573889</v>
      </c>
      <c r="R39" s="83">
        <v>0.16618296564835369</v>
      </c>
      <c r="S39" s="84">
        <f>I39+R39</f>
        <v>0.19744690608993767</v>
      </c>
      <c r="T39" s="85">
        <f>分析係数表!F42</f>
        <v>0.55821917808219179</v>
      </c>
      <c r="U39" s="86">
        <f t="shared" si="7"/>
        <v>0.11021864963239672</v>
      </c>
      <c r="V39" s="87">
        <f>分析係数表!D42</f>
        <v>0.36986301369863012</v>
      </c>
      <c r="W39" s="167">
        <f t="shared" si="8"/>
        <v>0</v>
      </c>
      <c r="X39" s="76">
        <f>分析係数表!E42</f>
        <v>0.3535958904109589</v>
      </c>
      <c r="Y39" s="166">
        <f t="shared" si="9"/>
        <v>0</v>
      </c>
    </row>
    <row r="40" spans="1:25" x14ac:dyDescent="0.2">
      <c r="A40" s="6" t="s">
        <v>194</v>
      </c>
      <c r="B40" s="5" t="s">
        <v>41</v>
      </c>
      <c r="C40" s="90"/>
      <c r="D40" s="76">
        <f>投入係数表!M40</f>
        <v>5.3280493174812857E-2</v>
      </c>
      <c r="E40" s="77">
        <f>$C$15*D40</f>
        <v>5.3280493174812857</v>
      </c>
      <c r="F40" s="76">
        <f>分析係数表!C43</f>
        <v>0.39669527347252465</v>
      </c>
      <c r="G40" s="77">
        <f>E40*F40</f>
        <v>2.1136119810733369</v>
      </c>
      <c r="H40" s="77">
        <v>2.5834322222518784</v>
      </c>
      <c r="I40" s="77">
        <f>C40+H40</f>
        <v>2.5834322222518784</v>
      </c>
      <c r="J40" s="76">
        <f>分析係数表!G43</f>
        <v>0.35613275613275613</v>
      </c>
      <c r="K40" s="78">
        <f>I40*J40</f>
        <v>0.92004483759273248</v>
      </c>
      <c r="L40" s="79"/>
      <c r="M40" s="80"/>
      <c r="N40" s="81">
        <f>分析係数表!H43</f>
        <v>3.7184190080937818E-2</v>
      </c>
      <c r="O40" s="82">
        <f t="shared" si="4"/>
        <v>0.61034932236941331</v>
      </c>
      <c r="P40" s="76">
        <f>分析係数表!C43</f>
        <v>0.39669527347252465</v>
      </c>
      <c r="Q40" s="82">
        <f>O40*P40</f>
        <v>0.24212269135110451</v>
      </c>
      <c r="R40" s="83">
        <v>0.39571977360037147</v>
      </c>
      <c r="S40" s="84">
        <f>I40+R40</f>
        <v>2.9791519958522499</v>
      </c>
      <c r="T40" s="85">
        <f>分析係数表!F43</f>
        <v>0.65281385281385285</v>
      </c>
      <c r="U40" s="86">
        <f t="shared" si="7"/>
        <v>1.9448316925303866</v>
      </c>
      <c r="V40" s="87">
        <f>分析係数表!D43</f>
        <v>0.13751803751803751</v>
      </c>
      <c r="W40" s="167">
        <f t="shared" si="8"/>
        <v>0</v>
      </c>
      <c r="X40" s="76">
        <f>分析係数表!E43</f>
        <v>9.1486291486291491E-2</v>
      </c>
      <c r="Y40" s="166">
        <f t="shared" si="9"/>
        <v>0</v>
      </c>
    </row>
    <row r="41" spans="1:25" x14ac:dyDescent="0.2">
      <c r="A41" s="6" t="s">
        <v>340</v>
      </c>
      <c r="B41" s="5" t="s">
        <v>42</v>
      </c>
      <c r="C41" s="90"/>
      <c r="D41" s="76">
        <f>投入係数表!M41</f>
        <v>0</v>
      </c>
      <c r="E41" s="77">
        <f>$C$15*D41</f>
        <v>0</v>
      </c>
      <c r="F41" s="76">
        <f>分析係数表!C44</f>
        <v>0.38370118845500845</v>
      </c>
      <c r="G41" s="77">
        <f>E41*F41</f>
        <v>0</v>
      </c>
      <c r="H41" s="77">
        <v>1.7783548657517125E-3</v>
      </c>
      <c r="I41" s="77">
        <f>C41+H41</f>
        <v>1.7783548657517125E-3</v>
      </c>
      <c r="J41" s="76">
        <f>分析係数表!G44</f>
        <v>0.26240733113673803</v>
      </c>
      <c r="K41" s="78">
        <f>I41*J41</f>
        <v>4.6665335413593892E-4</v>
      </c>
      <c r="L41" s="79"/>
      <c r="M41" s="80"/>
      <c r="N41" s="81">
        <f>分析係数表!H44</f>
        <v>0.11164108061327853</v>
      </c>
      <c r="O41" s="82">
        <f t="shared" si="4"/>
        <v>1.8325007954344299</v>
      </c>
      <c r="P41" s="76">
        <f>分析係数表!C44</f>
        <v>0.38370118845500845</v>
      </c>
      <c r="Q41" s="82">
        <f>O41*P41</f>
        <v>0.70313273305293911</v>
      </c>
      <c r="R41" s="83">
        <v>0.71399708598598666</v>
      </c>
      <c r="S41" s="84">
        <f>I41+R41</f>
        <v>0.71577544085173839</v>
      </c>
      <c r="T41" s="85">
        <f>分析係数表!F44</f>
        <v>0.45680601317957165</v>
      </c>
      <c r="U41" s="86">
        <f t="shared" si="7"/>
        <v>0.32697052546733291</v>
      </c>
      <c r="V41" s="87">
        <f>分析係数表!D44</f>
        <v>0.17087108731466227</v>
      </c>
      <c r="W41" s="167">
        <f t="shared" si="8"/>
        <v>0</v>
      </c>
      <c r="X41" s="76">
        <f>分析係数表!E44</f>
        <v>0.10131795716639209</v>
      </c>
      <c r="Y41" s="166">
        <f t="shared" si="9"/>
        <v>0</v>
      </c>
    </row>
    <row r="42" spans="1:25" x14ac:dyDescent="0.2">
      <c r="A42" s="6" t="s">
        <v>341</v>
      </c>
      <c r="B42" s="5" t="s">
        <v>278</v>
      </c>
      <c r="C42" s="90"/>
      <c r="D42" s="76">
        <f>投入係数表!M42</f>
        <v>1.0274475267870247E-3</v>
      </c>
      <c r="E42" s="77">
        <f>$C$15*D42</f>
        <v>0.10274475267870248</v>
      </c>
      <c r="F42" s="76">
        <f>分析係数表!C45</f>
        <v>1</v>
      </c>
      <c r="G42" s="77">
        <f>E42*F42</f>
        <v>0.10274475267870248</v>
      </c>
      <c r="H42" s="77">
        <v>0.12352926715451103</v>
      </c>
      <c r="I42" s="77">
        <f>C42+H42</f>
        <v>0.12352926715451103</v>
      </c>
      <c r="J42" s="76">
        <f>分析係数表!G45</f>
        <v>0</v>
      </c>
      <c r="K42" s="78">
        <f>I42*J42</f>
        <v>0</v>
      </c>
      <c r="L42" s="79"/>
      <c r="M42" s="80"/>
      <c r="N42" s="81">
        <f>分析係数表!H45</f>
        <v>0</v>
      </c>
      <c r="O42" s="82">
        <f t="shared" si="4"/>
        <v>0</v>
      </c>
      <c r="P42" s="76">
        <f>分析係数表!C45</f>
        <v>1</v>
      </c>
      <c r="Q42" s="82">
        <f>O42*P42</f>
        <v>0</v>
      </c>
      <c r="R42" s="83">
        <v>9.6152634388974242E-3</v>
      </c>
      <c r="S42" s="84">
        <f>I42+R42</f>
        <v>0.13314453059340844</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投入係数表!M43</f>
        <v>9.247027741083224E-3</v>
      </c>
      <c r="E43" s="77">
        <f>$C$15*D43</f>
        <v>0.92470277410832236</v>
      </c>
      <c r="F43" s="76">
        <f>分析係数表!C46</f>
        <v>8.9294904786412777E-2</v>
      </c>
      <c r="G43" s="77">
        <f>E43*F43</f>
        <v>8.2571246169734408E-2</v>
      </c>
      <c r="H43" s="77">
        <v>9.5429847531926154E-2</v>
      </c>
      <c r="I43" s="77">
        <f>C43+H43</f>
        <v>9.5429847531926154E-2</v>
      </c>
      <c r="J43" s="76">
        <f>分析係数表!G46</f>
        <v>8.6206896551724137E-3</v>
      </c>
      <c r="K43" s="78">
        <f>I43*J43</f>
        <v>8.226710994131565E-4</v>
      </c>
      <c r="L43" s="79"/>
      <c r="M43" s="80"/>
      <c r="N43" s="81">
        <f>分析係数表!H46</f>
        <v>2.2501303069342959E-2</v>
      </c>
      <c r="O43" s="82">
        <f t="shared" si="4"/>
        <v>0.3693412455914355</v>
      </c>
      <c r="P43" s="76">
        <f>分析係数表!C46</f>
        <v>8.9294904786412777E-2</v>
      </c>
      <c r="Q43" s="82">
        <f>O43*P43</f>
        <v>3.2980291358782332E-2</v>
      </c>
      <c r="R43" s="83">
        <v>3.6853196415052011E-2</v>
      </c>
      <c r="S43" s="84">
        <f>I43+R43</f>
        <v>0.13228304394697815</v>
      </c>
      <c r="T43" s="85">
        <f>分析係数表!F46</f>
        <v>0.31609195402298851</v>
      </c>
      <c r="U43" s="86">
        <f t="shared" si="7"/>
        <v>4.1813605845309187E-2</v>
      </c>
      <c r="V43" s="87">
        <f>分析係数表!D46</f>
        <v>1.4367816091954023E-2</v>
      </c>
      <c r="W43" s="167">
        <f t="shared" si="8"/>
        <v>0</v>
      </c>
      <c r="X43" s="76">
        <f>分析係数表!E46</f>
        <v>4.3103448275862072E-2</v>
      </c>
      <c r="Y43" s="166">
        <f t="shared" si="9"/>
        <v>0</v>
      </c>
    </row>
    <row r="44" spans="1:25" x14ac:dyDescent="0.2">
      <c r="A44" s="192">
        <v>40</v>
      </c>
      <c r="B44" s="14" t="s">
        <v>150</v>
      </c>
      <c r="C44" s="197">
        <f>SUM(C5:C43)</f>
        <v>100</v>
      </c>
      <c r="D44" s="92">
        <f>投入係数表!M44</f>
        <v>0.52282401291648317</v>
      </c>
      <c r="E44" s="91">
        <f>SUM(E5:E43)</f>
        <v>52.28240129164832</v>
      </c>
      <c r="F44" s="92">
        <f>分析係数表!C47</f>
        <v>0.47263002368346718</v>
      </c>
      <c r="G44" s="91">
        <f>SUM(G5:G43)</f>
        <v>14.695673758610214</v>
      </c>
      <c r="H44" s="91">
        <f>SUM(H5:H43)</f>
        <v>16.885111487028706</v>
      </c>
      <c r="I44" s="91">
        <f>SUM(I5:I43)</f>
        <v>116.88511148702867</v>
      </c>
      <c r="J44" s="92">
        <f>分析係数表!G47</f>
        <v>0.26462048578521241</v>
      </c>
      <c r="K44" s="93">
        <f>SUM(K5:K43)</f>
        <v>26.178972654968387</v>
      </c>
      <c r="L44" s="94">
        <f>最終需要_まとめ!$L$33</f>
        <v>0.627</v>
      </c>
      <c r="M44" s="91">
        <f>K44*L44</f>
        <v>16.41421585466518</v>
      </c>
      <c r="N44" s="95">
        <f>分析係数表!H47</f>
        <v>1</v>
      </c>
      <c r="O44" s="96">
        <f>SUM(O5:O43)</f>
        <v>16.41421585466518</v>
      </c>
      <c r="P44" s="92">
        <f>分析係数表!C47</f>
        <v>0.47263002368346718</v>
      </c>
      <c r="Q44" s="96">
        <f>SUM(Q5:Q43)</f>
        <v>7.0066535592246924</v>
      </c>
      <c r="R44" s="91">
        <f>SUM(R5:R43)</f>
        <v>7.8701816315634838</v>
      </c>
      <c r="S44" s="97">
        <f>SUM(S5:S43)</f>
        <v>124.75529311859222</v>
      </c>
      <c r="T44" s="98">
        <f>分析係数表!F47</f>
        <v>0.52662257348619745</v>
      </c>
      <c r="U44" s="99">
        <f>SUM(U5:U43)</f>
        <v>59.998581028809674</v>
      </c>
      <c r="V44" s="100">
        <f>分析係数表!D47</f>
        <v>0.12117876158981061</v>
      </c>
      <c r="W44" s="164">
        <f>SUM(W5:W43)</f>
        <v>14</v>
      </c>
      <c r="X44" s="92">
        <f>分析係数表!E47</f>
        <v>8.7670283594003556E-2</v>
      </c>
      <c r="Y44" s="102">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301</v>
      </c>
      <c r="S2" s="3" t="s">
        <v>152</v>
      </c>
      <c r="U2" s="64" t="s">
        <v>209</v>
      </c>
      <c r="W2" s="3" t="s">
        <v>130</v>
      </c>
      <c r="Y2" s="3" t="s">
        <v>153</v>
      </c>
    </row>
    <row r="3" spans="1:25" ht="44" x14ac:dyDescent="0.2">
      <c r="B3" s="65"/>
      <c r="C3" s="66" t="s">
        <v>227</v>
      </c>
      <c r="D3" s="66" t="s">
        <v>240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投入係数表!N5</f>
        <v>0</v>
      </c>
      <c r="E5" s="77">
        <f t="shared" ref="E5:E38" si="0">$C$16*D5</f>
        <v>0</v>
      </c>
      <c r="F5" s="76">
        <f>分析係数表!C8</f>
        <v>1</v>
      </c>
      <c r="G5" s="77">
        <f t="shared" ref="G5:G38" si="1">E5*F5</f>
        <v>0</v>
      </c>
      <c r="H5" s="77">
        <f t="array" ref="H5:H43">MMULT(逆行列係数!C5:AO43,'12'!G5:G43)</f>
        <v>1.0525091870372501E-3</v>
      </c>
      <c r="I5" s="77">
        <f t="shared" ref="I5:I38" si="2">C5+H5</f>
        <v>1.0525091870372501E-3</v>
      </c>
      <c r="J5" s="76">
        <f>分析係数表!G8</f>
        <v>0.11965371866250442</v>
      </c>
      <c r="K5" s="78">
        <f t="shared" ref="K5:K38" si="3">I5*J5</f>
        <v>1.2593663815545637E-4</v>
      </c>
      <c r="L5" s="79" t="s">
        <v>182</v>
      </c>
      <c r="M5" s="80" t="s">
        <v>182</v>
      </c>
      <c r="N5" s="81">
        <f>分析係数表!H8</f>
        <v>1.2017741412035444E-2</v>
      </c>
      <c r="O5" s="82">
        <f t="shared" ref="O5:O43" si="4">$M$44*N5</f>
        <v>5.6582836800643133E-2</v>
      </c>
      <c r="P5" s="76">
        <f>分析係数表!C8</f>
        <v>1</v>
      </c>
      <c r="Q5" s="82">
        <f t="shared" ref="Q5:Q38" si="5">O5*P5</f>
        <v>5.6582836800643133E-2</v>
      </c>
      <c r="R5" s="83">
        <f t="array" ref="R5:R43">MMULT(逆行列係数!C5:AO43,'12'!Q5:Q43)</f>
        <v>8.4268081216822513E-2</v>
      </c>
      <c r="S5" s="84">
        <f t="shared" ref="S5:S38" si="6">I5+R5</f>
        <v>8.5320590403859767E-2</v>
      </c>
      <c r="T5" s="85">
        <f>分析係数表!F8</f>
        <v>0.45142084768126667</v>
      </c>
      <c r="U5" s="86">
        <f t="shared" ref="U5:U38" si="7">S5*T5</f>
        <v>3.8515493244776523E-2</v>
      </c>
      <c r="V5" s="87">
        <f>分析係数表!D8</f>
        <v>0.2219933704502301</v>
      </c>
      <c r="W5" s="167">
        <f t="shared" ref="W5:W38" si="8">ROUND(S5*V5,0)</f>
        <v>0</v>
      </c>
      <c r="X5" s="76">
        <f>分析係数表!E8</f>
        <v>0.14173076304186916</v>
      </c>
      <c r="Y5" s="166">
        <f t="shared" ref="Y5:Y38" si="9">ROUND(S5*X5,0)</f>
        <v>0</v>
      </c>
    </row>
    <row r="6" spans="1:25" x14ac:dyDescent="0.2">
      <c r="A6" s="6" t="s">
        <v>219</v>
      </c>
      <c r="B6" s="5" t="s">
        <v>265</v>
      </c>
      <c r="C6" s="90"/>
      <c r="D6" s="76">
        <f>投入係数表!N6</f>
        <v>0</v>
      </c>
      <c r="E6" s="77">
        <f t="shared" si="0"/>
        <v>0</v>
      </c>
      <c r="F6" s="76">
        <f>分析係数表!C9</f>
        <v>0.51136363636363635</v>
      </c>
      <c r="G6" s="77">
        <f t="shared" si="1"/>
        <v>0</v>
      </c>
      <c r="H6" s="77">
        <v>6.5063341437231228E-5</v>
      </c>
      <c r="I6" s="77">
        <f t="shared" si="2"/>
        <v>6.5063341437231228E-5</v>
      </c>
      <c r="J6" s="76">
        <f>分析係数表!G9</f>
        <v>0.25773195876288657</v>
      </c>
      <c r="K6" s="78">
        <f t="shared" si="3"/>
        <v>1.6768902432276089E-5</v>
      </c>
      <c r="L6" s="79"/>
      <c r="M6" s="80"/>
      <c r="N6" s="81">
        <f>分析係数表!H9</f>
        <v>6.2940707886274014E-4</v>
      </c>
      <c r="O6" s="82">
        <f t="shared" si="4"/>
        <v>2.9634218946327008E-3</v>
      </c>
      <c r="P6" s="76">
        <f>分析係数表!C9</f>
        <v>0.51136363636363635</v>
      </c>
      <c r="Q6" s="82">
        <f t="shared" si="5"/>
        <v>1.5153861961189946E-3</v>
      </c>
      <c r="R6" s="83">
        <v>1.8057700029637466E-3</v>
      </c>
      <c r="S6" s="84">
        <f t="shared" si="6"/>
        <v>1.8708333444009779E-3</v>
      </c>
      <c r="T6" s="85">
        <f>分析係数表!F9</f>
        <v>0.69072164948453607</v>
      </c>
      <c r="U6" s="86">
        <f t="shared" si="7"/>
        <v>1.2922250935553147E-3</v>
      </c>
      <c r="V6" s="87">
        <f>分析係数表!D9</f>
        <v>0.13402061855670103</v>
      </c>
      <c r="W6" s="167">
        <f t="shared" si="8"/>
        <v>0</v>
      </c>
      <c r="X6" s="76">
        <f>分析係数表!E9</f>
        <v>0</v>
      </c>
      <c r="Y6" s="166">
        <f t="shared" si="9"/>
        <v>0</v>
      </c>
    </row>
    <row r="7" spans="1:25" x14ac:dyDescent="0.2">
      <c r="A7" s="6" t="s">
        <v>220</v>
      </c>
      <c r="B7" s="5" t="s">
        <v>266</v>
      </c>
      <c r="C7" s="90"/>
      <c r="D7" s="76">
        <f>投入係数表!N7</f>
        <v>0</v>
      </c>
      <c r="E7" s="77">
        <f t="shared" si="0"/>
        <v>0</v>
      </c>
      <c r="F7" s="76">
        <f>分析係数表!C10</f>
        <v>1</v>
      </c>
      <c r="G7" s="77">
        <f t="shared" si="1"/>
        <v>0</v>
      </c>
      <c r="H7" s="77">
        <v>6.6087980865247166E-4</v>
      </c>
      <c r="I7" s="77">
        <f t="shared" si="2"/>
        <v>6.6087980865247166E-4</v>
      </c>
      <c r="J7" s="76">
        <f>分析係数表!G10</f>
        <v>0.17918250950570341</v>
      </c>
      <c r="K7" s="78">
        <f t="shared" si="3"/>
        <v>1.1841810259599896E-4</v>
      </c>
      <c r="L7" s="79"/>
      <c r="M7" s="80"/>
      <c r="N7" s="81">
        <f>分析係数表!H10</f>
        <v>1.2293107009037892E-3</v>
      </c>
      <c r="O7" s="82">
        <f t="shared" si="4"/>
        <v>5.7879333879544935E-3</v>
      </c>
      <c r="P7" s="76">
        <f>分析係数表!C10</f>
        <v>1</v>
      </c>
      <c r="Q7" s="82">
        <f t="shared" si="5"/>
        <v>5.7879333879544935E-3</v>
      </c>
      <c r="R7" s="83">
        <v>9.3033412341200442E-3</v>
      </c>
      <c r="S7" s="84">
        <f t="shared" si="6"/>
        <v>9.9642210427725152E-3</v>
      </c>
      <c r="T7" s="85">
        <f>分析係数表!F10</f>
        <v>0.51806083650190116</v>
      </c>
      <c r="U7" s="86">
        <f t="shared" si="7"/>
        <v>5.162072688508575E-3</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投入係数表!N8</f>
        <v>5.1075268817204304E-2</v>
      </c>
      <c r="E8" s="77">
        <f t="shared" si="0"/>
        <v>5.10752688172043</v>
      </c>
      <c r="F8" s="76">
        <f>分析係数表!C11</f>
        <v>1.1623683254631256E-2</v>
      </c>
      <c r="G8" s="77">
        <f t="shared" si="1"/>
        <v>5.9368274687632762E-2</v>
      </c>
      <c r="H8" s="77">
        <v>6.9209224706748826E-2</v>
      </c>
      <c r="I8" s="77">
        <f t="shared" si="2"/>
        <v>6.9209224706748826E-2</v>
      </c>
      <c r="J8" s="76">
        <f>分析係数表!G11</f>
        <v>0.35416666666666669</v>
      </c>
      <c r="K8" s="78">
        <f t="shared" si="3"/>
        <v>2.4511600416973544E-2</v>
      </c>
      <c r="L8" s="79"/>
      <c r="M8" s="80"/>
      <c r="N8" s="81">
        <f>分析係数表!H11</f>
        <v>-1.9668971214460629E-5</v>
      </c>
      <c r="O8" s="82">
        <f t="shared" si="4"/>
        <v>-9.2606934207271899E-5</v>
      </c>
      <c r="P8" s="76">
        <f>分析係数表!C11</f>
        <v>1.1623683254631256E-2</v>
      </c>
      <c r="Q8" s="82">
        <f t="shared" si="5"/>
        <v>-1.0764336704078048E-6</v>
      </c>
      <c r="R8" s="83">
        <v>3.1625727821010108E-4</v>
      </c>
      <c r="S8" s="84">
        <f t="shared" si="6"/>
        <v>6.952548198495892E-2</v>
      </c>
      <c r="T8" s="85">
        <f>分析係数表!F11</f>
        <v>0.60416666666666663</v>
      </c>
      <c r="U8" s="86">
        <f t="shared" si="7"/>
        <v>4.2004978699246014E-2</v>
      </c>
      <c r="V8" s="87">
        <f>分析係数表!D11</f>
        <v>8.3333333333333329E-2</v>
      </c>
      <c r="W8" s="167">
        <f t="shared" si="8"/>
        <v>0</v>
      </c>
      <c r="X8" s="76">
        <f>分析係数表!E11</f>
        <v>6.25E-2</v>
      </c>
      <c r="Y8" s="166">
        <f t="shared" si="9"/>
        <v>0</v>
      </c>
    </row>
    <row r="9" spans="1:25" x14ac:dyDescent="0.2">
      <c r="A9" s="6" t="s">
        <v>222</v>
      </c>
      <c r="B9" s="5" t="s">
        <v>190</v>
      </c>
      <c r="C9" s="90"/>
      <c r="D9" s="76">
        <f>投入係数表!N9</f>
        <v>0</v>
      </c>
      <c r="E9" s="77">
        <f t="shared" si="0"/>
        <v>0</v>
      </c>
      <c r="F9" s="76">
        <f>分析係数表!C12</f>
        <v>0.11373523927905527</v>
      </c>
      <c r="G9" s="77">
        <f t="shared" si="1"/>
        <v>0</v>
      </c>
      <c r="H9" s="77">
        <v>1.0922515529893938E-4</v>
      </c>
      <c r="I9" s="77">
        <f t="shared" si="2"/>
        <v>1.0922515529893938E-4</v>
      </c>
      <c r="J9" s="76">
        <f>分析係数表!G12</f>
        <v>0.14013636107511129</v>
      </c>
      <c r="K9" s="78">
        <f t="shared" si="3"/>
        <v>1.5306415801457276E-5</v>
      </c>
      <c r="L9" s="79"/>
      <c r="M9" s="80"/>
      <c r="N9" s="81">
        <f>分析係数表!H12</f>
        <v>9.2788371704218012E-2</v>
      </c>
      <c r="O9" s="82">
        <f t="shared" si="4"/>
        <v>0.43687321212280517</v>
      </c>
      <c r="P9" s="76">
        <f>分析係数表!C12</f>
        <v>0.11373523927905527</v>
      </c>
      <c r="Q9" s="82">
        <f t="shared" si="5"/>
        <v>4.9687879315396713E-2</v>
      </c>
      <c r="R9" s="83">
        <v>5.6142388067866547E-2</v>
      </c>
      <c r="S9" s="84">
        <f t="shared" si="6"/>
        <v>5.6251613223165485E-2</v>
      </c>
      <c r="T9" s="85">
        <f>分析係数表!F12</f>
        <v>0.31610976503070942</v>
      </c>
      <c r="U9" s="86">
        <f t="shared" si="7"/>
        <v>1.7781684238573188E-2</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投入係数表!N10</f>
        <v>0</v>
      </c>
      <c r="E10" s="77">
        <f t="shared" si="0"/>
        <v>0</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6.6167654491095768E-2</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投入係数表!N11</f>
        <v>0</v>
      </c>
      <c r="E11" s="77">
        <f t="shared" si="0"/>
        <v>0</v>
      </c>
      <c r="F11" s="76">
        <f>分析係数表!C14</f>
        <v>8.3810515356585125E-2</v>
      </c>
      <c r="G11" s="77">
        <f t="shared" si="1"/>
        <v>0</v>
      </c>
      <c r="H11" s="77">
        <v>5.4550328703007259E-3</v>
      </c>
      <c r="I11" s="77">
        <f t="shared" si="2"/>
        <v>5.4550328703007259E-3</v>
      </c>
      <c r="J11" s="76">
        <f>分析係数表!G14</f>
        <v>0.16188655194391333</v>
      </c>
      <c r="K11" s="78">
        <f t="shared" si="3"/>
        <v>8.8309646211369311E-4</v>
      </c>
      <c r="L11" s="79"/>
      <c r="M11" s="80"/>
      <c r="N11" s="81">
        <f>分析係数表!H14</f>
        <v>1.1703037872604074E-3</v>
      </c>
      <c r="O11" s="82">
        <f t="shared" si="4"/>
        <v>5.5101125853326783E-3</v>
      </c>
      <c r="P11" s="76">
        <f>分析係数表!C14</f>
        <v>8.3810515356585125E-2</v>
      </c>
      <c r="Q11" s="82">
        <f t="shared" si="5"/>
        <v>4.6180537544953737E-4</v>
      </c>
      <c r="R11" s="83">
        <v>1.7305100674404373E-3</v>
      </c>
      <c r="S11" s="84">
        <f t="shared" si="6"/>
        <v>7.185542937741163E-3</v>
      </c>
      <c r="T11" s="85">
        <f>分析係数表!F14</f>
        <v>0.30656469088591459</v>
      </c>
      <c r="U11" s="86">
        <f t="shared" si="7"/>
        <v>2.2028337495560864E-3</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投入係数表!N12</f>
        <v>5.3763440860215058E-3</v>
      </c>
      <c r="E12" s="77">
        <f t="shared" si="0"/>
        <v>0.53763440860215062</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4.0330319847266906E-2</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投入係数表!N13</f>
        <v>2.1505376344086023E-2</v>
      </c>
      <c r="E13" s="77">
        <f t="shared" si="0"/>
        <v>2.1505376344086025</v>
      </c>
      <c r="F13" s="76">
        <f>分析係数表!C16</f>
        <v>0.33235149729995095</v>
      </c>
      <c r="G13" s="77">
        <f t="shared" si="1"/>
        <v>0.71473440279559353</v>
      </c>
      <c r="H13" s="77">
        <v>0.79067151190623275</v>
      </c>
      <c r="I13" s="77">
        <f t="shared" si="2"/>
        <v>0.79067151190623275</v>
      </c>
      <c r="J13" s="76">
        <f>分析係数表!G16</f>
        <v>3.3478406427854032E-2</v>
      </c>
      <c r="K13" s="78">
        <f t="shared" si="3"/>
        <v>2.647042222652269E-2</v>
      </c>
      <c r="L13" s="79"/>
      <c r="M13" s="80"/>
      <c r="N13" s="81">
        <f>分析係数表!H16</f>
        <v>1.6757963474720455E-2</v>
      </c>
      <c r="O13" s="82">
        <f t="shared" si="4"/>
        <v>7.890110794459565E-2</v>
      </c>
      <c r="P13" s="76">
        <f>分析係数表!C16</f>
        <v>0.33235149729995095</v>
      </c>
      <c r="Q13" s="82">
        <f t="shared" si="5"/>
        <v>2.6222901364011418E-2</v>
      </c>
      <c r="R13" s="83">
        <v>3.2389710282887382E-2</v>
      </c>
      <c r="S13" s="84">
        <f t="shared" si="6"/>
        <v>0.82306122218912015</v>
      </c>
      <c r="T13" s="85">
        <f>分析係数表!F16</f>
        <v>0.28858386340810177</v>
      </c>
      <c r="U13" s="86">
        <f t="shared" si="7"/>
        <v>0.23752218732073035</v>
      </c>
      <c r="V13" s="87">
        <f>分析係数表!D16</f>
        <v>0</v>
      </c>
      <c r="W13" s="167">
        <f t="shared" si="8"/>
        <v>0</v>
      </c>
      <c r="X13" s="76">
        <f>分析係数表!E16</f>
        <v>0</v>
      </c>
      <c r="Y13" s="166">
        <f t="shared" si="9"/>
        <v>0</v>
      </c>
    </row>
    <row r="14" spans="1:25" x14ac:dyDescent="0.2">
      <c r="A14" s="6" t="s">
        <v>2</v>
      </c>
      <c r="B14" s="5" t="s">
        <v>364</v>
      </c>
      <c r="C14" s="90"/>
      <c r="D14" s="76">
        <f>投入係数表!N14</f>
        <v>0</v>
      </c>
      <c r="E14" s="77">
        <f t="shared" si="0"/>
        <v>0</v>
      </c>
      <c r="F14" s="76">
        <f>分析係数表!C17</f>
        <v>6.074586697424067E-2</v>
      </c>
      <c r="G14" s="77">
        <f t="shared" si="1"/>
        <v>0</v>
      </c>
      <c r="H14" s="77">
        <v>1.8716564539946632E-3</v>
      </c>
      <c r="I14" s="77">
        <f t="shared" si="2"/>
        <v>1.8716564539946632E-3</v>
      </c>
      <c r="J14" s="76">
        <f>分析係数表!G17</f>
        <v>0.21321961620469082</v>
      </c>
      <c r="K14" s="78">
        <f t="shared" si="3"/>
        <v>3.9907387078777463E-4</v>
      </c>
      <c r="L14" s="79"/>
      <c r="M14" s="80"/>
      <c r="N14" s="81">
        <f>分析係数表!H17</f>
        <v>2.8520008260967912E-3</v>
      </c>
      <c r="O14" s="82">
        <f t="shared" si="4"/>
        <v>1.3428005460054425E-2</v>
      </c>
      <c r="P14" s="76">
        <f>分析係数表!C17</f>
        <v>6.074586697424067E-2</v>
      </c>
      <c r="Q14" s="82">
        <f t="shared" si="5"/>
        <v>8.1569583340584343E-4</v>
      </c>
      <c r="R14" s="83">
        <v>1.4878581253741547E-3</v>
      </c>
      <c r="S14" s="84">
        <f t="shared" si="6"/>
        <v>3.3595145793688178E-3</v>
      </c>
      <c r="T14" s="85">
        <f>分析係数表!F17</f>
        <v>0.32302771855010659</v>
      </c>
      <c r="U14" s="86">
        <f t="shared" si="7"/>
        <v>1.0852163300093302E-3</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投入係数表!N15</f>
        <v>5.3763440860215058E-3</v>
      </c>
      <c r="E15" s="77">
        <f t="shared" si="0"/>
        <v>0.53763440860215062</v>
      </c>
      <c r="F15" s="76">
        <f>分析係数表!C18</f>
        <v>0.54911591355599221</v>
      </c>
      <c r="G15" s="77">
        <f t="shared" si="1"/>
        <v>0.29522360943870551</v>
      </c>
      <c r="H15" s="77">
        <v>0.33475150295849687</v>
      </c>
      <c r="I15" s="77">
        <f t="shared" si="2"/>
        <v>0.33475150295849687</v>
      </c>
      <c r="J15" s="76">
        <f>分析係数表!G18</f>
        <v>0.21576398062527521</v>
      </c>
      <c r="K15" s="78">
        <f t="shared" si="3"/>
        <v>7.2227316798618879E-2</v>
      </c>
      <c r="L15" s="79"/>
      <c r="M15" s="80"/>
      <c r="N15" s="81">
        <f>分析係数表!H18</f>
        <v>4.5238633793259444E-4</v>
      </c>
      <c r="O15" s="82">
        <f t="shared" si="4"/>
        <v>2.1299594867672535E-3</v>
      </c>
      <c r="P15" s="76">
        <f>分析係数表!C18</f>
        <v>0.54911591355599221</v>
      </c>
      <c r="Q15" s="82">
        <f t="shared" si="5"/>
        <v>1.1695946494134526E-3</v>
      </c>
      <c r="R15" s="83">
        <v>2.7199718584080016E-3</v>
      </c>
      <c r="S15" s="84">
        <f t="shared" si="6"/>
        <v>0.33747147481690487</v>
      </c>
      <c r="T15" s="85">
        <f>分析係数表!F18</f>
        <v>0.45985615734624979</v>
      </c>
      <c r="U15" s="86">
        <f t="shared" si="7"/>
        <v>0.15518833562327358</v>
      </c>
      <c r="V15" s="87">
        <f>分析係数表!D18</f>
        <v>0.12417437252311757</v>
      </c>
      <c r="W15" s="167">
        <f t="shared" si="8"/>
        <v>0</v>
      </c>
      <c r="X15" s="76">
        <f>分析係数表!E18</f>
        <v>0.10024952297079114</v>
      </c>
      <c r="Y15" s="166">
        <f t="shared" si="9"/>
        <v>0</v>
      </c>
    </row>
    <row r="16" spans="1:25" x14ac:dyDescent="0.2">
      <c r="A16" s="6" t="s">
        <v>4</v>
      </c>
      <c r="B16" s="5" t="s">
        <v>32</v>
      </c>
      <c r="C16" s="75">
        <f>最終需要_まとめ!C17</f>
        <v>100</v>
      </c>
      <c r="D16" s="76">
        <f>投入係数表!N16</f>
        <v>0.53494623655913975</v>
      </c>
      <c r="E16" s="77">
        <f t="shared" si="0"/>
        <v>53.494623655913976</v>
      </c>
      <c r="F16" s="76">
        <f>分析係数表!C19</f>
        <v>2.9142663503896937E-2</v>
      </c>
      <c r="G16" s="77">
        <f t="shared" si="1"/>
        <v>1.5589758164719061</v>
      </c>
      <c r="H16" s="77">
        <v>1.5842696976151993</v>
      </c>
      <c r="I16" s="77">
        <f t="shared" si="2"/>
        <v>101.5842696976152</v>
      </c>
      <c r="J16" s="76">
        <f>分析係数表!G19</f>
        <v>5.9139784946236562E-2</v>
      </c>
      <c r="K16" s="78">
        <f t="shared" si="3"/>
        <v>6.0076718638374587</v>
      </c>
      <c r="L16" s="79"/>
      <c r="M16" s="80"/>
      <c r="N16" s="81">
        <f>分析係数表!H19</f>
        <v>-1.1801382728676376E-4</v>
      </c>
      <c r="O16" s="82">
        <f t="shared" si="4"/>
        <v>-5.5564160524363131E-4</v>
      </c>
      <c r="P16" s="76">
        <f>分析係数表!C19</f>
        <v>2.9142663503896937E-2</v>
      </c>
      <c r="Q16" s="82">
        <f t="shared" si="5"/>
        <v>-1.6192876330380285E-5</v>
      </c>
      <c r="R16" s="83">
        <v>3.4615654671646165E-5</v>
      </c>
      <c r="S16" s="84">
        <f t="shared" si="6"/>
        <v>101.58430431326987</v>
      </c>
      <c r="T16" s="85">
        <f>分析係数表!F19</f>
        <v>0.2446236559139785</v>
      </c>
      <c r="U16" s="86">
        <f t="shared" si="7"/>
        <v>24.849923904590209</v>
      </c>
      <c r="V16" s="87">
        <f>分析係数表!D19</f>
        <v>3.4946236559139782E-2</v>
      </c>
      <c r="W16" s="167">
        <f t="shared" si="8"/>
        <v>4</v>
      </c>
      <c r="X16" s="76">
        <f>分析係数表!E19</f>
        <v>1.8817204301075269E-2</v>
      </c>
      <c r="Y16" s="166">
        <f t="shared" si="9"/>
        <v>2</v>
      </c>
    </row>
    <row r="17" spans="1:25" x14ac:dyDescent="0.2">
      <c r="A17" s="6" t="s">
        <v>5</v>
      </c>
      <c r="B17" s="5" t="s">
        <v>33</v>
      </c>
      <c r="C17" s="90"/>
      <c r="D17" s="76">
        <f>投入係数表!N17</f>
        <v>8.0645161290322578E-3</v>
      </c>
      <c r="E17" s="77">
        <f t="shared" si="0"/>
        <v>0.80645161290322576</v>
      </c>
      <c r="F17" s="76">
        <f>分析係数表!C20</f>
        <v>9.9464422341239977E-3</v>
      </c>
      <c r="G17" s="77">
        <f t="shared" si="1"/>
        <v>8.0213243823580617E-3</v>
      </c>
      <c r="H17" s="77">
        <v>8.3021025187594317E-3</v>
      </c>
      <c r="I17" s="77">
        <f t="shared" si="2"/>
        <v>8.3021025187594317E-3</v>
      </c>
      <c r="J17" s="76">
        <f>分析係数表!G20</f>
        <v>0.10126582278481013</v>
      </c>
      <c r="K17" s="78">
        <f t="shared" si="3"/>
        <v>8.4071924240601841E-4</v>
      </c>
      <c r="L17" s="79"/>
      <c r="M17" s="80"/>
      <c r="N17" s="81">
        <f>分析係数表!H20</f>
        <v>5.6056567961212792E-4</v>
      </c>
      <c r="O17" s="82">
        <f t="shared" si="4"/>
        <v>2.6392976249072493E-3</v>
      </c>
      <c r="P17" s="76">
        <f>分析係数表!C20</f>
        <v>9.9464422341239977E-3</v>
      </c>
      <c r="Q17" s="82">
        <f t="shared" si="5"/>
        <v>2.6251621364800623E-5</v>
      </c>
      <c r="R17" s="83">
        <v>4.7430749604754115E-5</v>
      </c>
      <c r="S17" s="84">
        <f t="shared" si="6"/>
        <v>8.349533268364186E-3</v>
      </c>
      <c r="T17" s="85">
        <f>分析係数表!F20</f>
        <v>0.22784810126582278</v>
      </c>
      <c r="U17" s="86">
        <f t="shared" si="7"/>
        <v>1.9024253016525993E-3</v>
      </c>
      <c r="V17" s="87">
        <f>分析係数表!D20</f>
        <v>1.2658227848101266E-2</v>
      </c>
      <c r="W17" s="167">
        <f t="shared" si="8"/>
        <v>0</v>
      </c>
      <c r="X17" s="76">
        <f>分析係数表!E20</f>
        <v>0</v>
      </c>
      <c r="Y17" s="166">
        <f t="shared" si="9"/>
        <v>0</v>
      </c>
    </row>
    <row r="18" spans="1:25" x14ac:dyDescent="0.2">
      <c r="A18" s="6" t="s">
        <v>6</v>
      </c>
      <c r="B18" s="5" t="s">
        <v>34</v>
      </c>
      <c r="C18" s="90"/>
      <c r="D18" s="76">
        <f>投入係数表!N18</f>
        <v>0</v>
      </c>
      <c r="E18" s="77">
        <f t="shared" si="0"/>
        <v>0</v>
      </c>
      <c r="F18" s="76">
        <f>分析係数表!C21</f>
        <v>0.16340425531914893</v>
      </c>
      <c r="G18" s="77">
        <f t="shared" si="1"/>
        <v>0</v>
      </c>
      <c r="H18" s="77">
        <v>1.1533109071182183E-2</v>
      </c>
      <c r="I18" s="77">
        <f t="shared" si="2"/>
        <v>1.1533109071182183E-2</v>
      </c>
      <c r="J18" s="76">
        <f>分析係数表!G21</f>
        <v>0.28521373510861947</v>
      </c>
      <c r="K18" s="78">
        <f t="shared" si="3"/>
        <v>3.2894011156069714E-3</v>
      </c>
      <c r="L18" s="79"/>
      <c r="M18" s="80"/>
      <c r="N18" s="81">
        <f>分析係数表!H21</f>
        <v>9.2444164707964954E-4</v>
      </c>
      <c r="O18" s="82">
        <f t="shared" si="4"/>
        <v>4.3525259077417796E-3</v>
      </c>
      <c r="P18" s="76">
        <f>分析係数表!C21</f>
        <v>0.16340425531914893</v>
      </c>
      <c r="Q18" s="82">
        <f t="shared" si="5"/>
        <v>7.1122125471184824E-4</v>
      </c>
      <c r="R18" s="83">
        <v>1.4998110151406279E-3</v>
      </c>
      <c r="S18" s="84">
        <f t="shared" si="6"/>
        <v>1.3032920086322812E-2</v>
      </c>
      <c r="T18" s="85">
        <f>分析係数表!F21</f>
        <v>0.42560149497780891</v>
      </c>
      <c r="U18" s="86">
        <f t="shared" si="7"/>
        <v>5.5468302726653027E-3</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投入係数表!N19</f>
        <v>0</v>
      </c>
      <c r="E19" s="77">
        <f t="shared" si="0"/>
        <v>0</v>
      </c>
      <c r="F19" s="76">
        <f>分析係数表!C22</f>
        <v>3.8216560509554132E-2</v>
      </c>
      <c r="G19" s="77">
        <f t="shared" si="1"/>
        <v>0</v>
      </c>
      <c r="H19" s="77">
        <v>3.3162329123716E-4</v>
      </c>
      <c r="I19" s="77">
        <f t="shared" si="2"/>
        <v>3.3162329123716E-4</v>
      </c>
      <c r="J19" s="76">
        <f>分析係数表!G22</f>
        <v>0.19408999328408327</v>
      </c>
      <c r="K19" s="78">
        <f t="shared" si="3"/>
        <v>6.436476236906597E-5</v>
      </c>
      <c r="L19" s="79"/>
      <c r="M19" s="80"/>
      <c r="N19" s="81">
        <f>分析係数表!H22</f>
        <v>3.9337942428921259E-5</v>
      </c>
      <c r="O19" s="82">
        <f t="shared" si="4"/>
        <v>1.852138684145438E-4</v>
      </c>
      <c r="P19" s="76">
        <f>分析係数表!C22</f>
        <v>3.8216560509554132E-2</v>
      </c>
      <c r="Q19" s="82">
        <f t="shared" si="5"/>
        <v>7.0782370094730096E-6</v>
      </c>
      <c r="R19" s="83">
        <v>6.6140451015766536E-5</v>
      </c>
      <c r="S19" s="84">
        <f t="shared" si="6"/>
        <v>3.9776374225292653E-4</v>
      </c>
      <c r="T19" s="85">
        <f>分析係数表!F22</f>
        <v>0.41168569509738079</v>
      </c>
      <c r="U19" s="86">
        <f t="shared" si="7"/>
        <v>1.6375364271393146E-4</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投入係数表!N20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1.3891040131090783E-4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投入係数表!N21</f>
        <v>0</v>
      </c>
      <c r="E21" s="77">
        <f t="shared" si="0"/>
        <v>0</v>
      </c>
      <c r="F21" s="76">
        <f>分析係数表!C24</f>
        <v>0.44444444444444442</v>
      </c>
      <c r="G21" s="77">
        <f t="shared" si="1"/>
        <v>0</v>
      </c>
      <c r="H21" s="77">
        <v>1.596948694066088E-3</v>
      </c>
      <c r="I21" s="77">
        <f t="shared" si="2"/>
        <v>1.596948694066088E-3</v>
      </c>
      <c r="J21" s="76">
        <f>分析係数表!G24</f>
        <v>0.20874587458745875</v>
      </c>
      <c r="K21" s="78">
        <f t="shared" si="3"/>
        <v>3.3335645181412565E-4</v>
      </c>
      <c r="L21" s="79"/>
      <c r="M21" s="80"/>
      <c r="N21" s="81">
        <f>分析係数表!H24</f>
        <v>3.6387596746752162E-4</v>
      </c>
      <c r="O21" s="82">
        <f t="shared" si="4"/>
        <v>1.7132282828345301E-3</v>
      </c>
      <c r="P21" s="76">
        <f>分析係数表!C24</f>
        <v>0.44444444444444442</v>
      </c>
      <c r="Q21" s="82">
        <f t="shared" si="5"/>
        <v>7.6143479237090225E-4</v>
      </c>
      <c r="R21" s="83">
        <v>2.6534292672725146E-3</v>
      </c>
      <c r="S21" s="84">
        <f t="shared" si="6"/>
        <v>4.2503779613386021E-3</v>
      </c>
      <c r="T21" s="85">
        <f>分析係数表!F24</f>
        <v>0.39356435643564358</v>
      </c>
      <c r="U21" s="86">
        <f t="shared" si="7"/>
        <v>1.6727972669624697E-3</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投入係数表!N22</f>
        <v>0</v>
      </c>
      <c r="E22" s="77">
        <f t="shared" si="0"/>
        <v>0</v>
      </c>
      <c r="F22" s="76">
        <f>分析係数表!C25</f>
        <v>6.3926940639269514E-3</v>
      </c>
      <c r="G22" s="77">
        <f t="shared" si="1"/>
        <v>0</v>
      </c>
      <c r="H22" s="77">
        <v>4.8733848296201481E-5</v>
      </c>
      <c r="I22" s="77">
        <f t="shared" si="2"/>
        <v>4.8733848296201481E-5</v>
      </c>
      <c r="J22" s="76">
        <f>分析係数表!G25</f>
        <v>0.2</v>
      </c>
      <c r="K22" s="78">
        <f t="shared" si="3"/>
        <v>9.7467696592402962E-6</v>
      </c>
      <c r="L22" s="79"/>
      <c r="M22" s="80"/>
      <c r="N22" s="81">
        <f>分析係数表!H25</f>
        <v>5.212277371832066E-4</v>
      </c>
      <c r="O22" s="82">
        <f t="shared" si="4"/>
        <v>2.454083756492705E-3</v>
      </c>
      <c r="P22" s="76">
        <f>分析係数表!C25</f>
        <v>6.3926940639269514E-3</v>
      </c>
      <c r="Q22" s="82">
        <f t="shared" si="5"/>
        <v>1.5688206662510468E-5</v>
      </c>
      <c r="R22" s="83">
        <v>4.1267830798304043E-5</v>
      </c>
      <c r="S22" s="84">
        <f t="shared" si="6"/>
        <v>9.0001679094505518E-5</v>
      </c>
      <c r="T22" s="85">
        <f>分析係数表!F25</f>
        <v>0.35238095238095241</v>
      </c>
      <c r="U22" s="86">
        <f t="shared" si="7"/>
        <v>3.1714877395206709E-5</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投入係数表!N23</f>
        <v>0</v>
      </c>
      <c r="E23" s="77">
        <f t="shared" si="0"/>
        <v>0</v>
      </c>
      <c r="F23" s="76">
        <f>分析係数表!C26</f>
        <v>0.22258379433778064</v>
      </c>
      <c r="G23" s="77">
        <f t="shared" si="1"/>
        <v>0</v>
      </c>
      <c r="H23" s="77">
        <v>1.9518749529901865E-3</v>
      </c>
      <c r="I23" s="77">
        <f t="shared" si="2"/>
        <v>1.9518749529901865E-3</v>
      </c>
      <c r="J23" s="76">
        <f>分析係数表!G26</f>
        <v>0.19608865710560625</v>
      </c>
      <c r="K23" s="78">
        <f t="shared" si="3"/>
        <v>3.8274053836991398E-4</v>
      </c>
      <c r="L23" s="79"/>
      <c r="M23" s="80"/>
      <c r="N23" s="81">
        <f>分析係数表!H26</f>
        <v>1.1073630793741334E-2</v>
      </c>
      <c r="O23" s="82">
        <f t="shared" si="4"/>
        <v>5.2137703958694083E-2</v>
      </c>
      <c r="P23" s="76">
        <f>分析係数表!C26</f>
        <v>0.22258379433778064</v>
      </c>
      <c r="Q23" s="82">
        <f t="shared" si="5"/>
        <v>1.1605007975186056E-2</v>
      </c>
      <c r="R23" s="83">
        <v>1.2202924438312609E-2</v>
      </c>
      <c r="S23" s="84">
        <f t="shared" si="6"/>
        <v>1.4154799391302795E-2</v>
      </c>
      <c r="T23" s="85">
        <f>分析係数表!F26</f>
        <v>0.33481095176010428</v>
      </c>
      <c r="U23" s="86">
        <f t="shared" si="7"/>
        <v>4.7391818561754338E-3</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投入係数表!N24</f>
        <v>0</v>
      </c>
      <c r="E24" s="77">
        <f t="shared" si="0"/>
        <v>0</v>
      </c>
      <c r="F24" s="76">
        <f>分析係数表!C27</f>
        <v>1.0521885521885488E-2</v>
      </c>
      <c r="G24" s="77">
        <f t="shared" si="1"/>
        <v>0</v>
      </c>
      <c r="H24" s="77">
        <v>2.3987989421068496E-5</v>
      </c>
      <c r="I24" s="77">
        <f t="shared" si="2"/>
        <v>2.3987989421068496E-5</v>
      </c>
      <c r="J24" s="76">
        <f>分析係数表!G27</f>
        <v>0.17391304347826086</v>
      </c>
      <c r="K24" s="78">
        <f t="shared" si="3"/>
        <v>4.1718242471423473E-6</v>
      </c>
      <c r="L24" s="79"/>
      <c r="M24" s="80"/>
      <c r="N24" s="81">
        <f>分析係数表!H27</f>
        <v>1.0867106595989497E-2</v>
      </c>
      <c r="O24" s="82">
        <f t="shared" si="4"/>
        <v>5.1165331149517726E-2</v>
      </c>
      <c r="P24" s="76">
        <f>分析係数表!C27</f>
        <v>1.0521885521885488E-2</v>
      </c>
      <c r="Q24" s="82">
        <f t="shared" si="5"/>
        <v>5.3835575704458708E-4</v>
      </c>
      <c r="R24" s="83">
        <v>5.4275334496890629E-4</v>
      </c>
      <c r="S24" s="84">
        <f t="shared" si="6"/>
        <v>5.6674133438997475E-4</v>
      </c>
      <c r="T24" s="85">
        <f>分析係数表!F27</f>
        <v>0.36231884057971014</v>
      </c>
      <c r="U24" s="86">
        <f t="shared" si="7"/>
        <v>2.0534106318477346E-4</v>
      </c>
      <c r="V24" s="87">
        <f>分析係数表!D27</f>
        <v>0</v>
      </c>
      <c r="W24" s="167">
        <f t="shared" si="8"/>
        <v>0</v>
      </c>
      <c r="X24" s="76">
        <f>分析係数表!E27</f>
        <v>0</v>
      </c>
      <c r="Y24" s="166">
        <f t="shared" si="9"/>
        <v>0</v>
      </c>
    </row>
    <row r="25" spans="1:25" x14ac:dyDescent="0.2">
      <c r="A25" s="6" t="s">
        <v>13</v>
      </c>
      <c r="B25" s="5" t="s">
        <v>191</v>
      </c>
      <c r="C25" s="90"/>
      <c r="D25" s="76">
        <f>投入係数表!N25</f>
        <v>0</v>
      </c>
      <c r="E25" s="77">
        <f t="shared" si="0"/>
        <v>0</v>
      </c>
      <c r="F25" s="76">
        <f>分析係数表!C28</f>
        <v>5.934473521533068E-2</v>
      </c>
      <c r="G25" s="77">
        <f t="shared" si="1"/>
        <v>0</v>
      </c>
      <c r="H25" s="77">
        <v>1.1695378993882236E-3</v>
      </c>
      <c r="I25" s="77">
        <f t="shared" si="2"/>
        <v>1.1695378993882236E-3</v>
      </c>
      <c r="J25" s="76">
        <f>分析係数表!G28</f>
        <v>0.12525252525252525</v>
      </c>
      <c r="K25" s="78">
        <f t="shared" si="3"/>
        <v>1.4648757527690881E-4</v>
      </c>
      <c r="L25" s="79"/>
      <c r="M25" s="80"/>
      <c r="N25" s="81">
        <f>分析係数表!H28</f>
        <v>2.0780268088077654E-2</v>
      </c>
      <c r="O25" s="82">
        <f t="shared" si="4"/>
        <v>9.7839225989982764E-2</v>
      </c>
      <c r="P25" s="76">
        <f>分析係数表!C28</f>
        <v>5.934473521533068E-2</v>
      </c>
      <c r="Q25" s="82">
        <f t="shared" si="5"/>
        <v>5.8062429600484267E-3</v>
      </c>
      <c r="R25" s="83">
        <v>6.2125811616917685E-3</v>
      </c>
      <c r="S25" s="84">
        <f t="shared" si="6"/>
        <v>7.3821190610799921E-3</v>
      </c>
      <c r="T25" s="85">
        <f>分析係数表!F28</f>
        <v>0.21414141414141413</v>
      </c>
      <c r="U25" s="86">
        <f t="shared" si="7"/>
        <v>1.5808174150999579E-3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投入係数表!N26</f>
        <v>8.0645161290322578E-3</v>
      </c>
      <c r="E26" s="77">
        <f t="shared" si="0"/>
        <v>0.80645161290322576</v>
      </c>
      <c r="F26" s="76">
        <f>分析係数表!C29</f>
        <v>0.10737736577829282</v>
      </c>
      <c r="G26" s="77">
        <f t="shared" si="1"/>
        <v>8.6594649821203878E-2</v>
      </c>
      <c r="H26" s="77">
        <v>9.1782452356938021E-2</v>
      </c>
      <c r="I26" s="77">
        <f t="shared" si="2"/>
        <v>9.1782452356938021E-2</v>
      </c>
      <c r="J26" s="76">
        <f>分析係数表!G29</f>
        <v>0.26220204313280365</v>
      </c>
      <c r="K26" s="78">
        <f t="shared" si="3"/>
        <v>2.4065546531728359E-2</v>
      </c>
      <c r="L26" s="79"/>
      <c r="M26" s="80"/>
      <c r="N26" s="81">
        <f>分析係数表!H29</f>
        <v>9.8049821504086233E-3</v>
      </c>
      <c r="O26" s="82">
        <f t="shared" si="4"/>
        <v>4.6164556702325041E-2</v>
      </c>
      <c r="P26" s="76">
        <f>分析係数表!C29</f>
        <v>0.10737736577829282</v>
      </c>
      <c r="Q26" s="82">
        <f t="shared" si="5"/>
        <v>4.9570284910182951E-3</v>
      </c>
      <c r="R26" s="83">
        <v>6.3587864335526989E-3</v>
      </c>
      <c r="S26" s="84">
        <f t="shared" si="6"/>
        <v>9.814123879049072E-2</v>
      </c>
      <c r="T26" s="85">
        <f>分析係数表!F29</f>
        <v>0.42792281498297391</v>
      </c>
      <c r="U26" s="86">
        <f t="shared" si="7"/>
        <v>4.1996875169143022E-2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投入係数表!N27</f>
        <v>5.3763440860215058E-3</v>
      </c>
      <c r="E27" s="77">
        <f t="shared" si="0"/>
        <v>0.53763440860215062</v>
      </c>
      <c r="F27" s="76">
        <f>分析係数表!C30</f>
        <v>1</v>
      </c>
      <c r="G27" s="77">
        <f t="shared" si="1"/>
        <v>0.53763440860215062</v>
      </c>
      <c r="H27" s="77">
        <v>0.56692742866680079</v>
      </c>
      <c r="I27" s="77">
        <f t="shared" si="2"/>
        <v>0.56692742866680079</v>
      </c>
      <c r="J27" s="76">
        <f>分析係数表!G30</f>
        <v>0.34459787999611008</v>
      </c>
      <c r="K27" s="78">
        <f t="shared" si="3"/>
        <v>0.19536199003022547</v>
      </c>
      <c r="L27" s="79"/>
      <c r="M27" s="80"/>
      <c r="N27" s="81">
        <f>分析係数表!H30</f>
        <v>0</v>
      </c>
      <c r="O27" s="82">
        <f t="shared" si="4"/>
        <v>0</v>
      </c>
      <c r="P27" s="76">
        <f>分析係数表!C30</f>
        <v>1</v>
      </c>
      <c r="Q27" s="82">
        <f t="shared" si="5"/>
        <v>0</v>
      </c>
      <c r="R27" s="83">
        <v>1.1770322138535794E-2</v>
      </c>
      <c r="S27" s="84">
        <f t="shared" si="6"/>
        <v>0.57869775080533659</v>
      </c>
      <c r="T27" s="85">
        <f>分析係数表!F30</f>
        <v>0.44063016629388313</v>
      </c>
      <c r="U27" s="86">
        <f t="shared" si="7"/>
        <v>0.25499168617125162</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投入係数表!N28</f>
        <v>4.5698924731182797E-2</v>
      </c>
      <c r="E28" s="77">
        <f t="shared" si="0"/>
        <v>4.56989247311828</v>
      </c>
      <c r="F28" s="76">
        <f>分析係数表!C31</f>
        <v>0.18861092824226466</v>
      </c>
      <c r="G28" s="77">
        <f t="shared" si="1"/>
        <v>0.86193166132217724</v>
      </c>
      <c r="H28" s="77">
        <v>0.9048061436113024</v>
      </c>
      <c r="I28" s="77">
        <f t="shared" si="2"/>
        <v>0.9048061436113024</v>
      </c>
      <c r="J28" s="76">
        <f>分析係数表!G31</f>
        <v>7.1118820468343447E-2</v>
      </c>
      <c r="K28" s="78">
        <f t="shared" si="3"/>
        <v>6.4348745686146389E-2</v>
      </c>
      <c r="L28" s="79"/>
      <c r="M28" s="80"/>
      <c r="N28" s="81">
        <f>分析係数表!H31</f>
        <v>2.3061868748955085E-2</v>
      </c>
      <c r="O28" s="82">
        <f t="shared" si="4"/>
        <v>0.10858163035802629</v>
      </c>
      <c r="P28" s="76">
        <f>分析係数表!C31</f>
        <v>0.18861092824226466</v>
      </c>
      <c r="Q28" s="82">
        <f t="shared" si="5"/>
        <v>2.0479682091885804E-2</v>
      </c>
      <c r="R28" s="83">
        <v>2.6363799913211316E-2</v>
      </c>
      <c r="S28" s="84">
        <f t="shared" si="6"/>
        <v>0.93116994352451377</v>
      </c>
      <c r="T28" s="85">
        <f>分析係数表!F31</f>
        <v>0.34518647007805725</v>
      </c>
      <c r="U28" s="86">
        <f t="shared" si="7"/>
        <v>0.32142726584801085</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投入係数表!N29</f>
        <v>0</v>
      </c>
      <c r="E29" s="77">
        <f t="shared" si="0"/>
        <v>0</v>
      </c>
      <c r="F29" s="76">
        <f>分析係数表!C32</f>
        <v>1</v>
      </c>
      <c r="G29" s="77">
        <f t="shared" si="1"/>
        <v>0</v>
      </c>
      <c r="H29" s="77">
        <v>6.600916891197529E-3</v>
      </c>
      <c r="I29" s="77">
        <f t="shared" si="2"/>
        <v>6.600916891197529E-3</v>
      </c>
      <c r="J29" s="76">
        <f>分析係数表!G32</f>
        <v>0.14006342494714588</v>
      </c>
      <c r="K29" s="78">
        <f t="shared" si="3"/>
        <v>9.245470275725926E-4</v>
      </c>
      <c r="L29" s="79"/>
      <c r="M29" s="80"/>
      <c r="N29" s="81">
        <f>分析係数表!H32</f>
        <v>6.5891053568443107E-3</v>
      </c>
      <c r="O29" s="82">
        <f t="shared" si="4"/>
        <v>3.1023322959436089E-2</v>
      </c>
      <c r="P29" s="76">
        <f>分析係数表!C32</f>
        <v>1</v>
      </c>
      <c r="Q29" s="82">
        <f t="shared" si="5"/>
        <v>3.1023322959436089E-2</v>
      </c>
      <c r="R29" s="83">
        <v>4.0500227343008108E-2</v>
      </c>
      <c r="S29" s="84">
        <f t="shared" si="6"/>
        <v>4.7101144234205639E-2</v>
      </c>
      <c r="T29" s="85">
        <f>分析係数表!F32</f>
        <v>0.48202959830866809</v>
      </c>
      <c r="U29" s="86">
        <f t="shared" si="7"/>
        <v>2.2704145635092782E-2</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投入係数表!N30</f>
        <v>0</v>
      </c>
      <c r="E30" s="77">
        <f t="shared" si="0"/>
        <v>0</v>
      </c>
      <c r="F30" s="76">
        <f>分析係数表!C33</f>
        <v>0.72406639004149376</v>
      </c>
      <c r="G30" s="77">
        <f t="shared" si="1"/>
        <v>0</v>
      </c>
      <c r="H30" s="77">
        <v>1.2853434454324814E-2</v>
      </c>
      <c r="I30" s="77">
        <f t="shared" si="2"/>
        <v>1.2853434454324814E-2</v>
      </c>
      <c r="J30" s="76">
        <f>分析係数表!G33</f>
        <v>0.50714966634890368</v>
      </c>
      <c r="K30" s="78">
        <f t="shared" si="3"/>
        <v>6.5186149949483328E-3</v>
      </c>
      <c r="L30" s="79"/>
      <c r="M30" s="80"/>
      <c r="N30" s="81">
        <f>分析係数表!H33</f>
        <v>9.6377958950857076E-4</v>
      </c>
      <c r="O30" s="82">
        <f t="shared" si="4"/>
        <v>4.5377397761563231E-3</v>
      </c>
      <c r="P30" s="76">
        <f>分析係数表!C33</f>
        <v>0.72406639004149376</v>
      </c>
      <c r="Q30" s="82">
        <f t="shared" si="5"/>
        <v>3.2856248586692048E-3</v>
      </c>
      <c r="R30" s="83">
        <v>1.0178415808588756E-2</v>
      </c>
      <c r="S30" s="84">
        <f t="shared" si="6"/>
        <v>2.3031850262913572E-2</v>
      </c>
      <c r="T30" s="85">
        <f>分析係数表!F33</f>
        <v>0.64537654909437558</v>
      </c>
      <c r="U30" s="86">
        <f t="shared" si="7"/>
        <v>1.4864216041937548E-2</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投入係数表!N31</f>
        <v>2.1505376344086023E-2</v>
      </c>
      <c r="E31" s="77">
        <f t="shared" si="0"/>
        <v>2.1505376344086025</v>
      </c>
      <c r="F31" s="76">
        <f>分析係数表!C34</f>
        <v>0.32384390579336431</v>
      </c>
      <c r="G31" s="77">
        <f t="shared" si="1"/>
        <v>0.69643850708250399</v>
      </c>
      <c r="H31" s="77">
        <v>0.74636682290371237</v>
      </c>
      <c r="I31" s="77">
        <f t="shared" si="2"/>
        <v>0.74636682290371237</v>
      </c>
      <c r="J31" s="76">
        <f>分析係数表!G34</f>
        <v>0.42504523132592403</v>
      </c>
      <c r="K31" s="78">
        <f t="shared" si="3"/>
        <v>0.31723965889510342</v>
      </c>
      <c r="L31" s="79"/>
      <c r="M31" s="80"/>
      <c r="N31" s="81">
        <f>分析係数表!H34</f>
        <v>0.16282957819891231</v>
      </c>
      <c r="O31" s="82">
        <f t="shared" si="4"/>
        <v>0.76664650483490038</v>
      </c>
      <c r="P31" s="76">
        <f>分析係数表!C34</f>
        <v>0.32384390579336431</v>
      </c>
      <c r="Q31" s="82">
        <f t="shared" si="5"/>
        <v>0.24827379848856548</v>
      </c>
      <c r="R31" s="83">
        <v>0.26808893181972465</v>
      </c>
      <c r="S31" s="84">
        <f t="shared" si="6"/>
        <v>1.014455754723437</v>
      </c>
      <c r="T31" s="85">
        <f>分析係数表!F34</f>
        <v>0.69998707676402172</v>
      </c>
      <c r="U31" s="86">
        <f t="shared" si="7"/>
        <v>0.71010591825529801</v>
      </c>
      <c r="V31" s="87">
        <f>分析係数表!D34</f>
        <v>0.29303437580770225</v>
      </c>
      <c r="W31" s="167">
        <f t="shared" si="8"/>
        <v>0</v>
      </c>
      <c r="X31" s="76">
        <f>分析係数表!E34</f>
        <v>0.18493150684931506</v>
      </c>
      <c r="Y31" s="166">
        <f t="shared" si="9"/>
        <v>0</v>
      </c>
    </row>
    <row r="32" spans="1:25" x14ac:dyDescent="0.2">
      <c r="A32" s="6" t="s">
        <v>20</v>
      </c>
      <c r="B32" s="5" t="s">
        <v>37</v>
      </c>
      <c r="C32" s="90"/>
      <c r="D32" s="76">
        <f>投入係数表!N32</f>
        <v>5.3763440860215058E-3</v>
      </c>
      <c r="E32" s="77">
        <f t="shared" si="0"/>
        <v>0.53763440860215062</v>
      </c>
      <c r="F32" s="76">
        <f>分析係数表!C35</f>
        <v>0.26996197718631176</v>
      </c>
      <c r="G32" s="77">
        <f t="shared" si="1"/>
        <v>0.14514084794963</v>
      </c>
      <c r="H32" s="77">
        <v>0.17146096656091439</v>
      </c>
      <c r="I32" s="77">
        <f t="shared" si="2"/>
        <v>0.17146096656091439</v>
      </c>
      <c r="J32" s="76">
        <f>分析係数表!G35</f>
        <v>0.31501962183374954</v>
      </c>
      <c r="K32" s="78">
        <f t="shared" si="3"/>
        <v>5.401356884526843E-2</v>
      </c>
      <c r="L32" s="79"/>
      <c r="M32" s="80"/>
      <c r="N32" s="81">
        <f>分析係数表!H35</f>
        <v>6.1563879901261762E-2</v>
      </c>
      <c r="O32" s="82">
        <f t="shared" si="4"/>
        <v>0.28985970406876105</v>
      </c>
      <c r="P32" s="76">
        <f>分析係数表!C35</f>
        <v>0.26996197718631176</v>
      </c>
      <c r="Q32" s="82">
        <f t="shared" si="5"/>
        <v>7.8251098817041953E-2</v>
      </c>
      <c r="R32" s="83">
        <v>9.8501729505692873E-2</v>
      </c>
      <c r="S32" s="84">
        <f t="shared" si="6"/>
        <v>0.26996269606660728</v>
      </c>
      <c r="T32" s="85">
        <f>分析係数表!F35</f>
        <v>0.64537995005351412</v>
      </c>
      <c r="U32" s="86">
        <f t="shared" si="7"/>
        <v>0.174228511303779</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投入係数表!N33</f>
        <v>0</v>
      </c>
      <c r="E33" s="77">
        <f t="shared" si="0"/>
        <v>0</v>
      </c>
      <c r="F33" s="76">
        <f>分析係数表!C36</f>
        <v>0.80496031746031749</v>
      </c>
      <c r="G33" s="77">
        <f t="shared" si="1"/>
        <v>0</v>
      </c>
      <c r="H33" s="77">
        <v>5.0021100694357397E-2</v>
      </c>
      <c r="I33" s="77">
        <f t="shared" si="2"/>
        <v>5.0021100694357397E-2</v>
      </c>
      <c r="J33" s="76">
        <f>分析係数表!G36</f>
        <v>2.1935483870967741E-2</v>
      </c>
      <c r="K33" s="78">
        <f t="shared" si="3"/>
        <v>1.0972370474891299E-3</v>
      </c>
      <c r="L33" s="79"/>
      <c r="M33" s="80"/>
      <c r="N33" s="81">
        <f>分析係数表!H36</f>
        <v>0.17534887837691648</v>
      </c>
      <c r="O33" s="82">
        <f t="shared" si="4"/>
        <v>0.82559081845782889</v>
      </c>
      <c r="P33" s="76">
        <f>分析係数表!C36</f>
        <v>0.80496031746031749</v>
      </c>
      <c r="Q33" s="82">
        <f t="shared" si="5"/>
        <v>0.66456784731813734</v>
      </c>
      <c r="R33" s="83">
        <v>0.69100445548275391</v>
      </c>
      <c r="S33" s="84">
        <f t="shared" si="6"/>
        <v>0.7410255561771113</v>
      </c>
      <c r="T33" s="85">
        <f>分析係数表!F36</f>
        <v>0.87987711213517661</v>
      </c>
      <c r="U33" s="86">
        <f t="shared" si="7"/>
        <v>0.65201142638747978</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投入係数表!N34</f>
        <v>1.8817204301075269E-2</v>
      </c>
      <c r="E34" s="77">
        <f t="shared" si="0"/>
        <v>1.881720430107527</v>
      </c>
      <c r="F34" s="76">
        <f>分析係数表!C37</f>
        <v>0.55184267327524184</v>
      </c>
      <c r="G34" s="77">
        <f t="shared" si="1"/>
        <v>1.0384136325071756</v>
      </c>
      <c r="H34" s="77">
        <v>1.2410140460527308</v>
      </c>
      <c r="I34" s="77">
        <f t="shared" si="2"/>
        <v>1.2410140460527308</v>
      </c>
      <c r="J34" s="76">
        <f>分析係数表!G37</f>
        <v>0.39950799507995077</v>
      </c>
      <c r="K34" s="78">
        <f t="shared" si="3"/>
        <v>0.4957950334045842</v>
      </c>
      <c r="L34" s="79"/>
      <c r="M34" s="80"/>
      <c r="N34" s="81">
        <f>分析係数表!H37</f>
        <v>4.8346331245144224E-2</v>
      </c>
      <c r="O34" s="82">
        <f t="shared" si="4"/>
        <v>0.22762784428147431</v>
      </c>
      <c r="P34" s="76">
        <f>分析係数表!C37</f>
        <v>0.55184267327524184</v>
      </c>
      <c r="Q34" s="82">
        <f t="shared" si="5"/>
        <v>0.12561475810016925</v>
      </c>
      <c r="R34" s="83">
        <v>0.16076924827427017</v>
      </c>
      <c r="S34" s="84">
        <f t="shared" si="6"/>
        <v>1.401783294327001</v>
      </c>
      <c r="T34" s="85">
        <f>分析係数表!F37</f>
        <v>0.59204592045920457</v>
      </c>
      <c r="U34" s="86">
        <f t="shared" si="7"/>
        <v>0.82992008077416535</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投入係数表!N35</f>
        <v>0</v>
      </c>
      <c r="E35" s="77">
        <f t="shared" si="0"/>
        <v>0</v>
      </c>
      <c r="F35" s="76">
        <f>分析係数表!C38</f>
        <v>1.1757092007334657E-2</v>
      </c>
      <c r="G35" s="77">
        <f t="shared" si="1"/>
        <v>0</v>
      </c>
      <c r="H35" s="77">
        <v>9.5225869211144659E-4</v>
      </c>
      <c r="I35" s="77">
        <f t="shared" si="2"/>
        <v>9.5225869211144659E-4</v>
      </c>
      <c r="J35" s="76">
        <f>分析係数表!G38</f>
        <v>0.32317073170731708</v>
      </c>
      <c r="K35" s="78">
        <f t="shared" si="3"/>
        <v>3.0774213830430899E-4</v>
      </c>
      <c r="L35" s="79"/>
      <c r="M35" s="80"/>
      <c r="N35" s="81">
        <f>分析係数表!H38</f>
        <v>4.2711170992201251E-2</v>
      </c>
      <c r="O35" s="82">
        <f t="shared" si="4"/>
        <v>0.20109595763109092</v>
      </c>
      <c r="P35" s="76">
        <f>分析係数表!C38</f>
        <v>1.1757092007334657E-2</v>
      </c>
      <c r="Q35" s="82">
        <f t="shared" si="5"/>
        <v>2.3643036761718081E-3</v>
      </c>
      <c r="R35" s="83">
        <v>2.828452900491375E-3</v>
      </c>
      <c r="S35" s="84">
        <f t="shared" si="6"/>
        <v>3.7807115926028218E-3</v>
      </c>
      <c r="T35" s="85">
        <f>分析係数表!F38</f>
        <v>0.53048780487804881</v>
      </c>
      <c r="U35" s="86">
        <f t="shared" si="7"/>
        <v>2.0056213936368631E-3</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投入係数表!N36</f>
        <v>0</v>
      </c>
      <c r="E36" s="77">
        <f t="shared" si="0"/>
        <v>0</v>
      </c>
      <c r="F36" s="76">
        <f>分析係数表!C39</f>
        <v>1</v>
      </c>
      <c r="G36" s="77">
        <f t="shared" si="1"/>
        <v>0</v>
      </c>
      <c r="H36" s="77">
        <v>5.4014248412387854E-3</v>
      </c>
      <c r="I36" s="77">
        <f t="shared" si="2"/>
        <v>5.4014248412387854E-3</v>
      </c>
      <c r="J36" s="76">
        <f>分析係数表!G39</f>
        <v>0.35350897115602997</v>
      </c>
      <c r="K36" s="78">
        <f t="shared" si="3"/>
        <v>1.9094521384029456E-3</v>
      </c>
      <c r="L36" s="79"/>
      <c r="M36" s="80"/>
      <c r="N36" s="81">
        <f>分析係数表!H39</f>
        <v>3.855118358034283E-3</v>
      </c>
      <c r="O36" s="82">
        <f t="shared" si="4"/>
        <v>1.8150959104625292E-2</v>
      </c>
      <c r="P36" s="76">
        <f>分析係数表!C39</f>
        <v>1</v>
      </c>
      <c r="Q36" s="82">
        <f t="shared" si="5"/>
        <v>1.8150959104625292E-2</v>
      </c>
      <c r="R36" s="83">
        <v>2.0155807675459873E-2</v>
      </c>
      <c r="S36" s="84">
        <f t="shared" si="6"/>
        <v>2.5557232516698659E-2</v>
      </c>
      <c r="T36" s="85">
        <f>分析係数表!F39</f>
        <v>0.70417896888485121</v>
      </c>
      <c r="U36" s="86">
        <f t="shared" si="7"/>
        <v>1.7996865641159251E-2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投入係数表!N37</f>
        <v>0</v>
      </c>
      <c r="E37" s="77">
        <f t="shared" si="0"/>
        <v>0</v>
      </c>
      <c r="F37" s="76">
        <f>分析係数表!C40</f>
        <v>0.83949490339266697</v>
      </c>
      <c r="G37" s="77">
        <f t="shared" si="1"/>
        <v>0</v>
      </c>
      <c r="H37" s="77">
        <v>3.1225576901539693E-4</v>
      </c>
      <c r="I37" s="77">
        <f t="shared" si="2"/>
        <v>3.1225576901539693E-4</v>
      </c>
      <c r="J37" s="76">
        <f>分析係数表!G40</f>
        <v>0.50502596749874351</v>
      </c>
      <c r="K37" s="78">
        <f t="shared" si="3"/>
        <v>1.5769727185406502E-4</v>
      </c>
      <c r="L37" s="79"/>
      <c r="M37" s="80"/>
      <c r="N37" s="81">
        <f>分析係数表!H40</f>
        <v>2.8775704886755897E-2</v>
      </c>
      <c r="O37" s="82">
        <f t="shared" si="4"/>
        <v>0.13548394474523878</v>
      </c>
      <c r="P37" s="76">
        <f>分析係数表!C40</f>
        <v>0.83949490339266697</v>
      </c>
      <c r="Q37" s="82">
        <f t="shared" si="5"/>
        <v>0.11373808110516166</v>
      </c>
      <c r="R37" s="83">
        <v>0.11381457916053925</v>
      </c>
      <c r="S37" s="84">
        <f t="shared" si="6"/>
        <v>0.11412683492955464</v>
      </c>
      <c r="T37" s="85">
        <f>分析係数表!F40</f>
        <v>0.7013737644496566</v>
      </c>
      <c r="U37" s="86">
        <f t="shared" si="7"/>
        <v>8.0045567839266293E-2</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投入係数表!N38</f>
        <v>0</v>
      </c>
      <c r="E38" s="77">
        <f t="shared" si="0"/>
        <v>0</v>
      </c>
      <c r="F38" s="76">
        <f>分析係数表!C41</f>
        <v>0.80611940933656756</v>
      </c>
      <c r="G38" s="77">
        <f t="shared" si="1"/>
        <v>0</v>
      </c>
      <c r="H38" s="77">
        <v>2.373110738099198E-4</v>
      </c>
      <c r="I38" s="77">
        <f t="shared" si="2"/>
        <v>2.373110738099198E-4</v>
      </c>
      <c r="J38" s="76">
        <f>分析係数表!G41</f>
        <v>0.44252267454123601</v>
      </c>
      <c r="K38" s="78">
        <f t="shared" si="3"/>
        <v>1.0501553108061838E-4</v>
      </c>
      <c r="L38" s="79"/>
      <c r="M38" s="80"/>
      <c r="N38" s="81">
        <f>分析係数表!H41</f>
        <v>5.550583676720789E-2</v>
      </c>
      <c r="O38" s="82">
        <f t="shared" si="4"/>
        <v>0.2613367683329213</v>
      </c>
      <c r="P38" s="76">
        <f>分析係数表!C41</f>
        <v>0.80611940933656756</v>
      </c>
      <c r="Q38" s="82">
        <f t="shared" si="5"/>
        <v>0.2106686413264619</v>
      </c>
      <c r="R38" s="83">
        <v>0.21438386599369355</v>
      </c>
      <c r="S38" s="84">
        <f t="shared" si="6"/>
        <v>0.21462117706750347</v>
      </c>
      <c r="T38" s="85">
        <f>分析係数表!F41</f>
        <v>0.54745834212191524</v>
      </c>
      <c r="U38" s="86">
        <f t="shared" si="7"/>
        <v>0.11749615378162946</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投入係数表!N39</f>
        <v>0</v>
      </c>
      <c r="E39" s="77">
        <f>$C$16*D39</f>
        <v>0</v>
      </c>
      <c r="F39" s="76">
        <f>分析係数表!C42</f>
        <v>0.71104294478527608</v>
      </c>
      <c r="G39" s="77">
        <f>E39*F39</f>
        <v>0</v>
      </c>
      <c r="H39" s="77">
        <v>2.8935299135028703E-3</v>
      </c>
      <c r="I39" s="77">
        <f>C39+H39</f>
        <v>2.8935299135028703E-3</v>
      </c>
      <c r="J39" s="76">
        <f>分析係数表!G42</f>
        <v>0.48544520547945208</v>
      </c>
      <c r="K39" s="78">
        <f>I39*J39</f>
        <v>1.4046502234213421E-3</v>
      </c>
      <c r="L39" s="79"/>
      <c r="M39" s="80"/>
      <c r="N39" s="81">
        <f>分析係数表!H42</f>
        <v>1.3778114335729669E-2</v>
      </c>
      <c r="O39" s="82">
        <f t="shared" si="4"/>
        <v>6.4871157412193958E-2</v>
      </c>
      <c r="P39" s="76">
        <f>分析係数表!C42</f>
        <v>0.71104294478527608</v>
      </c>
      <c r="Q39" s="82">
        <f>O39*P39</f>
        <v>4.6126178797995583E-2</v>
      </c>
      <c r="R39" s="83">
        <v>4.7668142270711603E-2</v>
      </c>
      <c r="S39" s="84">
        <f>I39+R39</f>
        <v>5.0561672184214472E-2</v>
      </c>
      <c r="T39" s="85">
        <f>分析係数表!F42</f>
        <v>0.55821917808219179</v>
      </c>
      <c r="U39" s="86">
        <f>S39*T39</f>
        <v>2.8224495089133422E-2</v>
      </c>
      <c r="V39" s="87">
        <f>分析係数表!D42</f>
        <v>0.36986301369863012</v>
      </c>
      <c r="W39" s="167">
        <f>ROUND(S39*V39,0)</f>
        <v>0</v>
      </c>
      <c r="X39" s="76">
        <f>分析係数表!E42</f>
        <v>0.3535958904109589</v>
      </c>
      <c r="Y39" s="166">
        <f>ROUND(S39*X39,0)</f>
        <v>0</v>
      </c>
    </row>
    <row r="40" spans="1:25" x14ac:dyDescent="0.2">
      <c r="A40" s="6" t="s">
        <v>194</v>
      </c>
      <c r="B40" s="5" t="s">
        <v>41</v>
      </c>
      <c r="C40" s="90"/>
      <c r="D40" s="76">
        <f>投入係数表!N40</f>
        <v>1.0752688172043012E-2</v>
      </c>
      <c r="E40" s="77">
        <f>$C$16*D40</f>
        <v>1.0752688172043012</v>
      </c>
      <c r="F40" s="76">
        <f>分析係数表!C43</f>
        <v>0.39669527347252465</v>
      </c>
      <c r="G40" s="77">
        <f>E40*F40</f>
        <v>0.42655405749733838</v>
      </c>
      <c r="H40" s="77">
        <v>0.58416172424371759</v>
      </c>
      <c r="I40" s="77">
        <f>C40+H40</f>
        <v>0.58416172424371759</v>
      </c>
      <c r="J40" s="76">
        <f>分析係数表!G43</f>
        <v>0.35613275613275613</v>
      </c>
      <c r="K40" s="78">
        <f>I40*J40</f>
        <v>0.20803912488217821</v>
      </c>
      <c r="L40" s="79"/>
      <c r="M40" s="80"/>
      <c r="N40" s="81">
        <f>分析係数表!H43</f>
        <v>3.7184190080937818E-2</v>
      </c>
      <c r="O40" s="82">
        <f t="shared" si="4"/>
        <v>0.17507340911884753</v>
      </c>
      <c r="P40" s="76">
        <f>分析係数表!C43</f>
        <v>0.39669527347252465</v>
      </c>
      <c r="Q40" s="82">
        <f>O40*P40</f>
        <v>6.9450793908168412E-2</v>
      </c>
      <c r="R40" s="83">
        <v>0.11350878469235673</v>
      </c>
      <c r="S40" s="84">
        <f>I40+R40</f>
        <v>0.6976705089360743</v>
      </c>
      <c r="T40" s="85">
        <f>分析係数表!F43</f>
        <v>0.65281385281385285</v>
      </c>
      <c r="U40" s="86">
        <f>S40*T40</f>
        <v>0.45544897293316022</v>
      </c>
      <c r="V40" s="87">
        <f>分析係数表!D43</f>
        <v>0.13751803751803751</v>
      </c>
      <c r="W40" s="167">
        <f>ROUND(S40*V40,0)</f>
        <v>0</v>
      </c>
      <c r="X40" s="76">
        <f>分析係数表!E43</f>
        <v>9.1486291486291491E-2</v>
      </c>
      <c r="Y40" s="166">
        <f>ROUND(S40*X40,0)</f>
        <v>0</v>
      </c>
    </row>
    <row r="41" spans="1:25" x14ac:dyDescent="0.2">
      <c r="A41" s="6" t="s">
        <v>340</v>
      </c>
      <c r="B41" s="5" t="s">
        <v>42</v>
      </c>
      <c r="C41" s="90"/>
      <c r="D41" s="76">
        <f>投入係数表!N41</f>
        <v>0</v>
      </c>
      <c r="E41" s="77">
        <f>$C$16*D41</f>
        <v>0</v>
      </c>
      <c r="F41" s="76">
        <f>分析係数表!C44</f>
        <v>0.38370118845500845</v>
      </c>
      <c r="G41" s="77">
        <f>E41*F41</f>
        <v>0</v>
      </c>
      <c r="H41" s="77">
        <v>6.3375108206477891E-4</v>
      </c>
      <c r="I41" s="77">
        <f>C41+H41</f>
        <v>6.3375108206477891E-4</v>
      </c>
      <c r="J41" s="76">
        <f>分析係数表!G44</f>
        <v>0.26240733113673803</v>
      </c>
      <c r="K41" s="78">
        <f>I41*J41</f>
        <v>1.6630093004963849E-4</v>
      </c>
      <c r="L41" s="79"/>
      <c r="M41" s="80"/>
      <c r="N41" s="81">
        <f>分析係数表!H44</f>
        <v>0.11164108061327853</v>
      </c>
      <c r="O41" s="82">
        <f t="shared" si="4"/>
        <v>0.52563695856047532</v>
      </c>
      <c r="P41" s="76">
        <f>分析係数表!C44</f>
        <v>0.38370118845500845</v>
      </c>
      <c r="Q41" s="82">
        <f>O41*P41</f>
        <v>0.20168752569553042</v>
      </c>
      <c r="R41" s="83">
        <v>0.20480387109995404</v>
      </c>
      <c r="S41" s="84">
        <f>I41+R41</f>
        <v>0.20543762218201883</v>
      </c>
      <c r="T41" s="85">
        <f>分析係数表!F44</f>
        <v>0.45680601317957165</v>
      </c>
      <c r="U41" s="86">
        <f>S41*T41</f>
        <v>9.3845141146059158E-2</v>
      </c>
      <c r="V41" s="87">
        <f>分析係数表!D44</f>
        <v>0.17087108731466227</v>
      </c>
      <c r="W41" s="167">
        <f>ROUND(S41*V41,0)</f>
        <v>0</v>
      </c>
      <c r="X41" s="76">
        <f>分析係数表!E44</f>
        <v>0.10131795716639209</v>
      </c>
      <c r="Y41" s="166">
        <f>ROUND(S41*X41,0)</f>
        <v>0</v>
      </c>
    </row>
    <row r="42" spans="1:25" x14ac:dyDescent="0.2">
      <c r="A42" s="6" t="s">
        <v>341</v>
      </c>
      <c r="B42" s="5" t="s">
        <v>278</v>
      </c>
      <c r="C42" s="90"/>
      <c r="D42" s="76">
        <f>投入係数表!N42</f>
        <v>0</v>
      </c>
      <c r="E42" s="77">
        <f>$C$16*D42</f>
        <v>0</v>
      </c>
      <c r="F42" s="76">
        <f>分析係数表!C45</f>
        <v>1</v>
      </c>
      <c r="G42" s="77">
        <f>E42*F42</f>
        <v>0</v>
      </c>
      <c r="H42" s="77">
        <v>6.1874301607944783E-3</v>
      </c>
      <c r="I42" s="77">
        <f>C42+H42</f>
        <v>6.1874301607944783E-3</v>
      </c>
      <c r="J42" s="76">
        <f>分析係数表!G45</f>
        <v>0</v>
      </c>
      <c r="K42" s="78">
        <f>I42*J42</f>
        <v>0</v>
      </c>
      <c r="L42" s="79"/>
      <c r="M42" s="80"/>
      <c r="N42" s="81">
        <f>分析係数表!H45</f>
        <v>0</v>
      </c>
      <c r="O42" s="82">
        <f t="shared" si="4"/>
        <v>0</v>
      </c>
      <c r="P42" s="76">
        <f>分析係数表!C45</f>
        <v>1</v>
      </c>
      <c r="Q42" s="82">
        <f>O42*P42</f>
        <v>0</v>
      </c>
      <c r="R42" s="83">
        <v>2.7580549172867325E-3</v>
      </c>
      <c r="S42" s="84">
        <f>I42+R42</f>
        <v>8.9454850780812112E-3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投入係数表!N43</f>
        <v>2.6881720430107529E-3</v>
      </c>
      <c r="E43" s="77">
        <f>$C$16*D43</f>
        <v>0.26881720430107531</v>
      </c>
      <c r="F43" s="76">
        <f>分析係数表!C46</f>
        <v>8.9294904786412777E-2</v>
      </c>
      <c r="G43" s="77">
        <f>E43*F43</f>
        <v>2.400400666301419E-2</v>
      </c>
      <c r="H43" s="77">
        <v>2.8480240071986324E-2</v>
      </c>
      <c r="I43" s="77">
        <f>C43+H43</f>
        <v>2.8480240071986324E-2</v>
      </c>
      <c r="J43" s="76">
        <f>分析係数表!G46</f>
        <v>8.6206896551724137E-3</v>
      </c>
      <c r="K43" s="78">
        <f>I43*J43</f>
        <v>2.4551931096539935E-4</v>
      </c>
      <c r="L43" s="79"/>
      <c r="M43" s="80"/>
      <c r="N43" s="81">
        <f>分析係数表!H46</f>
        <v>2.2501303069342959E-2</v>
      </c>
      <c r="O43" s="82">
        <f t="shared" si="4"/>
        <v>0.10594233273311905</v>
      </c>
      <c r="P43" s="76">
        <f>分析係数表!C46</f>
        <v>8.9294904786412777E-2</v>
      </c>
      <c r="Q43" s="82">
        <f>O43*P43</f>
        <v>9.4601105142543274E-3</v>
      </c>
      <c r="R43" s="83">
        <v>1.0571019737127799E-2</v>
      </c>
      <c r="S43" s="84">
        <f>I43+R43</f>
        <v>3.9051259809114121E-2</v>
      </c>
      <c r="T43" s="85">
        <f>分析係数表!F46</f>
        <v>0.31609195402298851</v>
      </c>
      <c r="U43" s="86">
        <f>S43*T43</f>
        <v>1.234378902012228E-2</v>
      </c>
      <c r="V43" s="87">
        <f>分析係数表!D46</f>
        <v>1.4367816091954023E-2</v>
      </c>
      <c r="W43" s="167">
        <f>ROUND(S43*V43,0)</f>
        <v>0</v>
      </c>
      <c r="X43" s="76">
        <f>分析係数表!E46</f>
        <v>4.3103448275862072E-2</v>
      </c>
      <c r="Y43" s="166">
        <f>ROUND(S43*X43,0)</f>
        <v>0</v>
      </c>
    </row>
    <row r="44" spans="1:25" x14ac:dyDescent="0.2">
      <c r="A44" s="192">
        <v>40</v>
      </c>
      <c r="B44" s="14" t="s">
        <v>150</v>
      </c>
      <c r="C44" s="197">
        <f>SUM(C5:C43)</f>
        <v>100</v>
      </c>
      <c r="D44" s="92">
        <f>投入係数表!N44</f>
        <v>0.7446236559139785</v>
      </c>
      <c r="E44" s="91">
        <f>SUM(E5:E43)</f>
        <v>74.462365591397841</v>
      </c>
      <c r="F44" s="92">
        <f>分析係数表!C47</f>
        <v>0.47263002368346718</v>
      </c>
      <c r="G44" s="91">
        <f>SUM(G5:G43)</f>
        <v>6.4530351992213904</v>
      </c>
      <c r="H44" s="91">
        <f>SUM(H5:H43)</f>
        <v>7.2341674603092594</v>
      </c>
      <c r="I44" s="91">
        <f>SUM(I5:I43)</f>
        <v>107.23416746030924</v>
      </c>
      <c r="J44" s="92">
        <f>分析係数表!G47</f>
        <v>0.26462048578521241</v>
      </c>
      <c r="K44" s="93">
        <f>SUM(K5:K43)</f>
        <v>7.5092112368405335</v>
      </c>
      <c r="L44" s="94">
        <f>最終需要_まとめ!$L$33</f>
        <v>0.627</v>
      </c>
      <c r="M44" s="91">
        <f>K44*L44</f>
        <v>4.7082754454990141</v>
      </c>
      <c r="N44" s="95">
        <f>分析係数表!H47</f>
        <v>1</v>
      </c>
      <c r="O44" s="93">
        <f>SUM(O5:O43)</f>
        <v>4.7082754454990132</v>
      </c>
      <c r="P44" s="92">
        <f>分析係数表!C47</f>
        <v>0.47263002368346718</v>
      </c>
      <c r="Q44" s="96">
        <f>SUM(Q5:Q43)</f>
        <v>2.0097977996700842</v>
      </c>
      <c r="R44" s="91">
        <f>SUM(R5:R43)</f>
        <v>2.2574933372145289</v>
      </c>
      <c r="S44" s="97">
        <f>SUM(S5:S43)</f>
        <v>109.49166079752378</v>
      </c>
      <c r="T44" s="98">
        <f>分析係数表!F47</f>
        <v>0.52662257348619745</v>
      </c>
      <c r="U44" s="99">
        <f>SUM(U5:U43)</f>
        <v>29.19617852570461</v>
      </c>
      <c r="V44" s="100">
        <f>分析係数表!D47</f>
        <v>0.12117876158981061</v>
      </c>
      <c r="W44" s="164">
        <f>SUM(W5:W43)</f>
        <v>4</v>
      </c>
      <c r="X44" s="92">
        <f>分析係数表!E47</f>
        <v>8.7670283594003556E-2</v>
      </c>
      <c r="Y44" s="165">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300</v>
      </c>
      <c r="S2" s="3" t="s">
        <v>152</v>
      </c>
      <c r="U2" s="64" t="s">
        <v>209</v>
      </c>
      <c r="W2" s="3" t="s">
        <v>130</v>
      </c>
      <c r="Y2" s="3" t="s">
        <v>153</v>
      </c>
    </row>
    <row r="3" spans="1:25" ht="44" x14ac:dyDescent="0.2">
      <c r="B3" s="65"/>
      <c r="C3" s="66" t="s">
        <v>227</v>
      </c>
      <c r="D3" s="66" t="s">
        <v>239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投入係数表!O5</f>
        <v>0</v>
      </c>
      <c r="E5" s="77">
        <f t="shared" ref="E5:E38" si="0">$C$17*D5</f>
        <v>0</v>
      </c>
      <c r="F5" s="76">
        <f>分析係数表!C8</f>
        <v>1</v>
      </c>
      <c r="G5" s="77">
        <f t="shared" ref="G5:G38" si="1">E5*F5</f>
        <v>0</v>
      </c>
      <c r="H5" s="77">
        <f t="array" ref="H5:H43">MMULT(逆行列係数!C5:AO43,'13'!G5:G43)</f>
        <v>9.862920718172706E-4</v>
      </c>
      <c r="I5" s="77">
        <f t="shared" ref="I5:I38" si="2">C5+H5</f>
        <v>9.862920718172706E-4</v>
      </c>
      <c r="J5" s="76">
        <f>分析係数表!G8</f>
        <v>0.11965371866250442</v>
      </c>
      <c r="K5" s="78">
        <f t="shared" ref="K5:K38" si="3">I5*J5</f>
        <v>1.180135140802823E-4</v>
      </c>
      <c r="L5" s="79" t="s">
        <v>183</v>
      </c>
      <c r="M5" s="80" t="s">
        <v>183</v>
      </c>
      <c r="N5" s="81">
        <f>分析係数表!H8</f>
        <v>1.2017741412035444E-2</v>
      </c>
      <c r="O5" s="82">
        <f t="shared" ref="O5:O43" si="4">$M$44*N5</f>
        <v>9.00623174786368E-2</v>
      </c>
      <c r="P5" s="76">
        <f>分析係数表!C8</f>
        <v>1</v>
      </c>
      <c r="Q5" s="82">
        <f t="shared" ref="Q5:Q38" si="5">O5*P5</f>
        <v>9.00623174786368E-2</v>
      </c>
      <c r="R5" s="83">
        <f t="array" ref="R5:R43">MMULT(逆行列係数!C5:AO43,'13'!Q5:Q43)</f>
        <v>0.13412863534227676</v>
      </c>
      <c r="S5" s="84">
        <f t="shared" ref="S5:S38" si="6">I5+R5</f>
        <v>0.13511492741409403</v>
      </c>
      <c r="T5" s="85">
        <f>分析係数表!F8</f>
        <v>0.45142084768126667</v>
      </c>
      <c r="U5" s="86">
        <f t="shared" ref="U5:U38" si="7">S5*T5</f>
        <v>6.0993695067663146E-2</v>
      </c>
      <c r="V5" s="87">
        <f>分析係数表!D8</f>
        <v>0.2219933704502301</v>
      </c>
      <c r="W5" s="167">
        <f t="shared" ref="W5:W38" si="8">ROUND(S5*V5,0)</f>
        <v>0</v>
      </c>
      <c r="X5" s="76">
        <f>分析係数表!E8</f>
        <v>0.14173076304186916</v>
      </c>
      <c r="Y5" s="166">
        <f t="shared" ref="Y5:Y38" si="9">ROUND(S5*X5,0)</f>
        <v>0</v>
      </c>
    </row>
    <row r="6" spans="1:25" x14ac:dyDescent="0.2">
      <c r="A6" s="6" t="s">
        <v>219</v>
      </c>
      <c r="B6" s="5" t="s">
        <v>265</v>
      </c>
      <c r="C6" s="90"/>
      <c r="D6" s="76">
        <f>投入係数表!O6</f>
        <v>0</v>
      </c>
      <c r="E6" s="77">
        <f t="shared" si="0"/>
        <v>0</v>
      </c>
      <c r="F6" s="76">
        <f>分析係数表!C9</f>
        <v>0.51136363636363635</v>
      </c>
      <c r="G6" s="77">
        <f t="shared" si="1"/>
        <v>0</v>
      </c>
      <c r="H6" s="77">
        <v>5.822179442497567E-5</v>
      </c>
      <c r="I6" s="77">
        <f t="shared" si="2"/>
        <v>5.822179442497567E-5</v>
      </c>
      <c r="J6" s="76">
        <f>分析係数表!G9</f>
        <v>0.25773195876288657</v>
      </c>
      <c r="K6" s="78">
        <f t="shared" si="3"/>
        <v>1.5005617119839089E-5</v>
      </c>
      <c r="L6" s="79"/>
      <c r="M6" s="80"/>
      <c r="N6" s="81">
        <f>分析係数表!H9</f>
        <v>6.2940707886274014E-4</v>
      </c>
      <c r="O6" s="82">
        <f t="shared" si="4"/>
        <v>4.7168480512543012E-3</v>
      </c>
      <c r="P6" s="76">
        <f>分析係数表!C9</f>
        <v>0.51136363636363635</v>
      </c>
      <c r="Q6" s="82">
        <f t="shared" si="5"/>
        <v>2.4120245716641314E-3</v>
      </c>
      <c r="R6" s="83">
        <v>2.8742254806579698E-3</v>
      </c>
      <c r="S6" s="84">
        <f t="shared" si="6"/>
        <v>2.9324472750829455E-3</v>
      </c>
      <c r="T6" s="85">
        <f>分析係数表!F9</f>
        <v>0.69072164948453607</v>
      </c>
      <c r="U6" s="86">
        <f t="shared" si="7"/>
        <v>2.0255048188717252E-3</v>
      </c>
      <c r="V6" s="87">
        <f>分析係数表!D9</f>
        <v>0.13402061855670103</v>
      </c>
      <c r="W6" s="167">
        <f t="shared" si="8"/>
        <v>0</v>
      </c>
      <c r="X6" s="76">
        <f>分析係数表!E9</f>
        <v>0</v>
      </c>
      <c r="Y6" s="166">
        <f t="shared" si="9"/>
        <v>0</v>
      </c>
    </row>
    <row r="7" spans="1:25" x14ac:dyDescent="0.2">
      <c r="A7" s="6" t="s">
        <v>220</v>
      </c>
      <c r="B7" s="5" t="s">
        <v>266</v>
      </c>
      <c r="C7" s="90"/>
      <c r="D7" s="76">
        <f>投入係数表!O7</f>
        <v>0</v>
      </c>
      <c r="E7" s="77">
        <f t="shared" si="0"/>
        <v>0</v>
      </c>
      <c r="F7" s="76">
        <f>分析係数表!C10</f>
        <v>1</v>
      </c>
      <c r="G7" s="77">
        <f t="shared" si="1"/>
        <v>0</v>
      </c>
      <c r="H7" s="77">
        <v>2.9712842828728322E-3</v>
      </c>
      <c r="I7" s="77">
        <f t="shared" si="2"/>
        <v>2.9712842828728322E-3</v>
      </c>
      <c r="J7" s="76">
        <f>分析係数表!G10</f>
        <v>0.17918250950570341</v>
      </c>
      <c r="K7" s="78">
        <f t="shared" si="3"/>
        <v>5.324021742600084E-4</v>
      </c>
      <c r="L7" s="79"/>
      <c r="M7" s="80"/>
      <c r="N7" s="81">
        <f>分析係数表!H10</f>
        <v>1.2293107009037892E-3</v>
      </c>
      <c r="O7" s="82">
        <f t="shared" si="4"/>
        <v>9.2125938501060548E-3</v>
      </c>
      <c r="P7" s="76">
        <f>分析係数表!C10</f>
        <v>1</v>
      </c>
      <c r="Q7" s="82">
        <f t="shared" si="5"/>
        <v>9.2125938501060548E-3</v>
      </c>
      <c r="R7" s="83">
        <v>1.4808032244680408E-2</v>
      </c>
      <c r="S7" s="84">
        <f t="shared" si="6"/>
        <v>1.7779316527553241E-2</v>
      </c>
      <c r="T7" s="85">
        <f>分析係数表!F10</f>
        <v>0.51806083650190116</v>
      </c>
      <c r="U7" s="86">
        <f t="shared" si="7"/>
        <v>9.2107675926963086E-3</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投入係数表!O8</f>
        <v>0.15189873417721519</v>
      </c>
      <c r="E8" s="77">
        <f t="shared" si="0"/>
        <v>15.18987341772152</v>
      </c>
      <c r="F8" s="76">
        <f>分析係数表!C11</f>
        <v>1.1623683254631256E-2</v>
      </c>
      <c r="G8" s="77">
        <f t="shared" si="1"/>
        <v>0.17656227728553808</v>
      </c>
      <c r="H8" s="77">
        <v>0.18096232181705713</v>
      </c>
      <c r="I8" s="77">
        <f t="shared" si="2"/>
        <v>0.18096232181705713</v>
      </c>
      <c r="J8" s="76">
        <f>分析係数表!G11</f>
        <v>0.35416666666666669</v>
      </c>
      <c r="K8" s="78">
        <f t="shared" si="3"/>
        <v>6.409082231020774E-2</v>
      </c>
      <c r="L8" s="79"/>
      <c r="M8" s="80"/>
      <c r="N8" s="81">
        <f>分析係数表!H11</f>
        <v>-1.9668971214460629E-5</v>
      </c>
      <c r="O8" s="82">
        <f t="shared" si="4"/>
        <v>-1.4740150160169691E-4</v>
      </c>
      <c r="P8" s="76">
        <f>分析係数表!C11</f>
        <v>1.1623683254631256E-2</v>
      </c>
      <c r="Q8" s="82">
        <f t="shared" si="5"/>
        <v>-1.7133483658751468E-6</v>
      </c>
      <c r="R8" s="83">
        <v>5.0338344638747303E-4</v>
      </c>
      <c r="S8" s="84">
        <f t="shared" si="6"/>
        <v>0.1814657052634446</v>
      </c>
      <c r="T8" s="85">
        <f>分析係数表!F11</f>
        <v>0.60416666666666663</v>
      </c>
      <c r="U8" s="86">
        <f t="shared" si="7"/>
        <v>0.1096355302633311</v>
      </c>
      <c r="V8" s="87">
        <f>分析係数表!D11</f>
        <v>8.3333333333333329E-2</v>
      </c>
      <c r="W8" s="167">
        <f t="shared" si="8"/>
        <v>0</v>
      </c>
      <c r="X8" s="76">
        <f>分析係数表!E11</f>
        <v>6.25E-2</v>
      </c>
      <c r="Y8" s="166">
        <f t="shared" si="9"/>
        <v>0</v>
      </c>
    </row>
    <row r="9" spans="1:25" x14ac:dyDescent="0.2">
      <c r="A9" s="6" t="s">
        <v>222</v>
      </c>
      <c r="B9" s="5" t="s">
        <v>190</v>
      </c>
      <c r="C9" s="90"/>
      <c r="D9" s="76">
        <f>投入係数表!O9</f>
        <v>0</v>
      </c>
      <c r="E9" s="77">
        <f t="shared" si="0"/>
        <v>0</v>
      </c>
      <c r="F9" s="76">
        <f>分析係数表!C12</f>
        <v>0.11373523927905527</v>
      </c>
      <c r="G9" s="77">
        <f t="shared" si="1"/>
        <v>0</v>
      </c>
      <c r="H9" s="77">
        <v>2.4734145292895708E-4</v>
      </c>
      <c r="I9" s="77">
        <f t="shared" si="2"/>
        <v>2.4734145292895708E-4</v>
      </c>
      <c r="J9" s="76">
        <f>分析係数表!G12</f>
        <v>0.14013636107511129</v>
      </c>
      <c r="K9" s="78">
        <f t="shared" si="3"/>
        <v>3.4661531156494973E-5</v>
      </c>
      <c r="L9" s="79"/>
      <c r="M9" s="80"/>
      <c r="N9" s="81">
        <f>分析係数表!H12</f>
        <v>9.2788371704218012E-2</v>
      </c>
      <c r="O9" s="82">
        <f t="shared" si="4"/>
        <v>0.69536658380600513</v>
      </c>
      <c r="P9" s="76">
        <f>分析係数表!C12</f>
        <v>0.11373523927905527</v>
      </c>
      <c r="Q9" s="82">
        <f t="shared" si="5"/>
        <v>7.9087684795835236E-2</v>
      </c>
      <c r="R9" s="83">
        <v>8.9361259775500634E-2</v>
      </c>
      <c r="S9" s="84">
        <f t="shared" si="6"/>
        <v>8.9608601228429591E-2</v>
      </c>
      <c r="T9" s="85">
        <f>分析係数表!F12</f>
        <v>0.31610976503070942</v>
      </c>
      <c r="U9" s="86">
        <f t="shared" si="7"/>
        <v>2.8326153879049416E-2</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投入係数表!O10</f>
        <v>0</v>
      </c>
      <c r="E10" s="77">
        <f t="shared" si="0"/>
        <v>0</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0.10531837289441243</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投入係数表!O11</f>
        <v>0</v>
      </c>
      <c r="E11" s="77">
        <f t="shared" si="0"/>
        <v>0</v>
      </c>
      <c r="F11" s="76">
        <f>分析係数表!C14</f>
        <v>8.3810515356585125E-2</v>
      </c>
      <c r="G11" s="77">
        <f t="shared" si="1"/>
        <v>0</v>
      </c>
      <c r="H11" s="77">
        <v>6.2522240502131329E-3</v>
      </c>
      <c r="I11" s="77">
        <f t="shared" si="2"/>
        <v>6.2522240502131329E-3</v>
      </c>
      <c r="J11" s="76">
        <f>分析係数表!G14</f>
        <v>0.16188655194391333</v>
      </c>
      <c r="K11" s="78">
        <f t="shared" si="3"/>
        <v>1.0121509934698126E-3</v>
      </c>
      <c r="L11" s="79"/>
      <c r="M11" s="80"/>
      <c r="N11" s="81">
        <f>分析係数表!H14</f>
        <v>1.1703037872604074E-3</v>
      </c>
      <c r="O11" s="82">
        <f t="shared" si="4"/>
        <v>8.7703893453009649E-3</v>
      </c>
      <c r="P11" s="76">
        <f>分析係数表!C14</f>
        <v>8.3810515356585125E-2</v>
      </c>
      <c r="Q11" s="82">
        <f t="shared" si="5"/>
        <v>7.3505085090757704E-4</v>
      </c>
      <c r="R11" s="83">
        <v>2.7544350178643992E-3</v>
      </c>
      <c r="S11" s="84">
        <f t="shared" si="6"/>
        <v>9.0066590680775317E-3</v>
      </c>
      <c r="T11" s="85">
        <f>分析係数表!F14</f>
        <v>0.30656469088591459</v>
      </c>
      <c r="U11" s="86">
        <f t="shared" si="7"/>
        <v>2.761123653120008E-3</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投入係数表!O12</f>
        <v>1.2658227848101266E-2</v>
      </c>
      <c r="E12" s="77">
        <f t="shared" si="0"/>
        <v>1.2658227848101267</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6.4193353947538986E-2</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投入係数表!O13</f>
        <v>0</v>
      </c>
      <c r="E13" s="77">
        <f t="shared" si="0"/>
        <v>0</v>
      </c>
      <c r="F13" s="76">
        <f>分析係数表!C16</f>
        <v>0.33235149729995095</v>
      </c>
      <c r="G13" s="77">
        <f t="shared" si="1"/>
        <v>0</v>
      </c>
      <c r="H13" s="77">
        <v>5.6329142642806265E-2</v>
      </c>
      <c r="I13" s="77">
        <f t="shared" si="2"/>
        <v>5.6329142642806265E-2</v>
      </c>
      <c r="J13" s="76">
        <f>分析係数表!G16</f>
        <v>3.3478406427854032E-2</v>
      </c>
      <c r="K13" s="78">
        <f t="shared" si="3"/>
        <v>1.885809931128432E-3</v>
      </c>
      <c r="L13" s="79"/>
      <c r="M13" s="80"/>
      <c r="N13" s="81">
        <f>分析係数表!H16</f>
        <v>1.6757963474720455E-2</v>
      </c>
      <c r="O13" s="82">
        <f t="shared" si="4"/>
        <v>0.12558607936464575</v>
      </c>
      <c r="P13" s="76">
        <f>分析係数表!C16</f>
        <v>0.33235149729995095</v>
      </c>
      <c r="Q13" s="82">
        <f t="shared" si="5"/>
        <v>4.1738721516870483E-2</v>
      </c>
      <c r="R13" s="83">
        <v>5.155436764007057E-2</v>
      </c>
      <c r="S13" s="84">
        <f t="shared" si="6"/>
        <v>0.10788351028287683</v>
      </c>
      <c r="T13" s="85">
        <f>分析係数表!F16</f>
        <v>0.28858386340810177</v>
      </c>
      <c r="U13" s="86">
        <f t="shared" si="7"/>
        <v>3.1133440195460271E-2</v>
      </c>
      <c r="V13" s="87">
        <f>分析係数表!D16</f>
        <v>0</v>
      </c>
      <c r="W13" s="167">
        <f t="shared" si="8"/>
        <v>0</v>
      </c>
      <c r="X13" s="76">
        <f>分析係数表!E16</f>
        <v>0</v>
      </c>
      <c r="Y13" s="166">
        <f t="shared" si="9"/>
        <v>0</v>
      </c>
    </row>
    <row r="14" spans="1:25" x14ac:dyDescent="0.2">
      <c r="A14" s="6" t="s">
        <v>2</v>
      </c>
      <c r="B14" s="5" t="s">
        <v>364</v>
      </c>
      <c r="C14" s="90"/>
      <c r="D14" s="76">
        <f>投入係数表!O14</f>
        <v>0</v>
      </c>
      <c r="E14" s="77">
        <f t="shared" si="0"/>
        <v>0</v>
      </c>
      <c r="F14" s="76">
        <f>分析係数表!C17</f>
        <v>6.074586697424067E-2</v>
      </c>
      <c r="G14" s="77">
        <f t="shared" si="1"/>
        <v>0</v>
      </c>
      <c r="H14" s="77">
        <v>2.8460400897312266E-3</v>
      </c>
      <c r="I14" s="77">
        <f t="shared" si="2"/>
        <v>2.8460400897312266E-3</v>
      </c>
      <c r="J14" s="76">
        <f>分析係数表!G17</f>
        <v>0.21321961620469082</v>
      </c>
      <c r="K14" s="78">
        <f t="shared" si="3"/>
        <v>6.0683157563565595E-4</v>
      </c>
      <c r="L14" s="79"/>
      <c r="M14" s="80"/>
      <c r="N14" s="81">
        <f>分析係数表!H17</f>
        <v>2.8520008260967912E-3</v>
      </c>
      <c r="O14" s="82">
        <f t="shared" si="4"/>
        <v>2.1373217732246052E-2</v>
      </c>
      <c r="P14" s="76">
        <f>分析係数表!C17</f>
        <v>6.074586697424067E-2</v>
      </c>
      <c r="Q14" s="82">
        <f t="shared" si="5"/>
        <v>1.2983346411745006E-3</v>
      </c>
      <c r="R14" s="83">
        <v>2.3682084255113468E-3</v>
      </c>
      <c r="S14" s="84">
        <f t="shared" si="6"/>
        <v>5.2142485152425738E-3</v>
      </c>
      <c r="T14" s="85">
        <f>分析係数表!F17</f>
        <v>0.32302771855010659</v>
      </c>
      <c r="U14" s="86">
        <f t="shared" si="7"/>
        <v>1.6843468018320892E-3</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投入係数表!O15</f>
        <v>1.2658227848101266E-2</v>
      </c>
      <c r="E15" s="77">
        <f t="shared" si="0"/>
        <v>1.2658227848101267</v>
      </c>
      <c r="F15" s="76">
        <f>分析係数表!C18</f>
        <v>0.54911591355599221</v>
      </c>
      <c r="G15" s="77">
        <f t="shared" si="1"/>
        <v>0.69508343488100288</v>
      </c>
      <c r="H15" s="77">
        <v>0.73604926628247525</v>
      </c>
      <c r="I15" s="77">
        <f t="shared" si="2"/>
        <v>0.73604926628247525</v>
      </c>
      <c r="J15" s="76">
        <f>分析係数表!G18</f>
        <v>0.21576398062527521</v>
      </c>
      <c r="K15" s="78">
        <f t="shared" si="3"/>
        <v>0.15881291962942001</v>
      </c>
      <c r="L15" s="79"/>
      <c r="M15" s="80"/>
      <c r="N15" s="81">
        <f>分析係数表!H18</f>
        <v>4.5238633793259444E-4</v>
      </c>
      <c r="O15" s="82">
        <f t="shared" si="4"/>
        <v>3.3902345368390283E-3</v>
      </c>
      <c r="P15" s="76">
        <f>分析係数表!C18</f>
        <v>0.54911591355599221</v>
      </c>
      <c r="Q15" s="82">
        <f t="shared" si="5"/>
        <v>1.8616317348654392E-3</v>
      </c>
      <c r="R15" s="83">
        <v>4.3293511406645247E-3</v>
      </c>
      <c r="S15" s="84">
        <f t="shared" si="6"/>
        <v>0.74037861742313982</v>
      </c>
      <c r="T15" s="85">
        <f>分析係数表!F18</f>
        <v>0.45985615734624979</v>
      </c>
      <c r="U15" s="86">
        <f t="shared" si="7"/>
        <v>0.34046766598953426</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投入係数表!O16</f>
        <v>0</v>
      </c>
      <c r="E16" s="77">
        <f t="shared" si="0"/>
        <v>0</v>
      </c>
      <c r="F16" s="76">
        <f>分析係数表!C19</f>
        <v>2.9142663503896937E-2</v>
      </c>
      <c r="G16" s="77">
        <f t="shared" si="1"/>
        <v>0</v>
      </c>
      <c r="H16" s="77">
        <v>2.9496190662790973E-4</v>
      </c>
      <c r="I16" s="77">
        <f t="shared" si="2"/>
        <v>2.9496190662790973E-4</v>
      </c>
      <c r="J16" s="76">
        <f>分析係数表!G19</f>
        <v>5.9139784946236562E-2</v>
      </c>
      <c r="K16" s="78">
        <f t="shared" si="3"/>
        <v>1.7443983725306491E-5</v>
      </c>
      <c r="L16" s="79"/>
      <c r="M16" s="80"/>
      <c r="N16" s="81">
        <f>分析係数表!H19</f>
        <v>-1.1801382728676376E-4</v>
      </c>
      <c r="O16" s="82">
        <f t="shared" si="4"/>
        <v>-8.8440900961018131E-4</v>
      </c>
      <c r="P16" s="76">
        <f>分析係数表!C19</f>
        <v>2.9142663503896937E-2</v>
      </c>
      <c r="Q16" s="82">
        <f t="shared" si="5"/>
        <v>-2.5774034166884268E-5</v>
      </c>
      <c r="R16" s="83">
        <v>5.5097380354977519E-5</v>
      </c>
      <c r="S16" s="84">
        <f t="shared" si="6"/>
        <v>3.5005928698288727E-4</v>
      </c>
      <c r="T16" s="85">
        <f>分析係数表!F19</f>
        <v>0.2446236559139785</v>
      </c>
      <c r="U16" s="86">
        <f t="shared" si="7"/>
        <v>8.5632782568394468E-5</v>
      </c>
      <c r="V16" s="87">
        <f>分析係数表!D19</f>
        <v>3.4946236559139782E-2</v>
      </c>
      <c r="W16" s="167">
        <f t="shared" si="8"/>
        <v>0</v>
      </c>
      <c r="X16" s="76">
        <f>分析係数表!E19</f>
        <v>1.8817204301075269E-2</v>
      </c>
      <c r="Y16" s="166">
        <f t="shared" si="9"/>
        <v>0</v>
      </c>
    </row>
    <row r="17" spans="1:25" x14ac:dyDescent="0.2">
      <c r="A17" s="6" t="s">
        <v>5</v>
      </c>
      <c r="B17" s="5" t="s">
        <v>33</v>
      </c>
      <c r="C17" s="75">
        <f>最終需要_まとめ!C18</f>
        <v>100</v>
      </c>
      <c r="D17" s="76">
        <f>投入係数表!O17</f>
        <v>0.44303797468354428</v>
      </c>
      <c r="E17" s="77">
        <f t="shared" si="0"/>
        <v>44.303797468354425</v>
      </c>
      <c r="F17" s="76">
        <f>分析係数表!C20</f>
        <v>9.9464422341239977E-3</v>
      </c>
      <c r="G17" s="77">
        <f t="shared" si="1"/>
        <v>0.4406651622713163</v>
      </c>
      <c r="H17" s="77">
        <v>0.44276998276895418</v>
      </c>
      <c r="I17" s="77">
        <f t="shared" si="2"/>
        <v>100.44276998276895</v>
      </c>
      <c r="J17" s="76">
        <f>分析係数表!G20</f>
        <v>0.10126582278481013</v>
      </c>
      <c r="K17" s="78">
        <f t="shared" si="3"/>
        <v>10.171419745090526</v>
      </c>
      <c r="L17" s="79"/>
      <c r="M17" s="80"/>
      <c r="N17" s="81">
        <f>分析係数表!H20</f>
        <v>5.6056567961212792E-4</v>
      </c>
      <c r="O17" s="82">
        <f t="shared" si="4"/>
        <v>4.2009427956483615E-3</v>
      </c>
      <c r="P17" s="76">
        <f>分析係数表!C20</f>
        <v>9.9464422341239977E-3</v>
      </c>
      <c r="Q17" s="82">
        <f t="shared" si="5"/>
        <v>4.17844348457758E-5</v>
      </c>
      <c r="R17" s="83">
        <v>7.5495034725875382E-5</v>
      </c>
      <c r="S17" s="84">
        <f t="shared" si="6"/>
        <v>100.44284547780367</v>
      </c>
      <c r="T17" s="85">
        <f>分析係数表!F20</f>
        <v>0.22784810126582278</v>
      </c>
      <c r="U17" s="86">
        <f t="shared" si="7"/>
        <v>22.885711627854</v>
      </c>
      <c r="V17" s="87">
        <f>分析係数表!D20</f>
        <v>1.2658227848101266E-2</v>
      </c>
      <c r="W17" s="167">
        <f t="shared" si="8"/>
        <v>1</v>
      </c>
      <c r="X17" s="76">
        <f>分析係数表!E20</f>
        <v>0</v>
      </c>
      <c r="Y17" s="166">
        <f t="shared" si="9"/>
        <v>0</v>
      </c>
    </row>
    <row r="18" spans="1:25" x14ac:dyDescent="0.2">
      <c r="A18" s="6" t="s">
        <v>6</v>
      </c>
      <c r="B18" s="5" t="s">
        <v>34</v>
      </c>
      <c r="C18" s="90"/>
      <c r="D18" s="76">
        <f>投入係数表!O18</f>
        <v>0</v>
      </c>
      <c r="E18" s="77">
        <f t="shared" si="0"/>
        <v>0</v>
      </c>
      <c r="F18" s="76">
        <f>分析係数表!C21</f>
        <v>0.16340425531914893</v>
      </c>
      <c r="G18" s="77">
        <f t="shared" si="1"/>
        <v>0</v>
      </c>
      <c r="H18" s="77">
        <v>4.5125032241411225E-3</v>
      </c>
      <c r="I18" s="77">
        <f t="shared" si="2"/>
        <v>4.5125032241411225E-3</v>
      </c>
      <c r="J18" s="76">
        <f>分析係数表!G21</f>
        <v>0.28521373510861947</v>
      </c>
      <c r="K18" s="78">
        <f t="shared" si="3"/>
        <v>1.2870278992469775E-3</v>
      </c>
      <c r="L18" s="79"/>
      <c r="M18" s="80"/>
      <c r="N18" s="81">
        <f>分析係数表!H21</f>
        <v>9.2444164707964954E-4</v>
      </c>
      <c r="O18" s="82">
        <f t="shared" si="4"/>
        <v>6.9278705752797544E-3</v>
      </c>
      <c r="P18" s="76">
        <f>分析係数表!C21</f>
        <v>0.16340425531914893</v>
      </c>
      <c r="Q18" s="82">
        <f t="shared" si="5"/>
        <v>1.1320435323010321E-3</v>
      </c>
      <c r="R18" s="83">
        <v>2.3872337168152811E-3</v>
      </c>
      <c r="S18" s="84">
        <f t="shared" si="6"/>
        <v>6.8997369409564031E-3</v>
      </c>
      <c r="T18" s="85">
        <f>分析係数表!F21</f>
        <v>0.42560149497780891</v>
      </c>
      <c r="U18" s="86">
        <f t="shared" si="7"/>
        <v>2.9365383570246592E-3</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投入係数表!O19</f>
        <v>0</v>
      </c>
      <c r="E19" s="77">
        <f t="shared" si="0"/>
        <v>0</v>
      </c>
      <c r="F19" s="76">
        <f>分析係数表!C22</f>
        <v>3.8216560509554132E-2</v>
      </c>
      <c r="G19" s="77">
        <f t="shared" si="1"/>
        <v>0</v>
      </c>
      <c r="H19" s="77">
        <v>1.1087365816024474E-4</v>
      </c>
      <c r="I19" s="77">
        <f t="shared" si="2"/>
        <v>1.1087365816024474E-4</v>
      </c>
      <c r="J19" s="76">
        <f>分析係数表!G22</f>
        <v>0.19408999328408327</v>
      </c>
      <c r="K19" s="78">
        <f t="shared" si="3"/>
        <v>2.1519467567703646E-5</v>
      </c>
      <c r="L19" s="79"/>
      <c r="M19" s="80"/>
      <c r="N19" s="81">
        <f>分析係数表!H22</f>
        <v>3.9337942428921259E-5</v>
      </c>
      <c r="O19" s="82">
        <f t="shared" si="4"/>
        <v>2.9480300320339382E-4</v>
      </c>
      <c r="P19" s="76">
        <f>分析係数表!C22</f>
        <v>3.8216560509554132E-2</v>
      </c>
      <c r="Q19" s="82">
        <f t="shared" si="5"/>
        <v>1.126635681032078E-5</v>
      </c>
      <c r="R19" s="83">
        <v>1.0527507340343329E-4</v>
      </c>
      <c r="S19" s="84">
        <f t="shared" si="6"/>
        <v>2.1614873156367801E-4</v>
      </c>
      <c r="T19" s="85">
        <f>分析係数表!F22</f>
        <v>0.41168569509738079</v>
      </c>
      <c r="U19" s="86">
        <f t="shared" si="7"/>
        <v>8.8985340798209954E-5</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投入係数表!O20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2.2110225240254533E-4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投入係数表!O21</f>
        <v>0</v>
      </c>
      <c r="E21" s="77">
        <f t="shared" si="0"/>
        <v>0</v>
      </c>
      <c r="F21" s="76">
        <f>分析係数表!C24</f>
        <v>0.44444444444444442</v>
      </c>
      <c r="G21" s="77">
        <f t="shared" si="1"/>
        <v>0</v>
      </c>
      <c r="H21" s="77">
        <v>1.0614848307635826E-3</v>
      </c>
      <c r="I21" s="77">
        <f t="shared" si="2"/>
        <v>1.0614848307635826E-3</v>
      </c>
      <c r="J21" s="76">
        <f>分析係数表!G24</f>
        <v>0.20874587458745875</v>
      </c>
      <c r="K21" s="78">
        <f t="shared" si="3"/>
        <v>2.2158057935906469E-4</v>
      </c>
      <c r="L21" s="79"/>
      <c r="M21" s="80"/>
      <c r="N21" s="81">
        <f>分析係数表!H24</f>
        <v>3.6387596746752162E-4</v>
      </c>
      <c r="O21" s="82">
        <f t="shared" si="4"/>
        <v>2.7269277796313925E-3</v>
      </c>
      <c r="P21" s="76">
        <f>分析係数表!C24</f>
        <v>0.44444444444444442</v>
      </c>
      <c r="Q21" s="82">
        <f t="shared" si="5"/>
        <v>1.2119679020583965E-3</v>
      </c>
      <c r="R21" s="83">
        <v>4.2234359849820675E-3</v>
      </c>
      <c r="S21" s="84">
        <f t="shared" si="6"/>
        <v>5.2849208157456501E-3</v>
      </c>
      <c r="T21" s="85">
        <f>分析係数表!F24</f>
        <v>0.39356435643564358</v>
      </c>
      <c r="U21" s="86">
        <f t="shared" si="7"/>
        <v>2.0799564596622731E-3</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投入係数表!O22</f>
        <v>0</v>
      </c>
      <c r="E22" s="77">
        <f t="shared" si="0"/>
        <v>0</v>
      </c>
      <c r="F22" s="76">
        <f>分析係数表!C25</f>
        <v>6.3926940639269514E-3</v>
      </c>
      <c r="G22" s="77">
        <f t="shared" si="1"/>
        <v>0</v>
      </c>
      <c r="H22" s="77">
        <v>3.553429383747823E-5</v>
      </c>
      <c r="I22" s="77">
        <f t="shared" si="2"/>
        <v>3.553429383747823E-5</v>
      </c>
      <c r="J22" s="76">
        <f>分析係数表!G25</f>
        <v>0.2</v>
      </c>
      <c r="K22" s="78">
        <f t="shared" si="3"/>
        <v>7.1068587674956461E-6</v>
      </c>
      <c r="L22" s="79"/>
      <c r="M22" s="80"/>
      <c r="N22" s="81">
        <f>分析係数表!H25</f>
        <v>5.212277371832066E-4</v>
      </c>
      <c r="O22" s="82">
        <f t="shared" si="4"/>
        <v>3.9061397924449672E-3</v>
      </c>
      <c r="P22" s="76">
        <f>分析係数表!C25</f>
        <v>6.3926940639269514E-3</v>
      </c>
      <c r="Q22" s="82">
        <f t="shared" si="5"/>
        <v>2.4970756664031795E-5</v>
      </c>
      <c r="R22" s="83">
        <v>6.5685580454482987E-5</v>
      </c>
      <c r="S22" s="84">
        <f t="shared" si="6"/>
        <v>1.0121987429196122E-4</v>
      </c>
      <c r="T22" s="85">
        <f>分析係数表!F25</f>
        <v>0.35238095238095241</v>
      </c>
      <c r="U22" s="86">
        <f t="shared" si="7"/>
        <v>3.5667955702881575E-5</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投入係数表!O23</f>
        <v>0</v>
      </c>
      <c r="E23" s="77">
        <f t="shared" si="0"/>
        <v>0</v>
      </c>
      <c r="F23" s="76">
        <f>分析係数表!C26</f>
        <v>0.22258379433778064</v>
      </c>
      <c r="G23" s="77">
        <f t="shared" si="1"/>
        <v>0</v>
      </c>
      <c r="H23" s="77">
        <v>4.4478646458869712E-4</v>
      </c>
      <c r="I23" s="77">
        <f t="shared" si="2"/>
        <v>4.4478646458869712E-4</v>
      </c>
      <c r="J23" s="76">
        <f>分析係数表!G26</f>
        <v>0.19608865710560625</v>
      </c>
      <c r="K23" s="78">
        <f t="shared" si="3"/>
        <v>8.7217580539947903E-5</v>
      </c>
      <c r="L23" s="79"/>
      <c r="M23" s="80"/>
      <c r="N23" s="81">
        <f>分析係数表!H26</f>
        <v>1.1073630793741334E-2</v>
      </c>
      <c r="O23" s="82">
        <f t="shared" si="4"/>
        <v>8.298704540175536E-2</v>
      </c>
      <c r="P23" s="76">
        <f>分析係数表!C26</f>
        <v>0.22258379433778064</v>
      </c>
      <c r="Q23" s="82">
        <f t="shared" si="5"/>
        <v>1.8471571446404378E-2</v>
      </c>
      <c r="R23" s="83">
        <v>1.9423268911088497E-2</v>
      </c>
      <c r="S23" s="84">
        <f t="shared" si="6"/>
        <v>1.9868055375677193E-2</v>
      </c>
      <c r="T23" s="85">
        <f>分析係数表!F26</f>
        <v>0.33481095176010428</v>
      </c>
      <c r="U23" s="86">
        <f t="shared" si="7"/>
        <v>6.6520425299529369E-3</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投入係数表!O24</f>
        <v>0</v>
      </c>
      <c r="E24" s="77">
        <f t="shared" si="0"/>
        <v>0</v>
      </c>
      <c r="F24" s="76">
        <f>分析係数表!C27</f>
        <v>1.0521885521885488E-2</v>
      </c>
      <c r="G24" s="77">
        <f t="shared" si="1"/>
        <v>0</v>
      </c>
      <c r="H24" s="77">
        <v>8.72645605144758E-6</v>
      </c>
      <c r="I24" s="77">
        <f t="shared" si="2"/>
        <v>8.72645605144758E-6</v>
      </c>
      <c r="J24" s="76">
        <f>分析係数表!G27</f>
        <v>0.17391304347826086</v>
      </c>
      <c r="K24" s="78">
        <f t="shared" si="3"/>
        <v>1.5176445306865355E-6</v>
      </c>
      <c r="L24" s="79"/>
      <c r="M24" s="80"/>
      <c r="N24" s="81">
        <f>分析係数表!H27</f>
        <v>1.0867106595989497E-2</v>
      </c>
      <c r="O24" s="82">
        <f t="shared" si="4"/>
        <v>8.1439329634937538E-2</v>
      </c>
      <c r="P24" s="76">
        <f>分析係数表!C27</f>
        <v>1.0521885521885488E-2</v>
      </c>
      <c r="Q24" s="82">
        <f t="shared" si="5"/>
        <v>8.56895303397909E-4</v>
      </c>
      <c r="R24" s="83">
        <v>8.6389489871999689E-4</v>
      </c>
      <c r="S24" s="84">
        <f t="shared" si="6"/>
        <v>8.726213547714445E-4</v>
      </c>
      <c r="T24" s="85">
        <f>分析係数表!F27</f>
        <v>0.36231884057971014</v>
      </c>
      <c r="U24" s="86">
        <f t="shared" si="7"/>
        <v>3.1616715752588568E-4</v>
      </c>
      <c r="V24" s="87">
        <f>分析係数表!D27</f>
        <v>0</v>
      </c>
      <c r="W24" s="167">
        <f t="shared" si="8"/>
        <v>0</v>
      </c>
      <c r="X24" s="76">
        <f>分析係数表!E27</f>
        <v>0</v>
      </c>
      <c r="Y24" s="166">
        <f t="shared" si="9"/>
        <v>0</v>
      </c>
    </row>
    <row r="25" spans="1:25" x14ac:dyDescent="0.2">
      <c r="A25" s="6" t="s">
        <v>13</v>
      </c>
      <c r="B25" s="5" t="s">
        <v>191</v>
      </c>
      <c r="C25" s="90"/>
      <c r="D25" s="76">
        <f>投入係数表!O25</f>
        <v>0</v>
      </c>
      <c r="E25" s="77">
        <f t="shared" si="0"/>
        <v>0</v>
      </c>
      <c r="F25" s="76">
        <f>分析係数表!C28</f>
        <v>5.934473521533068E-2</v>
      </c>
      <c r="G25" s="77">
        <f t="shared" si="1"/>
        <v>0</v>
      </c>
      <c r="H25" s="77">
        <v>6.4475277543020524E-4</v>
      </c>
      <c r="I25" s="77">
        <f t="shared" si="2"/>
        <v>6.4475277543020524E-4</v>
      </c>
      <c r="J25" s="76">
        <f>分析係数表!G28</f>
        <v>0.12525252525252525</v>
      </c>
      <c r="K25" s="78">
        <f t="shared" si="3"/>
        <v>8.0756913286207522E-5</v>
      </c>
      <c r="L25" s="79"/>
      <c r="M25" s="80"/>
      <c r="N25" s="81">
        <f>分析係数表!H28</f>
        <v>2.0780268088077654E-2</v>
      </c>
      <c r="O25" s="82">
        <f t="shared" si="4"/>
        <v>0.15572968644219276</v>
      </c>
      <c r="P25" s="76">
        <f>分析係数表!C28</f>
        <v>5.934473521533068E-2</v>
      </c>
      <c r="Q25" s="82">
        <f t="shared" si="5"/>
        <v>9.241737007078402E-3</v>
      </c>
      <c r="R25" s="83">
        <v>9.8885013297835018E-3</v>
      </c>
      <c r="S25" s="84">
        <f t="shared" si="6"/>
        <v>1.0533254105213706E-2</v>
      </c>
      <c r="T25" s="85">
        <f>分析係数表!F28</f>
        <v>0.21414141414141413</v>
      </c>
      <c r="U25" s="86">
        <f t="shared" si="7"/>
        <v>2.255605929601319E-3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投入係数表!O26</f>
        <v>3.7974683544303799E-2</v>
      </c>
      <c r="E26" s="77">
        <f t="shared" si="0"/>
        <v>3.79746835443038</v>
      </c>
      <c r="F26" s="76">
        <f>分析係数表!C29</f>
        <v>0.10737736577829282</v>
      </c>
      <c r="G26" s="77">
        <f t="shared" si="1"/>
        <v>0.40776214852516263</v>
      </c>
      <c r="H26" s="77">
        <v>0.41552071053794154</v>
      </c>
      <c r="I26" s="77">
        <f t="shared" si="2"/>
        <v>0.41552071053794154</v>
      </c>
      <c r="J26" s="76">
        <f>分析係数表!G29</f>
        <v>0.26220204313280365</v>
      </c>
      <c r="K26" s="78">
        <f t="shared" si="3"/>
        <v>0.10895037926704257</v>
      </c>
      <c r="L26" s="79"/>
      <c r="M26" s="80"/>
      <c r="N26" s="81">
        <f>分析係数表!H29</f>
        <v>9.8049821504086233E-3</v>
      </c>
      <c r="O26" s="82">
        <f t="shared" si="4"/>
        <v>7.3479648548445908E-2</v>
      </c>
      <c r="P26" s="76">
        <f>分析係数表!C29</f>
        <v>0.10737736577829282</v>
      </c>
      <c r="Q26" s="82">
        <f t="shared" si="5"/>
        <v>7.8900510994468799E-3</v>
      </c>
      <c r="R26" s="83">
        <v>1.0121214752367502E-2</v>
      </c>
      <c r="S26" s="84">
        <f t="shared" si="6"/>
        <v>0.42564192529030903</v>
      </c>
      <c r="T26" s="85">
        <f>分析係数表!F29</f>
        <v>0.42792281498297391</v>
      </c>
      <c r="U26" s="86">
        <f t="shared" si="7"/>
        <v>0.18214189084500171</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投入係数表!O27</f>
        <v>0</v>
      </c>
      <c r="E27" s="77">
        <f t="shared" si="0"/>
        <v>0</v>
      </c>
      <c r="F27" s="76">
        <f>分析係数表!C30</f>
        <v>1</v>
      </c>
      <c r="G27" s="77">
        <f t="shared" si="1"/>
        <v>0</v>
      </c>
      <c r="H27" s="77">
        <v>2.3662680781352426E-2</v>
      </c>
      <c r="I27" s="77">
        <f t="shared" si="2"/>
        <v>2.3662680781352426E-2</v>
      </c>
      <c r="J27" s="76">
        <f>分析係数表!G30</f>
        <v>0.34459787999611008</v>
      </c>
      <c r="K27" s="78">
        <f t="shared" si="3"/>
        <v>8.1541096322787429E-3</v>
      </c>
      <c r="L27" s="79"/>
      <c r="M27" s="80"/>
      <c r="N27" s="81">
        <f>分析係数表!H30</f>
        <v>0</v>
      </c>
      <c r="O27" s="82">
        <f t="shared" si="4"/>
        <v>0</v>
      </c>
      <c r="P27" s="76">
        <f>分析係数表!C30</f>
        <v>1</v>
      </c>
      <c r="Q27" s="82">
        <f t="shared" si="5"/>
        <v>0</v>
      </c>
      <c r="R27" s="83">
        <v>1.8734700294393669E-2</v>
      </c>
      <c r="S27" s="84">
        <f t="shared" si="6"/>
        <v>4.2397381075746095E-2</v>
      </c>
      <c r="T27" s="85">
        <f>分析係数表!F30</f>
        <v>0.44063016629388313</v>
      </c>
      <c r="U27" s="86">
        <f t="shared" si="7"/>
        <v>1.8681565073831136E-2</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投入係数表!O28</f>
        <v>3.7974683544303799E-2</v>
      </c>
      <c r="E28" s="77">
        <f t="shared" si="0"/>
        <v>3.79746835443038</v>
      </c>
      <c r="F28" s="76">
        <f>分析係数表!C31</f>
        <v>0.18861092824226466</v>
      </c>
      <c r="G28" s="77">
        <f t="shared" si="1"/>
        <v>0.71624403129973924</v>
      </c>
      <c r="H28" s="77">
        <v>0.75348747937411753</v>
      </c>
      <c r="I28" s="77">
        <f t="shared" si="2"/>
        <v>0.75348747937411753</v>
      </c>
      <c r="J28" s="76">
        <f>分析係数表!G31</f>
        <v>7.1118820468343447E-2</v>
      </c>
      <c r="K28" s="78">
        <f t="shared" si="3"/>
        <v>5.3587140770752502E-2</v>
      </c>
      <c r="L28" s="79"/>
      <c r="M28" s="80"/>
      <c r="N28" s="81">
        <f>分析係数表!H31</f>
        <v>2.3061868748955085E-2</v>
      </c>
      <c r="O28" s="82">
        <f t="shared" si="4"/>
        <v>0.17282826062798959</v>
      </c>
      <c r="P28" s="76">
        <f>分析係数表!C31</f>
        <v>0.18861092824226466</v>
      </c>
      <c r="Q28" s="82">
        <f t="shared" si="5"/>
        <v>3.2597298663541156E-2</v>
      </c>
      <c r="R28" s="83">
        <v>4.1962988283752958E-2</v>
      </c>
      <c r="S28" s="84">
        <f t="shared" si="6"/>
        <v>0.79545046765787053</v>
      </c>
      <c r="T28" s="85">
        <f>分析係数表!F31</f>
        <v>0.34518647007805725</v>
      </c>
      <c r="U28" s="86">
        <f t="shared" si="7"/>
        <v>0.27457873905276015</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投入係数表!O29</f>
        <v>0</v>
      </c>
      <c r="E29" s="77">
        <f t="shared" si="0"/>
        <v>0</v>
      </c>
      <c r="F29" s="76">
        <f>分析係数表!C32</f>
        <v>1</v>
      </c>
      <c r="G29" s="77">
        <f t="shared" si="1"/>
        <v>0</v>
      </c>
      <c r="H29" s="77">
        <v>7.5419192920207021E-3</v>
      </c>
      <c r="I29" s="77">
        <f t="shared" si="2"/>
        <v>7.5419192920207021E-3</v>
      </c>
      <c r="J29" s="76">
        <f>分析係数表!G32</f>
        <v>0.14006342494714588</v>
      </c>
      <c r="K29" s="78">
        <f t="shared" si="3"/>
        <v>1.0563470467153731E-3</v>
      </c>
      <c r="L29" s="79"/>
      <c r="M29" s="80"/>
      <c r="N29" s="81">
        <f>分析係数表!H32</f>
        <v>6.5891053568443107E-3</v>
      </c>
      <c r="O29" s="82">
        <f t="shared" si="4"/>
        <v>4.9379503036568462E-2</v>
      </c>
      <c r="P29" s="76">
        <f>分析係数表!C32</f>
        <v>1</v>
      </c>
      <c r="Q29" s="82">
        <f t="shared" si="5"/>
        <v>4.9379503036568462E-2</v>
      </c>
      <c r="R29" s="83">
        <v>6.4463793955298901E-2</v>
      </c>
      <c r="S29" s="84">
        <f t="shared" si="6"/>
        <v>7.2005713247319608E-2</v>
      </c>
      <c r="T29" s="85">
        <f>分析係数表!F32</f>
        <v>0.48202959830866809</v>
      </c>
      <c r="U29" s="86">
        <f t="shared" si="7"/>
        <v>3.4708885032534609E-2</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投入係数表!O30</f>
        <v>0</v>
      </c>
      <c r="E30" s="77">
        <f t="shared" si="0"/>
        <v>0</v>
      </c>
      <c r="F30" s="76">
        <f>分析係数表!C33</f>
        <v>0.72406639004149376</v>
      </c>
      <c r="G30" s="77">
        <f t="shared" si="1"/>
        <v>0</v>
      </c>
      <c r="H30" s="77">
        <v>1.2556951773031559E-2</v>
      </c>
      <c r="I30" s="77">
        <f t="shared" si="2"/>
        <v>1.2556951773031559E-2</v>
      </c>
      <c r="J30" s="76">
        <f>分析係数表!G33</f>
        <v>0.50714966634890368</v>
      </c>
      <c r="K30" s="78">
        <f t="shared" si="3"/>
        <v>6.3682539020522297E-3</v>
      </c>
      <c r="L30" s="79"/>
      <c r="M30" s="80"/>
      <c r="N30" s="81">
        <f>分析係数表!H33</f>
        <v>9.6377958950857076E-4</v>
      </c>
      <c r="O30" s="82">
        <f t="shared" si="4"/>
        <v>7.2226735784831474E-3</v>
      </c>
      <c r="P30" s="76">
        <f>分析係数表!C33</f>
        <v>0.72406639004149376</v>
      </c>
      <c r="Q30" s="82">
        <f t="shared" si="5"/>
        <v>5.22969518442037E-3</v>
      </c>
      <c r="R30" s="83">
        <v>1.6200879415297836E-2</v>
      </c>
      <c r="S30" s="84">
        <f t="shared" si="6"/>
        <v>2.8757831188329395E-2</v>
      </c>
      <c r="T30" s="85">
        <f>分析係数表!F33</f>
        <v>0.64537654909437558</v>
      </c>
      <c r="U30" s="86">
        <f t="shared" si="7"/>
        <v>1.855962985176263E-2</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投入係数表!O31</f>
        <v>3.7974683544303799E-2</v>
      </c>
      <c r="E31" s="77">
        <f t="shared" si="0"/>
        <v>3.79746835443038</v>
      </c>
      <c r="F31" s="76">
        <f>分析係数表!C34</f>
        <v>0.32384390579336431</v>
      </c>
      <c r="G31" s="77">
        <f t="shared" si="1"/>
        <v>1.2297869840254341</v>
      </c>
      <c r="H31" s="77">
        <v>1.2744859316121981</v>
      </c>
      <c r="I31" s="77">
        <f t="shared" si="2"/>
        <v>1.2744859316121981</v>
      </c>
      <c r="J31" s="76">
        <f>分析係数表!G34</f>
        <v>0.42504523132592403</v>
      </c>
      <c r="K31" s="78">
        <f t="shared" si="3"/>
        <v>0.54171416762374258</v>
      </c>
      <c r="L31" s="79"/>
      <c r="M31" s="80"/>
      <c r="N31" s="81">
        <f>分析係数表!H34</f>
        <v>0.16282957819891231</v>
      </c>
      <c r="O31" s="82">
        <f t="shared" si="4"/>
        <v>1.2202633310096478</v>
      </c>
      <c r="P31" s="76">
        <f>分析係数表!C34</f>
        <v>0.32384390579336431</v>
      </c>
      <c r="Q31" s="82">
        <f t="shared" si="5"/>
        <v>0.39517484321058532</v>
      </c>
      <c r="R31" s="83">
        <v>0.42671438646890597</v>
      </c>
      <c r="S31" s="84">
        <f t="shared" si="6"/>
        <v>1.7012003180811042</v>
      </c>
      <c r="T31" s="85">
        <f>分析係数表!F34</f>
        <v>0.69998707676402172</v>
      </c>
      <c r="U31" s="86">
        <f t="shared" si="7"/>
        <v>1.1908182376436161</v>
      </c>
      <c r="V31" s="87">
        <f>分析係数表!D34</f>
        <v>0.29303437580770225</v>
      </c>
      <c r="W31" s="167">
        <f t="shared" si="8"/>
        <v>0</v>
      </c>
      <c r="X31" s="76">
        <f>分析係数表!E34</f>
        <v>0.18493150684931506</v>
      </c>
      <c r="Y31" s="166">
        <f t="shared" si="9"/>
        <v>0</v>
      </c>
    </row>
    <row r="32" spans="1:25" x14ac:dyDescent="0.2">
      <c r="A32" s="6" t="s">
        <v>20</v>
      </c>
      <c r="B32" s="5" t="s">
        <v>37</v>
      </c>
      <c r="C32" s="90"/>
      <c r="D32" s="76">
        <f>投入係数表!O32</f>
        <v>1.2658227848101266E-2</v>
      </c>
      <c r="E32" s="77">
        <f t="shared" si="0"/>
        <v>1.2658227848101267</v>
      </c>
      <c r="F32" s="76">
        <f>分析係数表!C35</f>
        <v>0.26996197718631176</v>
      </c>
      <c r="G32" s="77">
        <f t="shared" si="1"/>
        <v>0.34172402175482502</v>
      </c>
      <c r="H32" s="77">
        <v>0.37439020218165509</v>
      </c>
      <c r="I32" s="77">
        <f t="shared" si="2"/>
        <v>0.37439020218165509</v>
      </c>
      <c r="J32" s="76">
        <f>分析係数表!G35</f>
        <v>0.31501962183374954</v>
      </c>
      <c r="K32" s="78">
        <f t="shared" si="3"/>
        <v>0.11794025990952602</v>
      </c>
      <c r="L32" s="79"/>
      <c r="M32" s="80"/>
      <c r="N32" s="81">
        <f>分析係数表!H35</f>
        <v>6.1563879901261762E-2</v>
      </c>
      <c r="O32" s="82">
        <f t="shared" si="4"/>
        <v>0.46136670001331126</v>
      </c>
      <c r="P32" s="76">
        <f>分析係数表!C35</f>
        <v>0.26996197718631176</v>
      </c>
      <c r="Q32" s="82">
        <f t="shared" si="5"/>
        <v>0.12455146654351748</v>
      </c>
      <c r="R32" s="83">
        <v>0.15678418645202463</v>
      </c>
      <c r="S32" s="84">
        <f t="shared" si="6"/>
        <v>0.53117438863367972</v>
      </c>
      <c r="T32" s="85">
        <f>分析係数表!F35</f>
        <v>0.64537995005351412</v>
      </c>
      <c r="U32" s="86">
        <f t="shared" si="7"/>
        <v>0.34280930040611013</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投入係数表!O33</f>
        <v>0</v>
      </c>
      <c r="E33" s="77">
        <f t="shared" si="0"/>
        <v>0</v>
      </c>
      <c r="F33" s="76">
        <f>分析係数表!C36</f>
        <v>0.80496031746031749</v>
      </c>
      <c r="G33" s="77">
        <f t="shared" si="1"/>
        <v>0</v>
      </c>
      <c r="H33" s="77">
        <v>6.7904299731989554E-2</v>
      </c>
      <c r="I33" s="77">
        <f t="shared" si="2"/>
        <v>6.7904299731989554E-2</v>
      </c>
      <c r="J33" s="76">
        <f>分析係数表!G36</f>
        <v>2.1935483870967741E-2</v>
      </c>
      <c r="K33" s="78">
        <f t="shared" si="3"/>
        <v>1.489513671540416E-3</v>
      </c>
      <c r="L33" s="79"/>
      <c r="M33" s="80"/>
      <c r="N33" s="81">
        <f>分析係数表!H36</f>
        <v>0.17534887837691648</v>
      </c>
      <c r="O33" s="82">
        <f t="shared" si="4"/>
        <v>1.3140843867791276</v>
      </c>
      <c r="P33" s="76">
        <f>分析係数表!C36</f>
        <v>0.80496031746031749</v>
      </c>
      <c r="Q33" s="82">
        <f t="shared" si="5"/>
        <v>1.0577857851513732</v>
      </c>
      <c r="R33" s="83">
        <v>1.0998646615776073</v>
      </c>
      <c r="S33" s="84">
        <f t="shared" si="6"/>
        <v>1.167768961309597</v>
      </c>
      <c r="T33" s="85">
        <f>分析係数表!F36</f>
        <v>0.87987711213517661</v>
      </c>
      <c r="U33" s="86">
        <f t="shared" si="7"/>
        <v>1.0274931813181829</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投入係数表!O34</f>
        <v>2.5316455696202531E-2</v>
      </c>
      <c r="E34" s="77">
        <f t="shared" si="0"/>
        <v>2.5316455696202533</v>
      </c>
      <c r="F34" s="76">
        <f>分析係数表!C37</f>
        <v>0.55184267327524184</v>
      </c>
      <c r="G34" s="77">
        <f t="shared" si="1"/>
        <v>1.397070058924663</v>
      </c>
      <c r="H34" s="77">
        <v>1.6454708805133558</v>
      </c>
      <c r="I34" s="77">
        <f t="shared" si="2"/>
        <v>1.6454708805133558</v>
      </c>
      <c r="J34" s="76">
        <f>分析係数表!G37</f>
        <v>0.39950799507995077</v>
      </c>
      <c r="K34" s="78">
        <f t="shared" si="3"/>
        <v>0.65737877243633203</v>
      </c>
      <c r="L34" s="79"/>
      <c r="M34" s="80"/>
      <c r="N34" s="81">
        <f>分析係数表!H37</f>
        <v>4.8346331245144224E-2</v>
      </c>
      <c r="O34" s="82">
        <f t="shared" si="4"/>
        <v>0.36231289093697094</v>
      </c>
      <c r="P34" s="76">
        <f>分析係数表!C37</f>
        <v>0.55184267327524184</v>
      </c>
      <c r="Q34" s="82">
        <f t="shared" si="5"/>
        <v>0.19993971429673918</v>
      </c>
      <c r="R34" s="83">
        <v>0.25589475356093361</v>
      </c>
      <c r="S34" s="84">
        <f t="shared" si="6"/>
        <v>1.9013656340742893</v>
      </c>
      <c r="T34" s="85">
        <f>分析係数表!F37</f>
        <v>0.59204592045920457</v>
      </c>
      <c r="U34" s="86">
        <f t="shared" si="7"/>
        <v>1.1256957669550116</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投入係数表!O35</f>
        <v>0</v>
      </c>
      <c r="E35" s="77">
        <f t="shared" si="0"/>
        <v>0</v>
      </c>
      <c r="F35" s="76">
        <f>分析係数表!C38</f>
        <v>1.1757092007334657E-2</v>
      </c>
      <c r="G35" s="77">
        <f t="shared" si="1"/>
        <v>0</v>
      </c>
      <c r="H35" s="77">
        <v>1.202963759823593E-3</v>
      </c>
      <c r="I35" s="77">
        <f t="shared" si="2"/>
        <v>1.202963759823593E-3</v>
      </c>
      <c r="J35" s="76">
        <f>分析係数表!G38</f>
        <v>0.32317073170731708</v>
      </c>
      <c r="K35" s="78">
        <f t="shared" si="3"/>
        <v>3.8876267847957581E-4</v>
      </c>
      <c r="L35" s="79"/>
      <c r="M35" s="80"/>
      <c r="N35" s="81">
        <f>分析係数表!H38</f>
        <v>4.2711170992201251E-2</v>
      </c>
      <c r="O35" s="82">
        <f t="shared" si="4"/>
        <v>0.32008236072808477</v>
      </c>
      <c r="P35" s="76">
        <f>分析係数表!C38</f>
        <v>1.1757092007334657E-2</v>
      </c>
      <c r="Q35" s="82">
        <f t="shared" si="5"/>
        <v>3.7632377650049739E-3</v>
      </c>
      <c r="R35" s="83">
        <v>4.502019295973686E-3</v>
      </c>
      <c r="S35" s="84">
        <f t="shared" si="6"/>
        <v>5.7049830557972785E-3</v>
      </c>
      <c r="T35" s="85">
        <f>分析係数表!F38</f>
        <v>0.53048780487804881</v>
      </c>
      <c r="U35" s="86">
        <f t="shared" si="7"/>
        <v>3.0264239381363614E-3</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投入係数表!O36</f>
        <v>0</v>
      </c>
      <c r="E36" s="77">
        <f t="shared" si="0"/>
        <v>0</v>
      </c>
      <c r="F36" s="76">
        <f>分析係数表!C39</f>
        <v>1</v>
      </c>
      <c r="G36" s="77">
        <f t="shared" si="1"/>
        <v>0</v>
      </c>
      <c r="H36" s="77">
        <v>9.0879923941408953E-4</v>
      </c>
      <c r="I36" s="77">
        <f t="shared" si="2"/>
        <v>9.0879923941408953E-4</v>
      </c>
      <c r="J36" s="76">
        <f>分析係数表!G39</f>
        <v>0.35350897115602997</v>
      </c>
      <c r="K36" s="78">
        <f t="shared" si="3"/>
        <v>3.2126868411265735E-4</v>
      </c>
      <c r="L36" s="79"/>
      <c r="M36" s="80"/>
      <c r="N36" s="81">
        <f>分析係数表!H39</f>
        <v>3.855118358034283E-3</v>
      </c>
      <c r="O36" s="82">
        <f t="shared" si="4"/>
        <v>2.889069431393259E-2</v>
      </c>
      <c r="P36" s="76">
        <f>分析係数表!C39</f>
        <v>1</v>
      </c>
      <c r="Q36" s="82">
        <f t="shared" si="5"/>
        <v>2.889069431393259E-2</v>
      </c>
      <c r="R36" s="83">
        <v>3.2081791096853919E-2</v>
      </c>
      <c r="S36" s="84">
        <f t="shared" si="6"/>
        <v>3.2990590336268007E-2</v>
      </c>
      <c r="T36" s="85">
        <f>分析係数表!F39</f>
        <v>0.70417896888485121</v>
      </c>
      <c r="U36" s="86">
        <f t="shared" si="7"/>
        <v>2.3231279885895743E-2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投入係数表!O37</f>
        <v>0</v>
      </c>
      <c r="E37" s="77">
        <f t="shared" si="0"/>
        <v>0</v>
      </c>
      <c r="F37" s="76">
        <f>分析係数表!C40</f>
        <v>0.83949490339266697</v>
      </c>
      <c r="G37" s="77">
        <f t="shared" si="1"/>
        <v>0</v>
      </c>
      <c r="H37" s="77">
        <v>3.1688126487037344E-4</v>
      </c>
      <c r="I37" s="77">
        <f t="shared" si="2"/>
        <v>3.1688126487037344E-4</v>
      </c>
      <c r="J37" s="76">
        <f>分析係数表!G40</f>
        <v>0.50502596749874351</v>
      </c>
      <c r="K37" s="78">
        <f t="shared" si="3"/>
        <v>1.6003326737338595E-4</v>
      </c>
      <c r="L37" s="79"/>
      <c r="M37" s="80"/>
      <c r="N37" s="81">
        <f>分析係数表!H40</f>
        <v>2.8775704886755897E-2</v>
      </c>
      <c r="O37" s="82">
        <f t="shared" si="4"/>
        <v>0.21564839684328255</v>
      </c>
      <c r="P37" s="76">
        <f>分析係数表!C40</f>
        <v>0.83949490339266697</v>
      </c>
      <c r="Q37" s="82">
        <f t="shared" si="5"/>
        <v>0.181035730074735</v>
      </c>
      <c r="R37" s="83">
        <v>0.18115749124012495</v>
      </c>
      <c r="S37" s="84">
        <f t="shared" si="6"/>
        <v>0.18147437250499532</v>
      </c>
      <c r="T37" s="85">
        <f>分析係数表!F40</f>
        <v>0.7013737644496566</v>
      </c>
      <c r="U37" s="86">
        <f t="shared" si="7"/>
        <v>0.12728136379496782</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投入係数表!O38</f>
        <v>0</v>
      </c>
      <c r="E38" s="77">
        <f t="shared" si="0"/>
        <v>0</v>
      </c>
      <c r="F38" s="76">
        <f>分析係数表!C41</f>
        <v>0.80611940933656756</v>
      </c>
      <c r="G38" s="77">
        <f t="shared" si="1"/>
        <v>0</v>
      </c>
      <c r="H38" s="77">
        <v>2.3626775128986747E-4</v>
      </c>
      <c r="I38" s="77">
        <f t="shared" si="2"/>
        <v>2.3626775128986747E-4</v>
      </c>
      <c r="J38" s="76">
        <f>分析係数表!G41</f>
        <v>0.44252267454123601</v>
      </c>
      <c r="K38" s="78">
        <f t="shared" si="3"/>
        <v>1.0455383720863571E-4</v>
      </c>
      <c r="L38" s="79"/>
      <c r="M38" s="80"/>
      <c r="N38" s="81">
        <f>分析係数表!H41</f>
        <v>5.550583676720789E-2</v>
      </c>
      <c r="O38" s="82">
        <f t="shared" si="4"/>
        <v>0.41596703751998859</v>
      </c>
      <c r="P38" s="76">
        <f>分析係数表!C41</f>
        <v>0.80611940933656756</v>
      </c>
      <c r="Q38" s="82">
        <f t="shared" si="5"/>
        <v>0.33531910258909503</v>
      </c>
      <c r="R38" s="83">
        <v>0.34123258735592576</v>
      </c>
      <c r="S38" s="84">
        <f t="shared" si="6"/>
        <v>0.34146885510721564</v>
      </c>
      <c r="T38" s="85">
        <f>分析係数表!F41</f>
        <v>0.54745834212191524</v>
      </c>
      <c r="U38" s="86">
        <f t="shared" si="7"/>
        <v>0.18693997330326476</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投入係数表!O39</f>
        <v>0</v>
      </c>
      <c r="E39" s="77">
        <f>$C$17*D39</f>
        <v>0</v>
      </c>
      <c r="F39" s="76">
        <f>分析係数表!C42</f>
        <v>0.71104294478527608</v>
      </c>
      <c r="G39" s="77">
        <f>E39*F39</f>
        <v>0</v>
      </c>
      <c r="H39" s="77">
        <v>2.9578904839507127E-3</v>
      </c>
      <c r="I39" s="77">
        <f>C39+H39</f>
        <v>2.9578904839507127E-3</v>
      </c>
      <c r="J39" s="76">
        <f>分析係数表!G42</f>
        <v>0.48544520547945208</v>
      </c>
      <c r="K39" s="78">
        <f>I39*J39</f>
        <v>1.4358937537671697E-3</v>
      </c>
      <c r="L39" s="79"/>
      <c r="M39" s="80"/>
      <c r="N39" s="81">
        <f>分析係数表!H42</f>
        <v>1.3778114335729669E-2</v>
      </c>
      <c r="O39" s="82">
        <f t="shared" si="4"/>
        <v>0.10325475187198867</v>
      </c>
      <c r="P39" s="76">
        <f>分析係数表!C42</f>
        <v>0.71104294478527608</v>
      </c>
      <c r="Q39" s="82">
        <f>O39*P39</f>
        <v>7.3418562834131826E-2</v>
      </c>
      <c r="R39" s="83">
        <v>7.5872890182714536E-2</v>
      </c>
      <c r="S39" s="84">
        <f>I39+R39</f>
        <v>7.8830780666665254E-2</v>
      </c>
      <c r="T39" s="85">
        <f>分析係数表!F42</f>
        <v>0.55821917808219179</v>
      </c>
      <c r="U39" s="86">
        <f>S39*T39</f>
        <v>4.400485359132341E-2</v>
      </c>
      <c r="V39" s="87">
        <f>分析係数表!D42</f>
        <v>0.36986301369863012</v>
      </c>
      <c r="W39" s="167">
        <f>ROUND(S39*V39,0)</f>
        <v>0</v>
      </c>
      <c r="X39" s="76">
        <f>分析係数表!E42</f>
        <v>0.3535958904109589</v>
      </c>
      <c r="Y39" s="166">
        <f>ROUND(S39*X39,0)</f>
        <v>0</v>
      </c>
    </row>
    <row r="40" spans="1:25" x14ac:dyDescent="0.2">
      <c r="A40" s="6" t="s">
        <v>194</v>
      </c>
      <c r="B40" s="5" t="s">
        <v>41</v>
      </c>
      <c r="C40" s="90"/>
      <c r="D40" s="76">
        <f>投入係数表!O40</f>
        <v>0</v>
      </c>
      <c r="E40" s="77">
        <f>$C$17*D40</f>
        <v>0</v>
      </c>
      <c r="F40" s="76">
        <f>分析係数表!C43</f>
        <v>0.39669527347252465</v>
      </c>
      <c r="G40" s="77">
        <f>E40*F40</f>
        <v>0</v>
      </c>
      <c r="H40" s="77">
        <v>0.14828828028020738</v>
      </c>
      <c r="I40" s="77">
        <f>C40+H40</f>
        <v>0.14828828028020738</v>
      </c>
      <c r="J40" s="76">
        <f>分析係数表!G43</f>
        <v>0.35613275613275613</v>
      </c>
      <c r="K40" s="78">
        <f>I40*J40</f>
        <v>5.2810313958376882E-2</v>
      </c>
      <c r="L40" s="79"/>
      <c r="M40" s="80"/>
      <c r="N40" s="81">
        <f>分析係数表!H43</f>
        <v>3.7184190080937818E-2</v>
      </c>
      <c r="O40" s="82">
        <f t="shared" si="4"/>
        <v>0.27866253877800801</v>
      </c>
      <c r="P40" s="76">
        <f>分析係数表!C43</f>
        <v>0.39669527347252465</v>
      </c>
      <c r="Q40" s="82">
        <f>O40*P40</f>
        <v>0.11054411202708989</v>
      </c>
      <c r="R40" s="83">
        <v>0.18067076134049653</v>
      </c>
      <c r="S40" s="84">
        <f>I40+R40</f>
        <v>0.32895904162070388</v>
      </c>
      <c r="T40" s="85">
        <f>分析係数表!F43</f>
        <v>0.65281385281385285</v>
      </c>
      <c r="U40" s="86">
        <f>S40*T40</f>
        <v>0.21474901937836427</v>
      </c>
      <c r="V40" s="87">
        <f>分析係数表!D43</f>
        <v>0.13751803751803751</v>
      </c>
      <c r="W40" s="167">
        <f>ROUND(S40*V40,0)</f>
        <v>0</v>
      </c>
      <c r="X40" s="76">
        <f>分析係数表!E43</f>
        <v>9.1486291486291491E-2</v>
      </c>
      <c r="Y40" s="166">
        <f>ROUND(S40*X40,0)</f>
        <v>0</v>
      </c>
    </row>
    <row r="41" spans="1:25" x14ac:dyDescent="0.2">
      <c r="A41" s="6" t="s">
        <v>340</v>
      </c>
      <c r="B41" s="5" t="s">
        <v>42</v>
      </c>
      <c r="C41" s="90"/>
      <c r="D41" s="76">
        <f>投入係数表!O41</f>
        <v>0</v>
      </c>
      <c r="E41" s="77">
        <f>$C$17*D41</f>
        <v>0</v>
      </c>
      <c r="F41" s="76">
        <f>分析係数表!C44</f>
        <v>0.38370118845500845</v>
      </c>
      <c r="G41" s="77">
        <f>E41*F41</f>
        <v>0</v>
      </c>
      <c r="H41" s="77">
        <v>6.8758815065189975E-4</v>
      </c>
      <c r="I41" s="77">
        <f>C41+H41</f>
        <v>6.8758815065189975E-4</v>
      </c>
      <c r="J41" s="76">
        <f>分析係数表!G44</f>
        <v>0.26240733113673803</v>
      </c>
      <c r="K41" s="78">
        <f>I41*J41</f>
        <v>1.8042817153381038E-4</v>
      </c>
      <c r="L41" s="79"/>
      <c r="M41" s="80"/>
      <c r="N41" s="81">
        <f>分析係数表!H44</f>
        <v>0.11164108061327853</v>
      </c>
      <c r="O41" s="82">
        <f t="shared" si="4"/>
        <v>0.83665092309123157</v>
      </c>
      <c r="P41" s="76">
        <f>分析係数表!C44</f>
        <v>0.38370118845500845</v>
      </c>
      <c r="Q41" s="82">
        <f>O41*P41</f>
        <v>0.3210239535120854</v>
      </c>
      <c r="R41" s="83">
        <v>0.32598420833591396</v>
      </c>
      <c r="S41" s="84">
        <f>I41+R41</f>
        <v>0.32667179648656586</v>
      </c>
      <c r="T41" s="85">
        <f>分析係数表!F44</f>
        <v>0.45680601317957165</v>
      </c>
      <c r="U41" s="86">
        <f>S41*T41</f>
        <v>0.14922564097123656</v>
      </c>
      <c r="V41" s="87">
        <f>分析係数表!D44</f>
        <v>0.17087108731466227</v>
      </c>
      <c r="W41" s="167">
        <f>ROUND(S41*V41,0)</f>
        <v>0</v>
      </c>
      <c r="X41" s="76">
        <f>分析係数表!E44</f>
        <v>0.10131795716639209</v>
      </c>
      <c r="Y41" s="166">
        <f>ROUND(S41*X41,0)</f>
        <v>0</v>
      </c>
    </row>
    <row r="42" spans="1:25" x14ac:dyDescent="0.2">
      <c r="A42" s="6" t="s">
        <v>341</v>
      </c>
      <c r="B42" s="5" t="s">
        <v>278</v>
      </c>
      <c r="C42" s="90"/>
      <c r="D42" s="76">
        <f>投入係数表!O42</f>
        <v>0</v>
      </c>
      <c r="E42" s="77">
        <f>$C$17*D42</f>
        <v>0</v>
      </c>
      <c r="F42" s="76">
        <f>分析係数表!C45</f>
        <v>1</v>
      </c>
      <c r="G42" s="77">
        <f>E42*F42</f>
        <v>0</v>
      </c>
      <c r="H42" s="77">
        <v>8.2232897618201642E-3</v>
      </c>
      <c r="I42" s="77">
        <f>C42+H42</f>
        <v>8.2232897618201642E-3</v>
      </c>
      <c r="J42" s="76">
        <f>分析係数表!G45</f>
        <v>0</v>
      </c>
      <c r="K42" s="78">
        <f>I42*J42</f>
        <v>0</v>
      </c>
      <c r="L42" s="79"/>
      <c r="M42" s="80"/>
      <c r="N42" s="81">
        <f>分析係数表!H45</f>
        <v>0</v>
      </c>
      <c r="O42" s="82">
        <f t="shared" si="4"/>
        <v>0</v>
      </c>
      <c r="P42" s="76">
        <f>分析係数表!C45</f>
        <v>1</v>
      </c>
      <c r="Q42" s="82">
        <f>O42*P42</f>
        <v>0</v>
      </c>
      <c r="R42" s="83">
        <v>4.3899675525170866E-3</v>
      </c>
      <c r="S42" s="84">
        <f>I42+R42</f>
        <v>1.261325731433725E-2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投入係数表!O43</f>
        <v>0</v>
      </c>
      <c r="E43" s="77">
        <f>$C$17*D43</f>
        <v>0</v>
      </c>
      <c r="F43" s="76">
        <f>分析係数表!C46</f>
        <v>8.9294904786412777E-2</v>
      </c>
      <c r="G43" s="77">
        <f>E43*F43</f>
        <v>0</v>
      </c>
      <c r="H43" s="77">
        <v>4.7918505350924723E-3</v>
      </c>
      <c r="I43" s="77">
        <f>C43+H43</f>
        <v>4.7918505350924723E-3</v>
      </c>
      <c r="J43" s="76">
        <f>分析係数表!G46</f>
        <v>8.6206896551724137E-3</v>
      </c>
      <c r="K43" s="78">
        <f>I43*J43</f>
        <v>4.1309056337004073E-5</v>
      </c>
      <c r="L43" s="79"/>
      <c r="M43" s="80"/>
      <c r="N43" s="81">
        <f>分析係数表!H46</f>
        <v>2.2501303069342959E-2</v>
      </c>
      <c r="O43" s="82">
        <f t="shared" si="4"/>
        <v>0.16862731783234125</v>
      </c>
      <c r="P43" s="76">
        <f>分析係数表!C46</f>
        <v>8.9294904786412777E-2</v>
      </c>
      <c r="Q43" s="82">
        <f>O43*P43</f>
        <v>1.5057560290227078E-2</v>
      </c>
      <c r="R43" s="83">
        <v>1.6825783037221605E-2</v>
      </c>
      <c r="S43" s="84">
        <f>I43+R43</f>
        <v>2.1617633572314075E-2</v>
      </c>
      <c r="T43" s="85">
        <f>分析係数表!F46</f>
        <v>0.31609195402298851</v>
      </c>
      <c r="U43" s="86">
        <f>S43*T43</f>
        <v>6.8331600372257134E-3</v>
      </c>
      <c r="V43" s="87">
        <f>分析係数表!D46</f>
        <v>1.4367816091954023E-2</v>
      </c>
      <c r="W43" s="167">
        <f>ROUND(S43*V43,0)</f>
        <v>0</v>
      </c>
      <c r="X43" s="76">
        <f>分析係数表!E46</f>
        <v>4.3103448275862072E-2</v>
      </c>
      <c r="Y43" s="166">
        <f>ROUND(S43*X43,0)</f>
        <v>0</v>
      </c>
    </row>
    <row r="44" spans="1:25" x14ac:dyDescent="0.2">
      <c r="A44" s="192">
        <v>40</v>
      </c>
      <c r="B44" s="14" t="s">
        <v>150</v>
      </c>
      <c r="C44" s="197">
        <f>SUM(C5:C43)</f>
        <v>100</v>
      </c>
      <c r="D44" s="92">
        <f>投入係数表!O44</f>
        <v>0.77215189873417722</v>
      </c>
      <c r="E44" s="91">
        <f>SUM(E5:E43)</f>
        <v>77.215189873417714</v>
      </c>
      <c r="F44" s="92">
        <f>分析係数表!C47</f>
        <v>0.47263002368346718</v>
      </c>
      <c r="G44" s="91">
        <f>SUM(G5:G43)</f>
        <v>5.4048981189676804</v>
      </c>
      <c r="H44" s="91">
        <f>SUM(H5:H43)</f>
        <v>6.1792206078876646</v>
      </c>
      <c r="I44" s="91">
        <f>SUM(I5:I43)</f>
        <v>106.17922060788767</v>
      </c>
      <c r="J44" s="92">
        <f>分析係数表!G47</f>
        <v>0.26462048578521241</v>
      </c>
      <c r="K44" s="93">
        <f>SUM(K5:K43)</f>
        <v>11.952334040961199</v>
      </c>
      <c r="L44" s="94">
        <f>最終需要_まとめ!$L$33</f>
        <v>0.627</v>
      </c>
      <c r="M44" s="91">
        <f>K44*L44</f>
        <v>7.4941134436826724</v>
      </c>
      <c r="N44" s="95">
        <f>分析係数表!H47</f>
        <v>1</v>
      </c>
      <c r="O44" s="96">
        <f>SUM(O5:O43)</f>
        <v>7.4941134436826715</v>
      </c>
      <c r="P44" s="92">
        <f>分析係数表!C47</f>
        <v>0.47263002368346718</v>
      </c>
      <c r="Q44" s="96">
        <f>SUM(Q5:Q43)</f>
        <v>3.1989744193895819</v>
      </c>
      <c r="R44" s="91">
        <f>SUM(R5:R43)</f>
        <v>3.5932288506222667</v>
      </c>
      <c r="S44" s="97">
        <f>SUM(S5:S43)</f>
        <v>109.77244945850993</v>
      </c>
      <c r="T44" s="98">
        <f>分析係数表!F47</f>
        <v>0.52662257348619745</v>
      </c>
      <c r="U44" s="99">
        <f>SUM(U5:U43)</f>
        <v>28.45717936370762</v>
      </c>
      <c r="V44" s="100">
        <f>分析係数表!D47</f>
        <v>0.12117876158981061</v>
      </c>
      <c r="W44" s="164">
        <f>SUM(W5:W43)</f>
        <v>1</v>
      </c>
      <c r="X44" s="92">
        <f>分析係数表!E47</f>
        <v>8.7670283594003556E-2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299</v>
      </c>
      <c r="S2" s="3" t="s">
        <v>152</v>
      </c>
      <c r="U2" s="64" t="s">
        <v>209</v>
      </c>
      <c r="W2" s="3" t="s">
        <v>130</v>
      </c>
      <c r="Y2" s="3" t="s">
        <v>153</v>
      </c>
    </row>
    <row r="3" spans="1:25" ht="44" x14ac:dyDescent="0.2">
      <c r="B3" s="65"/>
      <c r="C3" s="66" t="s">
        <v>227</v>
      </c>
      <c r="D3" s="66" t="s">
        <v>238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投入係数表!P5</f>
        <v>0</v>
      </c>
      <c r="E5" s="77">
        <f t="shared" ref="E5:E38" si="0">$C$18*D5</f>
        <v>0</v>
      </c>
      <c r="F5" s="76">
        <f>分析係数表!C8</f>
        <v>1</v>
      </c>
      <c r="G5" s="77">
        <f t="shared" ref="G5:G38" si="1">E5*F5</f>
        <v>0</v>
      </c>
      <c r="H5" s="77">
        <f t="array" ref="H5:H43">MMULT(逆行列係数!C5:AO43,'14'!G5:G43)</f>
        <v>1.1846415183939458E-3</v>
      </c>
      <c r="I5" s="77">
        <f t="shared" ref="I5:I38" si="2">C5+H5</f>
        <v>1.1846415183939458E-3</v>
      </c>
      <c r="J5" s="76">
        <f>分析係数表!G8</f>
        <v>0.11965371866250442</v>
      </c>
      <c r="K5" s="78">
        <f t="shared" ref="K5:K38" si="3">I5*J5</f>
        <v>1.4174676295783124E-4</v>
      </c>
      <c r="L5" s="79" t="s">
        <v>183</v>
      </c>
      <c r="M5" s="80" t="s">
        <v>183</v>
      </c>
      <c r="N5" s="81">
        <f>分析係数表!H8</f>
        <v>1.2017741412035444E-2</v>
      </c>
      <c r="O5" s="82">
        <f t="shared" ref="O5:O43" si="4">$M$44*N5</f>
        <v>0.2337009427629079</v>
      </c>
      <c r="P5" s="76">
        <f>分析係数表!C8</f>
        <v>1</v>
      </c>
      <c r="Q5" s="82">
        <f t="shared" ref="Q5:Q38" si="5">O5*P5</f>
        <v>0.2337009427629079</v>
      </c>
      <c r="R5" s="83">
        <f t="array" ref="R5:R43">MMULT(逆行列係数!C5:AO43,'14'!Q5:Q43)</f>
        <v>0.3480477674630989</v>
      </c>
      <c r="S5" s="84">
        <f t="shared" ref="S5:S38" si="6">I5+R5</f>
        <v>0.34923240898149283</v>
      </c>
      <c r="T5" s="85">
        <f>分析係数表!F8</f>
        <v>0.45142084768126667</v>
      </c>
      <c r="U5" s="86">
        <f t="shared" ref="U5:U38" si="7">S5*T5</f>
        <v>0.15765079010019631</v>
      </c>
      <c r="V5" s="87">
        <f>分析係数表!D8</f>
        <v>0.2219933704502301</v>
      </c>
      <c r="W5" s="88">
        <f t="shared" ref="W5:W38" si="8">ROUND(S5*V5,0)</f>
        <v>0</v>
      </c>
      <c r="X5" s="76">
        <f>分析係数表!E8</f>
        <v>0.14173076304186916</v>
      </c>
      <c r="Y5" s="89">
        <f t="shared" ref="Y5:Y38" si="9">ROUND(S5*X5,0)</f>
        <v>0</v>
      </c>
    </row>
    <row r="6" spans="1:25" x14ac:dyDescent="0.2">
      <c r="A6" s="6" t="s">
        <v>219</v>
      </c>
      <c r="B6" s="5" t="s">
        <v>265</v>
      </c>
      <c r="C6" s="90"/>
      <c r="D6" s="76">
        <f>投入係数表!P6</f>
        <v>0</v>
      </c>
      <c r="E6" s="77">
        <f t="shared" si="0"/>
        <v>0</v>
      </c>
      <c r="F6" s="76">
        <f>分析係数表!C9</f>
        <v>0.51136363636363635</v>
      </c>
      <c r="G6" s="77">
        <f t="shared" si="1"/>
        <v>0</v>
      </c>
      <c r="H6" s="77">
        <v>3.730049324059835E-4</v>
      </c>
      <c r="I6" s="77">
        <f t="shared" si="2"/>
        <v>3.730049324059835E-4</v>
      </c>
      <c r="J6" s="76">
        <f>分析係数表!G9</f>
        <v>0.25773195876288657</v>
      </c>
      <c r="K6" s="78">
        <f t="shared" si="3"/>
        <v>9.6135291857212226E-5</v>
      </c>
      <c r="L6" s="79"/>
      <c r="M6" s="80"/>
      <c r="N6" s="81">
        <f>分析係数表!H9</f>
        <v>6.2940707886274014E-4</v>
      </c>
      <c r="O6" s="82">
        <f t="shared" si="4"/>
        <v>1.2239656576780774E-2</v>
      </c>
      <c r="P6" s="76">
        <f>分析係数表!C9</f>
        <v>0.51136363636363635</v>
      </c>
      <c r="Q6" s="82">
        <f t="shared" si="5"/>
        <v>6.2589152949447139E-3</v>
      </c>
      <c r="R6" s="83">
        <v>7.4582713763974807E-3</v>
      </c>
      <c r="S6" s="84">
        <f t="shared" si="6"/>
        <v>7.8312763088034636E-3</v>
      </c>
      <c r="T6" s="85">
        <f>分析係数表!F9</f>
        <v>0.69072164948453607</v>
      </c>
      <c r="U6" s="86">
        <f t="shared" si="7"/>
        <v>5.4092320895858977E-3</v>
      </c>
      <c r="V6" s="87">
        <f>分析係数表!D9</f>
        <v>0.13402061855670103</v>
      </c>
      <c r="W6" s="88">
        <f t="shared" si="8"/>
        <v>0</v>
      </c>
      <c r="X6" s="76">
        <f>分析係数表!E9</f>
        <v>0</v>
      </c>
      <c r="Y6" s="89">
        <f t="shared" si="9"/>
        <v>0</v>
      </c>
    </row>
    <row r="7" spans="1:25" x14ac:dyDescent="0.2">
      <c r="A7" s="6" t="s">
        <v>220</v>
      </c>
      <c r="B7" s="5" t="s">
        <v>266</v>
      </c>
      <c r="C7" s="90"/>
      <c r="D7" s="76">
        <f>投入係数表!P7</f>
        <v>0</v>
      </c>
      <c r="E7" s="77">
        <f t="shared" si="0"/>
        <v>0</v>
      </c>
      <c r="F7" s="76">
        <f>分析係数表!C10</f>
        <v>1</v>
      </c>
      <c r="G7" s="77">
        <f t="shared" si="1"/>
        <v>0</v>
      </c>
      <c r="H7" s="77">
        <v>3.0753644941312029E-4</v>
      </c>
      <c r="I7" s="77">
        <f t="shared" si="2"/>
        <v>3.0753644941312029E-4</v>
      </c>
      <c r="J7" s="76">
        <f>分析係数表!G10</f>
        <v>0.17918250950570341</v>
      </c>
      <c r="K7" s="78">
        <f t="shared" si="3"/>
        <v>5.5105152770316703E-5</v>
      </c>
      <c r="L7" s="79"/>
      <c r="M7" s="80"/>
      <c r="N7" s="81">
        <f>分析係数表!H10</f>
        <v>1.2293107009037892E-3</v>
      </c>
      <c r="O7" s="82">
        <f t="shared" si="4"/>
        <v>2.3905579251524946E-2</v>
      </c>
      <c r="P7" s="76">
        <f>分析係数表!C10</f>
        <v>1</v>
      </c>
      <c r="Q7" s="82">
        <f t="shared" si="5"/>
        <v>2.3905579251524946E-2</v>
      </c>
      <c r="R7" s="83">
        <v>3.8425072693318518E-2</v>
      </c>
      <c r="S7" s="84">
        <f t="shared" si="6"/>
        <v>3.873260914273164E-2</v>
      </c>
      <c r="T7" s="85">
        <f>分析係数表!F10</f>
        <v>0.51806083650190116</v>
      </c>
      <c r="U7" s="86">
        <f t="shared" si="7"/>
        <v>2.0065847892384737E-2</v>
      </c>
      <c r="V7" s="87">
        <f>分析係数表!D10</f>
        <v>0.10527566539923955</v>
      </c>
      <c r="W7" s="88">
        <f t="shared" si="8"/>
        <v>0</v>
      </c>
      <c r="X7" s="76">
        <f>分析係数表!E10</f>
        <v>7.4144486692015205E-2</v>
      </c>
      <c r="Y7" s="89">
        <f t="shared" si="9"/>
        <v>0</v>
      </c>
    </row>
    <row r="8" spans="1:25" x14ac:dyDescent="0.2">
      <c r="A8" s="6" t="s">
        <v>221</v>
      </c>
      <c r="B8" s="5" t="s">
        <v>27</v>
      </c>
      <c r="C8" s="90"/>
      <c r="D8" s="76">
        <f>投入係数表!P8</f>
        <v>2.3359028264424199E-4</v>
      </c>
      <c r="E8" s="77">
        <f t="shared" si="0"/>
        <v>2.3359028264424198E-2</v>
      </c>
      <c r="F8" s="76">
        <f>分析係数表!C11</f>
        <v>1.1623683254631256E-2</v>
      </c>
      <c r="G8" s="77">
        <f t="shared" si="1"/>
        <v>2.7151794568164577E-4</v>
      </c>
      <c r="H8" s="77">
        <v>3.8034837909132185E-3</v>
      </c>
      <c r="I8" s="77">
        <f t="shared" si="2"/>
        <v>3.8034837909132185E-3</v>
      </c>
      <c r="J8" s="76">
        <f>分析係数表!G11</f>
        <v>0.35416666666666669</v>
      </c>
      <c r="K8" s="78">
        <f t="shared" si="3"/>
        <v>1.3470671759484316E-3</v>
      </c>
      <c r="L8" s="79"/>
      <c r="M8" s="80"/>
      <c r="N8" s="81">
        <f>分析係数表!H11</f>
        <v>-1.9668971214460629E-5</v>
      </c>
      <c r="O8" s="82">
        <f t="shared" si="4"/>
        <v>-3.8248926802439919E-4</v>
      </c>
      <c r="P8" s="76">
        <f>分析係数表!C11</f>
        <v>1.1623683254631256E-2</v>
      </c>
      <c r="Q8" s="82">
        <f t="shared" si="5"/>
        <v>-4.4459340998113756E-6</v>
      </c>
      <c r="R8" s="83">
        <v>1.3062198407219445E-3</v>
      </c>
      <c r="S8" s="84">
        <f t="shared" si="6"/>
        <v>5.1097036316351627E-3</v>
      </c>
      <c r="T8" s="85">
        <f>分析係数表!F11</f>
        <v>0.60416666666666663</v>
      </c>
      <c r="U8" s="86">
        <f t="shared" si="7"/>
        <v>3.0871126107795775E-3</v>
      </c>
      <c r="V8" s="87">
        <f>分析係数表!D11</f>
        <v>8.3333333333333329E-2</v>
      </c>
      <c r="W8" s="88">
        <f t="shared" si="8"/>
        <v>0</v>
      </c>
      <c r="X8" s="76">
        <f>分析係数表!E11</f>
        <v>6.25E-2</v>
      </c>
      <c r="Y8" s="89">
        <f t="shared" si="9"/>
        <v>0</v>
      </c>
    </row>
    <row r="9" spans="1:25" x14ac:dyDescent="0.2">
      <c r="A9" s="6" t="s">
        <v>222</v>
      </c>
      <c r="B9" s="5" t="s">
        <v>190</v>
      </c>
      <c r="C9" s="90"/>
      <c r="D9" s="76">
        <f>投入係数表!P9</f>
        <v>0</v>
      </c>
      <c r="E9" s="77">
        <f t="shared" si="0"/>
        <v>0</v>
      </c>
      <c r="F9" s="76">
        <f>分析係数表!C12</f>
        <v>0.11373523927905527</v>
      </c>
      <c r="G9" s="77">
        <f t="shared" si="1"/>
        <v>0</v>
      </c>
      <c r="H9" s="77">
        <v>1.4725339451094303E-4</v>
      </c>
      <c r="I9" s="77">
        <f t="shared" si="2"/>
        <v>1.4725339451094303E-4</v>
      </c>
      <c r="J9" s="76">
        <f>分析係数表!G12</f>
        <v>0.14013636107511129</v>
      </c>
      <c r="K9" s="78">
        <f t="shared" si="3"/>
        <v>2.0635554862721322E-5</v>
      </c>
      <c r="L9" s="79"/>
      <c r="M9" s="80"/>
      <c r="N9" s="81">
        <f>分析係数表!H12</f>
        <v>9.2788371704218012E-2</v>
      </c>
      <c r="O9" s="82">
        <f t="shared" si="4"/>
        <v>1.804393121905103</v>
      </c>
      <c r="P9" s="76">
        <f>分析係数表!C12</f>
        <v>0.11373523927905527</v>
      </c>
      <c r="Q9" s="82">
        <f t="shared" si="5"/>
        <v>0.20522308347335844</v>
      </c>
      <c r="R9" s="83">
        <v>0.23188178186697617</v>
      </c>
      <c r="S9" s="84">
        <f t="shared" si="6"/>
        <v>0.2320290352614871</v>
      </c>
      <c r="T9" s="85">
        <f>分析係数表!F12</f>
        <v>0.31610976503070942</v>
      </c>
      <c r="U9" s="86">
        <f t="shared" si="7"/>
        <v>7.3346643816810886E-2</v>
      </c>
      <c r="V9" s="87">
        <f>分析係数表!D12</f>
        <v>5.0318363667098666E-2</v>
      </c>
      <c r="W9" s="88">
        <f t="shared" si="8"/>
        <v>0</v>
      </c>
      <c r="X9" s="76">
        <f>分析係数表!E12</f>
        <v>4.4345523187017524E-2</v>
      </c>
      <c r="Y9" s="89">
        <f t="shared" si="9"/>
        <v>0</v>
      </c>
    </row>
    <row r="10" spans="1:25" x14ac:dyDescent="0.2">
      <c r="A10" s="6" t="s">
        <v>223</v>
      </c>
      <c r="B10" s="5" t="s">
        <v>28</v>
      </c>
      <c r="C10" s="90"/>
      <c r="D10" s="76">
        <f>投入係数表!P10</f>
        <v>1.4015416958654519E-3</v>
      </c>
      <c r="E10" s="77">
        <f t="shared" si="0"/>
        <v>0.1401541695865452</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0.2732885820034332</v>
      </c>
      <c r="P10" s="76">
        <f>分析係数表!C13</f>
        <v>0</v>
      </c>
      <c r="Q10" s="82">
        <f t="shared" si="5"/>
        <v>0</v>
      </c>
      <c r="R10" s="83">
        <v>0</v>
      </c>
      <c r="S10" s="84">
        <f t="shared" si="6"/>
        <v>0</v>
      </c>
      <c r="T10" s="85">
        <f>分析係数表!F13</f>
        <v>0.38422391857506361</v>
      </c>
      <c r="U10" s="86">
        <f t="shared" si="7"/>
        <v>0</v>
      </c>
      <c r="V10" s="87">
        <f>分析係数表!D13</f>
        <v>0.11195928753180662</v>
      </c>
      <c r="W10" s="88">
        <f t="shared" si="8"/>
        <v>0</v>
      </c>
      <c r="X10" s="76">
        <f>分析係数表!E13</f>
        <v>9.6692111959287536E-2</v>
      </c>
      <c r="Y10" s="89">
        <f t="shared" si="9"/>
        <v>0</v>
      </c>
    </row>
    <row r="11" spans="1:25" x14ac:dyDescent="0.2">
      <c r="A11" s="6" t="s">
        <v>224</v>
      </c>
      <c r="B11" s="5" t="s">
        <v>267</v>
      </c>
      <c r="C11" s="90"/>
      <c r="D11" s="76">
        <f>投入係数表!P11</f>
        <v>3.7374445223078718E-3</v>
      </c>
      <c r="E11" s="77">
        <f t="shared" si="0"/>
        <v>0.37374445223078717</v>
      </c>
      <c r="F11" s="76">
        <f>分析係数表!C14</f>
        <v>8.3810515356585125E-2</v>
      </c>
      <c r="G11" s="77">
        <f t="shared" si="1"/>
        <v>3.1323715153126881E-2</v>
      </c>
      <c r="H11" s="77">
        <v>3.9922574833904691E-2</v>
      </c>
      <c r="I11" s="77">
        <f t="shared" si="2"/>
        <v>3.9922574833904691E-2</v>
      </c>
      <c r="J11" s="76">
        <f>分析係数表!G14</f>
        <v>0.16188655194391333</v>
      </c>
      <c r="K11" s="78">
        <f t="shared" si="3"/>
        <v>6.4629279845836787E-3</v>
      </c>
      <c r="L11" s="79"/>
      <c r="M11" s="80"/>
      <c r="N11" s="81">
        <f>分析係数表!H14</f>
        <v>1.1703037872604074E-3</v>
      </c>
      <c r="O11" s="82">
        <f t="shared" si="4"/>
        <v>2.275811144745175E-2</v>
      </c>
      <c r="P11" s="76">
        <f>分析係数表!C14</f>
        <v>8.3810515356585125E-2</v>
      </c>
      <c r="Q11" s="82">
        <f t="shared" si="5"/>
        <v>1.9073690489535306E-3</v>
      </c>
      <c r="R11" s="83">
        <v>7.1474294519099958E-3</v>
      </c>
      <c r="S11" s="84">
        <f t="shared" si="6"/>
        <v>4.707000428581469E-2</v>
      </c>
      <c r="T11" s="85">
        <f>分析係数表!F14</f>
        <v>0.30656469088591459</v>
      </c>
      <c r="U11" s="86">
        <f t="shared" si="7"/>
        <v>1.4430001313879455E-2</v>
      </c>
      <c r="V11" s="87">
        <f>分析係数表!D14</f>
        <v>7.2020395156150413E-2</v>
      </c>
      <c r="W11" s="88">
        <f t="shared" si="8"/>
        <v>0</v>
      </c>
      <c r="X11" s="76">
        <f>分析係数表!E14</f>
        <v>4.2702358189929894E-2</v>
      </c>
      <c r="Y11" s="89">
        <f t="shared" si="9"/>
        <v>0</v>
      </c>
    </row>
    <row r="12" spans="1:25" x14ac:dyDescent="0.2">
      <c r="A12" s="6" t="s">
        <v>225</v>
      </c>
      <c r="B12" s="5" t="s">
        <v>29</v>
      </c>
      <c r="C12" s="90"/>
      <c r="D12" s="76">
        <f>投入係数表!P12</f>
        <v>9.1100210231254385E-3</v>
      </c>
      <c r="E12" s="77">
        <f t="shared" si="0"/>
        <v>0.91100210231254386</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0.16657407622462581</v>
      </c>
      <c r="P12" s="76">
        <f>分析係数表!C15</f>
        <v>0</v>
      </c>
      <c r="Q12" s="82">
        <f t="shared" si="5"/>
        <v>0</v>
      </c>
      <c r="R12" s="83">
        <v>0</v>
      </c>
      <c r="S12" s="84">
        <f t="shared" si="6"/>
        <v>0</v>
      </c>
      <c r="T12" s="85">
        <f>分析係数表!F15</f>
        <v>0.29973474801061006</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投入係数表!P13</f>
        <v>3.0366736743751462E-3</v>
      </c>
      <c r="E13" s="77">
        <f t="shared" si="0"/>
        <v>0.3036673674375146</v>
      </c>
      <c r="F13" s="76">
        <f>分析係数表!C16</f>
        <v>0.33235149729995095</v>
      </c>
      <c r="G13" s="77">
        <f t="shared" si="1"/>
        <v>0.10092430424899235</v>
      </c>
      <c r="H13" s="77">
        <v>0.15278956837091148</v>
      </c>
      <c r="I13" s="77">
        <f t="shared" si="2"/>
        <v>0.15278956837091148</v>
      </c>
      <c r="J13" s="76">
        <f>分析係数表!G16</f>
        <v>3.3478406427854032E-2</v>
      </c>
      <c r="K13" s="78">
        <f t="shared" si="3"/>
        <v>5.1151512678577664E-3</v>
      </c>
      <c r="L13" s="79"/>
      <c r="M13" s="80"/>
      <c r="N13" s="81">
        <f>分析係数表!H16</f>
        <v>1.6757963474720455E-2</v>
      </c>
      <c r="O13" s="82">
        <f t="shared" si="4"/>
        <v>0.3258808563567881</v>
      </c>
      <c r="P13" s="76">
        <f>分析係数表!C16</f>
        <v>0.33235149729995095</v>
      </c>
      <c r="Q13" s="82">
        <f t="shared" si="5"/>
        <v>0.10830699055156877</v>
      </c>
      <c r="R13" s="83">
        <v>0.13377741832912482</v>
      </c>
      <c r="S13" s="84">
        <f t="shared" si="6"/>
        <v>0.28656698670003633</v>
      </c>
      <c r="T13" s="85">
        <f>分析係数表!F16</f>
        <v>0.28858386340810177</v>
      </c>
      <c r="U13" s="86">
        <f t="shared" si="7"/>
        <v>8.2698608147114605E-2</v>
      </c>
      <c r="V13" s="87">
        <f>分析係数表!D16</f>
        <v>0</v>
      </c>
      <c r="W13" s="88">
        <f t="shared" si="8"/>
        <v>0</v>
      </c>
      <c r="X13" s="76">
        <f>分析係数表!E16</f>
        <v>0</v>
      </c>
      <c r="Y13" s="89">
        <f t="shared" si="9"/>
        <v>0</v>
      </c>
    </row>
    <row r="14" spans="1:25" x14ac:dyDescent="0.2">
      <c r="A14" s="6" t="s">
        <v>2</v>
      </c>
      <c r="B14" s="5" t="s">
        <v>364</v>
      </c>
      <c r="C14" s="90"/>
      <c r="D14" s="76">
        <f>投入係数表!P14</f>
        <v>4.905395935529082E-3</v>
      </c>
      <c r="E14" s="77">
        <f t="shared" si="0"/>
        <v>0.49053959355290822</v>
      </c>
      <c r="F14" s="76">
        <f>分析係数表!C17</f>
        <v>6.074586697424067E-2</v>
      </c>
      <c r="G14" s="77">
        <f t="shared" si="1"/>
        <v>2.9798252895563048E-2</v>
      </c>
      <c r="H14" s="77">
        <v>3.3209134573931487E-2</v>
      </c>
      <c r="I14" s="77">
        <f t="shared" si="2"/>
        <v>3.3209134573931487E-2</v>
      </c>
      <c r="J14" s="76">
        <f>分析係数表!G17</f>
        <v>0.21321961620469082</v>
      </c>
      <c r="K14" s="78">
        <f t="shared" si="3"/>
        <v>7.0808389283436007E-3</v>
      </c>
      <c r="L14" s="79"/>
      <c r="M14" s="80"/>
      <c r="N14" s="81">
        <f>分析係数表!H17</f>
        <v>2.8520008260967912E-3</v>
      </c>
      <c r="O14" s="82">
        <f t="shared" si="4"/>
        <v>5.5460943863537879E-2</v>
      </c>
      <c r="P14" s="76">
        <f>分析係数表!C17</f>
        <v>6.074586697424067E-2</v>
      </c>
      <c r="Q14" s="82">
        <f t="shared" si="5"/>
        <v>3.3690231182003012E-3</v>
      </c>
      <c r="R14" s="83">
        <v>6.145217635914654E-3</v>
      </c>
      <c r="S14" s="84">
        <f t="shared" si="6"/>
        <v>3.9354352209846143E-2</v>
      </c>
      <c r="T14" s="85">
        <f>分析係数表!F17</f>
        <v>0.32302771855010659</v>
      </c>
      <c r="U14" s="86">
        <f t="shared" si="7"/>
        <v>1.2712546609363945E-2</v>
      </c>
      <c r="V14" s="87">
        <f>分析係数表!D17</f>
        <v>9.5948827292110878E-2</v>
      </c>
      <c r="W14" s="88">
        <f t="shared" si="8"/>
        <v>0</v>
      </c>
      <c r="X14" s="76">
        <f>分析係数表!E17</f>
        <v>8.8486140724946691E-2</v>
      </c>
      <c r="Y14" s="89">
        <f t="shared" si="9"/>
        <v>0</v>
      </c>
    </row>
    <row r="15" spans="1:25" x14ac:dyDescent="0.2">
      <c r="A15" s="6" t="s">
        <v>3</v>
      </c>
      <c r="B15" s="5" t="s">
        <v>31</v>
      </c>
      <c r="C15" s="90"/>
      <c r="D15" s="76">
        <f>投入係数表!P15</f>
        <v>3.7374445223078718E-3</v>
      </c>
      <c r="E15" s="77">
        <f t="shared" si="0"/>
        <v>0.37374445223078717</v>
      </c>
      <c r="F15" s="76">
        <f>分析係数表!C18</f>
        <v>0.54911591355599221</v>
      </c>
      <c r="G15" s="77">
        <f t="shared" si="1"/>
        <v>0.20522902632319259</v>
      </c>
      <c r="H15" s="77">
        <v>0.23678768960365756</v>
      </c>
      <c r="I15" s="77">
        <f t="shared" si="2"/>
        <v>0.23678768960365756</v>
      </c>
      <c r="J15" s="76">
        <f>分析係数表!G18</f>
        <v>0.21576398062527521</v>
      </c>
      <c r="K15" s="78">
        <f t="shared" si="3"/>
        <v>5.1090254471947254E-2</v>
      </c>
      <c r="L15" s="79"/>
      <c r="M15" s="80"/>
      <c r="N15" s="81">
        <f>分析係数表!H18</f>
        <v>4.5238633793259444E-4</v>
      </c>
      <c r="O15" s="82">
        <f t="shared" si="4"/>
        <v>8.7972531645611803E-3</v>
      </c>
      <c r="P15" s="76">
        <f>分析係数表!C18</f>
        <v>0.54911591355599221</v>
      </c>
      <c r="Q15" s="82">
        <f t="shared" si="5"/>
        <v>4.8307117082413559E-3</v>
      </c>
      <c r="R15" s="83">
        <v>1.1234148436886133E-2</v>
      </c>
      <c r="S15" s="84">
        <f t="shared" si="6"/>
        <v>0.2480218380405437</v>
      </c>
      <c r="T15" s="85">
        <f>分析係数表!F18</f>
        <v>0.45985615734624979</v>
      </c>
      <c r="U15" s="86">
        <f t="shared" si="7"/>
        <v>0.11405436937927835</v>
      </c>
      <c r="V15" s="87">
        <f>分析係数表!D18</f>
        <v>0.12417437252311757</v>
      </c>
      <c r="W15" s="88">
        <f t="shared" si="8"/>
        <v>0</v>
      </c>
      <c r="X15" s="76">
        <f>分析係数表!E18</f>
        <v>0.10024952297079114</v>
      </c>
      <c r="Y15" s="89">
        <f t="shared" si="9"/>
        <v>0</v>
      </c>
    </row>
    <row r="16" spans="1:25" x14ac:dyDescent="0.2">
      <c r="A16" s="6" t="s">
        <v>4</v>
      </c>
      <c r="B16" s="5" t="s">
        <v>32</v>
      </c>
      <c r="C16" s="90"/>
      <c r="D16" s="76">
        <f>投入係数表!P16</f>
        <v>0.23615977575332867</v>
      </c>
      <c r="E16" s="77">
        <f t="shared" si="0"/>
        <v>23.615977575332867</v>
      </c>
      <c r="F16" s="76">
        <f>分析係数表!C19</f>
        <v>2.9142663503896937E-2</v>
      </c>
      <c r="G16" s="77">
        <f t="shared" si="1"/>
        <v>0.68823248779350166</v>
      </c>
      <c r="H16" s="77">
        <v>0.70813457152788328</v>
      </c>
      <c r="I16" s="77">
        <f t="shared" si="2"/>
        <v>0.70813457152788328</v>
      </c>
      <c r="J16" s="76">
        <f>分析係数表!G19</f>
        <v>5.9139784946236562E-2</v>
      </c>
      <c r="K16" s="78">
        <f t="shared" si="3"/>
        <v>4.1878926273154392E-2</v>
      </c>
      <c r="L16" s="79"/>
      <c r="M16" s="80"/>
      <c r="N16" s="81">
        <f>分析係数表!H19</f>
        <v>-1.1801382728676376E-4</v>
      </c>
      <c r="O16" s="82">
        <f t="shared" si="4"/>
        <v>-2.2949356081463949E-3</v>
      </c>
      <c r="P16" s="76">
        <f>分析係数表!C19</f>
        <v>2.9142663503896937E-2</v>
      </c>
      <c r="Q16" s="82">
        <f t="shared" si="5"/>
        <v>-6.6880536191321469E-5</v>
      </c>
      <c r="R16" s="83">
        <v>1.4297111259411116E-4</v>
      </c>
      <c r="S16" s="84">
        <f t="shared" si="6"/>
        <v>0.70827754264047738</v>
      </c>
      <c r="T16" s="85">
        <f>分析係数表!F19</f>
        <v>0.2446236559139785</v>
      </c>
      <c r="U16" s="86">
        <f t="shared" si="7"/>
        <v>0.17326144188248238</v>
      </c>
      <c r="V16" s="87">
        <f>分析係数表!D19</f>
        <v>3.4946236559139782E-2</v>
      </c>
      <c r="W16" s="88">
        <f t="shared" si="8"/>
        <v>0</v>
      </c>
      <c r="X16" s="76">
        <f>分析係数表!E19</f>
        <v>1.8817204301075269E-2</v>
      </c>
      <c r="Y16" s="89">
        <f t="shared" si="9"/>
        <v>0</v>
      </c>
    </row>
    <row r="17" spans="1:25" x14ac:dyDescent="0.2">
      <c r="A17" s="6" t="s">
        <v>5</v>
      </c>
      <c r="B17" s="5" t="s">
        <v>33</v>
      </c>
      <c r="C17" s="90"/>
      <c r="D17" s="76">
        <f>投入係数表!P17</f>
        <v>6.844195281476291E-2</v>
      </c>
      <c r="E17" s="77">
        <f t="shared" si="0"/>
        <v>6.8441952814762912</v>
      </c>
      <c r="F17" s="76">
        <f>分析係数表!C20</f>
        <v>9.9464422341239977E-3</v>
      </c>
      <c r="G17" s="77">
        <f t="shared" si="1"/>
        <v>6.807539300626797E-2</v>
      </c>
      <c r="H17" s="77">
        <v>6.937017475443881E-2</v>
      </c>
      <c r="I17" s="77">
        <f t="shared" si="2"/>
        <v>6.937017475443881E-2</v>
      </c>
      <c r="J17" s="76">
        <f>分析係数表!G20</f>
        <v>0.10126582278481013</v>
      </c>
      <c r="K17" s="78">
        <f t="shared" si="3"/>
        <v>7.0248278232343097E-3</v>
      </c>
      <c r="L17" s="79"/>
      <c r="M17" s="80"/>
      <c r="N17" s="81">
        <f>分析係数表!H20</f>
        <v>5.6056567961212792E-4</v>
      </c>
      <c r="O17" s="82">
        <f t="shared" si="4"/>
        <v>1.0900944138695376E-2</v>
      </c>
      <c r="P17" s="76">
        <f>分析係数表!C20</f>
        <v>9.9464422341239977E-3</v>
      </c>
      <c r="Q17" s="82">
        <f t="shared" si="5"/>
        <v>1.0842561117294613E-4</v>
      </c>
      <c r="R17" s="83">
        <v>1.9590058620843958E-4</v>
      </c>
      <c r="S17" s="84">
        <f t="shared" si="6"/>
        <v>6.9566075340647252E-2</v>
      </c>
      <c r="T17" s="85">
        <f>分析係数表!F20</f>
        <v>0.22784810126582278</v>
      </c>
      <c r="U17" s="86">
        <f t="shared" si="7"/>
        <v>1.585049817888165E-2</v>
      </c>
      <c r="V17" s="87">
        <f>分析係数表!D20</f>
        <v>1.2658227848101266E-2</v>
      </c>
      <c r="W17" s="88">
        <f t="shared" si="8"/>
        <v>0</v>
      </c>
      <c r="X17" s="76">
        <f>分析係数表!E20</f>
        <v>0</v>
      </c>
      <c r="Y17" s="89">
        <f t="shared" si="9"/>
        <v>0</v>
      </c>
    </row>
    <row r="18" spans="1:25" x14ac:dyDescent="0.2">
      <c r="A18" s="6" t="s">
        <v>6</v>
      </c>
      <c r="B18" s="5" t="s">
        <v>34</v>
      </c>
      <c r="C18" s="75">
        <f>最終需要_まとめ!C19</f>
        <v>100</v>
      </c>
      <c r="D18" s="76">
        <f>投入係数表!P18</f>
        <v>7.3580939032936235E-2</v>
      </c>
      <c r="E18" s="77">
        <f t="shared" si="0"/>
        <v>7.3580939032936232</v>
      </c>
      <c r="F18" s="76">
        <f>分析係数表!C21</f>
        <v>0.16340425531914893</v>
      </c>
      <c r="G18" s="77">
        <f t="shared" si="1"/>
        <v>1.2023438548360643</v>
      </c>
      <c r="H18" s="77">
        <v>1.2260006268882564</v>
      </c>
      <c r="I18" s="77">
        <f t="shared" si="2"/>
        <v>101.22600062688825</v>
      </c>
      <c r="J18" s="76">
        <f>分析係数表!G21</f>
        <v>0.28521373510861947</v>
      </c>
      <c r="K18" s="78">
        <f t="shared" si="3"/>
        <v>28.871045728902253</v>
      </c>
      <c r="L18" s="79"/>
      <c r="M18" s="80"/>
      <c r="N18" s="81">
        <f>分析係数表!H21</f>
        <v>9.2444164707964954E-4</v>
      </c>
      <c r="O18" s="82">
        <f t="shared" si="4"/>
        <v>1.7976995597146762E-2</v>
      </c>
      <c r="P18" s="76">
        <f>分析係数表!C21</f>
        <v>0.16340425531914893</v>
      </c>
      <c r="Q18" s="82">
        <f t="shared" si="5"/>
        <v>2.9375175784273856E-3</v>
      </c>
      <c r="R18" s="83">
        <v>6.1945859914993651E-3</v>
      </c>
      <c r="S18" s="84">
        <f t="shared" si="6"/>
        <v>101.23219521287974</v>
      </c>
      <c r="T18" s="85">
        <f>分析係数表!F21</f>
        <v>0.42560149497780891</v>
      </c>
      <c r="U18" s="86">
        <f t="shared" si="7"/>
        <v>43.084573622487014</v>
      </c>
      <c r="V18" s="87">
        <f>分析係数表!D21</f>
        <v>2.6862882504087832E-2</v>
      </c>
      <c r="W18" s="88">
        <f t="shared" si="8"/>
        <v>3</v>
      </c>
      <c r="X18" s="76">
        <f>分析係数表!E21</f>
        <v>1.5884139219808455E-2</v>
      </c>
      <c r="Y18" s="89">
        <f t="shared" si="9"/>
        <v>2</v>
      </c>
    </row>
    <row r="19" spans="1:25" x14ac:dyDescent="0.2">
      <c r="A19" s="6" t="s">
        <v>7</v>
      </c>
      <c r="B19" s="5" t="s">
        <v>268</v>
      </c>
      <c r="C19" s="90"/>
      <c r="D19" s="76">
        <f>投入係数表!P19</f>
        <v>1.16795141322121E-3</v>
      </c>
      <c r="E19" s="77">
        <f t="shared" si="0"/>
        <v>0.116795141322121</v>
      </c>
      <c r="F19" s="76">
        <f>分析係数表!C22</f>
        <v>3.8216560509554132E-2</v>
      </c>
      <c r="G19" s="77">
        <f t="shared" si="1"/>
        <v>4.4635085855587635E-3</v>
      </c>
      <c r="H19" s="77">
        <v>5.0445563083938534E-3</v>
      </c>
      <c r="I19" s="77">
        <f t="shared" si="2"/>
        <v>5.0445563083938534E-3</v>
      </c>
      <c r="J19" s="76">
        <f>分析係数表!G22</f>
        <v>0.19408999328408327</v>
      </c>
      <c r="K19" s="78">
        <f t="shared" si="3"/>
        <v>9.7909790001734294E-4</v>
      </c>
      <c r="L19" s="79"/>
      <c r="M19" s="80"/>
      <c r="N19" s="81">
        <f>分析係数表!H22</f>
        <v>3.9337942428921259E-5</v>
      </c>
      <c r="O19" s="82">
        <f t="shared" si="4"/>
        <v>7.6497853604879837E-4</v>
      </c>
      <c r="P19" s="76">
        <f>分析係数表!C22</f>
        <v>3.8216560509554132E-2</v>
      </c>
      <c r="Q19" s="82">
        <f t="shared" si="5"/>
        <v>2.923484851141904E-5</v>
      </c>
      <c r="R19" s="83">
        <v>2.7317622500278884E-4</v>
      </c>
      <c r="S19" s="84">
        <f t="shared" si="6"/>
        <v>5.3177325333966423E-3</v>
      </c>
      <c r="T19" s="85">
        <f>分析係数表!F22</f>
        <v>0.41168569509738079</v>
      </c>
      <c r="U19" s="86">
        <f t="shared" si="7"/>
        <v>2.1892344143533524E-3</v>
      </c>
      <c r="V19" s="87">
        <f>分析係数表!D22</f>
        <v>5.4398925453324379E-2</v>
      </c>
      <c r="W19" s="88">
        <f t="shared" si="8"/>
        <v>0</v>
      </c>
      <c r="X19" s="76">
        <f>分析係数表!E22</f>
        <v>5.104096709200806E-2</v>
      </c>
      <c r="Y19" s="89">
        <f t="shared" si="9"/>
        <v>0</v>
      </c>
    </row>
    <row r="20" spans="1:25" x14ac:dyDescent="0.2">
      <c r="A20" s="6" t="s">
        <v>8</v>
      </c>
      <c r="B20" s="5" t="s">
        <v>269</v>
      </c>
      <c r="C20" s="90"/>
      <c r="D20" s="76">
        <f>投入係数表!P20</f>
        <v>4.6718056528848397E-4</v>
      </c>
      <c r="E20" s="77">
        <f t="shared" si="0"/>
        <v>4.6718056528848396E-2</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5.7373390203659873E-4</v>
      </c>
      <c r="P20" s="76">
        <f>分析係数表!C23</f>
        <v>0</v>
      </c>
      <c r="Q20" s="82">
        <f t="shared" si="5"/>
        <v>0</v>
      </c>
      <c r="R20" s="83">
        <v>0</v>
      </c>
      <c r="S20" s="84">
        <f t="shared" si="6"/>
        <v>0</v>
      </c>
      <c r="T20" s="85">
        <f>分析係数表!F23</f>
        <v>0.44087572102779232</v>
      </c>
      <c r="U20" s="86">
        <f t="shared" si="7"/>
        <v>0</v>
      </c>
      <c r="V20" s="87">
        <f>分析係数表!D23</f>
        <v>3.2773990561090718E-2</v>
      </c>
      <c r="W20" s="88">
        <f t="shared" si="8"/>
        <v>0</v>
      </c>
      <c r="X20" s="76">
        <f>分析係数表!E23</f>
        <v>2.9103303618248557E-2</v>
      </c>
      <c r="Y20" s="89">
        <f t="shared" si="9"/>
        <v>0</v>
      </c>
    </row>
    <row r="21" spans="1:25" x14ac:dyDescent="0.2">
      <c r="A21" s="6" t="s">
        <v>9</v>
      </c>
      <c r="B21" s="5" t="s">
        <v>270</v>
      </c>
      <c r="C21" s="90"/>
      <c r="D21" s="76">
        <f>投入係数表!P21</f>
        <v>0</v>
      </c>
      <c r="E21" s="77">
        <f t="shared" si="0"/>
        <v>0</v>
      </c>
      <c r="F21" s="76">
        <f>分析係数表!C24</f>
        <v>0.44444444444444442</v>
      </c>
      <c r="G21" s="77">
        <f t="shared" si="1"/>
        <v>0</v>
      </c>
      <c r="H21" s="77">
        <v>3.872021858610423E-3</v>
      </c>
      <c r="I21" s="77">
        <f t="shared" si="2"/>
        <v>3.872021858610423E-3</v>
      </c>
      <c r="J21" s="76">
        <f>分析係数表!G24</f>
        <v>0.20874587458745875</v>
      </c>
      <c r="K21" s="78">
        <f t="shared" si="3"/>
        <v>8.082685892973903E-4</v>
      </c>
      <c r="L21" s="79"/>
      <c r="M21" s="80"/>
      <c r="N21" s="81">
        <f>分析係数表!H24</f>
        <v>3.6387596746752162E-4</v>
      </c>
      <c r="O21" s="82">
        <f t="shared" si="4"/>
        <v>7.0760514584513844E-3</v>
      </c>
      <c r="P21" s="76">
        <f>分析係数表!C24</f>
        <v>0.44444444444444442</v>
      </c>
      <c r="Q21" s="82">
        <f t="shared" si="5"/>
        <v>3.1449117593117261E-3</v>
      </c>
      <c r="R21" s="83">
        <v>1.0959311274920565E-2</v>
      </c>
      <c r="S21" s="84">
        <f t="shared" si="6"/>
        <v>1.4831333133530987E-2</v>
      </c>
      <c r="T21" s="85">
        <f>分析係数表!F24</f>
        <v>0.39356435643564358</v>
      </c>
      <c r="U21" s="86">
        <f t="shared" si="7"/>
        <v>5.8370840797807603E-3</v>
      </c>
      <c r="V21" s="87">
        <f>分析係数表!D24</f>
        <v>4.9504950495049507E-2</v>
      </c>
      <c r="W21" s="88">
        <f t="shared" si="8"/>
        <v>0</v>
      </c>
      <c r="X21" s="76">
        <f>分析係数表!E24</f>
        <v>5.1980198019801978E-2</v>
      </c>
      <c r="Y21" s="89">
        <f t="shared" si="9"/>
        <v>0</v>
      </c>
    </row>
    <row r="22" spans="1:25" x14ac:dyDescent="0.2">
      <c r="A22" s="6" t="s">
        <v>10</v>
      </c>
      <c r="B22" s="5" t="s">
        <v>271</v>
      </c>
      <c r="C22" s="90"/>
      <c r="D22" s="76">
        <f>投入係数表!P22</f>
        <v>2.569493109086662E-3</v>
      </c>
      <c r="E22" s="77">
        <f t="shared" si="0"/>
        <v>0.25694931090866618</v>
      </c>
      <c r="F22" s="76">
        <f>分析係数表!C25</f>
        <v>6.3926940639269514E-3</v>
      </c>
      <c r="G22" s="77">
        <f t="shared" si="1"/>
        <v>1.642598334575951E-3</v>
      </c>
      <c r="H22" s="77">
        <v>1.7791171696055518E-3</v>
      </c>
      <c r="I22" s="77">
        <f t="shared" si="2"/>
        <v>1.7791171696055518E-3</v>
      </c>
      <c r="J22" s="76">
        <f>分析係数表!G25</f>
        <v>0.2</v>
      </c>
      <c r="K22" s="78">
        <f t="shared" si="3"/>
        <v>3.5582343392111037E-4</v>
      </c>
      <c r="L22" s="79"/>
      <c r="M22" s="80"/>
      <c r="N22" s="81">
        <f>分析係数表!H25</f>
        <v>5.212277371832066E-4</v>
      </c>
      <c r="O22" s="82">
        <f t="shared" si="4"/>
        <v>1.0135965602646577E-2</v>
      </c>
      <c r="P22" s="76">
        <f>分析係数表!C25</f>
        <v>6.3926940639269514E-3</v>
      </c>
      <c r="Q22" s="82">
        <f t="shared" si="5"/>
        <v>6.4796127140206533E-5</v>
      </c>
      <c r="R22" s="83">
        <v>1.704462255458037E-4</v>
      </c>
      <c r="S22" s="84">
        <f t="shared" si="6"/>
        <v>1.9495633951513555E-3</v>
      </c>
      <c r="T22" s="85">
        <f>分析係数表!F25</f>
        <v>0.35238095238095241</v>
      </c>
      <c r="U22" s="86">
        <f t="shared" si="7"/>
        <v>6.8698900591047767E-4</v>
      </c>
      <c r="V22" s="87">
        <f>分析係数表!D25</f>
        <v>0.33333333333333331</v>
      </c>
      <c r="W22" s="88">
        <f t="shared" si="8"/>
        <v>0</v>
      </c>
      <c r="X22" s="76">
        <f>分析係数表!E25</f>
        <v>6.6666666666666666E-2</v>
      </c>
      <c r="Y22" s="89">
        <f t="shared" si="9"/>
        <v>0</v>
      </c>
    </row>
    <row r="23" spans="1:25" x14ac:dyDescent="0.2">
      <c r="A23" s="6" t="s">
        <v>11</v>
      </c>
      <c r="B23" s="5" t="s">
        <v>35</v>
      </c>
      <c r="C23" s="90"/>
      <c r="D23" s="76">
        <f>投入係数表!P23</f>
        <v>9.3436113057696795E-4</v>
      </c>
      <c r="E23" s="77">
        <f t="shared" si="0"/>
        <v>9.3436113057696793E-2</v>
      </c>
      <c r="F23" s="76">
        <f>分析係数表!C26</f>
        <v>0.22258379433778064</v>
      </c>
      <c r="G23" s="77">
        <f t="shared" si="1"/>
        <v>2.0797364572556001E-2</v>
      </c>
      <c r="H23" s="77">
        <v>2.4201900023961352E-2</v>
      </c>
      <c r="I23" s="77">
        <f t="shared" si="2"/>
        <v>2.4201900023961352E-2</v>
      </c>
      <c r="J23" s="76">
        <f>分析係数表!G26</f>
        <v>0.19608865710560625</v>
      </c>
      <c r="K23" s="78">
        <f t="shared" si="3"/>
        <v>4.7457180751027212E-3</v>
      </c>
      <c r="L23" s="79"/>
      <c r="M23" s="80"/>
      <c r="N23" s="81">
        <f>分析係数表!H26</f>
        <v>1.1073630793741334E-2</v>
      </c>
      <c r="O23" s="82">
        <f t="shared" si="4"/>
        <v>0.21534145789773673</v>
      </c>
      <c r="P23" s="76">
        <f>分析係数表!C26</f>
        <v>0.22258379433778064</v>
      </c>
      <c r="Q23" s="82">
        <f t="shared" si="5"/>
        <v>4.7931518777107683E-2</v>
      </c>
      <c r="R23" s="83">
        <v>5.040105987873994E-2</v>
      </c>
      <c r="S23" s="84">
        <f t="shared" si="6"/>
        <v>7.4602959902701299E-2</v>
      </c>
      <c r="T23" s="85">
        <f>分析係数表!F26</f>
        <v>0.33481095176010428</v>
      </c>
      <c r="U23" s="86">
        <f t="shared" si="7"/>
        <v>2.4977888009144317E-2</v>
      </c>
      <c r="V23" s="87">
        <f>分析係数表!D26</f>
        <v>0.20704041720990873</v>
      </c>
      <c r="W23" s="88">
        <f t="shared" si="8"/>
        <v>0</v>
      </c>
      <c r="X23" s="76">
        <f>分析係数表!E26</f>
        <v>0.22842242503259452</v>
      </c>
      <c r="Y23" s="89">
        <f t="shared" si="9"/>
        <v>0</v>
      </c>
    </row>
    <row r="24" spans="1:25" x14ac:dyDescent="0.2">
      <c r="A24" s="6" t="s">
        <v>12</v>
      </c>
      <c r="B24" s="5" t="s">
        <v>365</v>
      </c>
      <c r="C24" s="90"/>
      <c r="D24" s="76">
        <f>投入係数表!P24</f>
        <v>0</v>
      </c>
      <c r="E24" s="77">
        <f t="shared" si="0"/>
        <v>0</v>
      </c>
      <c r="F24" s="76">
        <f>分析係数表!C27</f>
        <v>1.0521885521885488E-2</v>
      </c>
      <c r="G24" s="77">
        <f t="shared" si="1"/>
        <v>0</v>
      </c>
      <c r="H24" s="77">
        <v>3.5237924710617941E-5</v>
      </c>
      <c r="I24" s="77">
        <f t="shared" si="2"/>
        <v>3.5237924710617941E-5</v>
      </c>
      <c r="J24" s="76">
        <f>分析係数表!G27</f>
        <v>0.17391304347826086</v>
      </c>
      <c r="K24" s="78">
        <f t="shared" si="3"/>
        <v>6.1283347322813806E-6</v>
      </c>
      <c r="L24" s="79"/>
      <c r="M24" s="80"/>
      <c r="N24" s="81">
        <f>分析係数表!H27</f>
        <v>1.0867106595989497E-2</v>
      </c>
      <c r="O24" s="82">
        <f t="shared" si="4"/>
        <v>0.21132532058348052</v>
      </c>
      <c r="P24" s="76">
        <f>分析係数表!C27</f>
        <v>1.0521885521885488E-2</v>
      </c>
      <c r="Q24" s="82">
        <f t="shared" si="5"/>
        <v>2.2235408310551331E-3</v>
      </c>
      <c r="R24" s="83">
        <v>2.241703943792253E-3</v>
      </c>
      <c r="S24" s="84">
        <f t="shared" si="6"/>
        <v>2.276941868502871E-3</v>
      </c>
      <c r="T24" s="85">
        <f>分析係数表!F27</f>
        <v>0.36231884057971014</v>
      </c>
      <c r="U24" s="86">
        <f t="shared" si="7"/>
        <v>8.24978937863359E-4</v>
      </c>
      <c r="V24" s="87">
        <f>分析係数表!D27</f>
        <v>0</v>
      </c>
      <c r="W24" s="88">
        <f t="shared" si="8"/>
        <v>0</v>
      </c>
      <c r="X24" s="76">
        <f>分析係数表!E27</f>
        <v>0</v>
      </c>
      <c r="Y24" s="89">
        <f t="shared" si="9"/>
        <v>0</v>
      </c>
    </row>
    <row r="25" spans="1:25" x14ac:dyDescent="0.2">
      <c r="A25" s="6" t="s">
        <v>13</v>
      </c>
      <c r="B25" s="5" t="s">
        <v>191</v>
      </c>
      <c r="C25" s="90"/>
      <c r="D25" s="76">
        <f>投入係数表!P25</f>
        <v>0</v>
      </c>
      <c r="E25" s="77">
        <f t="shared" si="0"/>
        <v>0</v>
      </c>
      <c r="F25" s="76">
        <f>分析係数表!C28</f>
        <v>5.934473521533068E-2</v>
      </c>
      <c r="G25" s="77">
        <f t="shared" si="1"/>
        <v>0</v>
      </c>
      <c r="H25" s="77">
        <v>2.1683047494660958E-3</v>
      </c>
      <c r="I25" s="77">
        <f t="shared" si="2"/>
        <v>2.1683047494660958E-3</v>
      </c>
      <c r="J25" s="76">
        <f>分析係数表!G28</f>
        <v>0.12525252525252525</v>
      </c>
      <c r="K25" s="78">
        <f t="shared" si="3"/>
        <v>2.7158564538767258E-4</v>
      </c>
      <c r="L25" s="79"/>
      <c r="M25" s="80"/>
      <c r="N25" s="81">
        <f>分析係数表!H28</f>
        <v>2.0780268088077654E-2</v>
      </c>
      <c r="O25" s="82">
        <f t="shared" si="4"/>
        <v>0.4040999116677777</v>
      </c>
      <c r="P25" s="76">
        <f>分析係数表!C28</f>
        <v>5.934473521533068E-2</v>
      </c>
      <c r="Q25" s="82">
        <f t="shared" si="5"/>
        <v>2.3981202258462786E-2</v>
      </c>
      <c r="R25" s="83">
        <v>2.5659478325447717E-2</v>
      </c>
      <c r="S25" s="84">
        <f t="shared" si="6"/>
        <v>2.7827783074913813E-2</v>
      </c>
      <c r="T25" s="85">
        <f>分析係数表!F28</f>
        <v>0.21414141414141413</v>
      </c>
      <c r="U25" s="86">
        <f t="shared" si="7"/>
        <v>5.9590808200825534E-3</v>
      </c>
      <c r="V25" s="87">
        <f>分析係数表!D28</f>
        <v>5.909090909090909E-2</v>
      </c>
      <c r="W25" s="88">
        <f t="shared" si="8"/>
        <v>0</v>
      </c>
      <c r="X25" s="76">
        <f>分析係数表!E28</f>
        <v>5.4040404040404041E-2</v>
      </c>
      <c r="Y25" s="89">
        <f t="shared" si="9"/>
        <v>0</v>
      </c>
    </row>
    <row r="26" spans="1:25" x14ac:dyDescent="0.2">
      <c r="A26" s="6" t="s">
        <v>14</v>
      </c>
      <c r="B26" s="5" t="s">
        <v>50</v>
      </c>
      <c r="C26" s="90"/>
      <c r="D26" s="76">
        <f>投入係数表!P26</f>
        <v>3.270263957019388E-3</v>
      </c>
      <c r="E26" s="77">
        <f t="shared" si="0"/>
        <v>0.32702639570193881</v>
      </c>
      <c r="F26" s="76">
        <f>分析係数表!C29</f>
        <v>0.10737736577829282</v>
      </c>
      <c r="G26" s="77">
        <f t="shared" si="1"/>
        <v>3.5115232910443814E-2</v>
      </c>
      <c r="H26" s="77">
        <v>4.127600956579152E-2</v>
      </c>
      <c r="I26" s="77">
        <f t="shared" si="2"/>
        <v>4.127600956579152E-2</v>
      </c>
      <c r="J26" s="76">
        <f>分析係数表!G29</f>
        <v>0.26220204313280365</v>
      </c>
      <c r="K26" s="78">
        <f t="shared" si="3"/>
        <v>1.0822654040519684E-2</v>
      </c>
      <c r="L26" s="79"/>
      <c r="M26" s="80"/>
      <c r="N26" s="81">
        <f>分析係数表!H29</f>
        <v>9.8049821504086233E-3</v>
      </c>
      <c r="O26" s="82">
        <f t="shared" si="4"/>
        <v>0.19067090011016299</v>
      </c>
      <c r="P26" s="76">
        <f>分析係数表!C29</f>
        <v>0.10737736577829282</v>
      </c>
      <c r="Q26" s="82">
        <f t="shared" si="5"/>
        <v>2.0473738984405306E-2</v>
      </c>
      <c r="R26" s="83">
        <v>2.6263341825455516E-2</v>
      </c>
      <c r="S26" s="84">
        <f t="shared" si="6"/>
        <v>6.7539351391247032E-2</v>
      </c>
      <c r="T26" s="85">
        <f>分析係数表!F29</f>
        <v>0.42792281498297391</v>
      </c>
      <c r="U26" s="86">
        <f t="shared" si="7"/>
        <v>2.8901629369466664E-2</v>
      </c>
      <c r="V26" s="87">
        <f>分析係数表!D29</f>
        <v>0.20204313280363223</v>
      </c>
      <c r="W26" s="88">
        <f t="shared" si="8"/>
        <v>0</v>
      </c>
      <c r="X26" s="76">
        <f>分析係数表!E29</f>
        <v>0.12031782065834279</v>
      </c>
      <c r="Y26" s="89">
        <f t="shared" si="9"/>
        <v>0</v>
      </c>
    </row>
    <row r="27" spans="1:25" x14ac:dyDescent="0.2">
      <c r="A27" s="6" t="s">
        <v>15</v>
      </c>
      <c r="B27" s="5" t="s">
        <v>36</v>
      </c>
      <c r="C27" s="90"/>
      <c r="D27" s="76">
        <f>投入係数表!P27</f>
        <v>3.7374445223078718E-3</v>
      </c>
      <c r="E27" s="77">
        <f t="shared" si="0"/>
        <v>0.37374445223078717</v>
      </c>
      <c r="F27" s="76">
        <f>分析係数表!C30</f>
        <v>1</v>
      </c>
      <c r="G27" s="77">
        <f t="shared" si="1"/>
        <v>0.37374445223078717</v>
      </c>
      <c r="H27" s="77">
        <v>0.40597171064415605</v>
      </c>
      <c r="I27" s="77">
        <f t="shared" si="2"/>
        <v>0.40597171064415605</v>
      </c>
      <c r="J27" s="76">
        <f>分析係数表!G30</f>
        <v>0.34459787999611008</v>
      </c>
      <c r="K27" s="78">
        <f t="shared" si="3"/>
        <v>0.13989699082637042</v>
      </c>
      <c r="L27" s="79"/>
      <c r="M27" s="80"/>
      <c r="N27" s="81">
        <f>分析係数表!H30</f>
        <v>0</v>
      </c>
      <c r="O27" s="82">
        <f t="shared" si="4"/>
        <v>0</v>
      </c>
      <c r="P27" s="76">
        <f>分析係数表!C30</f>
        <v>1</v>
      </c>
      <c r="Q27" s="82">
        <f t="shared" si="5"/>
        <v>0</v>
      </c>
      <c r="R27" s="83">
        <v>4.8614306668478581E-2</v>
      </c>
      <c r="S27" s="84">
        <f t="shared" si="6"/>
        <v>0.45458601731263465</v>
      </c>
      <c r="T27" s="85">
        <f>分析係数表!F30</f>
        <v>0.44063016629388313</v>
      </c>
      <c r="U27" s="86">
        <f t="shared" si="7"/>
        <v>0.20030431240334023</v>
      </c>
      <c r="V27" s="87">
        <f>分析係数表!D30</f>
        <v>9.4184576485461441E-2</v>
      </c>
      <c r="W27" s="88">
        <f t="shared" si="8"/>
        <v>0</v>
      </c>
      <c r="X27" s="76">
        <f>分析係数表!E30</f>
        <v>6.5934065934065936E-2</v>
      </c>
      <c r="Y27" s="89">
        <f t="shared" si="9"/>
        <v>0</v>
      </c>
    </row>
    <row r="28" spans="1:25" x14ac:dyDescent="0.2">
      <c r="A28" s="6" t="s">
        <v>16</v>
      </c>
      <c r="B28" s="5" t="s">
        <v>192</v>
      </c>
      <c r="C28" s="90"/>
      <c r="D28" s="76">
        <f>投入係数表!P28</f>
        <v>2.4059799112356926E-2</v>
      </c>
      <c r="E28" s="77">
        <f t="shared" si="0"/>
        <v>2.4059799112356925</v>
      </c>
      <c r="F28" s="76">
        <f>分析係数表!C31</f>
        <v>0.18861092824226466</v>
      </c>
      <c r="G28" s="77">
        <f t="shared" si="1"/>
        <v>0.45379410439040552</v>
      </c>
      <c r="H28" s="77">
        <v>0.49001227240103401</v>
      </c>
      <c r="I28" s="77">
        <f t="shared" si="2"/>
        <v>0.49001227240103401</v>
      </c>
      <c r="J28" s="76">
        <f>分析係数表!G31</f>
        <v>7.1118820468343447E-2</v>
      </c>
      <c r="K28" s="78">
        <f t="shared" si="3"/>
        <v>3.4849094828174144E-2</v>
      </c>
      <c r="L28" s="79"/>
      <c r="M28" s="80"/>
      <c r="N28" s="81">
        <f>分析係数表!H31</f>
        <v>2.3061868748955085E-2</v>
      </c>
      <c r="O28" s="82">
        <f t="shared" si="4"/>
        <v>0.44846866675860797</v>
      </c>
      <c r="P28" s="76">
        <f>分析係数表!C31</f>
        <v>0.18861092824226466</v>
      </c>
      <c r="Q28" s="82">
        <f t="shared" si="5"/>
        <v>8.4586091524911908E-2</v>
      </c>
      <c r="R28" s="83">
        <v>0.10888893599021748</v>
      </c>
      <c r="S28" s="84">
        <f t="shared" si="6"/>
        <v>0.59890120839125149</v>
      </c>
      <c r="T28" s="85">
        <f>分析係数表!F31</f>
        <v>0.34518647007805725</v>
      </c>
      <c r="U28" s="86">
        <f t="shared" si="7"/>
        <v>0.20673259405005906</v>
      </c>
      <c r="V28" s="87">
        <f>分析係数表!D31</f>
        <v>8.6730268863833475E-4</v>
      </c>
      <c r="W28" s="88">
        <f t="shared" si="8"/>
        <v>0</v>
      </c>
      <c r="X28" s="76">
        <f>分析係数表!E31</f>
        <v>8.6730268863833475E-4</v>
      </c>
      <c r="Y28" s="89">
        <f t="shared" si="9"/>
        <v>0</v>
      </c>
    </row>
    <row r="29" spans="1:25" x14ac:dyDescent="0.2">
      <c r="A29" s="6" t="s">
        <v>17</v>
      </c>
      <c r="B29" s="5" t="s">
        <v>272</v>
      </c>
      <c r="C29" s="90"/>
      <c r="D29" s="76">
        <f>投入係数表!P29</f>
        <v>7.0077084793272596E-4</v>
      </c>
      <c r="E29" s="77">
        <f t="shared" si="0"/>
        <v>7.0077084793272598E-2</v>
      </c>
      <c r="F29" s="76">
        <f>分析係数表!C32</f>
        <v>1</v>
      </c>
      <c r="G29" s="77">
        <f t="shared" si="1"/>
        <v>7.0077084793272598E-2</v>
      </c>
      <c r="H29" s="77">
        <v>8.7250129549330008E-2</v>
      </c>
      <c r="I29" s="77">
        <f t="shared" si="2"/>
        <v>8.7250129549330008E-2</v>
      </c>
      <c r="J29" s="76">
        <f>分析係数表!G32</f>
        <v>0.14006342494714588</v>
      </c>
      <c r="K29" s="78">
        <f t="shared" si="3"/>
        <v>1.2220551971761339E-2</v>
      </c>
      <c r="L29" s="79"/>
      <c r="M29" s="80"/>
      <c r="N29" s="81">
        <f>分析係数表!H32</f>
        <v>6.5891053568443107E-3</v>
      </c>
      <c r="O29" s="82">
        <f t="shared" si="4"/>
        <v>0.12813390478817371</v>
      </c>
      <c r="P29" s="76">
        <f>分析係数表!C32</f>
        <v>1</v>
      </c>
      <c r="Q29" s="82">
        <f t="shared" si="5"/>
        <v>0.12813390478817371</v>
      </c>
      <c r="R29" s="83">
        <v>0.16727583570121587</v>
      </c>
      <c r="S29" s="84">
        <f t="shared" si="6"/>
        <v>0.25452596525054588</v>
      </c>
      <c r="T29" s="85">
        <f>分析係数表!F32</f>
        <v>0.48202959830866809</v>
      </c>
      <c r="U29" s="86">
        <f t="shared" si="7"/>
        <v>0.12268904878884665</v>
      </c>
      <c r="V29" s="87">
        <f>分析係数表!D32</f>
        <v>1.7441860465116279E-2</v>
      </c>
      <c r="W29" s="88">
        <f t="shared" si="8"/>
        <v>0</v>
      </c>
      <c r="X29" s="76">
        <f>分析係数表!E32</f>
        <v>2.6427061310782242E-2</v>
      </c>
      <c r="Y29" s="89">
        <f t="shared" si="9"/>
        <v>0</v>
      </c>
    </row>
    <row r="30" spans="1:25" x14ac:dyDescent="0.2">
      <c r="A30" s="6" t="s">
        <v>18</v>
      </c>
      <c r="B30" s="5" t="s">
        <v>273</v>
      </c>
      <c r="C30" s="90"/>
      <c r="D30" s="76">
        <f>投入係数表!P30</f>
        <v>0</v>
      </c>
      <c r="E30" s="77">
        <f t="shared" si="0"/>
        <v>0</v>
      </c>
      <c r="F30" s="76">
        <f>分析係数表!C33</f>
        <v>0.72406639004149376</v>
      </c>
      <c r="G30" s="77">
        <f t="shared" si="1"/>
        <v>0</v>
      </c>
      <c r="H30" s="77">
        <v>1.0782524154333202E-2</v>
      </c>
      <c r="I30" s="77">
        <f t="shared" si="2"/>
        <v>1.0782524154333202E-2</v>
      </c>
      <c r="J30" s="76">
        <f>分析係数表!G33</f>
        <v>0.50714966634890368</v>
      </c>
      <c r="K30" s="78">
        <f t="shared" si="3"/>
        <v>5.4683535272690787E-3</v>
      </c>
      <c r="L30" s="79"/>
      <c r="M30" s="80"/>
      <c r="N30" s="81">
        <f>分析係数表!H33</f>
        <v>9.6377958950857076E-4</v>
      </c>
      <c r="O30" s="82">
        <f t="shared" si="4"/>
        <v>1.8741974133195557E-2</v>
      </c>
      <c r="P30" s="76">
        <f>分析係数表!C33</f>
        <v>0.72406639004149376</v>
      </c>
      <c r="Q30" s="82">
        <f t="shared" si="5"/>
        <v>1.3570433552873962E-2</v>
      </c>
      <c r="R30" s="83">
        <v>4.2039344522101466E-2</v>
      </c>
      <c r="S30" s="84">
        <f t="shared" si="6"/>
        <v>5.2821868676434666E-2</v>
      </c>
      <c r="T30" s="85">
        <f>分析係数表!F33</f>
        <v>0.64537654909437558</v>
      </c>
      <c r="U30" s="86">
        <f t="shared" si="7"/>
        <v>3.40899953231137E-2</v>
      </c>
      <c r="V30" s="87">
        <f>分析係数表!D33</f>
        <v>8.8655862726406104E-2</v>
      </c>
      <c r="W30" s="88">
        <f t="shared" si="8"/>
        <v>0</v>
      </c>
      <c r="X30" s="76">
        <f>分析係数表!E33</f>
        <v>8.3889418493803616E-2</v>
      </c>
      <c r="Y30" s="89">
        <f t="shared" si="9"/>
        <v>0</v>
      </c>
    </row>
    <row r="31" spans="1:25" x14ac:dyDescent="0.2">
      <c r="A31" s="6" t="s">
        <v>19</v>
      </c>
      <c r="B31" s="5" t="s">
        <v>274</v>
      </c>
      <c r="C31" s="90"/>
      <c r="D31" s="76">
        <f>投入係数表!P31</f>
        <v>4.6250875963559916E-2</v>
      </c>
      <c r="E31" s="77">
        <f t="shared" si="0"/>
        <v>4.6250875963559919</v>
      </c>
      <c r="F31" s="76">
        <f>分析係数表!C34</f>
        <v>0.32384390579336431</v>
      </c>
      <c r="G31" s="77">
        <f t="shared" si="1"/>
        <v>1.4978064318403677</v>
      </c>
      <c r="H31" s="77">
        <v>1.5656842297278262</v>
      </c>
      <c r="I31" s="77">
        <f t="shared" si="2"/>
        <v>1.5656842297278262</v>
      </c>
      <c r="J31" s="76">
        <f>分析係数表!G34</f>
        <v>0.42504523132592403</v>
      </c>
      <c r="K31" s="78">
        <f t="shared" si="3"/>
        <v>0.66548661560801503</v>
      </c>
      <c r="L31" s="79"/>
      <c r="M31" s="80"/>
      <c r="N31" s="81">
        <f>分析係数表!H34</f>
        <v>0.16282957819891231</v>
      </c>
      <c r="O31" s="82">
        <f t="shared" si="4"/>
        <v>3.1664374053399884</v>
      </c>
      <c r="P31" s="76">
        <f>分析係数表!C34</f>
        <v>0.32384390579336431</v>
      </c>
      <c r="Q31" s="82">
        <f t="shared" si="5"/>
        <v>1.0254314567955081</v>
      </c>
      <c r="R31" s="83">
        <v>1.1072727995472029</v>
      </c>
      <c r="S31" s="84">
        <f t="shared" si="6"/>
        <v>2.6729570292750289</v>
      </c>
      <c r="T31" s="85">
        <f>分析係数表!F34</f>
        <v>0.69998707676402172</v>
      </c>
      <c r="U31" s="86">
        <f t="shared" si="7"/>
        <v>1.871035377238071</v>
      </c>
      <c r="V31" s="87">
        <f>分析係数表!D34</f>
        <v>0.29303437580770225</v>
      </c>
      <c r="W31" s="88">
        <f t="shared" si="8"/>
        <v>1</v>
      </c>
      <c r="X31" s="76">
        <f>分析係数表!E34</f>
        <v>0.18493150684931506</v>
      </c>
      <c r="Y31" s="89">
        <f t="shared" si="9"/>
        <v>0</v>
      </c>
    </row>
    <row r="32" spans="1:25" x14ac:dyDescent="0.2">
      <c r="A32" s="6" t="s">
        <v>20</v>
      </c>
      <c r="B32" s="5" t="s">
        <v>37</v>
      </c>
      <c r="C32" s="90"/>
      <c r="D32" s="76">
        <f>投入係数表!P32</f>
        <v>1.1445923849567857E-2</v>
      </c>
      <c r="E32" s="77">
        <f t="shared" si="0"/>
        <v>1.1445923849567858</v>
      </c>
      <c r="F32" s="76">
        <f>分析係数表!C35</f>
        <v>0.26996197718631176</v>
      </c>
      <c r="G32" s="77">
        <f t="shared" si="1"/>
        <v>0.30899642331533</v>
      </c>
      <c r="H32" s="77">
        <v>0.34856741249150813</v>
      </c>
      <c r="I32" s="77">
        <f t="shared" si="2"/>
        <v>0.34856741249150813</v>
      </c>
      <c r="J32" s="76">
        <f>分析係数表!G35</f>
        <v>0.31501962183374954</v>
      </c>
      <c r="K32" s="78">
        <f t="shared" si="3"/>
        <v>0.10980557446664348</v>
      </c>
      <c r="L32" s="79"/>
      <c r="M32" s="80"/>
      <c r="N32" s="81">
        <f>分析係数表!H35</f>
        <v>6.1563879901261762E-2</v>
      </c>
      <c r="O32" s="82">
        <f t="shared" si="4"/>
        <v>1.1971914089163693</v>
      </c>
      <c r="P32" s="76">
        <f>分析係数表!C35</f>
        <v>0.26996197718631176</v>
      </c>
      <c r="Q32" s="82">
        <f t="shared" si="5"/>
        <v>0.32319615982152933</v>
      </c>
      <c r="R32" s="83">
        <v>0.4068362130792938</v>
      </c>
      <c r="S32" s="84">
        <f t="shared" si="6"/>
        <v>0.75540362557080187</v>
      </c>
      <c r="T32" s="85">
        <f>分析係数表!F35</f>
        <v>0.64537995005351412</v>
      </c>
      <c r="U32" s="86">
        <f t="shared" si="7"/>
        <v>0.4875223541411276</v>
      </c>
      <c r="V32" s="87">
        <f>分析係数表!D35</f>
        <v>0.12557973599714592</v>
      </c>
      <c r="W32" s="88">
        <f t="shared" si="8"/>
        <v>0</v>
      </c>
      <c r="X32" s="76">
        <f>分析係数表!E35</f>
        <v>0.11630396004281128</v>
      </c>
      <c r="Y32" s="89">
        <f t="shared" si="9"/>
        <v>0</v>
      </c>
    </row>
    <row r="33" spans="1:25" x14ac:dyDescent="0.2">
      <c r="A33" s="6" t="s">
        <v>21</v>
      </c>
      <c r="B33" s="5" t="s">
        <v>38</v>
      </c>
      <c r="C33" s="90"/>
      <c r="D33" s="76">
        <f>投入係数表!P33</f>
        <v>3.0366736743751462E-3</v>
      </c>
      <c r="E33" s="77">
        <f t="shared" si="0"/>
        <v>0.3036673674375146</v>
      </c>
      <c r="F33" s="76">
        <f>分析係数表!C36</f>
        <v>0.80496031746031749</v>
      </c>
      <c r="G33" s="77">
        <f t="shared" si="1"/>
        <v>0.24444018049484062</v>
      </c>
      <c r="H33" s="77">
        <v>0.32634800232641642</v>
      </c>
      <c r="I33" s="77">
        <f t="shared" si="2"/>
        <v>0.32634800232641642</v>
      </c>
      <c r="J33" s="76">
        <f>分析係数表!G36</f>
        <v>2.1935483870967741E-2</v>
      </c>
      <c r="K33" s="78">
        <f t="shared" si="3"/>
        <v>7.1586013413536499E-3</v>
      </c>
      <c r="L33" s="79"/>
      <c r="M33" s="80"/>
      <c r="N33" s="81">
        <f>分析係数表!H36</f>
        <v>0.17534887837691648</v>
      </c>
      <c r="O33" s="82">
        <f t="shared" si="4"/>
        <v>3.4098918244375183</v>
      </c>
      <c r="P33" s="76">
        <f>分析係数表!C36</f>
        <v>0.80496031746031749</v>
      </c>
      <c r="Q33" s="82">
        <f t="shared" si="5"/>
        <v>2.7448276055045659</v>
      </c>
      <c r="R33" s="83">
        <v>2.8540172573647618</v>
      </c>
      <c r="S33" s="84">
        <f t="shared" si="6"/>
        <v>3.180365259691178</v>
      </c>
      <c r="T33" s="85">
        <f>分析係数表!F36</f>
        <v>0.87987711213517661</v>
      </c>
      <c r="U33" s="86">
        <f t="shared" si="7"/>
        <v>2.7983306002321147</v>
      </c>
      <c r="V33" s="87">
        <f>分析係数表!D36</f>
        <v>1.130568356374808E-2</v>
      </c>
      <c r="W33" s="88">
        <f t="shared" si="8"/>
        <v>0</v>
      </c>
      <c r="X33" s="76">
        <f>分析係数表!E36</f>
        <v>2.9493087557603687E-3</v>
      </c>
      <c r="Y33" s="89">
        <f t="shared" si="9"/>
        <v>0</v>
      </c>
    </row>
    <row r="34" spans="1:25" x14ac:dyDescent="0.2">
      <c r="A34" s="6" t="s">
        <v>22</v>
      </c>
      <c r="B34" s="5" t="s">
        <v>377</v>
      </c>
      <c r="C34" s="90"/>
      <c r="D34" s="76">
        <f>投入係数表!P34</f>
        <v>2.0555944872693296E-2</v>
      </c>
      <c r="E34" s="77">
        <f t="shared" si="0"/>
        <v>2.0555944872693295</v>
      </c>
      <c r="F34" s="76">
        <f>分析係数表!C37</f>
        <v>0.55184267327524184</v>
      </c>
      <c r="G34" s="77">
        <f t="shared" si="1"/>
        <v>1.1343647570245567</v>
      </c>
      <c r="H34" s="77">
        <v>1.3550025579445071</v>
      </c>
      <c r="I34" s="77">
        <f t="shared" si="2"/>
        <v>1.3550025579445071</v>
      </c>
      <c r="J34" s="76">
        <f>分析係数表!G37</f>
        <v>0.39950799507995077</v>
      </c>
      <c r="K34" s="78">
        <f t="shared" si="3"/>
        <v>0.54133435525261486</v>
      </c>
      <c r="L34" s="79"/>
      <c r="M34" s="80"/>
      <c r="N34" s="81">
        <f>分析係数表!H37</f>
        <v>4.8346331245144224E-2</v>
      </c>
      <c r="O34" s="82">
        <f t="shared" si="4"/>
        <v>0.94015862080397317</v>
      </c>
      <c r="P34" s="76">
        <f>分析係数表!C37</f>
        <v>0.55184267327524184</v>
      </c>
      <c r="Q34" s="82">
        <f t="shared" si="5"/>
        <v>0.5188196466072289</v>
      </c>
      <c r="R34" s="83">
        <v>0.66401628149817149</v>
      </c>
      <c r="S34" s="84">
        <f t="shared" si="6"/>
        <v>2.0190188394426785</v>
      </c>
      <c r="T34" s="85">
        <f>分析係数表!F37</f>
        <v>0.59204592045920457</v>
      </c>
      <c r="U34" s="86">
        <f t="shared" si="7"/>
        <v>1.1953518672223156</v>
      </c>
      <c r="V34" s="87">
        <f>分析係数表!D37</f>
        <v>7.6014760147601473E-2</v>
      </c>
      <c r="W34" s="88">
        <f t="shared" si="8"/>
        <v>0</v>
      </c>
      <c r="X34" s="76">
        <f>分析係数表!E37</f>
        <v>6.3468634686346864E-2</v>
      </c>
      <c r="Y34" s="89">
        <f t="shared" si="9"/>
        <v>0</v>
      </c>
    </row>
    <row r="35" spans="1:25" x14ac:dyDescent="0.2">
      <c r="A35" s="6" t="s">
        <v>23</v>
      </c>
      <c r="B35" s="5" t="s">
        <v>193</v>
      </c>
      <c r="C35" s="90"/>
      <c r="D35" s="76">
        <f>投入係数表!P35</f>
        <v>5.8397570661060496E-3</v>
      </c>
      <c r="E35" s="77">
        <f t="shared" si="0"/>
        <v>0.58397570661060494</v>
      </c>
      <c r="F35" s="76">
        <f>分析係数表!C38</f>
        <v>1.1757092007334657E-2</v>
      </c>
      <c r="G35" s="77">
        <f t="shared" si="1"/>
        <v>6.8658561126691518E-3</v>
      </c>
      <c r="H35" s="77">
        <v>8.674820212895543E-3</v>
      </c>
      <c r="I35" s="77">
        <f t="shared" si="2"/>
        <v>8.674820212895543E-3</v>
      </c>
      <c r="J35" s="76">
        <f>分析係数表!G38</f>
        <v>0.32317073170731708</v>
      </c>
      <c r="K35" s="78">
        <f t="shared" si="3"/>
        <v>2.8034479956308769E-3</v>
      </c>
      <c r="L35" s="79"/>
      <c r="M35" s="80"/>
      <c r="N35" s="81">
        <f>分析係数表!H38</f>
        <v>4.2711170992201251E-2</v>
      </c>
      <c r="O35" s="82">
        <f t="shared" si="4"/>
        <v>0.83057544551498275</v>
      </c>
      <c r="P35" s="76">
        <f>分析係数表!C38</f>
        <v>1.1757092007334657E-2</v>
      </c>
      <c r="Q35" s="82">
        <f t="shared" si="5"/>
        <v>9.7651519319526259E-3</v>
      </c>
      <c r="R35" s="83">
        <v>1.1682201649490336E-2</v>
      </c>
      <c r="S35" s="84">
        <f t="shared" si="6"/>
        <v>2.0357021862385881E-2</v>
      </c>
      <c r="T35" s="85">
        <f>分析係数表!F38</f>
        <v>0.53048780487804881</v>
      </c>
      <c r="U35" s="86">
        <f t="shared" si="7"/>
        <v>1.0799151841631535E-2</v>
      </c>
      <c r="V35" s="87">
        <f>分析係数表!D38</f>
        <v>0.25609756097560976</v>
      </c>
      <c r="W35" s="88">
        <f t="shared" si="8"/>
        <v>0</v>
      </c>
      <c r="X35" s="76">
        <f>分析係数表!E38</f>
        <v>0.24390243902439024</v>
      </c>
      <c r="Y35" s="89">
        <f t="shared" si="9"/>
        <v>0</v>
      </c>
    </row>
    <row r="36" spans="1:25" x14ac:dyDescent="0.2">
      <c r="A36" s="6" t="s">
        <v>24</v>
      </c>
      <c r="B36" s="5" t="s">
        <v>39</v>
      </c>
      <c r="C36" s="90"/>
      <c r="D36" s="76">
        <f>投入係数表!P36</f>
        <v>0</v>
      </c>
      <c r="E36" s="77">
        <f t="shared" si="0"/>
        <v>0</v>
      </c>
      <c r="F36" s="76">
        <f>分析係数表!C39</f>
        <v>1</v>
      </c>
      <c r="G36" s="77">
        <f t="shared" si="1"/>
        <v>0</v>
      </c>
      <c r="H36" s="77">
        <v>8.1863048939063397E-3</v>
      </c>
      <c r="I36" s="77">
        <f t="shared" si="2"/>
        <v>8.1863048939063397E-3</v>
      </c>
      <c r="J36" s="76">
        <f>分析係数表!G39</f>
        <v>0.35350897115602997</v>
      </c>
      <c r="K36" s="78">
        <f t="shared" si="3"/>
        <v>2.8939322206144031E-3</v>
      </c>
      <c r="L36" s="79"/>
      <c r="M36" s="80"/>
      <c r="N36" s="81">
        <f>分析係数表!H39</f>
        <v>3.855118358034283E-3</v>
      </c>
      <c r="O36" s="82">
        <f t="shared" si="4"/>
        <v>7.4967896532782227E-2</v>
      </c>
      <c r="P36" s="76">
        <f>分析係数表!C39</f>
        <v>1</v>
      </c>
      <c r="Q36" s="82">
        <f t="shared" si="5"/>
        <v>7.4967896532782227E-2</v>
      </c>
      <c r="R36" s="83">
        <v>8.324841104200853E-2</v>
      </c>
      <c r="S36" s="84">
        <f t="shared" si="6"/>
        <v>9.1434715935914873E-2</v>
      </c>
      <c r="T36" s="85">
        <f>分析係数表!F39</f>
        <v>0.70417896888485121</v>
      </c>
      <c r="U36" s="86">
        <f t="shared" si="7"/>
        <v>6.4386403988031804E-2</v>
      </c>
      <c r="V36" s="87">
        <f>分析係数表!D39</f>
        <v>5.7687940040881215E-2</v>
      </c>
      <c r="W36" s="88">
        <f t="shared" si="8"/>
        <v>0</v>
      </c>
      <c r="X36" s="76">
        <f>分析係数表!E39</f>
        <v>7.3018396547808312E-2</v>
      </c>
      <c r="Y36" s="89">
        <f t="shared" si="9"/>
        <v>0</v>
      </c>
    </row>
    <row r="37" spans="1:25" x14ac:dyDescent="0.2">
      <c r="A37" s="6" t="s">
        <v>25</v>
      </c>
      <c r="B37" s="5" t="s">
        <v>40</v>
      </c>
      <c r="C37" s="90"/>
      <c r="D37" s="76">
        <f>投入係数表!P37</f>
        <v>2.3359028264424199E-4</v>
      </c>
      <c r="E37" s="77">
        <f t="shared" si="0"/>
        <v>2.3359028264424198E-2</v>
      </c>
      <c r="F37" s="76">
        <f>分析係数表!C40</f>
        <v>0.83949490339266697</v>
      </c>
      <c r="G37" s="77">
        <f t="shared" si="1"/>
        <v>1.960978517618937E-2</v>
      </c>
      <c r="H37" s="77">
        <v>2.0219966915175618E-2</v>
      </c>
      <c r="I37" s="77">
        <f t="shared" si="2"/>
        <v>2.0219966915175618E-2</v>
      </c>
      <c r="J37" s="76">
        <f>分析係数表!G40</f>
        <v>0.50502596749874351</v>
      </c>
      <c r="K37" s="78">
        <f t="shared" si="3"/>
        <v>1.021160835412915E-2</v>
      </c>
      <c r="L37" s="79"/>
      <c r="M37" s="80"/>
      <c r="N37" s="81">
        <f>分析係数表!H40</f>
        <v>2.8775704886755897E-2</v>
      </c>
      <c r="O37" s="82">
        <f t="shared" si="4"/>
        <v>0.55958179911969597</v>
      </c>
      <c r="P37" s="76">
        <f>分析係数表!C40</f>
        <v>0.83949490339266697</v>
      </c>
      <c r="Q37" s="82">
        <f t="shared" si="5"/>
        <v>0.46976606839228396</v>
      </c>
      <c r="R37" s="83">
        <v>0.47008202405432087</v>
      </c>
      <c r="S37" s="84">
        <f t="shared" si="6"/>
        <v>0.4903019909694965</v>
      </c>
      <c r="T37" s="85">
        <f>分析係数表!F40</f>
        <v>0.7013737644496566</v>
      </c>
      <c r="U37" s="86">
        <f t="shared" si="7"/>
        <v>0.34388495312343731</v>
      </c>
      <c r="V37" s="87">
        <f>分析係数表!D40</f>
        <v>8.3012229854246944E-2</v>
      </c>
      <c r="W37" s="88">
        <f t="shared" si="8"/>
        <v>0</v>
      </c>
      <c r="X37" s="76">
        <f>分析係数表!E40</f>
        <v>5.1013570112246609E-2</v>
      </c>
      <c r="Y37" s="89">
        <f t="shared" si="9"/>
        <v>0</v>
      </c>
    </row>
    <row r="38" spans="1:25" x14ac:dyDescent="0.2">
      <c r="A38" s="6" t="s">
        <v>26</v>
      </c>
      <c r="B38" s="5" t="s">
        <v>276</v>
      </c>
      <c r="C38" s="90"/>
      <c r="D38" s="76">
        <f>投入係数表!P38</f>
        <v>0</v>
      </c>
      <c r="E38" s="77">
        <f t="shared" si="0"/>
        <v>0</v>
      </c>
      <c r="F38" s="76">
        <f>分析係数表!C41</f>
        <v>0.80611940933656756</v>
      </c>
      <c r="G38" s="77">
        <f t="shared" si="1"/>
        <v>0</v>
      </c>
      <c r="H38" s="77">
        <v>3.2226724830837429E-4</v>
      </c>
      <c r="I38" s="77">
        <f t="shared" si="2"/>
        <v>3.2226724830837429E-4</v>
      </c>
      <c r="J38" s="76">
        <f>分析係数表!G41</f>
        <v>0.44252267454123601</v>
      </c>
      <c r="K38" s="78">
        <f t="shared" si="3"/>
        <v>1.426105646384664E-4</v>
      </c>
      <c r="L38" s="79"/>
      <c r="M38" s="80"/>
      <c r="N38" s="81">
        <f>分析係数表!H41</f>
        <v>5.550583676720789E-2</v>
      </c>
      <c r="O38" s="82">
        <f t="shared" si="4"/>
        <v>1.0793847143648543</v>
      </c>
      <c r="P38" s="76">
        <f>分析係数表!C41</f>
        <v>0.80611940933656756</v>
      </c>
      <c r="Q38" s="82">
        <f t="shared" si="5"/>
        <v>0.87011296839071606</v>
      </c>
      <c r="R38" s="83">
        <v>0.88545775413143679</v>
      </c>
      <c r="S38" s="84">
        <f t="shared" si="6"/>
        <v>0.88578002137974521</v>
      </c>
      <c r="T38" s="85">
        <f>分析係数表!F41</f>
        <v>0.54745834212191524</v>
      </c>
      <c r="U38" s="86">
        <f t="shared" si="7"/>
        <v>0.48492766198926995</v>
      </c>
      <c r="V38" s="87">
        <f>分析係数表!D41</f>
        <v>0.12049145749841805</v>
      </c>
      <c r="W38" s="88">
        <f t="shared" si="8"/>
        <v>0</v>
      </c>
      <c r="X38" s="76">
        <f>分析係数表!E41</f>
        <v>0.11680025311115798</v>
      </c>
      <c r="Y38" s="89">
        <f t="shared" si="9"/>
        <v>0</v>
      </c>
    </row>
    <row r="39" spans="1:25" x14ac:dyDescent="0.2">
      <c r="A39" s="6" t="s">
        <v>51</v>
      </c>
      <c r="B39" s="5" t="s">
        <v>367</v>
      </c>
      <c r="C39" s="90"/>
      <c r="D39" s="76">
        <f>投入係数表!P39</f>
        <v>7.0077084793272596E-4</v>
      </c>
      <c r="E39" s="77">
        <f>$C$18*D39</f>
        <v>7.0077084793272598E-2</v>
      </c>
      <c r="F39" s="76">
        <f>分析係数表!C42</f>
        <v>0.71104294478527608</v>
      </c>
      <c r="G39" s="77">
        <f>E39*F39</f>
        <v>4.9827816733376037E-2</v>
      </c>
      <c r="H39" s="77">
        <v>5.5345997247190575E-2</v>
      </c>
      <c r="I39" s="77">
        <f>C39+H39</f>
        <v>5.5345997247190575E-2</v>
      </c>
      <c r="J39" s="76">
        <f>分析係数表!G42</f>
        <v>0.48544520547945208</v>
      </c>
      <c r="K39" s="78">
        <f>I39*J39</f>
        <v>2.6867449006127617E-2</v>
      </c>
      <c r="L39" s="79"/>
      <c r="M39" s="80"/>
      <c r="N39" s="81">
        <f>分析係数表!H42</f>
        <v>1.3778114335729669E-2</v>
      </c>
      <c r="O39" s="82">
        <f t="shared" si="4"/>
        <v>0.26793373225109157</v>
      </c>
      <c r="P39" s="76">
        <f>分析係数表!C42</f>
        <v>0.71104294478527608</v>
      </c>
      <c r="Q39" s="82">
        <f>O39*P39</f>
        <v>0.19051238998712586</v>
      </c>
      <c r="R39" s="83">
        <v>0.19688107592893084</v>
      </c>
      <c r="S39" s="84">
        <f>I39+R39</f>
        <v>0.25222707317612142</v>
      </c>
      <c r="T39" s="85">
        <f>分析係数表!F42</f>
        <v>0.55821917808219179</v>
      </c>
      <c r="U39" s="86">
        <f>S39*T39</f>
        <v>0.14079798947845135</v>
      </c>
      <c r="V39" s="87">
        <f>分析係数表!D42</f>
        <v>0.36986301369863012</v>
      </c>
      <c r="W39" s="88">
        <f>ROUND(S39*V39,0)</f>
        <v>0</v>
      </c>
      <c r="X39" s="76">
        <f>分析係数表!E42</f>
        <v>0.3535958904109589</v>
      </c>
      <c r="Y39" s="89">
        <f>ROUND(S39*X39,0)</f>
        <v>0</v>
      </c>
    </row>
    <row r="40" spans="1:25" x14ac:dyDescent="0.2">
      <c r="A40" s="6" t="s">
        <v>194</v>
      </c>
      <c r="B40" s="5" t="s">
        <v>41</v>
      </c>
      <c r="C40" s="90"/>
      <c r="D40" s="76">
        <f>投入係数表!P40</f>
        <v>2.569493109086662E-2</v>
      </c>
      <c r="E40" s="77">
        <f>$C$18*D40</f>
        <v>2.569493109086662</v>
      </c>
      <c r="F40" s="76">
        <f>分析係数表!C43</f>
        <v>0.39669527347252465</v>
      </c>
      <c r="G40" s="77">
        <f>E40*F40</f>
        <v>1.019305771594901</v>
      </c>
      <c r="H40" s="77">
        <v>1.2514787319172962</v>
      </c>
      <c r="I40" s="77">
        <f>C40+H40</f>
        <v>1.2514787319172962</v>
      </c>
      <c r="J40" s="76">
        <f>分析係数表!G43</f>
        <v>0.35613275613275613</v>
      </c>
      <c r="K40" s="78">
        <f>I40*J40</f>
        <v>0.44569257003923335</v>
      </c>
      <c r="L40" s="79"/>
      <c r="M40" s="80"/>
      <c r="N40" s="81">
        <f>分析係数表!H43</f>
        <v>3.7184190080937818E-2</v>
      </c>
      <c r="O40" s="82">
        <f t="shared" si="4"/>
        <v>0.72309596120012665</v>
      </c>
      <c r="P40" s="76">
        <f>分析係数表!C43</f>
        <v>0.39669527347252465</v>
      </c>
      <c r="Q40" s="82">
        <f>O40*P40</f>
        <v>0.28684875007516231</v>
      </c>
      <c r="R40" s="83">
        <v>0.4688190181757409</v>
      </c>
      <c r="S40" s="84">
        <f>I40+R40</f>
        <v>1.720297750093037</v>
      </c>
      <c r="T40" s="85">
        <f>分析係数表!F43</f>
        <v>0.65281385281385285</v>
      </c>
      <c r="U40" s="86">
        <f>S40*T40</f>
        <v>1.123034202225238</v>
      </c>
      <c r="V40" s="87">
        <f>分析係数表!D43</f>
        <v>0.13751803751803751</v>
      </c>
      <c r="W40" s="88">
        <f>ROUND(S40*V40,0)</f>
        <v>0</v>
      </c>
      <c r="X40" s="76">
        <f>分析係数表!E43</f>
        <v>9.1486291486291491E-2</v>
      </c>
      <c r="Y40" s="89">
        <f>ROUND(S40*X40,0)</f>
        <v>0</v>
      </c>
    </row>
    <row r="41" spans="1:25" x14ac:dyDescent="0.2">
      <c r="A41" s="6" t="s">
        <v>340</v>
      </c>
      <c r="B41" s="5" t="s">
        <v>42</v>
      </c>
      <c r="C41" s="90"/>
      <c r="D41" s="76">
        <f>投入係数表!P41</f>
        <v>0</v>
      </c>
      <c r="E41" s="77">
        <f>$C$18*D41</f>
        <v>0</v>
      </c>
      <c r="F41" s="76">
        <f>分析係数表!C44</f>
        <v>0.38370118845500845</v>
      </c>
      <c r="G41" s="77">
        <f>E41*F41</f>
        <v>0</v>
      </c>
      <c r="H41" s="77">
        <v>1.2381605651634261E-3</v>
      </c>
      <c r="I41" s="77">
        <f>C41+H41</f>
        <v>1.2381605651634261E-3</v>
      </c>
      <c r="J41" s="76">
        <f>分析係数表!G44</f>
        <v>0.26240733113673803</v>
      </c>
      <c r="K41" s="78">
        <f>I41*J41</f>
        <v>3.2490240942328988E-4</v>
      </c>
      <c r="L41" s="79"/>
      <c r="M41" s="80"/>
      <c r="N41" s="81">
        <f>分析係数表!H44</f>
        <v>0.11164108061327853</v>
      </c>
      <c r="O41" s="82">
        <f t="shared" si="4"/>
        <v>2.1710090853064896</v>
      </c>
      <c r="P41" s="76">
        <f>分析係数表!C44</f>
        <v>0.38370118845500845</v>
      </c>
      <c r="Q41" s="82">
        <f>O41*P41</f>
        <v>0.83301876617872084</v>
      </c>
      <c r="R41" s="83">
        <v>0.84589003421985209</v>
      </c>
      <c r="S41" s="84">
        <f>I41+R41</f>
        <v>0.84712819478501555</v>
      </c>
      <c r="T41" s="85">
        <f>分析係数表!F44</f>
        <v>0.45680601317957165</v>
      </c>
      <c r="U41" s="86">
        <f>S41*T41</f>
        <v>0.38697325331175053</v>
      </c>
      <c r="V41" s="87">
        <f>分析係数表!D44</f>
        <v>0.17087108731466227</v>
      </c>
      <c r="W41" s="88">
        <f>ROUND(S41*V41,0)</f>
        <v>0</v>
      </c>
      <c r="X41" s="76">
        <f>分析係数表!E44</f>
        <v>0.10131795716639209</v>
      </c>
      <c r="Y41" s="89">
        <f>ROUND(S41*X41,0)</f>
        <v>0</v>
      </c>
    </row>
    <row r="42" spans="1:25" x14ac:dyDescent="0.2">
      <c r="A42" s="6" t="s">
        <v>341</v>
      </c>
      <c r="B42" s="5" t="s">
        <v>278</v>
      </c>
      <c r="C42" s="90"/>
      <c r="D42" s="76">
        <f>投入係数表!P42</f>
        <v>4.6718056528848397E-4</v>
      </c>
      <c r="E42" s="77">
        <f>$C$18*D42</f>
        <v>4.6718056528848396E-2</v>
      </c>
      <c r="F42" s="76">
        <f>分析係数表!C45</f>
        <v>1</v>
      </c>
      <c r="G42" s="77">
        <f>E42*F42</f>
        <v>4.6718056528848396E-2</v>
      </c>
      <c r="H42" s="77">
        <v>5.6874803912728839E-2</v>
      </c>
      <c r="I42" s="77">
        <f>C42+H42</f>
        <v>5.6874803912728839E-2</v>
      </c>
      <c r="J42" s="76">
        <f>分析係数表!G45</f>
        <v>0</v>
      </c>
      <c r="K42" s="78">
        <f>I42*J42</f>
        <v>0</v>
      </c>
      <c r="L42" s="79"/>
      <c r="M42" s="80"/>
      <c r="N42" s="81">
        <f>分析係数表!H45</f>
        <v>0</v>
      </c>
      <c r="O42" s="82">
        <f t="shared" si="4"/>
        <v>0</v>
      </c>
      <c r="P42" s="76">
        <f>分析係数表!C45</f>
        <v>1</v>
      </c>
      <c r="Q42" s="82">
        <f>O42*P42</f>
        <v>0</v>
      </c>
      <c r="R42" s="83">
        <v>1.1391440776162307E-2</v>
      </c>
      <c r="S42" s="84">
        <f>I42+R42</f>
        <v>6.8266244688891142E-2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投入係数表!P43</f>
        <v>4.2046250875963564E-3</v>
      </c>
      <c r="E43" s="77">
        <f>$C$18*D43</f>
        <v>0.42046250875963564</v>
      </c>
      <c r="F43" s="76">
        <f>分析係数表!C46</f>
        <v>8.9294904786412777E-2</v>
      </c>
      <c r="G43" s="77">
        <f>E43*F43</f>
        <v>3.7545159685947911E-2</v>
      </c>
      <c r="H43" s="77">
        <v>4.3164153076960705E-2</v>
      </c>
      <c r="I43" s="77">
        <f>C43+H43</f>
        <v>4.3164153076960705E-2</v>
      </c>
      <c r="J43" s="76">
        <f>分析係数表!G46</f>
        <v>8.6206896551724137E-3</v>
      </c>
      <c r="K43" s="78">
        <f>I43*J43</f>
        <v>3.7210476790483369E-4</v>
      </c>
      <c r="L43" s="79"/>
      <c r="M43" s="80"/>
      <c r="N43" s="81">
        <f>分析係数表!H46</f>
        <v>2.2501303069342959E-2</v>
      </c>
      <c r="O43" s="82">
        <f t="shared" si="4"/>
        <v>0.43756772261991261</v>
      </c>
      <c r="P43" s="76">
        <f>分析係数表!C46</f>
        <v>8.9294904786412777E-2</v>
      </c>
      <c r="Q43" s="82">
        <f>O43*P43</f>
        <v>3.9072568128952573E-2</v>
      </c>
      <c r="R43" s="83">
        <v>4.3660894685011505E-2</v>
      </c>
      <c r="S43" s="84">
        <f>I43+R43</f>
        <v>8.682504776197221E-2</v>
      </c>
      <c r="T43" s="85">
        <f>分析係数表!F46</f>
        <v>0.31609195402298851</v>
      </c>
      <c r="U43" s="86">
        <f>S43*T43</f>
        <v>2.7444699005221101E-2</v>
      </c>
      <c r="V43" s="87">
        <f>分析係数表!D46</f>
        <v>1.4367816091954023E-2</v>
      </c>
      <c r="W43" s="88">
        <f>ROUND(S43*V43,0)</f>
        <v>0</v>
      </c>
      <c r="X43" s="76">
        <f>分析係数表!E46</f>
        <v>4.3103448275862072E-2</v>
      </c>
      <c r="Y43" s="89">
        <f>ROUND(S43*X43,0)</f>
        <v>0</v>
      </c>
    </row>
    <row r="44" spans="1:25" x14ac:dyDescent="0.2">
      <c r="A44" s="192">
        <v>40</v>
      </c>
      <c r="B44" s="14" t="s">
        <v>150</v>
      </c>
      <c r="C44" s="197">
        <f>SUM(C5:C43)</f>
        <v>100</v>
      </c>
      <c r="D44" s="92">
        <f>投入係数表!P44</f>
        <v>0.5596823172156038</v>
      </c>
      <c r="E44" s="91">
        <f>SUM(E5:E43)</f>
        <v>55.968231721560386</v>
      </c>
      <c r="F44" s="92">
        <f>分析係数表!C47</f>
        <v>0.47263002368346718</v>
      </c>
      <c r="G44" s="91">
        <f>SUM(G5:G43)</f>
        <v>7.6513131365270164</v>
      </c>
      <c r="H44" s="91">
        <f>SUM(H5:H43)</f>
        <v>8.5855314534678975</v>
      </c>
      <c r="I44" s="91">
        <f>SUM(I5:I43)</f>
        <v>108.58553145346788</v>
      </c>
      <c r="J44" s="92">
        <f>分析係数表!G47</f>
        <v>0.26462048578521241</v>
      </c>
      <c r="K44" s="93">
        <f>SUM(K5:K43)</f>
        <v>31.014877384788658</v>
      </c>
      <c r="L44" s="94">
        <f>最終需要_まとめ!$L$33</f>
        <v>0.627</v>
      </c>
      <c r="M44" s="91">
        <f>K44*L44</f>
        <v>19.446328120262489</v>
      </c>
      <c r="N44" s="95">
        <f>分析係数表!H47</f>
        <v>1</v>
      </c>
      <c r="O44" s="96">
        <f>SUM(O5:O43)</f>
        <v>19.446328120262493</v>
      </c>
      <c r="P44" s="92">
        <f>分析係数表!C47</f>
        <v>0.47263002368346718</v>
      </c>
      <c r="Q44" s="96">
        <f>SUM(Q5:Q43)</f>
        <v>8.3009560337274912</v>
      </c>
      <c r="R44" s="91">
        <f>SUM(R5:R43)</f>
        <v>9.3239991315179545</v>
      </c>
      <c r="S44" s="97">
        <f>SUM(S5:S43)</f>
        <v>117.90953058498584</v>
      </c>
      <c r="T44" s="98">
        <f>分析係数表!F47</f>
        <v>0.52662257348619745</v>
      </c>
      <c r="U44" s="99">
        <f>SUM(U5:U43)</f>
        <v>53.324822063506396</v>
      </c>
      <c r="V44" s="100">
        <f>分析係数表!D47</f>
        <v>0.12117876158981061</v>
      </c>
      <c r="W44" s="101">
        <f>SUM(W5:W43)</f>
        <v>4</v>
      </c>
      <c r="X44" s="92">
        <f>分析係数表!E47</f>
        <v>8.7670283594003556E-2</v>
      </c>
      <c r="Y44" s="102">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298</v>
      </c>
      <c r="S2" s="3" t="s">
        <v>152</v>
      </c>
      <c r="U2" s="64" t="s">
        <v>209</v>
      </c>
      <c r="W2" s="3" t="s">
        <v>130</v>
      </c>
      <c r="Y2" s="3" t="s">
        <v>153</v>
      </c>
    </row>
    <row r="3" spans="1:25" ht="44" x14ac:dyDescent="0.2">
      <c r="B3" s="65"/>
      <c r="C3" s="66" t="s">
        <v>227</v>
      </c>
      <c r="D3" s="66" t="s">
        <v>310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投入係数表!Q5</f>
        <v>0</v>
      </c>
      <c r="E5" s="77">
        <f t="shared" ref="E5:E38" si="0">$C$19*D5</f>
        <v>0</v>
      </c>
      <c r="F5" s="76">
        <f>分析係数表!C8</f>
        <v>1</v>
      </c>
      <c r="G5" s="77">
        <f t="shared" ref="G5:G38" si="1">E5*F5</f>
        <v>0</v>
      </c>
      <c r="H5" s="77">
        <f t="array" ref="H5:H43">MMULT(逆行列係数!C5:AO43,'15'!G5:G43)</f>
        <v>1.2625647975032356E-3</v>
      </c>
      <c r="I5" s="77">
        <f t="shared" ref="I5:I38" si="2">C5+H5</f>
        <v>1.2625647975032356E-3</v>
      </c>
      <c r="J5" s="76">
        <f>分析係数表!G8</f>
        <v>0.11965371866250442</v>
      </c>
      <c r="K5" s="78">
        <f t="shared" ref="K5:K38" si="3">I5*J5</f>
        <v>1.5107057307363401E-4</v>
      </c>
      <c r="L5" s="79" t="s">
        <v>183</v>
      </c>
      <c r="M5" s="80" t="s">
        <v>183</v>
      </c>
      <c r="N5" s="81">
        <f>分析係数表!H8</f>
        <v>1.2017741412035444E-2</v>
      </c>
      <c r="O5" s="82">
        <f t="shared" ref="O5:O43" si="4">$M$44*N5</f>
        <v>0.16545828931264098</v>
      </c>
      <c r="P5" s="76">
        <f>分析係数表!C8</f>
        <v>1</v>
      </c>
      <c r="Q5" s="82">
        <f t="shared" ref="Q5:Q38" si="5">O5*P5</f>
        <v>0.16545828931264098</v>
      </c>
      <c r="R5" s="83">
        <f t="array" ref="R5:R43">MMULT(逆行列係数!C5:AO43,'15'!Q5:Q43)</f>
        <v>0.24641487331076459</v>
      </c>
      <c r="S5" s="84">
        <f t="shared" ref="S5:S38" si="6">I5+R5</f>
        <v>0.24767743810826781</v>
      </c>
      <c r="T5" s="85">
        <f>分析係数表!F8</f>
        <v>0.45142084768126667</v>
      </c>
      <c r="U5" s="86">
        <f t="shared" ref="U5:U38" si="7">S5*T5</f>
        <v>0.11180675906235872</v>
      </c>
      <c r="V5" s="87">
        <f>分析係数表!D8</f>
        <v>0.2219933704502301</v>
      </c>
      <c r="W5" s="167">
        <f t="shared" ref="W5:W38" si="8">ROUND(S5*V5,0)</f>
        <v>0</v>
      </c>
      <c r="X5" s="76">
        <f>分析係数表!E8</f>
        <v>0.14173076304186916</v>
      </c>
      <c r="Y5" s="166">
        <f t="shared" ref="Y5:Y38" si="9">ROUND(S5*X5,0)</f>
        <v>0</v>
      </c>
    </row>
    <row r="6" spans="1:25" x14ac:dyDescent="0.2">
      <c r="A6" s="6" t="s">
        <v>219</v>
      </c>
      <c r="B6" s="5" t="s">
        <v>265</v>
      </c>
      <c r="C6" s="90"/>
      <c r="D6" s="76">
        <f>投入係数表!Q6</f>
        <v>0</v>
      </c>
      <c r="E6" s="77">
        <f t="shared" si="0"/>
        <v>0</v>
      </c>
      <c r="F6" s="76">
        <f>分析係数表!C9</f>
        <v>0.51136363636363635</v>
      </c>
      <c r="G6" s="77">
        <f t="shared" si="1"/>
        <v>0</v>
      </c>
      <c r="H6" s="77">
        <v>1.9111488883667062E-4</v>
      </c>
      <c r="I6" s="77">
        <f t="shared" si="2"/>
        <v>1.9111488883667062E-4</v>
      </c>
      <c r="J6" s="76">
        <f>分析係数表!G9</f>
        <v>0.25773195876288657</v>
      </c>
      <c r="K6" s="78">
        <f t="shared" si="3"/>
        <v>4.925641464862644E-5</v>
      </c>
      <c r="L6" s="79"/>
      <c r="M6" s="80"/>
      <c r="N6" s="81">
        <f>分析係数表!H9</f>
        <v>6.2940707886274014E-4</v>
      </c>
      <c r="O6" s="82">
        <f t="shared" si="4"/>
        <v>8.6655732536898705E-3</v>
      </c>
      <c r="P6" s="76">
        <f>分析係数表!C9</f>
        <v>0.51136363636363635</v>
      </c>
      <c r="Q6" s="82">
        <f t="shared" si="5"/>
        <v>4.43125905018232E-3</v>
      </c>
      <c r="R6" s="83">
        <v>5.2803930038917441E-3</v>
      </c>
      <c r="S6" s="84">
        <f t="shared" si="6"/>
        <v>5.4715078927284151E-3</v>
      </c>
      <c r="T6" s="85">
        <f>分析係数表!F9</f>
        <v>0.69072164948453607</v>
      </c>
      <c r="U6" s="86">
        <f t="shared" si="7"/>
        <v>3.779288956833029E-3</v>
      </c>
      <c r="V6" s="87">
        <f>分析係数表!D9</f>
        <v>0.13402061855670103</v>
      </c>
      <c r="W6" s="167">
        <f t="shared" si="8"/>
        <v>0</v>
      </c>
      <c r="X6" s="76">
        <f>分析係数表!E9</f>
        <v>0</v>
      </c>
      <c r="Y6" s="166">
        <f t="shared" si="9"/>
        <v>0</v>
      </c>
    </row>
    <row r="7" spans="1:25" x14ac:dyDescent="0.2">
      <c r="A7" s="6" t="s">
        <v>220</v>
      </c>
      <c r="B7" s="5" t="s">
        <v>266</v>
      </c>
      <c r="C7" s="90"/>
      <c r="D7" s="76">
        <f>投入係数表!Q7</f>
        <v>0</v>
      </c>
      <c r="E7" s="77">
        <f t="shared" si="0"/>
        <v>0</v>
      </c>
      <c r="F7" s="76">
        <f>分析係数表!C10</f>
        <v>1</v>
      </c>
      <c r="G7" s="77">
        <f t="shared" si="1"/>
        <v>0</v>
      </c>
      <c r="H7" s="77">
        <v>1.6199467961886996E-4</v>
      </c>
      <c r="I7" s="77">
        <f t="shared" si="2"/>
        <v>1.6199467961886996E-4</v>
      </c>
      <c r="J7" s="76">
        <f>分析係数表!G10</f>
        <v>0.17918250950570341</v>
      </c>
      <c r="K7" s="78">
        <f t="shared" si="3"/>
        <v>2.9026613220681546E-5</v>
      </c>
      <c r="L7" s="79"/>
      <c r="M7" s="80"/>
      <c r="N7" s="81">
        <f>分析係数表!H10</f>
        <v>1.2293107009037892E-3</v>
      </c>
      <c r="O7" s="82">
        <f t="shared" si="4"/>
        <v>1.6924947761113026E-2</v>
      </c>
      <c r="P7" s="76">
        <f>分析係数表!C10</f>
        <v>1</v>
      </c>
      <c r="Q7" s="82">
        <f t="shared" si="5"/>
        <v>1.6924947761113026E-2</v>
      </c>
      <c r="R7" s="83">
        <v>2.720462621753459E-2</v>
      </c>
      <c r="S7" s="84">
        <f t="shared" si="6"/>
        <v>2.736662089715346E-2</v>
      </c>
      <c r="T7" s="85">
        <f>分析係数表!F10</f>
        <v>0.51806083650190116</v>
      </c>
      <c r="U7" s="86">
        <f t="shared" si="7"/>
        <v>1.417757451420973E-2</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投入係数表!Q8</f>
        <v>0</v>
      </c>
      <c r="E8" s="77">
        <f t="shared" si="0"/>
        <v>0</v>
      </c>
      <c r="F8" s="76">
        <f>分析係数表!C11</f>
        <v>1.1623683254631256E-2</v>
      </c>
      <c r="G8" s="77">
        <f t="shared" si="1"/>
        <v>0</v>
      </c>
      <c r="H8" s="77">
        <v>2.2485716114396788E-3</v>
      </c>
      <c r="I8" s="77">
        <f t="shared" si="2"/>
        <v>2.2485716114396788E-3</v>
      </c>
      <c r="J8" s="76">
        <f>分析係数表!G11</f>
        <v>0.35416666666666669</v>
      </c>
      <c r="K8" s="78">
        <f t="shared" si="3"/>
        <v>7.9636911238488634E-4</v>
      </c>
      <c r="L8" s="79"/>
      <c r="M8" s="80"/>
      <c r="N8" s="81">
        <f>分析係数表!H11</f>
        <v>-1.9668971214460629E-5</v>
      </c>
      <c r="O8" s="82">
        <f t="shared" si="4"/>
        <v>-2.7079916417780845E-4</v>
      </c>
      <c r="P8" s="76">
        <f>分析係数表!C11</f>
        <v>1.1623683254631256E-2</v>
      </c>
      <c r="Q8" s="82">
        <f t="shared" si="5"/>
        <v>-3.1476837100217327E-6</v>
      </c>
      <c r="R8" s="83">
        <v>9.247925907228552E-4</v>
      </c>
      <c r="S8" s="84">
        <f t="shared" si="6"/>
        <v>3.1733642021625338E-3</v>
      </c>
      <c r="T8" s="85">
        <f>分析係数表!F11</f>
        <v>0.60416666666666663</v>
      </c>
      <c r="U8" s="86">
        <f t="shared" si="7"/>
        <v>1.917240872139864E-3</v>
      </c>
      <c r="V8" s="87">
        <f>分析係数表!D11</f>
        <v>8.3333333333333329E-2</v>
      </c>
      <c r="W8" s="167">
        <f t="shared" si="8"/>
        <v>0</v>
      </c>
      <c r="X8" s="76">
        <f>分析係数表!E11</f>
        <v>6.25E-2</v>
      </c>
      <c r="Y8" s="166">
        <f t="shared" si="9"/>
        <v>0</v>
      </c>
    </row>
    <row r="9" spans="1:25" x14ac:dyDescent="0.2">
      <c r="A9" s="6" t="s">
        <v>222</v>
      </c>
      <c r="B9" s="5" t="s">
        <v>190</v>
      </c>
      <c r="C9" s="90"/>
      <c r="D9" s="76">
        <f>投入係数表!Q9</f>
        <v>0</v>
      </c>
      <c r="E9" s="77">
        <f t="shared" si="0"/>
        <v>0</v>
      </c>
      <c r="F9" s="76">
        <f>分析係数表!C12</f>
        <v>0.11373523927905527</v>
      </c>
      <c r="G9" s="77">
        <f t="shared" si="1"/>
        <v>0</v>
      </c>
      <c r="H9" s="77">
        <v>1.6853629436786868E-4</v>
      </c>
      <c r="I9" s="77">
        <f t="shared" si="2"/>
        <v>1.6853629436786868E-4</v>
      </c>
      <c r="J9" s="76">
        <f>分析係数表!G12</f>
        <v>0.14013636107511129</v>
      </c>
      <c r="K9" s="78">
        <f t="shared" si="3"/>
        <v>2.3618063001796891E-5</v>
      </c>
      <c r="L9" s="79"/>
      <c r="M9" s="80"/>
      <c r="N9" s="81">
        <f>分析係数表!H12</f>
        <v>9.2788371704218012E-2</v>
      </c>
      <c r="O9" s="82">
        <f t="shared" si="4"/>
        <v>1.2774950570088113</v>
      </c>
      <c r="P9" s="76">
        <f>分析係数表!C12</f>
        <v>0.11373523927905527</v>
      </c>
      <c r="Q9" s="82">
        <f t="shared" si="5"/>
        <v>0.14529620598670751</v>
      </c>
      <c r="R9" s="83">
        <v>0.16417033879662327</v>
      </c>
      <c r="S9" s="84">
        <f t="shared" si="6"/>
        <v>0.16433887509099113</v>
      </c>
      <c r="T9" s="85">
        <f>分析係数表!F12</f>
        <v>0.31610976503070942</v>
      </c>
      <c r="U9" s="86">
        <f t="shared" si="7"/>
        <v>5.1949123190424308E-2</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投入係数表!Q10</f>
        <v>1.3431833445265279E-3</v>
      </c>
      <c r="E10" s="77">
        <f t="shared" si="0"/>
        <v>0.13431833445265279</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0.19348600280504413</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投入係数表!Q11</f>
        <v>1.3431833445265279E-3</v>
      </c>
      <c r="E11" s="77">
        <f t="shared" si="0"/>
        <v>0.13431833445265279</v>
      </c>
      <c r="F11" s="76">
        <f>分析係数表!C14</f>
        <v>8.3810515356585125E-2</v>
      </c>
      <c r="G11" s="77">
        <f t="shared" si="1"/>
        <v>1.1257288832314994E-2</v>
      </c>
      <c r="H11" s="77">
        <v>2.0323546560720464E-2</v>
      </c>
      <c r="I11" s="77">
        <f t="shared" si="2"/>
        <v>2.0323546560720464E-2</v>
      </c>
      <c r="J11" s="76">
        <f>分析係数表!G14</f>
        <v>0.16188655194391333</v>
      </c>
      <c r="K11" s="78">
        <f t="shared" si="3"/>
        <v>3.2901088759866143E-3</v>
      </c>
      <c r="L11" s="79"/>
      <c r="M11" s="80"/>
      <c r="N11" s="81">
        <f>分析係数表!H14</f>
        <v>1.1703037872604074E-3</v>
      </c>
      <c r="O11" s="82">
        <f t="shared" si="4"/>
        <v>1.6112550268579603E-2</v>
      </c>
      <c r="P11" s="76">
        <f>分析係数表!C14</f>
        <v>8.3810515356585125E-2</v>
      </c>
      <c r="Q11" s="82">
        <f t="shared" si="5"/>
        <v>1.3504011417185405E-3</v>
      </c>
      <c r="R11" s="83">
        <v>5.0603195524785566E-3</v>
      </c>
      <c r="S11" s="84">
        <f t="shared" si="6"/>
        <v>2.5383866113199021E-2</v>
      </c>
      <c r="T11" s="85">
        <f>分析係数表!F14</f>
        <v>0.30656469088591459</v>
      </c>
      <c r="U11" s="86">
        <f t="shared" si="7"/>
        <v>7.7817970684823006E-3</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投入係数表!Q12</f>
        <v>4.7011417058428475E-3</v>
      </c>
      <c r="E12" s="77">
        <f t="shared" si="0"/>
        <v>0.47011417058428473</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0.11793303599943557</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投入係数表!Q13</f>
        <v>1.3431833445265279E-3</v>
      </c>
      <c r="E13" s="77">
        <f t="shared" si="0"/>
        <v>0.13431833445265279</v>
      </c>
      <c r="F13" s="76">
        <f>分析係数表!C16</f>
        <v>0.33235149729995095</v>
      </c>
      <c r="G13" s="77">
        <f t="shared" si="1"/>
        <v>4.4640899570174739E-2</v>
      </c>
      <c r="H13" s="77">
        <v>8.3848849796186301E-2</v>
      </c>
      <c r="I13" s="77">
        <f t="shared" si="2"/>
        <v>8.3848849796186301E-2</v>
      </c>
      <c r="J13" s="76">
        <f>分析係数表!G16</f>
        <v>3.3478406427854032E-2</v>
      </c>
      <c r="K13" s="78">
        <f t="shared" si="3"/>
        <v>2.8071258719848109E-3</v>
      </c>
      <c r="L13" s="79"/>
      <c r="M13" s="80"/>
      <c r="N13" s="81">
        <f>分析係数表!H16</f>
        <v>1.6757963474720455E-2</v>
      </c>
      <c r="O13" s="82">
        <f t="shared" si="4"/>
        <v>0.2307208878794928</v>
      </c>
      <c r="P13" s="76">
        <f>分析係数表!C16</f>
        <v>0.33235149729995095</v>
      </c>
      <c r="Q13" s="82">
        <f t="shared" si="5"/>
        <v>7.6680432545123536E-2</v>
      </c>
      <c r="R13" s="83">
        <v>9.4713279816993748E-2</v>
      </c>
      <c r="S13" s="84">
        <f t="shared" si="6"/>
        <v>0.17856212961318005</v>
      </c>
      <c r="T13" s="85">
        <f>分析係数表!F16</f>
        <v>0.28858386340810177</v>
      </c>
      <c r="U13" s="86">
        <f t="shared" si="7"/>
        <v>5.1530149222149713E-2</v>
      </c>
      <c r="V13" s="87">
        <f>分析係数表!D16</f>
        <v>0</v>
      </c>
      <c r="W13" s="167">
        <f t="shared" si="8"/>
        <v>0</v>
      </c>
      <c r="X13" s="76">
        <f>分析係数表!E16</f>
        <v>0</v>
      </c>
      <c r="Y13" s="166">
        <f t="shared" si="9"/>
        <v>0</v>
      </c>
    </row>
    <row r="14" spans="1:25" x14ac:dyDescent="0.2">
      <c r="A14" s="6" t="s">
        <v>2</v>
      </c>
      <c r="B14" s="5" t="s">
        <v>364</v>
      </c>
      <c r="C14" s="90"/>
      <c r="D14" s="76">
        <f>投入係数表!Q14</f>
        <v>1.3431833445265278E-2</v>
      </c>
      <c r="E14" s="77">
        <f t="shared" si="0"/>
        <v>1.3431833445265278</v>
      </c>
      <c r="F14" s="76">
        <f>分析係数表!C17</f>
        <v>6.074586697424067E-2</v>
      </c>
      <c r="G14" s="77">
        <f t="shared" si="1"/>
        <v>8.1592836768624125E-2</v>
      </c>
      <c r="H14" s="77">
        <v>8.796728008680367E-2</v>
      </c>
      <c r="I14" s="77">
        <f t="shared" si="2"/>
        <v>8.796728008680367E-2</v>
      </c>
      <c r="J14" s="76">
        <f>分析係数表!G17</f>
        <v>0.21321961620469082</v>
      </c>
      <c r="K14" s="78">
        <f t="shared" si="3"/>
        <v>1.8756349698678822E-2</v>
      </c>
      <c r="L14" s="79"/>
      <c r="M14" s="80"/>
      <c r="N14" s="81">
        <f>分析係数表!H17</f>
        <v>2.8520008260967912E-3</v>
      </c>
      <c r="O14" s="82">
        <f t="shared" si="4"/>
        <v>3.926587880578223E-2</v>
      </c>
      <c r="P14" s="76">
        <f>分析係数表!C17</f>
        <v>6.074586697424067E-2</v>
      </c>
      <c r="Q14" s="82">
        <f t="shared" si="5"/>
        <v>2.3852398505627035E-3</v>
      </c>
      <c r="R14" s="83">
        <v>4.3507620699837794E-3</v>
      </c>
      <c r="S14" s="84">
        <f t="shared" si="6"/>
        <v>9.2318042156787447E-2</v>
      </c>
      <c r="T14" s="85">
        <f>分析係数表!F17</f>
        <v>0.32302771855010659</v>
      </c>
      <c r="U14" s="86">
        <f t="shared" si="7"/>
        <v>2.9821286538919609E-2</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投入係数表!Q15</f>
        <v>6.7159167226326392E-3</v>
      </c>
      <c r="E15" s="77">
        <f t="shared" si="0"/>
        <v>0.67159167226326388</v>
      </c>
      <c r="F15" s="76">
        <f>分析係数表!C18</f>
        <v>0.54911591355599221</v>
      </c>
      <c r="G15" s="77">
        <f t="shared" si="1"/>
        <v>0.36878167465143868</v>
      </c>
      <c r="H15" s="77">
        <v>0.40767524819186296</v>
      </c>
      <c r="I15" s="77">
        <f t="shared" si="2"/>
        <v>0.40767524819186296</v>
      </c>
      <c r="J15" s="76">
        <f>分析係数表!G18</f>
        <v>0.21576398062527521</v>
      </c>
      <c r="K15" s="78">
        <f t="shared" si="3"/>
        <v>8.7961634352273388E-2</v>
      </c>
      <c r="L15" s="79"/>
      <c r="M15" s="80"/>
      <c r="N15" s="81">
        <f>分析係数表!H18</f>
        <v>4.5238633793259444E-4</v>
      </c>
      <c r="O15" s="82">
        <f t="shared" si="4"/>
        <v>6.228380776089594E-3</v>
      </c>
      <c r="P15" s="76">
        <f>分析係数表!C18</f>
        <v>0.54911591355599221</v>
      </c>
      <c r="Q15" s="82">
        <f t="shared" si="5"/>
        <v>3.420102999837017E-3</v>
      </c>
      <c r="R15" s="83">
        <v>7.953682001776154E-3</v>
      </c>
      <c r="S15" s="84">
        <f t="shared" si="6"/>
        <v>0.41562893019363911</v>
      </c>
      <c r="T15" s="85">
        <f>分析係数表!F18</f>
        <v>0.45985615734624979</v>
      </c>
      <c r="U15" s="86">
        <f t="shared" si="7"/>
        <v>0.19112952272077957</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投入係数表!Q16</f>
        <v>0.11954331766286098</v>
      </c>
      <c r="E16" s="77">
        <f t="shared" si="0"/>
        <v>11.954331766286099</v>
      </c>
      <c r="F16" s="76">
        <f>分析係数表!C19</f>
        <v>2.9142663503896937E-2</v>
      </c>
      <c r="G16" s="77">
        <f t="shared" si="1"/>
        <v>0.34838106807882174</v>
      </c>
      <c r="H16" s="77">
        <v>0.36173044109672137</v>
      </c>
      <c r="I16" s="77">
        <f t="shared" si="2"/>
        <v>0.36173044109672137</v>
      </c>
      <c r="J16" s="76">
        <f>分析係数表!G19</f>
        <v>5.9139784946236562E-2</v>
      </c>
      <c r="K16" s="78">
        <f t="shared" si="3"/>
        <v>2.1392660494967394E-2</v>
      </c>
      <c r="L16" s="79"/>
      <c r="M16" s="80"/>
      <c r="N16" s="81">
        <f>分析係数表!H19</f>
        <v>-1.1801382728676376E-4</v>
      </c>
      <c r="O16" s="82">
        <f t="shared" si="4"/>
        <v>-1.6247949850668507E-3</v>
      </c>
      <c r="P16" s="76">
        <f>分析係数表!C19</f>
        <v>2.9142663503896937E-2</v>
      </c>
      <c r="Q16" s="82">
        <f t="shared" si="5"/>
        <v>-4.7350853512622482E-5</v>
      </c>
      <c r="R16" s="83">
        <v>1.0122233753650546E-4</v>
      </c>
      <c r="S16" s="84">
        <f t="shared" si="6"/>
        <v>0.36183166343425788</v>
      </c>
      <c r="T16" s="85">
        <f>分析係数表!F19</f>
        <v>0.2446236559139785</v>
      </c>
      <c r="U16" s="86">
        <f t="shared" si="7"/>
        <v>8.8512584334724378E-2</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投入係数表!Q17</f>
        <v>3.9623908663532575E-2</v>
      </c>
      <c r="E17" s="77">
        <f t="shared" si="0"/>
        <v>3.9623908663532577</v>
      </c>
      <c r="F17" s="76">
        <f>分析係数表!C20</f>
        <v>9.9464422341239977E-3</v>
      </c>
      <c r="G17" s="77">
        <f t="shared" si="1"/>
        <v>3.9411691861203219E-2</v>
      </c>
      <c r="H17" s="77">
        <v>4.0813586103864756E-2</v>
      </c>
      <c r="I17" s="77">
        <f t="shared" si="2"/>
        <v>4.0813586103864756E-2</v>
      </c>
      <c r="J17" s="76">
        <f>分析係数表!G20</f>
        <v>0.10126582278481013</v>
      </c>
      <c r="K17" s="78">
        <f t="shared" si="3"/>
        <v>4.1330213776065577E-3</v>
      </c>
      <c r="L17" s="79"/>
      <c r="M17" s="80"/>
      <c r="N17" s="81">
        <f>分析係数表!H20</f>
        <v>5.6056567961212792E-4</v>
      </c>
      <c r="O17" s="82">
        <f t="shared" si="4"/>
        <v>7.7177761790675412E-3</v>
      </c>
      <c r="P17" s="76">
        <f>分析係数表!C20</f>
        <v>9.9464422341239977E-3</v>
      </c>
      <c r="Q17" s="82">
        <f t="shared" si="5"/>
        <v>7.6764414940993524E-5</v>
      </c>
      <c r="R17" s="83">
        <v>1.3869595683349757E-4</v>
      </c>
      <c r="S17" s="84">
        <f t="shared" si="6"/>
        <v>4.0952282060698252E-2</v>
      </c>
      <c r="T17" s="85">
        <f>分析係数表!F20</f>
        <v>0.22784810126582278</v>
      </c>
      <c r="U17" s="86">
        <f t="shared" si="7"/>
        <v>9.3308997100325121E-3</v>
      </c>
      <c r="V17" s="87">
        <f>分析係数表!D20</f>
        <v>1.2658227848101266E-2</v>
      </c>
      <c r="W17" s="167">
        <f t="shared" si="8"/>
        <v>0</v>
      </c>
      <c r="X17" s="76">
        <f>分析係数表!E20</f>
        <v>0</v>
      </c>
      <c r="Y17" s="166">
        <f t="shared" si="9"/>
        <v>0</v>
      </c>
    </row>
    <row r="18" spans="1:25" x14ac:dyDescent="0.2">
      <c r="A18" s="6" t="s">
        <v>6</v>
      </c>
      <c r="B18" s="5" t="s">
        <v>34</v>
      </c>
      <c r="C18" s="90"/>
      <c r="D18" s="76">
        <f>投入係数表!Q18</f>
        <v>3.760913364674278E-2</v>
      </c>
      <c r="E18" s="77">
        <f t="shared" si="0"/>
        <v>3.7609133646742778</v>
      </c>
      <c r="F18" s="76">
        <f>分析係数表!C21</f>
        <v>0.16340425531914893</v>
      </c>
      <c r="G18" s="77">
        <f t="shared" si="1"/>
        <v>0.6145492476744352</v>
      </c>
      <c r="H18" s="77">
        <v>0.63569898077941578</v>
      </c>
      <c r="I18" s="77">
        <f t="shared" si="2"/>
        <v>0.63569898077941578</v>
      </c>
      <c r="J18" s="76">
        <f>分析係数表!G21</f>
        <v>0.28521373510861947</v>
      </c>
      <c r="K18" s="78">
        <f t="shared" si="3"/>
        <v>0.18131008071283966</v>
      </c>
      <c r="L18" s="79"/>
      <c r="M18" s="80"/>
      <c r="N18" s="81">
        <f>分析係数表!H21</f>
        <v>9.2444164707964954E-4</v>
      </c>
      <c r="O18" s="82">
        <f t="shared" si="4"/>
        <v>1.2727560716356997E-2</v>
      </c>
      <c r="P18" s="76">
        <f>分析係数表!C21</f>
        <v>0.16340425531914893</v>
      </c>
      <c r="Q18" s="82">
        <f t="shared" si="5"/>
        <v>2.0797375808855687E-3</v>
      </c>
      <c r="R18" s="83">
        <v>4.3857144478589164E-3</v>
      </c>
      <c r="S18" s="84">
        <f t="shared" si="6"/>
        <v>0.64008469522727474</v>
      </c>
      <c r="T18" s="85">
        <f>分析係数表!F21</f>
        <v>0.42560149497780891</v>
      </c>
      <c r="U18" s="86">
        <f t="shared" si="7"/>
        <v>0.27242100320114332</v>
      </c>
      <c r="V18" s="87">
        <f>分析係数表!D21</f>
        <v>2.6862882504087832E-2</v>
      </c>
      <c r="W18" s="167">
        <f t="shared" si="8"/>
        <v>0</v>
      </c>
      <c r="X18" s="76">
        <f>分析係数表!E21</f>
        <v>1.5884139219808455E-2</v>
      </c>
      <c r="Y18" s="166">
        <f t="shared" si="9"/>
        <v>0</v>
      </c>
    </row>
    <row r="19" spans="1:25" x14ac:dyDescent="0.2">
      <c r="A19" s="6" t="s">
        <v>7</v>
      </c>
      <c r="B19" s="5" t="s">
        <v>268</v>
      </c>
      <c r="C19" s="75">
        <f>最終需要_まとめ!C20</f>
        <v>100</v>
      </c>
      <c r="D19" s="76">
        <f>投入係数表!Q19</f>
        <v>0.16319677635997312</v>
      </c>
      <c r="E19" s="77">
        <f t="shared" si="0"/>
        <v>16.319677635997312</v>
      </c>
      <c r="F19" s="76">
        <f>分析係数表!C22</f>
        <v>3.8216560509554132E-2</v>
      </c>
      <c r="G19" s="77">
        <f t="shared" si="1"/>
        <v>0.62368194787250864</v>
      </c>
      <c r="H19" s="77">
        <v>0.62857245026828723</v>
      </c>
      <c r="I19" s="77">
        <f t="shared" si="2"/>
        <v>100.62857245026829</v>
      </c>
      <c r="J19" s="76">
        <f>分析係数表!G22</f>
        <v>0.19408999328408327</v>
      </c>
      <c r="K19" s="78">
        <f t="shared" si="3"/>
        <v>19.530998951059459</v>
      </c>
      <c r="L19" s="79"/>
      <c r="M19" s="80"/>
      <c r="N19" s="81">
        <f>分析係数表!H22</f>
        <v>3.9337942428921259E-5</v>
      </c>
      <c r="O19" s="82">
        <f t="shared" si="4"/>
        <v>5.4159832835561691E-4</v>
      </c>
      <c r="P19" s="76">
        <f>分析係数表!C22</f>
        <v>3.8216560509554132E-2</v>
      </c>
      <c r="Q19" s="82">
        <f t="shared" si="5"/>
        <v>2.0698025287475802E-5</v>
      </c>
      <c r="R19" s="83">
        <v>1.9340645499963459E-4</v>
      </c>
      <c r="S19" s="84">
        <f t="shared" si="6"/>
        <v>100.62876585672329</v>
      </c>
      <c r="T19" s="85">
        <f>分析係数表!F22</f>
        <v>0.41168569509738079</v>
      </c>
      <c r="U19" s="86">
        <f t="shared" si="7"/>
        <v>41.42742341851671</v>
      </c>
      <c r="V19" s="87">
        <f>分析係数表!D22</f>
        <v>5.4398925453324379E-2</v>
      </c>
      <c r="W19" s="167">
        <f t="shared" si="8"/>
        <v>5</v>
      </c>
      <c r="X19" s="76">
        <f>分析係数表!E22</f>
        <v>5.104096709200806E-2</v>
      </c>
      <c r="Y19" s="166">
        <f t="shared" si="9"/>
        <v>5</v>
      </c>
    </row>
    <row r="20" spans="1:25" x14ac:dyDescent="0.2">
      <c r="A20" s="6" t="s">
        <v>8</v>
      </c>
      <c r="B20" s="5" t="s">
        <v>269</v>
      </c>
      <c r="C20" s="90"/>
      <c r="D20" s="76">
        <f>投入係数表!Q20</f>
        <v>5.3727333781061117E-3</v>
      </c>
      <c r="E20" s="77">
        <f t="shared" si="0"/>
        <v>0.53727333781061115</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4.0619874626671268E-4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投入係数表!Q21</f>
        <v>2.6863666890530559E-3</v>
      </c>
      <c r="E21" s="77">
        <f t="shared" si="0"/>
        <v>0.26863666890530558</v>
      </c>
      <c r="F21" s="76">
        <f>分析係数表!C24</f>
        <v>0.44444444444444442</v>
      </c>
      <c r="G21" s="77">
        <f t="shared" si="1"/>
        <v>0.11939407506902469</v>
      </c>
      <c r="H21" s="77">
        <v>0.13027769209690795</v>
      </c>
      <c r="I21" s="77">
        <f t="shared" si="2"/>
        <v>0.13027769209690795</v>
      </c>
      <c r="J21" s="76">
        <f>分析係数表!G24</f>
        <v>0.20874587458745875</v>
      </c>
      <c r="K21" s="78">
        <f t="shared" si="3"/>
        <v>2.7194930776004714E-2</v>
      </c>
      <c r="L21" s="79"/>
      <c r="M21" s="80"/>
      <c r="N21" s="81">
        <f>分析係数表!H24</f>
        <v>3.6387596746752162E-4</v>
      </c>
      <c r="O21" s="82">
        <f t="shared" si="4"/>
        <v>5.0097845372894566E-3</v>
      </c>
      <c r="P21" s="76">
        <f>分析係数表!C24</f>
        <v>0.44444444444444442</v>
      </c>
      <c r="Q21" s="82">
        <f t="shared" si="5"/>
        <v>2.2265709054619808E-3</v>
      </c>
      <c r="R21" s="83">
        <v>7.7590996174658842E-3</v>
      </c>
      <c r="S21" s="84">
        <f t="shared" si="6"/>
        <v>0.13803679171437383</v>
      </c>
      <c r="T21" s="85">
        <f>分析係数表!F24</f>
        <v>0.39356435643564358</v>
      </c>
      <c r="U21" s="86">
        <f t="shared" si="7"/>
        <v>5.4326361095508514E-2</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投入係数表!Q22</f>
        <v>8.0591000671591667E-3</v>
      </c>
      <c r="E22" s="77">
        <f t="shared" si="0"/>
        <v>0.80591000671591662</v>
      </c>
      <c r="F22" s="76">
        <f>分析係数表!C25</f>
        <v>6.3926940639269514E-3</v>
      </c>
      <c r="G22" s="77">
        <f t="shared" si="1"/>
        <v>5.1519361159921701E-3</v>
      </c>
      <c r="H22" s="77">
        <v>5.9931706486329814E-3</v>
      </c>
      <c r="I22" s="77">
        <f t="shared" si="2"/>
        <v>5.9931706486329814E-3</v>
      </c>
      <c r="J22" s="76">
        <f>分析係数表!G25</f>
        <v>0.2</v>
      </c>
      <c r="K22" s="78">
        <f t="shared" si="3"/>
        <v>1.1986341297265963E-3</v>
      </c>
      <c r="L22" s="79"/>
      <c r="M22" s="80"/>
      <c r="N22" s="81">
        <f>分析係数表!H25</f>
        <v>5.212277371832066E-4</v>
      </c>
      <c r="O22" s="82">
        <f t="shared" si="4"/>
        <v>7.1761778507119234E-3</v>
      </c>
      <c r="P22" s="76">
        <f>分析係数表!C25</f>
        <v>6.3926940639269514E-3</v>
      </c>
      <c r="Q22" s="82">
        <f t="shared" si="5"/>
        <v>4.5875109547930179E-5</v>
      </c>
      <c r="R22" s="83">
        <v>1.2067448494299067E-4</v>
      </c>
      <c r="S22" s="84">
        <f t="shared" si="6"/>
        <v>6.113845133575972E-3</v>
      </c>
      <c r="T22" s="85">
        <f>分析係数表!F25</f>
        <v>0.35238095238095241</v>
      </c>
      <c r="U22" s="86">
        <f t="shared" si="7"/>
        <v>2.1544025708791523E-3</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投入係数表!Q23</f>
        <v>2.4848891873740765E-2</v>
      </c>
      <c r="E23" s="77">
        <f t="shared" si="0"/>
        <v>2.4848891873740766</v>
      </c>
      <c r="F23" s="76">
        <f>分析係数表!C26</f>
        <v>0.22258379433778064</v>
      </c>
      <c r="G23" s="77">
        <f t="shared" si="1"/>
        <v>0.55309606383464627</v>
      </c>
      <c r="H23" s="77">
        <v>0.57523762673481127</v>
      </c>
      <c r="I23" s="77">
        <f t="shared" si="2"/>
        <v>0.57523762673481127</v>
      </c>
      <c r="J23" s="76">
        <f>分析係数表!G26</f>
        <v>0.19608865710560625</v>
      </c>
      <c r="K23" s="78">
        <f t="shared" si="3"/>
        <v>0.11279757374304512</v>
      </c>
      <c r="L23" s="79"/>
      <c r="M23" s="80"/>
      <c r="N23" s="81">
        <f>分析係数表!H26</f>
        <v>1.1073630793741334E-2</v>
      </c>
      <c r="O23" s="82">
        <f t="shared" si="4"/>
        <v>0.15245992943210615</v>
      </c>
      <c r="P23" s="76">
        <f>分析係数表!C26</f>
        <v>0.22258379433778064</v>
      </c>
      <c r="Q23" s="82">
        <f t="shared" si="5"/>
        <v>3.3935109577468467E-2</v>
      </c>
      <c r="R23" s="83">
        <v>3.5683523773973706E-2</v>
      </c>
      <c r="S23" s="84">
        <f t="shared" si="6"/>
        <v>0.61092115050878493</v>
      </c>
      <c r="T23" s="85">
        <f>分析係数表!F26</f>
        <v>0.33481095176010428</v>
      </c>
      <c r="U23" s="86">
        <f t="shared" si="7"/>
        <v>0.20454309185222419</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投入係数表!Q24</f>
        <v>6.7159167226326397E-4</v>
      </c>
      <c r="E24" s="77">
        <f t="shared" si="0"/>
        <v>6.7159167226326394E-2</v>
      </c>
      <c r="F24" s="76">
        <f>分析係数表!C27</f>
        <v>1.0521885521885488E-2</v>
      </c>
      <c r="G24" s="77">
        <f t="shared" si="1"/>
        <v>7.0664106930056999E-4</v>
      </c>
      <c r="H24" s="77">
        <v>7.5090589237930842E-4</v>
      </c>
      <c r="I24" s="77">
        <f t="shared" si="2"/>
        <v>7.5090589237930842E-4</v>
      </c>
      <c r="J24" s="76">
        <f>分析係数表!G27</f>
        <v>0.17391304347826086</v>
      </c>
      <c r="K24" s="78">
        <f t="shared" si="3"/>
        <v>1.3059232910944495E-4</v>
      </c>
      <c r="L24" s="79"/>
      <c r="M24" s="80"/>
      <c r="N24" s="81">
        <f>分析係数表!H27</f>
        <v>1.0867106595989497E-2</v>
      </c>
      <c r="O24" s="82">
        <f t="shared" si="4"/>
        <v>0.14961653820823917</v>
      </c>
      <c r="P24" s="76">
        <f>分析係数表!C27</f>
        <v>1.0521885521885488E-2</v>
      </c>
      <c r="Q24" s="82">
        <f t="shared" si="5"/>
        <v>1.5742480872078986E-3</v>
      </c>
      <c r="R24" s="83">
        <v>1.5871074172839658E-3</v>
      </c>
      <c r="S24" s="84">
        <f t="shared" si="6"/>
        <v>2.3380133096632741E-3</v>
      </c>
      <c r="T24" s="85">
        <f>分析係数表!F27</f>
        <v>0.36231884057971014</v>
      </c>
      <c r="U24" s="86">
        <f t="shared" si="7"/>
        <v>8.4710627161712834E-4</v>
      </c>
      <c r="V24" s="87">
        <f>分析係数表!D27</f>
        <v>0</v>
      </c>
      <c r="W24" s="167">
        <f t="shared" si="8"/>
        <v>0</v>
      </c>
      <c r="X24" s="76">
        <f>分析係数表!E27</f>
        <v>0</v>
      </c>
      <c r="Y24" s="166">
        <f t="shared" si="9"/>
        <v>0</v>
      </c>
    </row>
    <row r="25" spans="1:25" x14ac:dyDescent="0.2">
      <c r="A25" s="6" t="s">
        <v>13</v>
      </c>
      <c r="B25" s="5" t="s">
        <v>191</v>
      </c>
      <c r="C25" s="90"/>
      <c r="D25" s="76">
        <f>投入係数表!Q25</f>
        <v>0</v>
      </c>
      <c r="E25" s="77">
        <f t="shared" si="0"/>
        <v>0</v>
      </c>
      <c r="F25" s="76">
        <f>分析係数表!C28</f>
        <v>5.934473521533068E-2</v>
      </c>
      <c r="G25" s="77">
        <f t="shared" si="1"/>
        <v>0</v>
      </c>
      <c r="H25" s="77">
        <v>2.7706943669582032E-3</v>
      </c>
      <c r="I25" s="77">
        <f t="shared" si="2"/>
        <v>2.7706943669582032E-3</v>
      </c>
      <c r="J25" s="76">
        <f>分析係数表!G28</f>
        <v>0.12525252525252525</v>
      </c>
      <c r="K25" s="78">
        <f t="shared" si="3"/>
        <v>3.470364661644618E-4</v>
      </c>
      <c r="L25" s="79"/>
      <c r="M25" s="80"/>
      <c r="N25" s="81">
        <f>分析係数表!H28</f>
        <v>2.0780268088077654E-2</v>
      </c>
      <c r="O25" s="82">
        <f t="shared" si="4"/>
        <v>0.28609931695385465</v>
      </c>
      <c r="P25" s="76">
        <f>分析係数表!C28</f>
        <v>5.934473521533068E-2</v>
      </c>
      <c r="Q25" s="82">
        <f t="shared" si="5"/>
        <v>1.6978488209913472E-2</v>
      </c>
      <c r="R25" s="83">
        <v>1.8166693459557626E-2</v>
      </c>
      <c r="S25" s="84">
        <f t="shared" si="6"/>
        <v>2.093738782651583E-2</v>
      </c>
      <c r="T25" s="85">
        <f>分析係数表!F28</f>
        <v>0.21414141414141413</v>
      </c>
      <c r="U25" s="86">
        <f t="shared" si="7"/>
        <v>4.4835618375973288E-3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投入係数表!Q26</f>
        <v>1.3431833445265279E-3</v>
      </c>
      <c r="E26" s="77">
        <f t="shared" si="0"/>
        <v>0.13431833445265279</v>
      </c>
      <c r="F26" s="76">
        <f>分析係数表!C29</f>
        <v>0.10737736577829282</v>
      </c>
      <c r="G26" s="77">
        <f t="shared" si="1"/>
        <v>1.4422748929253569E-2</v>
      </c>
      <c r="H26" s="77">
        <v>2.0860488351310054E-2</v>
      </c>
      <c r="I26" s="77">
        <f t="shared" si="2"/>
        <v>2.0860488351310054E-2</v>
      </c>
      <c r="J26" s="76">
        <f>分析係数表!G29</f>
        <v>0.26220204313280365</v>
      </c>
      <c r="K26" s="78">
        <f t="shared" si="3"/>
        <v>5.4696626664615467E-3</v>
      </c>
      <c r="L26" s="79"/>
      <c r="M26" s="80"/>
      <c r="N26" s="81">
        <f>分析係数表!H29</f>
        <v>9.8049821504086233E-3</v>
      </c>
      <c r="O26" s="82">
        <f t="shared" si="4"/>
        <v>0.13499338334263752</v>
      </c>
      <c r="P26" s="76">
        <f>分析係数表!C29</f>
        <v>0.10737736577829282</v>
      </c>
      <c r="Q26" s="82">
        <f t="shared" si="5"/>
        <v>1.449523390083169E-2</v>
      </c>
      <c r="R26" s="83">
        <v>1.8594223706155724E-2</v>
      </c>
      <c r="S26" s="84">
        <f t="shared" si="6"/>
        <v>3.9454712057465778E-2</v>
      </c>
      <c r="T26" s="85">
        <f>分析係数表!F29</f>
        <v>0.42792281498297391</v>
      </c>
      <c r="U26" s="86">
        <f t="shared" si="7"/>
        <v>1.688357144797344E-2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投入係数表!Q27</f>
        <v>2.0147750167897917E-3</v>
      </c>
      <c r="E27" s="77">
        <f t="shared" si="0"/>
        <v>0.20147750167897915</v>
      </c>
      <c r="F27" s="76">
        <f>分析係数表!C30</f>
        <v>1</v>
      </c>
      <c r="G27" s="77">
        <f t="shared" si="1"/>
        <v>0.20147750167897915</v>
      </c>
      <c r="H27" s="77">
        <v>0.22931597360384604</v>
      </c>
      <c r="I27" s="77">
        <f t="shared" si="2"/>
        <v>0.22931597360384604</v>
      </c>
      <c r="J27" s="76">
        <f>分析係数表!G30</f>
        <v>0.34459787999611008</v>
      </c>
      <c r="K27" s="78">
        <f t="shared" si="3"/>
        <v>7.902179835312928E-2</v>
      </c>
      <c r="L27" s="79"/>
      <c r="M27" s="80"/>
      <c r="N27" s="81">
        <f>分析係数表!H30</f>
        <v>0</v>
      </c>
      <c r="O27" s="82">
        <f t="shared" si="4"/>
        <v>0</v>
      </c>
      <c r="P27" s="76">
        <f>分析係数表!C30</f>
        <v>1</v>
      </c>
      <c r="Q27" s="82">
        <f t="shared" si="5"/>
        <v>0</v>
      </c>
      <c r="R27" s="83">
        <v>3.4418517625095492E-2</v>
      </c>
      <c r="S27" s="84">
        <f t="shared" si="6"/>
        <v>0.26373449122894155</v>
      </c>
      <c r="T27" s="85">
        <f>分析係数表!F30</f>
        <v>0.44063016629388313</v>
      </c>
      <c r="U27" s="86">
        <f t="shared" si="7"/>
        <v>0.11620937272764117</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投入係数表!Q28</f>
        <v>1.4103425117528543E-2</v>
      </c>
      <c r="E28" s="77">
        <f t="shared" si="0"/>
        <v>1.4103425117528543</v>
      </c>
      <c r="F28" s="76">
        <f>分析係数表!C31</f>
        <v>0.18861092824226466</v>
      </c>
      <c r="G28" s="77">
        <f t="shared" si="1"/>
        <v>0.26600601028123289</v>
      </c>
      <c r="H28" s="77">
        <v>0.29723032816552492</v>
      </c>
      <c r="I28" s="77">
        <f t="shared" si="2"/>
        <v>0.29723032816552492</v>
      </c>
      <c r="J28" s="76">
        <f>分析係数表!G31</f>
        <v>7.1118820468343447E-2</v>
      </c>
      <c r="K28" s="78">
        <f t="shared" si="3"/>
        <v>2.1138670346550772E-2</v>
      </c>
      <c r="L28" s="79"/>
      <c r="M28" s="80"/>
      <c r="N28" s="81">
        <f>分析係数表!H31</f>
        <v>2.3061868748955085E-2</v>
      </c>
      <c r="O28" s="82">
        <f t="shared" si="4"/>
        <v>0.31751201999848039</v>
      </c>
      <c r="P28" s="76">
        <f>分析係数表!C31</f>
        <v>0.18861092824226466</v>
      </c>
      <c r="Q28" s="82">
        <f t="shared" si="5"/>
        <v>5.9886236819989884E-2</v>
      </c>
      <c r="R28" s="83">
        <v>7.7092444989805026E-2</v>
      </c>
      <c r="S28" s="84">
        <f t="shared" si="6"/>
        <v>0.37432277315532991</v>
      </c>
      <c r="T28" s="85">
        <f>分析係数表!F31</f>
        <v>0.34518647007805725</v>
      </c>
      <c r="U28" s="86">
        <f t="shared" si="7"/>
        <v>0.12921115673531769</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投入係数表!Q29</f>
        <v>6.7159167226326397E-4</v>
      </c>
      <c r="E29" s="77">
        <f t="shared" si="0"/>
        <v>6.7159167226326394E-2</v>
      </c>
      <c r="F29" s="76">
        <f>分析係数表!C32</f>
        <v>1</v>
      </c>
      <c r="G29" s="77">
        <f t="shared" si="1"/>
        <v>6.7159167226326394E-2</v>
      </c>
      <c r="H29" s="77">
        <v>8.4499347466725494E-2</v>
      </c>
      <c r="I29" s="77">
        <f t="shared" si="2"/>
        <v>8.4499347466725494E-2</v>
      </c>
      <c r="J29" s="76">
        <f>分析係数表!G32</f>
        <v>0.14006342494714588</v>
      </c>
      <c r="K29" s="78">
        <f t="shared" si="3"/>
        <v>1.1835268011988507E-2</v>
      </c>
      <c r="L29" s="79"/>
      <c r="M29" s="80"/>
      <c r="N29" s="81">
        <f>分析係数表!H32</f>
        <v>6.5891053568443107E-3</v>
      </c>
      <c r="O29" s="82">
        <f t="shared" si="4"/>
        <v>9.0717719999565835E-2</v>
      </c>
      <c r="P29" s="76">
        <f>分析係数表!C32</f>
        <v>1</v>
      </c>
      <c r="Q29" s="82">
        <f t="shared" si="5"/>
        <v>9.0717719999565835E-2</v>
      </c>
      <c r="R29" s="83">
        <v>0.11842987576881267</v>
      </c>
      <c r="S29" s="84">
        <f t="shared" si="6"/>
        <v>0.20292922323553816</v>
      </c>
      <c r="T29" s="85">
        <f>分析係数表!F32</f>
        <v>0.48202959830866809</v>
      </c>
      <c r="U29" s="86">
        <f t="shared" si="7"/>
        <v>9.7817891961316503E-2</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投入係数表!Q30</f>
        <v>0</v>
      </c>
      <c r="E30" s="77">
        <f t="shared" si="0"/>
        <v>0</v>
      </c>
      <c r="F30" s="76">
        <f>分析係数表!C33</f>
        <v>0.72406639004149376</v>
      </c>
      <c r="G30" s="77">
        <f t="shared" si="1"/>
        <v>0</v>
      </c>
      <c r="H30" s="77">
        <v>8.9041598303902791E-3</v>
      </c>
      <c r="I30" s="77">
        <f t="shared" si="2"/>
        <v>8.9041598303902791E-3</v>
      </c>
      <c r="J30" s="76">
        <f>分析係数表!G33</f>
        <v>0.50714966634890368</v>
      </c>
      <c r="K30" s="78">
        <f t="shared" si="3"/>
        <v>4.515741687099741E-3</v>
      </c>
      <c r="L30" s="79"/>
      <c r="M30" s="80"/>
      <c r="N30" s="81">
        <f>分析係数表!H33</f>
        <v>9.6377958950857076E-4</v>
      </c>
      <c r="O30" s="82">
        <f t="shared" si="4"/>
        <v>1.3269159044712615E-2</v>
      </c>
      <c r="P30" s="76">
        <f>分析係数表!C33</f>
        <v>0.72406639004149376</v>
      </c>
      <c r="Q30" s="82">
        <f t="shared" si="5"/>
        <v>9.6077520883914979E-3</v>
      </c>
      <c r="R30" s="83">
        <v>2.9763500079280147E-2</v>
      </c>
      <c r="S30" s="84">
        <f t="shared" si="6"/>
        <v>3.8667659909670429E-2</v>
      </c>
      <c r="T30" s="85">
        <f>分析係数表!F33</f>
        <v>0.64537654909437558</v>
      </c>
      <c r="U30" s="86">
        <f t="shared" si="7"/>
        <v>2.4955200914058038E-2</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投入係数表!Q31</f>
        <v>4.5668233713901947E-2</v>
      </c>
      <c r="E31" s="77">
        <f t="shared" si="0"/>
        <v>4.5668233713901945</v>
      </c>
      <c r="F31" s="76">
        <f>分析係数表!C34</f>
        <v>0.32384390579336431</v>
      </c>
      <c r="G31" s="77">
        <f t="shared" si="1"/>
        <v>1.4789379176594204</v>
      </c>
      <c r="H31" s="77">
        <v>1.5582316521147888</v>
      </c>
      <c r="I31" s="77">
        <f t="shared" si="2"/>
        <v>1.5582316521147888</v>
      </c>
      <c r="J31" s="76">
        <f>分析係数表!G34</f>
        <v>0.42504523132592403</v>
      </c>
      <c r="K31" s="78">
        <f t="shared" si="3"/>
        <v>0.66231893303250722</v>
      </c>
      <c r="L31" s="79"/>
      <c r="M31" s="80"/>
      <c r="N31" s="81">
        <f>分析係数表!H34</f>
        <v>0.16282957819891231</v>
      </c>
      <c r="O31" s="82">
        <f t="shared" si="4"/>
        <v>2.2418108806459873</v>
      </c>
      <c r="P31" s="76">
        <f>分析係数表!C34</f>
        <v>0.32384390579336431</v>
      </c>
      <c r="Q31" s="82">
        <f t="shared" si="5"/>
        <v>0.72599679163845821</v>
      </c>
      <c r="R31" s="83">
        <v>0.78393976955995814</v>
      </c>
      <c r="S31" s="84">
        <f t="shared" si="6"/>
        <v>2.3421714216747471</v>
      </c>
      <c r="T31" s="85">
        <f>分析係数表!F34</f>
        <v>0.69998707676402172</v>
      </c>
      <c r="U31" s="86">
        <f t="shared" si="7"/>
        <v>1.639489726738339</v>
      </c>
      <c r="V31" s="87">
        <f>分析係数表!D34</f>
        <v>0.29303437580770225</v>
      </c>
      <c r="W31" s="167">
        <f t="shared" si="8"/>
        <v>1</v>
      </c>
      <c r="X31" s="76">
        <f>分析係数表!E34</f>
        <v>0.18493150684931506</v>
      </c>
      <c r="Y31" s="166">
        <f t="shared" si="9"/>
        <v>0</v>
      </c>
    </row>
    <row r="32" spans="1:25" x14ac:dyDescent="0.2">
      <c r="A32" s="6" t="s">
        <v>20</v>
      </c>
      <c r="B32" s="5" t="s">
        <v>37</v>
      </c>
      <c r="C32" s="90"/>
      <c r="D32" s="76">
        <f>投入係数表!Q32</f>
        <v>6.044325050369375E-3</v>
      </c>
      <c r="E32" s="77">
        <f t="shared" si="0"/>
        <v>0.60443250503693746</v>
      </c>
      <c r="F32" s="76">
        <f>分析係数表!C35</f>
        <v>0.26996197718631176</v>
      </c>
      <c r="G32" s="77">
        <f t="shared" si="1"/>
        <v>0.16317379413544697</v>
      </c>
      <c r="H32" s="77">
        <v>0.1982640667967713</v>
      </c>
      <c r="I32" s="77">
        <f t="shared" si="2"/>
        <v>0.1982640667967713</v>
      </c>
      <c r="J32" s="76">
        <f>分析係数表!G35</f>
        <v>0.31501962183374954</v>
      </c>
      <c r="K32" s="78">
        <f t="shared" si="3"/>
        <v>6.2457071345540155E-2</v>
      </c>
      <c r="L32" s="79"/>
      <c r="M32" s="80"/>
      <c r="N32" s="81">
        <f>分析係数表!H35</f>
        <v>6.1563879901261762E-2</v>
      </c>
      <c r="O32" s="82">
        <f t="shared" si="4"/>
        <v>0.84760138387654038</v>
      </c>
      <c r="P32" s="76">
        <f>分析係数表!C35</f>
        <v>0.26996197718631176</v>
      </c>
      <c r="Q32" s="82">
        <f t="shared" si="5"/>
        <v>0.22882014545716486</v>
      </c>
      <c r="R32" s="83">
        <v>0.28803659519176289</v>
      </c>
      <c r="S32" s="84">
        <f t="shared" si="6"/>
        <v>0.48630066198853417</v>
      </c>
      <c r="T32" s="85">
        <f>分析係数表!F35</f>
        <v>0.64537995005351412</v>
      </c>
      <c r="U32" s="86">
        <f t="shared" si="7"/>
        <v>0.31384869694515105</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投入係数表!Q33</f>
        <v>2.0147750167897917E-3</v>
      </c>
      <c r="E33" s="77">
        <f t="shared" si="0"/>
        <v>0.20147750167897915</v>
      </c>
      <c r="F33" s="76">
        <f>分析係数表!C36</f>
        <v>0.80496031746031749</v>
      </c>
      <c r="G33" s="77">
        <f t="shared" si="1"/>
        <v>0.16218139371262272</v>
      </c>
      <c r="H33" s="77">
        <v>0.23964360791087305</v>
      </c>
      <c r="I33" s="77">
        <f t="shared" si="2"/>
        <v>0.23964360791087305</v>
      </c>
      <c r="J33" s="76">
        <f>分析係数表!G36</f>
        <v>2.1935483870967741E-2</v>
      </c>
      <c r="K33" s="78">
        <f t="shared" si="3"/>
        <v>5.2566984961094736E-3</v>
      </c>
      <c r="L33" s="79"/>
      <c r="M33" s="80"/>
      <c r="N33" s="81">
        <f>分析係数表!H36</f>
        <v>0.17534887837691648</v>
      </c>
      <c r="O33" s="82">
        <f t="shared" si="4"/>
        <v>2.4141745486451622</v>
      </c>
      <c r="P33" s="76">
        <f>分析係数表!C36</f>
        <v>0.80496031746031749</v>
      </c>
      <c r="Q33" s="82">
        <f t="shared" si="5"/>
        <v>1.9433147110820286</v>
      </c>
      <c r="R33" s="83">
        <v>2.0206200603623663</v>
      </c>
      <c r="S33" s="84">
        <f t="shared" si="6"/>
        <v>2.2602636682732395</v>
      </c>
      <c r="T33" s="85">
        <f>分析係数表!F36</f>
        <v>0.87987711213517661</v>
      </c>
      <c r="U33" s="86">
        <f t="shared" si="7"/>
        <v>1.9887542691043187</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投入係数表!Q34</f>
        <v>1.544660846205507E-2</v>
      </c>
      <c r="E34" s="77">
        <f t="shared" si="0"/>
        <v>1.5446608462055069</v>
      </c>
      <c r="F34" s="76">
        <f>分析係数表!C37</f>
        <v>0.55184267327524184</v>
      </c>
      <c r="G34" s="77">
        <f t="shared" si="1"/>
        <v>0.8524097706736441</v>
      </c>
      <c r="H34" s="77">
        <v>1.0450677000777826</v>
      </c>
      <c r="I34" s="77">
        <f t="shared" si="2"/>
        <v>1.0450677000777826</v>
      </c>
      <c r="J34" s="76">
        <f>分析係数表!G37</f>
        <v>0.39950799507995077</v>
      </c>
      <c r="K34" s="78">
        <f t="shared" si="3"/>
        <v>0.41751290158089022</v>
      </c>
      <c r="L34" s="79"/>
      <c r="M34" s="80"/>
      <c r="N34" s="81">
        <f>分析係数表!H37</f>
        <v>4.8346331245144224E-2</v>
      </c>
      <c r="O34" s="82">
        <f t="shared" si="4"/>
        <v>0.66562434554905314</v>
      </c>
      <c r="P34" s="76">
        <f>分析係数表!C37</f>
        <v>0.55184267327524184</v>
      </c>
      <c r="Q34" s="82">
        <f t="shared" si="5"/>
        <v>0.36731991824487281</v>
      </c>
      <c r="R34" s="83">
        <v>0.47011790672958353</v>
      </c>
      <c r="S34" s="84">
        <f t="shared" si="6"/>
        <v>1.5151856068073661</v>
      </c>
      <c r="T34" s="85">
        <f>分析係数表!F37</f>
        <v>0.59204592045920457</v>
      </c>
      <c r="U34" s="86">
        <f t="shared" si="7"/>
        <v>0.89705945724880554</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投入係数表!Q35</f>
        <v>6.7159167226326392E-3</v>
      </c>
      <c r="E35" s="77">
        <f t="shared" si="0"/>
        <v>0.67159167226326388</v>
      </c>
      <c r="F35" s="76">
        <f>分析係数表!C38</f>
        <v>1.1757092007334657E-2</v>
      </c>
      <c r="G35" s="77">
        <f t="shared" si="1"/>
        <v>7.8959650821589372E-3</v>
      </c>
      <c r="H35" s="77">
        <v>9.8846639704086615E-3</v>
      </c>
      <c r="I35" s="77">
        <f t="shared" si="2"/>
        <v>9.8846639704086615E-3</v>
      </c>
      <c r="J35" s="76">
        <f>分析係数表!G38</f>
        <v>0.32317073170731708</v>
      </c>
      <c r="K35" s="78">
        <f t="shared" si="3"/>
        <v>3.1944340879979214E-3</v>
      </c>
      <c r="L35" s="79"/>
      <c r="M35" s="80"/>
      <c r="N35" s="81">
        <f>分析係数表!H38</f>
        <v>4.2711170992201251E-2</v>
      </c>
      <c r="O35" s="82">
        <f t="shared" si="4"/>
        <v>0.58804038501211098</v>
      </c>
      <c r="P35" s="76">
        <f>分析係数表!C38</f>
        <v>1.1757092007334657E-2</v>
      </c>
      <c r="Q35" s="82">
        <f t="shared" si="5"/>
        <v>6.9136449106158848E-3</v>
      </c>
      <c r="R35" s="83">
        <v>8.2708998837499274E-3</v>
      </c>
      <c r="S35" s="84">
        <f t="shared" si="6"/>
        <v>1.8155563854158591E-2</v>
      </c>
      <c r="T35" s="85">
        <f>分析係数表!F38</f>
        <v>0.53048780487804881</v>
      </c>
      <c r="U35" s="86">
        <f t="shared" si="7"/>
        <v>9.6313052153158378E-3</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投入係数表!Q36</f>
        <v>0</v>
      </c>
      <c r="E36" s="77">
        <f t="shared" si="0"/>
        <v>0</v>
      </c>
      <c r="F36" s="76">
        <f>分析係数表!C39</f>
        <v>1</v>
      </c>
      <c r="G36" s="77">
        <f t="shared" si="1"/>
        <v>0</v>
      </c>
      <c r="H36" s="77">
        <v>1.5845879092402093E-2</v>
      </c>
      <c r="I36" s="77">
        <f t="shared" si="2"/>
        <v>1.5845879092402093E-2</v>
      </c>
      <c r="J36" s="76">
        <f>分析係数表!G39</f>
        <v>0.35350897115602997</v>
      </c>
      <c r="K36" s="78">
        <f t="shared" si="3"/>
        <v>5.6016604150179103E-3</v>
      </c>
      <c r="L36" s="79"/>
      <c r="M36" s="80"/>
      <c r="N36" s="81">
        <f>分析係数表!H39</f>
        <v>3.855118358034283E-3</v>
      </c>
      <c r="O36" s="82">
        <f t="shared" si="4"/>
        <v>5.3076636178850459E-2</v>
      </c>
      <c r="P36" s="76">
        <f>分析係数表!C39</f>
        <v>1</v>
      </c>
      <c r="Q36" s="82">
        <f t="shared" si="5"/>
        <v>5.3076636178850459E-2</v>
      </c>
      <c r="R36" s="83">
        <v>5.8939170360901447E-2</v>
      </c>
      <c r="S36" s="84">
        <f t="shared" si="6"/>
        <v>7.478504945330354E-2</v>
      </c>
      <c r="T36" s="85">
        <f>分析係数表!F39</f>
        <v>0.70417896888485121</v>
      </c>
      <c r="U36" s="86">
        <f t="shared" si="7"/>
        <v>5.2662059012029895E-2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投入係数表!Q37</f>
        <v>0</v>
      </c>
      <c r="E37" s="77">
        <f t="shared" si="0"/>
        <v>0</v>
      </c>
      <c r="F37" s="76">
        <f>分析係数表!C40</f>
        <v>0.83949490339266697</v>
      </c>
      <c r="G37" s="77">
        <f t="shared" si="1"/>
        <v>0</v>
      </c>
      <c r="H37" s="77">
        <v>9.1281579106718906E-4</v>
      </c>
      <c r="I37" s="77">
        <f t="shared" si="2"/>
        <v>9.1281579106718906E-4</v>
      </c>
      <c r="J37" s="76">
        <f>分析係数表!G40</f>
        <v>0.50502596749874351</v>
      </c>
      <c r="K37" s="78">
        <f t="shared" si="3"/>
        <v>4.6099567803183805E-4</v>
      </c>
      <c r="L37" s="79"/>
      <c r="M37" s="80"/>
      <c r="N37" s="81">
        <f>分析係数表!H40</f>
        <v>2.8775704886755897E-2</v>
      </c>
      <c r="O37" s="82">
        <f t="shared" si="4"/>
        <v>0.39617917719213375</v>
      </c>
      <c r="P37" s="76">
        <f>分析係数表!C40</f>
        <v>0.83949490339266697</v>
      </c>
      <c r="Q37" s="82">
        <f t="shared" si="5"/>
        <v>0.33259040008309659</v>
      </c>
      <c r="R37" s="83">
        <v>0.33281409401740941</v>
      </c>
      <c r="S37" s="84">
        <f t="shared" si="6"/>
        <v>0.33372690980847658</v>
      </c>
      <c r="T37" s="85">
        <f>分析係数表!F40</f>
        <v>0.7013737644496566</v>
      </c>
      <c r="U37" s="86">
        <f t="shared" si="7"/>
        <v>0.23406729903052226</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投入係数表!Q38</f>
        <v>0</v>
      </c>
      <c r="E38" s="77">
        <f t="shared" si="0"/>
        <v>0</v>
      </c>
      <c r="F38" s="76">
        <f>分析係数表!C41</f>
        <v>0.80611940933656756</v>
      </c>
      <c r="G38" s="77">
        <f t="shared" si="1"/>
        <v>0</v>
      </c>
      <c r="H38" s="77">
        <v>3.7459269937715182E-4</v>
      </c>
      <c r="I38" s="77">
        <f t="shared" si="2"/>
        <v>3.7459269937715182E-4</v>
      </c>
      <c r="J38" s="76">
        <f>分析係数表!G41</f>
        <v>0.44252267454123601</v>
      </c>
      <c r="K38" s="78">
        <f t="shared" si="3"/>
        <v>1.657657631919984E-4</v>
      </c>
      <c r="L38" s="79"/>
      <c r="M38" s="80"/>
      <c r="N38" s="81">
        <f>分析係数表!H41</f>
        <v>5.550583676720789E-2</v>
      </c>
      <c r="O38" s="82">
        <f t="shared" si="4"/>
        <v>0.76419524130977545</v>
      </c>
      <c r="P38" s="76">
        <f>分析係数表!C41</f>
        <v>0.80611940933656756</v>
      </c>
      <c r="Q38" s="82">
        <f t="shared" si="5"/>
        <v>0.61603261654245189</v>
      </c>
      <c r="R38" s="83">
        <v>0.62689659496082062</v>
      </c>
      <c r="S38" s="84">
        <f t="shared" si="6"/>
        <v>0.62727118766019774</v>
      </c>
      <c r="T38" s="85">
        <f>分析係数表!F41</f>
        <v>0.54745834212191524</v>
      </c>
      <c r="U38" s="86">
        <f t="shared" si="7"/>
        <v>0.34340484445729663</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投入係数表!Q39</f>
        <v>2.0147750167897917E-3</v>
      </c>
      <c r="E39" s="77">
        <f>$C$19*D39</f>
        <v>0.20147750167897915</v>
      </c>
      <c r="F39" s="76">
        <f>分析係数表!C42</f>
        <v>0.71104294478527608</v>
      </c>
      <c r="G39" s="77">
        <f>E39*F39</f>
        <v>0.14325915610180173</v>
      </c>
      <c r="H39" s="77">
        <v>0.14976315934705164</v>
      </c>
      <c r="I39" s="77">
        <f>C39+H39</f>
        <v>0.14976315934705164</v>
      </c>
      <c r="J39" s="76">
        <f>分析係数表!G42</f>
        <v>0.48544520547945208</v>
      </c>
      <c r="K39" s="78">
        <f>I39*J39</f>
        <v>7.270180766248141E-2</v>
      </c>
      <c r="L39" s="79"/>
      <c r="M39" s="80"/>
      <c r="N39" s="81">
        <f>分析係数表!H42</f>
        <v>1.3778114335729669E-2</v>
      </c>
      <c r="O39" s="82">
        <f t="shared" si="4"/>
        <v>0.18969481450655482</v>
      </c>
      <c r="P39" s="76">
        <f>分析係数表!C42</f>
        <v>0.71104294478527608</v>
      </c>
      <c r="Q39" s="82">
        <f>O39*P39</f>
        <v>0.13488115951723745</v>
      </c>
      <c r="R39" s="83">
        <v>0.1393901352562423</v>
      </c>
      <c r="S39" s="84">
        <f>I39+R39</f>
        <v>0.28915329460329398</v>
      </c>
      <c r="T39" s="85">
        <f>分析係数表!F42</f>
        <v>0.55821917808219179</v>
      </c>
      <c r="U39" s="86">
        <f>S39*T39</f>
        <v>0.16141091445320863</v>
      </c>
      <c r="V39" s="87">
        <f>分析係数表!D42</f>
        <v>0.36986301369863012</v>
      </c>
      <c r="W39" s="167">
        <f>ROUND(S39*V39,0)</f>
        <v>0</v>
      </c>
      <c r="X39" s="76">
        <f>分析係数表!E42</f>
        <v>0.3535958904109589</v>
      </c>
      <c r="Y39" s="166">
        <f>ROUND(S39*X39,0)</f>
        <v>0</v>
      </c>
    </row>
    <row r="40" spans="1:25" x14ac:dyDescent="0.2">
      <c r="A40" s="6" t="s">
        <v>194</v>
      </c>
      <c r="B40" s="5" t="s">
        <v>41</v>
      </c>
      <c r="C40" s="90"/>
      <c r="D40" s="76">
        <f>投入係数表!Q40</f>
        <v>3.6937541974479515E-2</v>
      </c>
      <c r="E40" s="77">
        <f>$C$19*D40</f>
        <v>3.6937541974479515</v>
      </c>
      <c r="F40" s="76">
        <f>分析係数表!C43</f>
        <v>0.39669527347252465</v>
      </c>
      <c r="G40" s="77">
        <f>E40*F40</f>
        <v>1.465294831496901</v>
      </c>
      <c r="H40" s="77">
        <v>1.7189371853466922</v>
      </c>
      <c r="I40" s="77">
        <f>C40+H40</f>
        <v>1.7189371853466922</v>
      </c>
      <c r="J40" s="76">
        <f>分析係数表!G43</f>
        <v>0.35613275613275613</v>
      </c>
      <c r="K40" s="78">
        <f>I40*J40</f>
        <v>0.6121698374365997</v>
      </c>
      <c r="L40" s="79"/>
      <c r="M40" s="80"/>
      <c r="N40" s="81">
        <f>分析係数表!H43</f>
        <v>3.7184190080937818E-2</v>
      </c>
      <c r="O40" s="82">
        <f t="shared" si="4"/>
        <v>0.51194581987814691</v>
      </c>
      <c r="P40" s="76">
        <f>分析係数表!C43</f>
        <v>0.39669527347252465</v>
      </c>
      <c r="Q40" s="82">
        <f>O40*P40</f>
        <v>0.20308648701967733</v>
      </c>
      <c r="R40" s="83">
        <v>0.33191989654609827</v>
      </c>
      <c r="S40" s="84">
        <f>I40+R40</f>
        <v>2.0508570818927905</v>
      </c>
      <c r="T40" s="85">
        <f>分析係数表!F43</f>
        <v>0.65281385281385285</v>
      </c>
      <c r="U40" s="86">
        <f>S40*T40</f>
        <v>1.3388279132010079</v>
      </c>
      <c r="V40" s="87">
        <f>分析係数表!D43</f>
        <v>0.13751803751803751</v>
      </c>
      <c r="W40" s="167">
        <f>ROUND(S40*V40,0)</f>
        <v>0</v>
      </c>
      <c r="X40" s="76">
        <f>分析係数表!E43</f>
        <v>9.1486291486291491E-2</v>
      </c>
      <c r="Y40" s="166">
        <f>ROUND(S40*X40,0)</f>
        <v>0</v>
      </c>
    </row>
    <row r="41" spans="1:25" x14ac:dyDescent="0.2">
      <c r="A41" s="6" t="s">
        <v>340</v>
      </c>
      <c r="B41" s="5" t="s">
        <v>42</v>
      </c>
      <c r="C41" s="90"/>
      <c r="D41" s="76">
        <f>投入係数表!Q41</f>
        <v>0</v>
      </c>
      <c r="E41" s="77">
        <f>$C$19*D41</f>
        <v>0</v>
      </c>
      <c r="F41" s="76">
        <f>分析係数表!C44</f>
        <v>0.38370118845500845</v>
      </c>
      <c r="G41" s="77">
        <f>E41*F41</f>
        <v>0</v>
      </c>
      <c r="H41" s="77">
        <v>1.3761364518803251E-3</v>
      </c>
      <c r="I41" s="77">
        <f>C41+H41</f>
        <v>1.3761364518803251E-3</v>
      </c>
      <c r="J41" s="76">
        <f>分析係数表!G44</f>
        <v>0.26240733113673803</v>
      </c>
      <c r="K41" s="78">
        <f>I41*J41</f>
        <v>3.6110829361789623E-4</v>
      </c>
      <c r="L41" s="79"/>
      <c r="M41" s="80"/>
      <c r="N41" s="81">
        <f>分析係数表!H44</f>
        <v>0.11164108061327853</v>
      </c>
      <c r="O41" s="82">
        <f t="shared" si="4"/>
        <v>1.5370560558732409</v>
      </c>
      <c r="P41" s="76">
        <f>分析係数表!C44</f>
        <v>0.38370118845500845</v>
      </c>
      <c r="Q41" s="82">
        <f>O41*P41</f>
        <v>0.58977023536053041</v>
      </c>
      <c r="R41" s="83">
        <v>0.5988829841847001</v>
      </c>
      <c r="S41" s="84">
        <f>I41+R41</f>
        <v>0.60025912063658038</v>
      </c>
      <c r="T41" s="85">
        <f>分析係数表!F44</f>
        <v>0.45680601317957165</v>
      </c>
      <c r="U41" s="86">
        <f>S41*T41</f>
        <v>0.2742019757726718</v>
      </c>
      <c r="V41" s="87">
        <f>分析係数表!D44</f>
        <v>0.17087108731466227</v>
      </c>
      <c r="W41" s="167">
        <f>ROUND(S41*V41,0)</f>
        <v>0</v>
      </c>
      <c r="X41" s="76">
        <f>分析係数表!E44</f>
        <v>0.10131795716639209</v>
      </c>
      <c r="Y41" s="166">
        <f>ROUND(S41*X41,0)</f>
        <v>0</v>
      </c>
    </row>
    <row r="42" spans="1:25" x14ac:dyDescent="0.2">
      <c r="A42" s="6" t="s">
        <v>341</v>
      </c>
      <c r="B42" s="5" t="s">
        <v>278</v>
      </c>
      <c r="C42" s="90"/>
      <c r="D42" s="76">
        <f>投入係数表!Q42</f>
        <v>6.7159167226326397E-4</v>
      </c>
      <c r="E42" s="77">
        <f>$C$19*D42</f>
        <v>6.7159167226326394E-2</v>
      </c>
      <c r="F42" s="76">
        <f>分析係数表!C45</f>
        <v>1</v>
      </c>
      <c r="G42" s="77">
        <f>E42*F42</f>
        <v>6.7159167226326394E-2</v>
      </c>
      <c r="H42" s="77">
        <v>7.7980096345987418E-2</v>
      </c>
      <c r="I42" s="77">
        <f>C42+H42</f>
        <v>7.7980096345987418E-2</v>
      </c>
      <c r="J42" s="76">
        <f>分析係数表!G45</f>
        <v>0</v>
      </c>
      <c r="K42" s="78">
        <f>I42*J42</f>
        <v>0</v>
      </c>
      <c r="L42" s="79"/>
      <c r="M42" s="80"/>
      <c r="N42" s="81">
        <f>分析係数表!H45</f>
        <v>0</v>
      </c>
      <c r="O42" s="82">
        <f t="shared" si="4"/>
        <v>0</v>
      </c>
      <c r="P42" s="76">
        <f>分析係数表!C45</f>
        <v>1</v>
      </c>
      <c r="Q42" s="82">
        <f>O42*P42</f>
        <v>0</v>
      </c>
      <c r="R42" s="83">
        <v>8.0650436465814195E-3</v>
      </c>
      <c r="S42" s="84">
        <f>I42+R42</f>
        <v>8.6045139992568839E-2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投入係数表!Q43</f>
        <v>8.7306917394224318E-3</v>
      </c>
      <c r="E43" s="77">
        <f>$C$19*D43</f>
        <v>0.87306917394224315</v>
      </c>
      <c r="F43" s="76">
        <f>分析係数表!C46</f>
        <v>8.9294904786412777E-2</v>
      </c>
      <c r="G43" s="77">
        <f>E43*F43</f>
        <v>7.7960628759124656E-2</v>
      </c>
      <c r="H43" s="77">
        <v>8.3550998850847394E-2</v>
      </c>
      <c r="I43" s="77">
        <f>C43+H43</f>
        <v>8.3550998850847394E-2</v>
      </c>
      <c r="J43" s="76">
        <f>分析係数表!G46</f>
        <v>8.6206896551724137E-3</v>
      </c>
      <c r="K43" s="78">
        <f>I43*J43</f>
        <v>7.2026723147282238E-4</v>
      </c>
      <c r="L43" s="79"/>
      <c r="M43" s="80"/>
      <c r="N43" s="81">
        <f>分析係数表!H46</f>
        <v>2.2501303069342959E-2</v>
      </c>
      <c r="O43" s="82">
        <f t="shared" si="4"/>
        <v>0.3097942438194129</v>
      </c>
      <c r="P43" s="76">
        <f>分析係数表!C46</f>
        <v>8.9294904786412777E-2</v>
      </c>
      <c r="Q43" s="82">
        <f>O43*P43</f>
        <v>2.7663047505233219E-2</v>
      </c>
      <c r="R43" s="83">
        <v>3.0911543868996139E-2</v>
      </c>
      <c r="S43" s="84">
        <f>I43+R43</f>
        <v>0.11446254271984353</v>
      </c>
      <c r="T43" s="85">
        <f>分析係数表!F46</f>
        <v>0.31609195402298851</v>
      </c>
      <c r="U43" s="86">
        <f>S43*T43</f>
        <v>3.6180688790755137E-2</v>
      </c>
      <c r="V43" s="87">
        <f>分析係数表!D46</f>
        <v>1.4367816091954023E-2</v>
      </c>
      <c r="W43" s="167">
        <f>ROUND(S43*V43,0)</f>
        <v>0</v>
      </c>
      <c r="X43" s="76">
        <f>分析係数表!E46</f>
        <v>4.3103448275862072E-2</v>
      </c>
      <c r="Y43" s="166">
        <f>ROUND(S43*X43,0)</f>
        <v>0</v>
      </c>
    </row>
    <row r="44" spans="1:25" x14ac:dyDescent="0.2">
      <c r="A44" s="192">
        <v>40</v>
      </c>
      <c r="B44" s="14" t="s">
        <v>150</v>
      </c>
      <c r="C44" s="197">
        <f>SUM(C5:C43)</f>
        <v>100</v>
      </c>
      <c r="D44" s="92">
        <f>投入係数表!Q44</f>
        <v>0.57286769644056412</v>
      </c>
      <c r="E44" s="91">
        <f>SUM(E5:E43)</f>
        <v>57.28676964405642</v>
      </c>
      <c r="F44" s="92">
        <f>分析係数表!C47</f>
        <v>0.47263002368346718</v>
      </c>
      <c r="G44" s="91">
        <f>SUM(G5:G43)</f>
        <v>7.7779834243617225</v>
      </c>
      <c r="H44" s="91">
        <f>SUM(H5:H43)</f>
        <v>8.7263361071090468</v>
      </c>
      <c r="I44" s="91">
        <f>SUM(I5:I43)</f>
        <v>108.72633610710905</v>
      </c>
      <c r="J44" s="92">
        <f>分析係数表!G47</f>
        <v>0.26462048578521241</v>
      </c>
      <c r="K44" s="93">
        <f>SUM(K5:K43)</f>
        <v>21.958270662752867</v>
      </c>
      <c r="L44" s="94">
        <f>最終需要_まとめ!$L$33</f>
        <v>0.627</v>
      </c>
      <c r="M44" s="91">
        <f>K44*L44</f>
        <v>13.767835705546048</v>
      </c>
      <c r="N44" s="95">
        <f>分析係数表!H47</f>
        <v>1</v>
      </c>
      <c r="O44" s="96">
        <f>SUM(O5:O43)</f>
        <v>13.767835705546046</v>
      </c>
      <c r="P44" s="92">
        <f>分析係数表!C47</f>
        <v>0.47263002368346718</v>
      </c>
      <c r="Q44" s="96">
        <f>SUM(Q5:Q43)</f>
        <v>5.8770066083703725</v>
      </c>
      <c r="R44" s="91">
        <f>SUM(R5:R43)</f>
        <v>6.6013124620495418</v>
      </c>
      <c r="S44" s="97">
        <f>SUM(S5:S43)</f>
        <v>115.3276485691586</v>
      </c>
      <c r="T44" s="98">
        <f>分析係数表!F47</f>
        <v>0.52662257348619745</v>
      </c>
      <c r="U44" s="99">
        <f>SUM(U5:U43)</f>
        <v>50.202551515292456</v>
      </c>
      <c r="V44" s="100">
        <f>分析係数表!D47</f>
        <v>0.12117876158981061</v>
      </c>
      <c r="W44" s="164">
        <f>SUM(W5:W43)</f>
        <v>6</v>
      </c>
      <c r="X44" s="92">
        <f>分析係数表!E47</f>
        <v>8.7670283594003556E-2</v>
      </c>
      <c r="Y44" s="165">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297</v>
      </c>
      <c r="S2" s="3" t="s">
        <v>152</v>
      </c>
      <c r="U2" s="64" t="s">
        <v>209</v>
      </c>
      <c r="W2" s="3" t="s">
        <v>130</v>
      </c>
      <c r="Y2" s="3" t="s">
        <v>153</v>
      </c>
    </row>
    <row r="3" spans="1:25" ht="44" x14ac:dyDescent="0.2">
      <c r="B3" s="65"/>
      <c r="C3" s="66" t="s">
        <v>227</v>
      </c>
      <c r="D3" s="66" t="s">
        <v>311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投入係数表!R5</f>
        <v>0</v>
      </c>
      <c r="E5" s="77">
        <f t="shared" ref="E5:E38" si="0">$C$20*D5</f>
        <v>0</v>
      </c>
      <c r="F5" s="76">
        <f>分析係数表!C8</f>
        <v>1</v>
      </c>
      <c r="G5" s="77">
        <f t="shared" ref="G5:G38" si="1">E5*F5</f>
        <v>0</v>
      </c>
      <c r="H5" s="77">
        <f t="array" ref="H5:H43">MMULT(逆行列係数!C5:AO43,'16'!G5:G43)</f>
        <v>1.3476411043358001E-3</v>
      </c>
      <c r="I5" s="77">
        <f t="shared" ref="I5:I38" si="2">C5+H5</f>
        <v>1.3476411043358001E-3</v>
      </c>
      <c r="J5" s="76">
        <f>分析係数表!G8</f>
        <v>0.11965371866250442</v>
      </c>
      <c r="K5" s="78">
        <f t="shared" ref="K5:K38" si="3">I5*J5</f>
        <v>1.612502695562226E-4</v>
      </c>
      <c r="L5" s="79" t="s">
        <v>183</v>
      </c>
      <c r="M5" s="80" t="s">
        <v>183</v>
      </c>
      <c r="N5" s="81">
        <f>分析係数表!H8</f>
        <v>1.2017741412035444E-2</v>
      </c>
      <c r="O5" s="82">
        <f t="shared" ref="O5:O43" si="4">$M$44*N5</f>
        <v>0.17929131861686434</v>
      </c>
      <c r="P5" s="76">
        <f>分析係数表!C8</f>
        <v>1</v>
      </c>
      <c r="Q5" s="82">
        <f t="shared" ref="Q5:Q38" si="5">O5*P5</f>
        <v>0.17929131861686434</v>
      </c>
      <c r="R5" s="83">
        <f t="array" ref="R5:R43">MMULT(逆行列係数!C5:AO43,'16'!Q5:Q43)</f>
        <v>0.267016223522137</v>
      </c>
      <c r="S5" s="84">
        <f t="shared" ref="S5:S38" si="6">I5+R5</f>
        <v>0.26836386462647277</v>
      </c>
      <c r="T5" s="85">
        <f>分析係数表!F8</f>
        <v>0.45142084768126667</v>
      </c>
      <c r="U5" s="86">
        <f t="shared" ref="U5:U38" si="7">S5*T5</f>
        <v>0.12114504325670303</v>
      </c>
      <c r="V5" s="87">
        <f>分析係数表!D8</f>
        <v>0.2219933704502301</v>
      </c>
      <c r="W5" s="167">
        <f t="shared" ref="W5:W38" si="8">ROUND(S5*V5,0)</f>
        <v>0</v>
      </c>
      <c r="X5" s="76">
        <f>分析係数表!E8</f>
        <v>0.14173076304186916</v>
      </c>
      <c r="Y5" s="166">
        <f t="shared" ref="Y5:Y38" si="9">ROUND(S5*X5,0)</f>
        <v>0</v>
      </c>
    </row>
    <row r="6" spans="1:25" x14ac:dyDescent="0.2">
      <c r="A6" s="6" t="s">
        <v>219</v>
      </c>
      <c r="B6" s="5" t="s">
        <v>265</v>
      </c>
      <c r="C6" s="90"/>
      <c r="D6" s="76">
        <f>投入係数表!R6</f>
        <v>0</v>
      </c>
      <c r="E6" s="77">
        <f t="shared" si="0"/>
        <v>0</v>
      </c>
      <c r="F6" s="76">
        <f>分析係数表!C9</f>
        <v>0.51136363636363635</v>
      </c>
      <c r="G6" s="77">
        <f t="shared" si="1"/>
        <v>0</v>
      </c>
      <c r="H6" s="77">
        <v>1.8894306984072094E-4</v>
      </c>
      <c r="I6" s="77">
        <f t="shared" si="2"/>
        <v>1.8894306984072094E-4</v>
      </c>
      <c r="J6" s="76">
        <f>分析係数表!G9</f>
        <v>0.25773195876288657</v>
      </c>
      <c r="K6" s="78">
        <f t="shared" si="3"/>
        <v>4.8696667484721889E-5</v>
      </c>
      <c r="L6" s="79"/>
      <c r="M6" s="80"/>
      <c r="N6" s="81">
        <f>分析係数表!H9</f>
        <v>6.2940707886274014E-4</v>
      </c>
      <c r="O6" s="82">
        <f t="shared" si="4"/>
        <v>9.3900526935182648E-3</v>
      </c>
      <c r="P6" s="76">
        <f>分析係数表!C9</f>
        <v>0.51136363636363635</v>
      </c>
      <c r="Q6" s="82">
        <f t="shared" si="5"/>
        <v>4.8017314910036579E-3</v>
      </c>
      <c r="R6" s="83">
        <v>5.7218567193942681E-3</v>
      </c>
      <c r="S6" s="84">
        <f t="shared" si="6"/>
        <v>5.9107997892349894E-3</v>
      </c>
      <c r="T6" s="85">
        <f>分析係数表!F9</f>
        <v>0.69072164948453607</v>
      </c>
      <c r="U6" s="86">
        <f t="shared" si="7"/>
        <v>4.0827173801932402E-3</v>
      </c>
      <c r="V6" s="87">
        <f>分析係数表!D9</f>
        <v>0.13402061855670103</v>
      </c>
      <c r="W6" s="167">
        <f t="shared" si="8"/>
        <v>0</v>
      </c>
      <c r="X6" s="76">
        <f>分析係数表!E9</f>
        <v>0</v>
      </c>
      <c r="Y6" s="166">
        <f t="shared" si="9"/>
        <v>0</v>
      </c>
    </row>
    <row r="7" spans="1:25" x14ac:dyDescent="0.2">
      <c r="A7" s="6" t="s">
        <v>220</v>
      </c>
      <c r="B7" s="5" t="s">
        <v>266</v>
      </c>
      <c r="C7" s="90"/>
      <c r="D7" s="76">
        <f>投入係数表!R7</f>
        <v>0</v>
      </c>
      <c r="E7" s="77">
        <f t="shared" si="0"/>
        <v>0</v>
      </c>
      <c r="F7" s="76">
        <f>分析係数表!C10</f>
        <v>1</v>
      </c>
      <c r="G7" s="77">
        <f t="shared" si="1"/>
        <v>0</v>
      </c>
      <c r="H7" s="77">
        <v>3.2397037094046148E-4</v>
      </c>
      <c r="I7" s="77">
        <f t="shared" si="2"/>
        <v>3.2397037094046148E-4</v>
      </c>
      <c r="J7" s="76">
        <f>分析係数表!G10</f>
        <v>0.17918250950570341</v>
      </c>
      <c r="K7" s="78">
        <f t="shared" si="3"/>
        <v>5.8049824070605502E-5</v>
      </c>
      <c r="L7" s="79"/>
      <c r="M7" s="80"/>
      <c r="N7" s="81">
        <f>分析係数表!H10</f>
        <v>1.2293107009037892E-3</v>
      </c>
      <c r="O7" s="82">
        <f t="shared" si="4"/>
        <v>1.8339946667027856E-2</v>
      </c>
      <c r="P7" s="76">
        <f>分析係数表!C10</f>
        <v>1</v>
      </c>
      <c r="Q7" s="82">
        <f t="shared" si="5"/>
        <v>1.8339946667027856E-2</v>
      </c>
      <c r="R7" s="83">
        <v>2.9479050746163207E-2</v>
      </c>
      <c r="S7" s="84">
        <f t="shared" si="6"/>
        <v>2.9803021117103669E-2</v>
      </c>
      <c r="T7" s="85">
        <f>分析係数表!F10</f>
        <v>0.51806083650190116</v>
      </c>
      <c r="U7" s="86">
        <f t="shared" si="7"/>
        <v>1.5439778050210552E-2</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投入係数表!R8</f>
        <v>1.3109596224436288E-4</v>
      </c>
      <c r="E8" s="77">
        <f t="shared" si="0"/>
        <v>1.3109596224436287E-2</v>
      </c>
      <c r="F8" s="76">
        <f>分析係数表!C11</f>
        <v>1.1623683254631256E-2</v>
      </c>
      <c r="G8" s="77">
        <f t="shared" si="1"/>
        <v>1.5238179410895721E-4</v>
      </c>
      <c r="H8" s="77">
        <v>1.8626254776238009E-3</v>
      </c>
      <c r="I8" s="77">
        <f t="shared" si="2"/>
        <v>1.8626254776238009E-3</v>
      </c>
      <c r="J8" s="76">
        <f>分析係数表!G11</f>
        <v>0.35416666666666669</v>
      </c>
      <c r="K8" s="78">
        <f t="shared" si="3"/>
        <v>6.5967985665842956E-4</v>
      </c>
      <c r="L8" s="79"/>
      <c r="M8" s="80"/>
      <c r="N8" s="81">
        <f>分析係数表!H11</f>
        <v>-1.9668971214460629E-5</v>
      </c>
      <c r="O8" s="82">
        <f t="shared" si="4"/>
        <v>-2.9343914667244578E-4</v>
      </c>
      <c r="P8" s="76">
        <f>分析係数表!C11</f>
        <v>1.1623683254631256E-2</v>
      </c>
      <c r="Q8" s="82">
        <f t="shared" si="5"/>
        <v>-3.4108436954297932E-6</v>
      </c>
      <c r="R8" s="83">
        <v>1.0021092550069005E-3</v>
      </c>
      <c r="S8" s="84">
        <f t="shared" si="6"/>
        <v>2.8647347326307016E-3</v>
      </c>
      <c r="T8" s="85">
        <f>分析係数表!F11</f>
        <v>0.60416666666666663</v>
      </c>
      <c r="U8" s="86">
        <f t="shared" si="7"/>
        <v>1.7307772342977155E-3</v>
      </c>
      <c r="V8" s="87">
        <f>分析係数表!D11</f>
        <v>8.3333333333333329E-2</v>
      </c>
      <c r="W8" s="167">
        <f t="shared" si="8"/>
        <v>0</v>
      </c>
      <c r="X8" s="76">
        <f>分析係数表!E11</f>
        <v>6.25E-2</v>
      </c>
      <c r="Y8" s="166">
        <f t="shared" si="9"/>
        <v>0</v>
      </c>
    </row>
    <row r="9" spans="1:25" x14ac:dyDescent="0.2">
      <c r="A9" s="6" t="s">
        <v>222</v>
      </c>
      <c r="B9" s="5" t="s">
        <v>190</v>
      </c>
      <c r="C9" s="90"/>
      <c r="D9" s="76">
        <f>投入係数表!R9</f>
        <v>0</v>
      </c>
      <c r="E9" s="77">
        <f t="shared" si="0"/>
        <v>0</v>
      </c>
      <c r="F9" s="76">
        <f>分析係数表!C12</f>
        <v>0.11373523927905527</v>
      </c>
      <c r="G9" s="77">
        <f t="shared" si="1"/>
        <v>0</v>
      </c>
      <c r="H9" s="77">
        <v>2.491648596026624E-4</v>
      </c>
      <c r="I9" s="77">
        <f t="shared" si="2"/>
        <v>2.491648596026624E-4</v>
      </c>
      <c r="J9" s="76">
        <f>分析係数表!G12</f>
        <v>0.14013636107511129</v>
      </c>
      <c r="K9" s="78">
        <f t="shared" si="3"/>
        <v>3.4917056732508107E-5</v>
      </c>
      <c r="L9" s="79"/>
      <c r="M9" s="80"/>
      <c r="N9" s="81">
        <f>分析係数表!H12</f>
        <v>9.2788371704218012E-2</v>
      </c>
      <c r="O9" s="82">
        <f t="shared" si="4"/>
        <v>1.3842991744272628</v>
      </c>
      <c r="P9" s="76">
        <f>分析係数表!C12</f>
        <v>0.11373523927905527</v>
      </c>
      <c r="Q9" s="82">
        <f t="shared" si="5"/>
        <v>0.1574435978372834</v>
      </c>
      <c r="R9" s="83">
        <v>0.17789568986179033</v>
      </c>
      <c r="S9" s="84">
        <f t="shared" si="6"/>
        <v>0.17814485472139299</v>
      </c>
      <c r="T9" s="85">
        <f>分析係数表!F12</f>
        <v>0.31610976503070942</v>
      </c>
      <c r="U9" s="86">
        <f t="shared" si="7"/>
        <v>5.6313328167409402E-2</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投入係数表!R10</f>
        <v>1.4420555846879916E-3</v>
      </c>
      <c r="E10" s="77">
        <f t="shared" si="0"/>
        <v>0.14420555846879915</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0.20966227029746246</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投入係数表!R11</f>
        <v>1.3109596224436288E-3</v>
      </c>
      <c r="E11" s="77">
        <f t="shared" si="0"/>
        <v>0.13109596224436287</v>
      </c>
      <c r="F11" s="76">
        <f>分析係数表!C14</f>
        <v>8.3810515356585125E-2</v>
      </c>
      <c r="G11" s="77">
        <f t="shared" si="1"/>
        <v>1.0987220156867478E-2</v>
      </c>
      <c r="H11" s="77">
        <v>1.9784748234160595E-2</v>
      </c>
      <c r="I11" s="77">
        <f t="shared" si="2"/>
        <v>1.9784748234160595E-2</v>
      </c>
      <c r="J11" s="76">
        <f>分析係数表!G14</f>
        <v>0.16188655194391333</v>
      </c>
      <c r="K11" s="78">
        <f t="shared" si="3"/>
        <v>3.2028846727066868E-3</v>
      </c>
      <c r="L11" s="79"/>
      <c r="M11" s="80"/>
      <c r="N11" s="81">
        <f>分析係数表!H14</f>
        <v>1.1703037872604074E-3</v>
      </c>
      <c r="O11" s="82">
        <f t="shared" si="4"/>
        <v>1.7459629227010522E-2</v>
      </c>
      <c r="P11" s="76">
        <f>分析係数表!C14</f>
        <v>8.3810515356585125E-2</v>
      </c>
      <c r="Q11" s="82">
        <f t="shared" si="5"/>
        <v>1.4633005234506479E-3</v>
      </c>
      <c r="R11" s="83">
        <v>5.4833841746801271E-3</v>
      </c>
      <c r="S11" s="84">
        <f t="shared" si="6"/>
        <v>2.5268132408840724E-2</v>
      </c>
      <c r="T11" s="85">
        <f>分析係数表!F14</f>
        <v>0.30656469088591459</v>
      </c>
      <c r="U11" s="86">
        <f t="shared" si="7"/>
        <v>7.7463172011806173E-3</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投入係数表!R12</f>
        <v>4.195070791819612E-3</v>
      </c>
      <c r="E12" s="77">
        <f t="shared" si="0"/>
        <v>0.41950707918196117</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0.12779274837585011</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投入係数表!R13</f>
        <v>1.048767697954903E-3</v>
      </c>
      <c r="E13" s="77">
        <f t="shared" si="0"/>
        <v>0.10487676979549029</v>
      </c>
      <c r="F13" s="76">
        <f>分析係数表!C16</f>
        <v>0.33235149729995095</v>
      </c>
      <c r="G13" s="77">
        <f t="shared" si="1"/>
        <v>3.4855951473513468E-2</v>
      </c>
      <c r="H13" s="77">
        <v>6.778903618572614E-2</v>
      </c>
      <c r="I13" s="77">
        <f t="shared" si="2"/>
        <v>6.778903618572614E-2</v>
      </c>
      <c r="J13" s="76">
        <f>分析係数表!G16</f>
        <v>3.3478406427854032E-2</v>
      </c>
      <c r="K13" s="78">
        <f t="shared" si="3"/>
        <v>2.2694689047782434E-3</v>
      </c>
      <c r="L13" s="79"/>
      <c r="M13" s="80"/>
      <c r="N13" s="81">
        <f>分析係数表!H16</f>
        <v>1.6757963474720455E-2</v>
      </c>
      <c r="O13" s="82">
        <f t="shared" si="4"/>
        <v>0.25001015296492374</v>
      </c>
      <c r="P13" s="76">
        <f>分析係数表!C16</f>
        <v>0.33235149729995095</v>
      </c>
      <c r="Q13" s="82">
        <f t="shared" si="5"/>
        <v>8.309124867808218E-2</v>
      </c>
      <c r="R13" s="83">
        <v>0.10263172005138993</v>
      </c>
      <c r="S13" s="84">
        <f t="shared" si="6"/>
        <v>0.17042075623711606</v>
      </c>
      <c r="T13" s="85">
        <f>分析係数表!F16</f>
        <v>0.28858386340810177</v>
      </c>
      <c r="U13" s="86">
        <f t="shared" si="7"/>
        <v>4.9180680239837307E-2</v>
      </c>
      <c r="V13" s="87">
        <f>分析係数表!D16</f>
        <v>0</v>
      </c>
      <c r="W13" s="167">
        <f t="shared" si="8"/>
        <v>0</v>
      </c>
      <c r="X13" s="76">
        <f>分析係数表!E16</f>
        <v>0</v>
      </c>
      <c r="Y13" s="166">
        <f t="shared" si="9"/>
        <v>0</v>
      </c>
    </row>
    <row r="14" spans="1:25" x14ac:dyDescent="0.2">
      <c r="A14" s="6" t="s">
        <v>2</v>
      </c>
      <c r="B14" s="5" t="s">
        <v>364</v>
      </c>
      <c r="C14" s="90"/>
      <c r="D14" s="76">
        <f>投入係数表!R14</f>
        <v>2.1237545883586787E-2</v>
      </c>
      <c r="E14" s="77">
        <f t="shared" si="0"/>
        <v>2.1237545883586786</v>
      </c>
      <c r="F14" s="76">
        <f>分析係数表!C17</f>
        <v>6.074586697424067E-2</v>
      </c>
      <c r="G14" s="77">
        <f t="shared" si="1"/>
        <v>0.12900931371036956</v>
      </c>
      <c r="H14" s="77">
        <v>0.13575554055932018</v>
      </c>
      <c r="I14" s="77">
        <f t="shared" si="2"/>
        <v>0.13575554055932018</v>
      </c>
      <c r="J14" s="76">
        <f>分析係数表!G17</f>
        <v>0.21321961620469082</v>
      </c>
      <c r="K14" s="78">
        <f t="shared" si="3"/>
        <v>2.8945744255718588E-2</v>
      </c>
      <c r="L14" s="79"/>
      <c r="M14" s="80"/>
      <c r="N14" s="81">
        <f>分析係数表!H17</f>
        <v>2.8520008260967912E-3</v>
      </c>
      <c r="O14" s="82">
        <f t="shared" si="4"/>
        <v>4.254867626750463E-2</v>
      </c>
      <c r="P14" s="76">
        <f>分析係数表!C17</f>
        <v>6.074586697424067E-2</v>
      </c>
      <c r="Q14" s="82">
        <f t="shared" si="5"/>
        <v>2.5846562284758674E-3</v>
      </c>
      <c r="R14" s="83">
        <v>4.7145046147653736E-3</v>
      </c>
      <c r="S14" s="84">
        <f t="shared" si="6"/>
        <v>0.14047004517408557</v>
      </c>
      <c r="T14" s="85">
        <f>分析係数表!F17</f>
        <v>0.32302771855010659</v>
      </c>
      <c r="U14" s="86">
        <f t="shared" si="7"/>
        <v>4.5375718217215269E-2</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投入係数表!R15</f>
        <v>4.4572627163083373E-3</v>
      </c>
      <c r="E15" s="77">
        <f t="shared" si="0"/>
        <v>0.44572627163083373</v>
      </c>
      <c r="F15" s="76">
        <f>分析係数表!C18</f>
        <v>0.54911591355599221</v>
      </c>
      <c r="G15" s="77">
        <f t="shared" si="1"/>
        <v>0.24475538884247158</v>
      </c>
      <c r="H15" s="77">
        <v>0.27547300194986646</v>
      </c>
      <c r="I15" s="77">
        <f t="shared" si="2"/>
        <v>0.27547300194986646</v>
      </c>
      <c r="J15" s="76">
        <f>分析係数表!G18</f>
        <v>0.21576398062527521</v>
      </c>
      <c r="K15" s="78">
        <f t="shared" si="3"/>
        <v>5.943715145549739E-2</v>
      </c>
      <c r="L15" s="79"/>
      <c r="M15" s="80"/>
      <c r="N15" s="81">
        <f>分析係数表!H18</f>
        <v>4.5238633793259444E-4</v>
      </c>
      <c r="O15" s="82">
        <f t="shared" si="4"/>
        <v>6.7491003734662519E-3</v>
      </c>
      <c r="P15" s="76">
        <f>分析係数表!C18</f>
        <v>0.54911591355599221</v>
      </c>
      <c r="Q15" s="82">
        <f t="shared" si="5"/>
        <v>3.7060384172570089E-3</v>
      </c>
      <c r="R15" s="83">
        <v>8.6186442509575724E-3</v>
      </c>
      <c r="S15" s="84">
        <f t="shared" si="6"/>
        <v>0.28409164620082406</v>
      </c>
      <c r="T15" s="85">
        <f>分析係数表!F18</f>
        <v>0.45985615734624979</v>
      </c>
      <c r="U15" s="86">
        <f t="shared" si="7"/>
        <v>0.13064129275608127</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投入係数表!R16</f>
        <v>9.5437860513896175E-2</v>
      </c>
      <c r="E16" s="77">
        <f t="shared" si="0"/>
        <v>9.5437860513896169</v>
      </c>
      <c r="F16" s="76">
        <f>分析係数表!C19</f>
        <v>2.9142663503896937E-2</v>
      </c>
      <c r="G16" s="77">
        <f t="shared" si="1"/>
        <v>0.27813134544883283</v>
      </c>
      <c r="H16" s="77">
        <v>0.28823806112076916</v>
      </c>
      <c r="I16" s="77">
        <f t="shared" si="2"/>
        <v>0.28823806112076916</v>
      </c>
      <c r="J16" s="76">
        <f>分析係数表!G19</f>
        <v>5.9139784946236562E-2</v>
      </c>
      <c r="K16" s="78">
        <f t="shared" si="3"/>
        <v>1.7046336948002477E-2</v>
      </c>
      <c r="L16" s="79"/>
      <c r="M16" s="80"/>
      <c r="N16" s="81">
        <f>分析係数表!H19</f>
        <v>-1.1801382728676376E-4</v>
      </c>
      <c r="O16" s="82">
        <f t="shared" si="4"/>
        <v>-1.7606348800346743E-3</v>
      </c>
      <c r="P16" s="76">
        <f>分析係数表!C19</f>
        <v>2.9142663503896937E-2</v>
      </c>
      <c r="Q16" s="82">
        <f t="shared" si="5"/>
        <v>-5.1309589862074468E-5</v>
      </c>
      <c r="R16" s="83">
        <v>1.0968496317588161E-4</v>
      </c>
      <c r="S16" s="84">
        <f t="shared" si="6"/>
        <v>0.28834774608394503</v>
      </c>
      <c r="T16" s="85">
        <f>分析係数表!F19</f>
        <v>0.2446236559139785</v>
      </c>
      <c r="U16" s="86">
        <f t="shared" si="7"/>
        <v>7.0536679821610215E-2</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投入係数表!R17</f>
        <v>2.0188778185631882E-2</v>
      </c>
      <c r="E17" s="77">
        <f t="shared" si="0"/>
        <v>2.0188778185631882</v>
      </c>
      <c r="F17" s="76">
        <f>分析係数表!C20</f>
        <v>9.9464422341239977E-3</v>
      </c>
      <c r="G17" s="77">
        <f t="shared" si="1"/>
        <v>2.0080651600093022E-2</v>
      </c>
      <c r="H17" s="77">
        <v>2.1180415254253619E-2</v>
      </c>
      <c r="I17" s="77">
        <f t="shared" si="2"/>
        <v>2.1180415254253619E-2</v>
      </c>
      <c r="J17" s="76">
        <f>分析係数表!G20</f>
        <v>0.10126582278481013</v>
      </c>
      <c r="K17" s="78">
        <f t="shared" si="3"/>
        <v>2.1448521776459362E-3</v>
      </c>
      <c r="L17" s="79"/>
      <c r="M17" s="80"/>
      <c r="N17" s="81">
        <f>分析係数表!H20</f>
        <v>5.6056567961212792E-4</v>
      </c>
      <c r="O17" s="82">
        <f t="shared" si="4"/>
        <v>8.3630156801647038E-3</v>
      </c>
      <c r="P17" s="76">
        <f>分析係数表!C20</f>
        <v>9.9464422341239977E-3</v>
      </c>
      <c r="Q17" s="82">
        <f t="shared" si="5"/>
        <v>8.3182252365831443E-5</v>
      </c>
      <c r="R17" s="83">
        <v>1.5029153928044169E-4</v>
      </c>
      <c r="S17" s="84">
        <f t="shared" si="6"/>
        <v>2.1330706793534059E-2</v>
      </c>
      <c r="T17" s="85">
        <f>分析係数表!F20</f>
        <v>0.22784810126582278</v>
      </c>
      <c r="U17" s="86">
        <f t="shared" si="7"/>
        <v>4.8601610415647221E-3</v>
      </c>
      <c r="V17" s="87">
        <f>分析係数表!D20</f>
        <v>1.2658227848101266E-2</v>
      </c>
      <c r="W17" s="167">
        <f t="shared" si="8"/>
        <v>0</v>
      </c>
      <c r="X17" s="76">
        <f>分析係数表!E20</f>
        <v>0</v>
      </c>
      <c r="Y17" s="166">
        <f t="shared" si="9"/>
        <v>0</v>
      </c>
    </row>
    <row r="18" spans="1:25" x14ac:dyDescent="0.2">
      <c r="A18" s="6" t="s">
        <v>6</v>
      </c>
      <c r="B18" s="5" t="s">
        <v>34</v>
      </c>
      <c r="C18" s="90"/>
      <c r="D18" s="76">
        <f>投入係数表!R18</f>
        <v>3.3691662296801261E-2</v>
      </c>
      <c r="E18" s="77">
        <f t="shared" si="0"/>
        <v>3.3691662296801264</v>
      </c>
      <c r="F18" s="76">
        <f>分析係数表!C21</f>
        <v>0.16340425531914893</v>
      </c>
      <c r="G18" s="77">
        <f t="shared" si="1"/>
        <v>0.5505360988073057</v>
      </c>
      <c r="H18" s="77">
        <v>0.56786085164690181</v>
      </c>
      <c r="I18" s="77">
        <f t="shared" si="2"/>
        <v>0.56786085164690181</v>
      </c>
      <c r="J18" s="76">
        <f>分析係数表!G21</f>
        <v>0.28521373510861947</v>
      </c>
      <c r="K18" s="78">
        <f t="shared" si="3"/>
        <v>0.16196171452017452</v>
      </c>
      <c r="L18" s="79"/>
      <c r="M18" s="80"/>
      <c r="N18" s="81">
        <f>分析係数表!H21</f>
        <v>9.2444164707964954E-4</v>
      </c>
      <c r="O18" s="82">
        <f t="shared" si="4"/>
        <v>1.379163989360495E-2</v>
      </c>
      <c r="P18" s="76">
        <f>分析係数表!C21</f>
        <v>0.16340425531914893</v>
      </c>
      <c r="Q18" s="82">
        <f t="shared" si="5"/>
        <v>2.2536126464443832E-3</v>
      </c>
      <c r="R18" s="83">
        <v>4.7523791627500133E-3</v>
      </c>
      <c r="S18" s="84">
        <f t="shared" si="6"/>
        <v>0.57261323080965187</v>
      </c>
      <c r="T18" s="85">
        <f>分析係数表!F21</f>
        <v>0.42560149497780891</v>
      </c>
      <c r="U18" s="86">
        <f t="shared" si="7"/>
        <v>0.24370504707666099</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投入係数表!R19</f>
        <v>4.1033036182485577E-2</v>
      </c>
      <c r="E19" s="77">
        <f t="shared" si="0"/>
        <v>4.1033036182485576</v>
      </c>
      <c r="F19" s="76">
        <f>分析係数表!C22</f>
        <v>3.8216560509554132E-2</v>
      </c>
      <c r="G19" s="77">
        <f t="shared" si="1"/>
        <v>0.1568141510158684</v>
      </c>
      <c r="H19" s="77">
        <v>0.15874805626819757</v>
      </c>
      <c r="I19" s="77">
        <f t="shared" si="2"/>
        <v>0.15874805626819757</v>
      </c>
      <c r="J19" s="76">
        <f>分析係数表!G22</f>
        <v>0.19408999328408327</v>
      </c>
      <c r="K19" s="78">
        <f t="shared" si="3"/>
        <v>3.0811409174955742E-2</v>
      </c>
      <c r="L19" s="79"/>
      <c r="M19" s="80"/>
      <c r="N19" s="81">
        <f>分析係数表!H22</f>
        <v>3.9337942428921259E-5</v>
      </c>
      <c r="O19" s="82">
        <f t="shared" si="4"/>
        <v>5.8687829334489155E-4</v>
      </c>
      <c r="P19" s="76">
        <f>分析係数表!C22</f>
        <v>3.8216560509554132E-2</v>
      </c>
      <c r="Q19" s="82">
        <f t="shared" si="5"/>
        <v>2.2428469809358906E-5</v>
      </c>
      <c r="R19" s="83">
        <v>2.0957607195113486E-4</v>
      </c>
      <c r="S19" s="84">
        <f t="shared" si="6"/>
        <v>0.1589576323401487</v>
      </c>
      <c r="T19" s="85">
        <f>分析係数表!F22</f>
        <v>0.41168569509738079</v>
      </c>
      <c r="U19" s="86">
        <f t="shared" si="7"/>
        <v>6.5440583360988014E-2</v>
      </c>
      <c r="V19" s="87">
        <f>分析係数表!D22</f>
        <v>5.4398925453324379E-2</v>
      </c>
      <c r="W19" s="167">
        <f t="shared" si="8"/>
        <v>0</v>
      </c>
      <c r="X19" s="76">
        <f>分析係数表!E22</f>
        <v>5.104096709200806E-2</v>
      </c>
      <c r="Y19" s="166">
        <f t="shared" si="9"/>
        <v>0</v>
      </c>
    </row>
    <row r="20" spans="1:25" x14ac:dyDescent="0.2">
      <c r="A20" s="6" t="s">
        <v>8</v>
      </c>
      <c r="B20" s="5" t="s">
        <v>269</v>
      </c>
      <c r="C20" s="75">
        <f>最終需要_まとめ!C21</f>
        <v>100</v>
      </c>
      <c r="D20" s="76">
        <f>投入係数表!R20</f>
        <v>0.15246460409019402</v>
      </c>
      <c r="E20" s="77">
        <f t="shared" si="0"/>
        <v>15.246460409019402</v>
      </c>
      <c r="F20" s="76">
        <f>分析係数表!C23</f>
        <v>0</v>
      </c>
      <c r="G20" s="77">
        <f t="shared" si="1"/>
        <v>0</v>
      </c>
      <c r="H20" s="77">
        <v>0</v>
      </c>
      <c r="I20" s="77">
        <f t="shared" si="2"/>
        <v>100</v>
      </c>
      <c r="J20" s="76">
        <f>分析係数表!G23</f>
        <v>0.21578395385422128</v>
      </c>
      <c r="K20" s="78">
        <f t="shared" si="3"/>
        <v>21.578395385422127</v>
      </c>
      <c r="L20" s="79"/>
      <c r="M20" s="80"/>
      <c r="N20" s="81">
        <f>分析係数表!H23</f>
        <v>2.9503456821690941E-5</v>
      </c>
      <c r="O20" s="82">
        <f t="shared" si="4"/>
        <v>4.4015872000866858E-4</v>
      </c>
      <c r="P20" s="76">
        <f>分析係数表!C23</f>
        <v>0</v>
      </c>
      <c r="Q20" s="82">
        <f t="shared" si="5"/>
        <v>0</v>
      </c>
      <c r="R20" s="83">
        <v>0</v>
      </c>
      <c r="S20" s="84">
        <f t="shared" si="6"/>
        <v>100</v>
      </c>
      <c r="T20" s="85">
        <f>分析係数表!F23</f>
        <v>0.44087572102779232</v>
      </c>
      <c r="U20" s="86">
        <f t="shared" si="7"/>
        <v>44.087572102779234</v>
      </c>
      <c r="V20" s="87">
        <f>分析係数表!D23</f>
        <v>3.2773990561090718E-2</v>
      </c>
      <c r="W20" s="167">
        <f t="shared" si="8"/>
        <v>3</v>
      </c>
      <c r="X20" s="76">
        <f>分析係数表!E23</f>
        <v>2.9103303618248557E-2</v>
      </c>
      <c r="Y20" s="166">
        <f t="shared" si="9"/>
        <v>3</v>
      </c>
    </row>
    <row r="21" spans="1:25" x14ac:dyDescent="0.2">
      <c r="A21" s="6" t="s">
        <v>9</v>
      </c>
      <c r="B21" s="5" t="s">
        <v>270</v>
      </c>
      <c r="C21" s="90"/>
      <c r="D21" s="76">
        <f>投入係数表!R21</f>
        <v>5.7682223387519665E-3</v>
      </c>
      <c r="E21" s="77">
        <f t="shared" si="0"/>
        <v>0.5768222338751966</v>
      </c>
      <c r="F21" s="76">
        <f>分析係数表!C24</f>
        <v>0.44444444444444442</v>
      </c>
      <c r="G21" s="77">
        <f t="shared" si="1"/>
        <v>0.25636543727786515</v>
      </c>
      <c r="H21" s="77">
        <v>0.27181372519177194</v>
      </c>
      <c r="I21" s="77">
        <f t="shared" si="2"/>
        <v>0.27181372519177194</v>
      </c>
      <c r="J21" s="76">
        <f>分析係数表!G24</f>
        <v>0.20874587458745875</v>
      </c>
      <c r="K21" s="78">
        <f t="shared" si="3"/>
        <v>5.6739993790031598E-2</v>
      </c>
      <c r="L21" s="79"/>
      <c r="M21" s="80"/>
      <c r="N21" s="81">
        <f>分析係数表!H24</f>
        <v>3.6387596746752162E-4</v>
      </c>
      <c r="O21" s="82">
        <f t="shared" si="4"/>
        <v>5.4286242134402463E-3</v>
      </c>
      <c r="P21" s="76">
        <f>分析係数表!C24</f>
        <v>0.44444444444444442</v>
      </c>
      <c r="Q21" s="82">
        <f t="shared" si="5"/>
        <v>2.4127218726401095E-3</v>
      </c>
      <c r="R21" s="83">
        <v>8.4077939369144889E-3</v>
      </c>
      <c r="S21" s="84">
        <f t="shared" si="6"/>
        <v>0.28022151912868642</v>
      </c>
      <c r="T21" s="85">
        <f>分析係数表!F24</f>
        <v>0.39356435643564358</v>
      </c>
      <c r="U21" s="86">
        <f t="shared" si="7"/>
        <v>0.11028520183529986</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投入係数表!R22</f>
        <v>9.8321971683272159E-3</v>
      </c>
      <c r="E22" s="77">
        <f t="shared" si="0"/>
        <v>0.98321971683272158</v>
      </c>
      <c r="F22" s="76">
        <f>分析係数表!C25</f>
        <v>6.3926940639269514E-3</v>
      </c>
      <c r="G22" s="77">
        <f t="shared" si="1"/>
        <v>6.2854228473324773E-3</v>
      </c>
      <c r="H22" s="77">
        <v>7.1866700951417365E-3</v>
      </c>
      <c r="I22" s="77">
        <f t="shared" si="2"/>
        <v>7.1866700951417365E-3</v>
      </c>
      <c r="J22" s="76">
        <f>分析係数表!G25</f>
        <v>0.2</v>
      </c>
      <c r="K22" s="78">
        <f t="shared" si="3"/>
        <v>1.4373340190283474E-3</v>
      </c>
      <c r="L22" s="79"/>
      <c r="M22" s="80"/>
      <c r="N22" s="81">
        <f>分析係数表!H25</f>
        <v>5.212277371832066E-4</v>
      </c>
      <c r="O22" s="82">
        <f t="shared" si="4"/>
        <v>7.7761373868198112E-3</v>
      </c>
      <c r="P22" s="76">
        <f>分析係数表!C25</f>
        <v>6.3926940639269514E-3</v>
      </c>
      <c r="Q22" s="82">
        <f t="shared" si="5"/>
        <v>4.9710467313003442E-5</v>
      </c>
      <c r="R22" s="83">
        <v>1.3076339431962664E-4</v>
      </c>
      <c r="S22" s="84">
        <f t="shared" si="6"/>
        <v>7.3174334894613629E-3</v>
      </c>
      <c r="T22" s="85">
        <f>分析係数表!F25</f>
        <v>0.35238095238095241</v>
      </c>
      <c r="U22" s="86">
        <f t="shared" si="7"/>
        <v>2.5785241820006711E-3</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投入係数表!R23</f>
        <v>2.3728369166229678E-2</v>
      </c>
      <c r="E23" s="77">
        <f t="shared" si="0"/>
        <v>2.3728369166229677</v>
      </c>
      <c r="F23" s="76">
        <f>分析係数表!C26</f>
        <v>0.22258379433778064</v>
      </c>
      <c r="G23" s="77">
        <f t="shared" si="1"/>
        <v>0.52815504424670023</v>
      </c>
      <c r="H23" s="77">
        <v>0.54718607212553805</v>
      </c>
      <c r="I23" s="77">
        <f t="shared" si="2"/>
        <v>0.54718607212553805</v>
      </c>
      <c r="J23" s="76">
        <f>分析係数表!G26</f>
        <v>0.19608865710560625</v>
      </c>
      <c r="K23" s="78">
        <f t="shared" si="3"/>
        <v>0.10729698206998815</v>
      </c>
      <c r="L23" s="79"/>
      <c r="M23" s="80"/>
      <c r="N23" s="81">
        <f>分析係数表!H26</f>
        <v>1.1073630793741334E-2</v>
      </c>
      <c r="O23" s="82">
        <f t="shared" si="4"/>
        <v>0.16520623957658695</v>
      </c>
      <c r="P23" s="76">
        <f>分析係数表!C26</f>
        <v>0.22258379433778064</v>
      </c>
      <c r="Q23" s="82">
        <f t="shared" si="5"/>
        <v>3.6772231653233144E-2</v>
      </c>
      <c r="R23" s="83">
        <v>3.8666820845966447E-2</v>
      </c>
      <c r="S23" s="84">
        <f t="shared" si="6"/>
        <v>0.58585289297150445</v>
      </c>
      <c r="T23" s="85">
        <f>分析係数表!F26</f>
        <v>0.33481095176010428</v>
      </c>
      <c r="U23" s="86">
        <f t="shared" si="7"/>
        <v>0.19614996468719992</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投入係数表!R24</f>
        <v>2.6219192448872575E-4</v>
      </c>
      <c r="E24" s="77">
        <f t="shared" si="0"/>
        <v>2.6219192448872573E-2</v>
      </c>
      <c r="F24" s="76">
        <f>分析係数表!C27</f>
        <v>1.0521885521885488E-2</v>
      </c>
      <c r="G24" s="77">
        <f t="shared" si="1"/>
        <v>2.7587534142332166E-4</v>
      </c>
      <c r="H24" s="77">
        <v>3.1115926670245936E-4</v>
      </c>
      <c r="I24" s="77">
        <f t="shared" si="2"/>
        <v>3.1115926670245936E-4</v>
      </c>
      <c r="J24" s="76">
        <f>分析係数表!G27</f>
        <v>0.17391304347826086</v>
      </c>
      <c r="K24" s="78">
        <f t="shared" si="3"/>
        <v>5.4114655078688584E-5</v>
      </c>
      <c r="L24" s="79"/>
      <c r="M24" s="80"/>
      <c r="N24" s="81">
        <f>分析係数表!H27</f>
        <v>1.0867106595989497E-2</v>
      </c>
      <c r="O24" s="82">
        <f t="shared" si="4"/>
        <v>0.16212512853652628</v>
      </c>
      <c r="P24" s="76">
        <f>分析係数表!C27</f>
        <v>1.0521885521885488E-2</v>
      </c>
      <c r="Q24" s="82">
        <f t="shared" si="5"/>
        <v>1.7058620426822996E-3</v>
      </c>
      <c r="R24" s="83">
        <v>1.7197964684245552E-3</v>
      </c>
      <c r="S24" s="84">
        <f t="shared" si="6"/>
        <v>2.0309557351270145E-3</v>
      </c>
      <c r="T24" s="85">
        <f>分析係数表!F27</f>
        <v>0.36231884057971014</v>
      </c>
      <c r="U24" s="86">
        <f t="shared" si="7"/>
        <v>7.3585352721993282E-4</v>
      </c>
      <c r="V24" s="87">
        <f>分析係数表!D27</f>
        <v>0</v>
      </c>
      <c r="W24" s="167">
        <f t="shared" si="8"/>
        <v>0</v>
      </c>
      <c r="X24" s="76">
        <f>分析係数表!E27</f>
        <v>0</v>
      </c>
      <c r="Y24" s="166">
        <f t="shared" si="9"/>
        <v>0</v>
      </c>
    </row>
    <row r="25" spans="1:25" x14ac:dyDescent="0.2">
      <c r="A25" s="6" t="s">
        <v>13</v>
      </c>
      <c r="B25" s="5" t="s">
        <v>191</v>
      </c>
      <c r="C25" s="90"/>
      <c r="D25" s="76">
        <f>投入係数表!R25</f>
        <v>5.243838489774515E-4</v>
      </c>
      <c r="E25" s="77">
        <f t="shared" si="0"/>
        <v>5.2438384897745147E-2</v>
      </c>
      <c r="F25" s="76">
        <f>分析係数表!C28</f>
        <v>5.934473521533068E-2</v>
      </c>
      <c r="G25" s="77">
        <f t="shared" si="1"/>
        <v>3.1119420668762809E-3</v>
      </c>
      <c r="H25" s="77">
        <v>5.5576947059108976E-3</v>
      </c>
      <c r="I25" s="77">
        <f t="shared" si="2"/>
        <v>5.5576947059108976E-3</v>
      </c>
      <c r="J25" s="76">
        <f>分析係数表!G28</f>
        <v>0.12525252525252525</v>
      </c>
      <c r="K25" s="78">
        <f t="shared" si="3"/>
        <v>6.9611529649793067E-4</v>
      </c>
      <c r="L25" s="79"/>
      <c r="M25" s="80"/>
      <c r="N25" s="81">
        <f>分析係数表!H28</f>
        <v>2.0780268088077654E-2</v>
      </c>
      <c r="O25" s="82">
        <f t="shared" si="4"/>
        <v>0.31001845845943893</v>
      </c>
      <c r="P25" s="76">
        <f>分析係数表!C28</f>
        <v>5.934473521533068E-2</v>
      </c>
      <c r="Q25" s="82">
        <f t="shared" si="5"/>
        <v>1.8397963329140395E-2</v>
      </c>
      <c r="R25" s="83">
        <v>1.9685507681745425E-2</v>
      </c>
      <c r="S25" s="84">
        <f t="shared" si="6"/>
        <v>2.5243202387656323E-2</v>
      </c>
      <c r="T25" s="85">
        <f>分析係数表!F28</f>
        <v>0.21414141414141413</v>
      </c>
      <c r="U25" s="86">
        <f t="shared" si="7"/>
        <v>5.4056150567506466E-3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投入係数表!R26</f>
        <v>3.146303093864709E-3</v>
      </c>
      <c r="E26" s="77">
        <f t="shared" si="0"/>
        <v>0.31463030938647091</v>
      </c>
      <c r="F26" s="76">
        <f>分析係数表!C29</f>
        <v>0.10737736577829282</v>
      </c>
      <c r="G26" s="77">
        <f t="shared" si="1"/>
        <v>3.3784173815928527E-2</v>
      </c>
      <c r="H26" s="77">
        <v>3.9521651316980946E-2</v>
      </c>
      <c r="I26" s="77">
        <f t="shared" si="2"/>
        <v>3.9521651316980946E-2</v>
      </c>
      <c r="J26" s="76">
        <f>分析係数表!G29</f>
        <v>0.26220204313280365</v>
      </c>
      <c r="K26" s="78">
        <f t="shared" si="3"/>
        <v>1.0362657723294665E-2</v>
      </c>
      <c r="L26" s="79"/>
      <c r="M26" s="80"/>
      <c r="N26" s="81">
        <f>分析係数表!H29</f>
        <v>9.8049821504086233E-3</v>
      </c>
      <c r="O26" s="82">
        <f t="shared" si="4"/>
        <v>0.14627941461621422</v>
      </c>
      <c r="P26" s="76">
        <f>分析係数表!C29</f>
        <v>0.10737736577829282</v>
      </c>
      <c r="Q26" s="82">
        <f t="shared" si="5"/>
        <v>1.5707098209079787E-2</v>
      </c>
      <c r="R26" s="83">
        <v>2.0148781307863541E-2</v>
      </c>
      <c r="S26" s="84">
        <f t="shared" si="6"/>
        <v>5.9670432624844491E-2</v>
      </c>
      <c r="T26" s="85">
        <f>分析係数表!F29</f>
        <v>0.42792281498297391</v>
      </c>
      <c r="U26" s="86">
        <f t="shared" si="7"/>
        <v>2.5534339500075338E-2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投入係数表!R27</f>
        <v>1.7042475091767174E-3</v>
      </c>
      <c r="E27" s="77">
        <f t="shared" si="0"/>
        <v>0.17042475091767173</v>
      </c>
      <c r="F27" s="76">
        <f>分析係数表!C30</f>
        <v>1</v>
      </c>
      <c r="G27" s="77">
        <f t="shared" si="1"/>
        <v>0.17042475091767173</v>
      </c>
      <c r="H27" s="77">
        <v>0.1935830951507245</v>
      </c>
      <c r="I27" s="77">
        <f t="shared" si="2"/>
        <v>0.1935830951507245</v>
      </c>
      <c r="J27" s="76">
        <f>分析係数表!G30</f>
        <v>0.34459787999611008</v>
      </c>
      <c r="K27" s="78">
        <f t="shared" si="3"/>
        <v>6.6708324192024923E-2</v>
      </c>
      <c r="L27" s="79"/>
      <c r="M27" s="80"/>
      <c r="N27" s="81">
        <f>分析係数表!H30</f>
        <v>0</v>
      </c>
      <c r="O27" s="82">
        <f t="shared" si="4"/>
        <v>0</v>
      </c>
      <c r="P27" s="76">
        <f>分析係数表!C30</f>
        <v>1</v>
      </c>
      <c r="Q27" s="82">
        <f t="shared" si="5"/>
        <v>0</v>
      </c>
      <c r="R27" s="83">
        <v>3.7296054706457679E-2</v>
      </c>
      <c r="S27" s="84">
        <f t="shared" si="6"/>
        <v>0.23087914985718216</v>
      </c>
      <c r="T27" s="85">
        <f>分析係数表!F30</f>
        <v>0.44063016629388313</v>
      </c>
      <c r="U27" s="86">
        <f t="shared" si="7"/>
        <v>0.10173231819536054</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投入係数表!R28</f>
        <v>1.0749868904037755E-2</v>
      </c>
      <c r="E28" s="77">
        <f t="shared" si="0"/>
        <v>1.0749868904037756</v>
      </c>
      <c r="F28" s="76">
        <f>分析係数表!C31</f>
        <v>0.18861092824226466</v>
      </c>
      <c r="G28" s="77">
        <f t="shared" si="1"/>
        <v>0.20275427524732176</v>
      </c>
      <c r="H28" s="77">
        <v>0.22830228777433417</v>
      </c>
      <c r="I28" s="77">
        <f t="shared" si="2"/>
        <v>0.22830228777433417</v>
      </c>
      <c r="J28" s="76">
        <f>分析係数表!G31</f>
        <v>7.1118820468343447E-2</v>
      </c>
      <c r="K28" s="78">
        <f t="shared" si="3"/>
        <v>1.6236589416734951E-2</v>
      </c>
      <c r="L28" s="79"/>
      <c r="M28" s="80"/>
      <c r="N28" s="81">
        <f>分析係数表!H31</f>
        <v>2.3061868748955085E-2</v>
      </c>
      <c r="O28" s="82">
        <f t="shared" si="4"/>
        <v>0.3440573994734426</v>
      </c>
      <c r="P28" s="76">
        <f>分析係数表!C31</f>
        <v>0.18861092824226466</v>
      </c>
      <c r="Q28" s="82">
        <f t="shared" si="5"/>
        <v>6.4892985483305674E-2</v>
      </c>
      <c r="R28" s="83">
        <v>8.3537707146862331E-2</v>
      </c>
      <c r="S28" s="84">
        <f t="shared" si="6"/>
        <v>0.31183999492119652</v>
      </c>
      <c r="T28" s="85">
        <f>分析係数表!F31</f>
        <v>0.34518647007805725</v>
      </c>
      <c r="U28" s="86">
        <f t="shared" si="7"/>
        <v>0.10764294707600712</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投入係数表!R29</f>
        <v>5.243838489774515E-4</v>
      </c>
      <c r="E29" s="77">
        <f t="shared" si="0"/>
        <v>5.2438384897745147E-2</v>
      </c>
      <c r="F29" s="76">
        <f>分析係数表!C32</f>
        <v>1</v>
      </c>
      <c r="G29" s="77">
        <f t="shared" si="1"/>
        <v>5.2438384897745147E-2</v>
      </c>
      <c r="H29" s="77">
        <v>6.7029085746843048E-2</v>
      </c>
      <c r="I29" s="77">
        <f t="shared" si="2"/>
        <v>6.7029085746843048E-2</v>
      </c>
      <c r="J29" s="76">
        <f>分析係数表!G32</f>
        <v>0.14006342494714588</v>
      </c>
      <c r="K29" s="78">
        <f t="shared" si="3"/>
        <v>9.3883233207787565E-3</v>
      </c>
      <c r="L29" s="79"/>
      <c r="M29" s="80"/>
      <c r="N29" s="81">
        <f>分析係数表!H32</f>
        <v>6.5891053568443107E-3</v>
      </c>
      <c r="O29" s="82">
        <f t="shared" si="4"/>
        <v>9.830211413526932E-2</v>
      </c>
      <c r="P29" s="76">
        <f>分析係数表!C32</f>
        <v>1</v>
      </c>
      <c r="Q29" s="82">
        <f t="shared" si="5"/>
        <v>9.830211413526932E-2</v>
      </c>
      <c r="R29" s="83">
        <v>0.12833112610091288</v>
      </c>
      <c r="S29" s="84">
        <f t="shared" si="6"/>
        <v>0.19536021184775593</v>
      </c>
      <c r="T29" s="85">
        <f>分析係数表!F32</f>
        <v>0.48202959830866809</v>
      </c>
      <c r="U29" s="86">
        <f t="shared" si="7"/>
        <v>9.4169404442470087E-2</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投入係数表!R30</f>
        <v>0</v>
      </c>
      <c r="E30" s="77">
        <f t="shared" si="0"/>
        <v>0</v>
      </c>
      <c r="F30" s="76">
        <f>分析係数表!C33</f>
        <v>0.72406639004149376</v>
      </c>
      <c r="G30" s="77">
        <f t="shared" si="1"/>
        <v>0</v>
      </c>
      <c r="H30" s="77">
        <v>7.6807284958477608E-3</v>
      </c>
      <c r="I30" s="77">
        <f t="shared" si="2"/>
        <v>7.6807284958477608E-3</v>
      </c>
      <c r="J30" s="76">
        <f>分析係数表!G33</f>
        <v>0.50714966634890368</v>
      </c>
      <c r="K30" s="78">
        <f t="shared" si="3"/>
        <v>3.8952788939857087E-3</v>
      </c>
      <c r="L30" s="79"/>
      <c r="M30" s="80"/>
      <c r="N30" s="81">
        <f>分析係数表!H33</f>
        <v>9.6377958950857076E-4</v>
      </c>
      <c r="O30" s="82">
        <f t="shared" si="4"/>
        <v>1.4378518186949841E-2</v>
      </c>
      <c r="P30" s="76">
        <f>分析係数表!C33</f>
        <v>0.72406639004149376</v>
      </c>
      <c r="Q30" s="82">
        <f t="shared" si="5"/>
        <v>1.0411001757770735E-2</v>
      </c>
      <c r="R30" s="83">
        <v>3.2251857540869594E-2</v>
      </c>
      <c r="S30" s="84">
        <f t="shared" si="6"/>
        <v>3.9932586036717357E-2</v>
      </c>
      <c r="T30" s="85">
        <f>分析係数表!F33</f>
        <v>0.64537654909437558</v>
      </c>
      <c r="U30" s="86">
        <f t="shared" si="7"/>
        <v>2.5771554572790897E-2</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投入係数表!R31</f>
        <v>4.1426324069218666E-2</v>
      </c>
      <c r="E31" s="77">
        <f t="shared" si="0"/>
        <v>4.1426324069218667</v>
      </c>
      <c r="F31" s="76">
        <f>分析係数表!C34</f>
        <v>0.32384390579336431</v>
      </c>
      <c r="G31" s="77">
        <f t="shared" si="1"/>
        <v>1.3415662589237431</v>
      </c>
      <c r="H31" s="77">
        <v>1.4101476677452158</v>
      </c>
      <c r="I31" s="77">
        <f t="shared" si="2"/>
        <v>1.4101476677452158</v>
      </c>
      <c r="J31" s="76">
        <f>分析係数表!G34</f>
        <v>0.42504523132592403</v>
      </c>
      <c r="K31" s="78">
        <f t="shared" si="3"/>
        <v>0.59937654164047749</v>
      </c>
      <c r="L31" s="79"/>
      <c r="M31" s="80"/>
      <c r="N31" s="81">
        <f>分析係数表!H34</f>
        <v>0.16282957819891231</v>
      </c>
      <c r="O31" s="82">
        <f t="shared" si="4"/>
        <v>2.4292359757278419</v>
      </c>
      <c r="P31" s="76">
        <f>分析係数表!C34</f>
        <v>0.32384390579336431</v>
      </c>
      <c r="Q31" s="82">
        <f t="shared" si="5"/>
        <v>0.78669326647345861</v>
      </c>
      <c r="R31" s="83">
        <v>0.84948052820142006</v>
      </c>
      <c r="S31" s="84">
        <f t="shared" si="6"/>
        <v>2.259628195946636</v>
      </c>
      <c r="T31" s="85">
        <f>分析係数表!F34</f>
        <v>0.69998707676402172</v>
      </c>
      <c r="U31" s="86">
        <f t="shared" si="7"/>
        <v>1.5817105354542458</v>
      </c>
      <c r="V31" s="87">
        <f>分析係数表!D34</f>
        <v>0.29303437580770225</v>
      </c>
      <c r="W31" s="167">
        <f t="shared" si="8"/>
        <v>1</v>
      </c>
      <c r="X31" s="76">
        <f>分析係数表!E34</f>
        <v>0.18493150684931506</v>
      </c>
      <c r="Y31" s="166">
        <f t="shared" si="9"/>
        <v>0</v>
      </c>
    </row>
    <row r="32" spans="1:25" x14ac:dyDescent="0.2">
      <c r="A32" s="6" t="s">
        <v>20</v>
      </c>
      <c r="B32" s="5" t="s">
        <v>37</v>
      </c>
      <c r="C32" s="90"/>
      <c r="D32" s="76">
        <f>投入係数表!R32</f>
        <v>6.4237021499737807E-3</v>
      </c>
      <c r="E32" s="77">
        <f t="shared" si="0"/>
        <v>0.64237021499737812</v>
      </c>
      <c r="F32" s="76">
        <f>分析係数表!C35</f>
        <v>0.26996197718631176</v>
      </c>
      <c r="G32" s="77">
        <f t="shared" si="1"/>
        <v>0.17341553332628837</v>
      </c>
      <c r="H32" s="77">
        <v>0.20408822955155187</v>
      </c>
      <c r="I32" s="77">
        <f t="shared" si="2"/>
        <v>0.20408822955155187</v>
      </c>
      <c r="J32" s="76">
        <f>分析係数表!G35</f>
        <v>0.31501962183374954</v>
      </c>
      <c r="K32" s="78">
        <f t="shared" si="3"/>
        <v>6.4291796894049333E-2</v>
      </c>
      <c r="L32" s="79"/>
      <c r="M32" s="80"/>
      <c r="N32" s="81">
        <f>分析係数表!H35</f>
        <v>6.1563879901261762E-2</v>
      </c>
      <c r="O32" s="82">
        <f t="shared" si="4"/>
        <v>0.91846452908475507</v>
      </c>
      <c r="P32" s="76">
        <f>分析係数表!C35</f>
        <v>0.26996197718631176</v>
      </c>
      <c r="Q32" s="82">
        <f t="shared" si="5"/>
        <v>0.24795050024721521</v>
      </c>
      <c r="R32" s="83">
        <v>0.31211770154508456</v>
      </c>
      <c r="S32" s="84">
        <f t="shared" si="6"/>
        <v>0.51620593109663648</v>
      </c>
      <c r="T32" s="85">
        <f>分析係数表!F35</f>
        <v>0.64537995005351412</v>
      </c>
      <c r="U32" s="86">
        <f t="shared" si="7"/>
        <v>0.333148958028475</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投入係数表!R33</f>
        <v>1.7042475091767174E-3</v>
      </c>
      <c r="E33" s="77">
        <f t="shared" si="0"/>
        <v>0.17042475091767173</v>
      </c>
      <c r="F33" s="76">
        <f>分析係数表!C36</f>
        <v>0.80496031746031749</v>
      </c>
      <c r="G33" s="77">
        <f t="shared" si="1"/>
        <v>0.13718516160178457</v>
      </c>
      <c r="H33" s="77">
        <v>0.20583063324151279</v>
      </c>
      <c r="I33" s="77">
        <f t="shared" si="2"/>
        <v>0.20583063324151279</v>
      </c>
      <c r="J33" s="76">
        <f>分析係数表!G36</f>
        <v>2.1935483870967741E-2</v>
      </c>
      <c r="K33" s="78">
        <f t="shared" si="3"/>
        <v>4.5149945356202804E-3</v>
      </c>
      <c r="L33" s="79"/>
      <c r="M33" s="80"/>
      <c r="N33" s="81">
        <f>分析係数表!H36</f>
        <v>0.17534887837691648</v>
      </c>
      <c r="O33" s="82">
        <f t="shared" si="4"/>
        <v>2.6160099925848534</v>
      </c>
      <c r="P33" s="76">
        <f>分析係数表!C36</f>
        <v>0.80496031746031749</v>
      </c>
      <c r="Q33" s="82">
        <f t="shared" si="5"/>
        <v>2.1057842341104664</v>
      </c>
      <c r="R33" s="83">
        <v>2.1895526452682756</v>
      </c>
      <c r="S33" s="84">
        <f t="shared" si="6"/>
        <v>2.3953832785097884</v>
      </c>
      <c r="T33" s="85">
        <f>分析係数表!F36</f>
        <v>0.87987711213517661</v>
      </c>
      <c r="U33" s="86">
        <f t="shared" si="7"/>
        <v>2.1076429215520842</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投入係数表!R34</f>
        <v>1.3765076035658103E-2</v>
      </c>
      <c r="E34" s="77">
        <f t="shared" si="0"/>
        <v>1.3765076035658104</v>
      </c>
      <c r="F34" s="76">
        <f>分析係数表!C37</f>
        <v>0.55184267327524184</v>
      </c>
      <c r="G34" s="77">
        <f t="shared" si="1"/>
        <v>0.75961563573545365</v>
      </c>
      <c r="H34" s="77">
        <v>0.92930402963555181</v>
      </c>
      <c r="I34" s="77">
        <f t="shared" si="2"/>
        <v>0.92930402963555181</v>
      </c>
      <c r="J34" s="76">
        <f>分析係数表!G37</f>
        <v>0.39950799507995077</v>
      </c>
      <c r="K34" s="78">
        <f t="shared" si="3"/>
        <v>0.37126438969941844</v>
      </c>
      <c r="L34" s="79"/>
      <c r="M34" s="80"/>
      <c r="N34" s="81">
        <f>分析係数表!H37</f>
        <v>4.8346331245144224E-2</v>
      </c>
      <c r="O34" s="82">
        <f t="shared" si="4"/>
        <v>0.72127342252087157</v>
      </c>
      <c r="P34" s="76">
        <f>分析係数表!C37</f>
        <v>0.55184267327524184</v>
      </c>
      <c r="Q34" s="82">
        <f t="shared" si="5"/>
        <v>0.39802945364630077</v>
      </c>
      <c r="R34" s="83">
        <v>0.50942179901111473</v>
      </c>
      <c r="S34" s="84">
        <f t="shared" si="6"/>
        <v>1.4387258286466666</v>
      </c>
      <c r="T34" s="85">
        <f>分析係数表!F37</f>
        <v>0.59204592045920457</v>
      </c>
      <c r="U34" s="86">
        <f t="shared" si="7"/>
        <v>0.85179175750954761</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投入係数表!R35</f>
        <v>9.7011012060828523E-3</v>
      </c>
      <c r="E35" s="77">
        <f t="shared" si="0"/>
        <v>0.97011012060828528</v>
      </c>
      <c r="F35" s="76">
        <f>分析係数表!C38</f>
        <v>1.1757092007334657E-2</v>
      </c>
      <c r="G35" s="77">
        <f t="shared" si="1"/>
        <v>1.1405673945238131E-2</v>
      </c>
      <c r="H35" s="77">
        <v>1.3158200766742722E-2</v>
      </c>
      <c r="I35" s="77">
        <f t="shared" si="2"/>
        <v>1.3158200766742722E-2</v>
      </c>
      <c r="J35" s="76">
        <f>分析係数表!G38</f>
        <v>0.32317073170731708</v>
      </c>
      <c r="K35" s="78">
        <f t="shared" si="3"/>
        <v>4.2523453697400262E-3</v>
      </c>
      <c r="L35" s="79"/>
      <c r="M35" s="80"/>
      <c r="N35" s="81">
        <f>分析係数表!H38</f>
        <v>4.2711170992201251E-2</v>
      </c>
      <c r="O35" s="82">
        <f t="shared" si="4"/>
        <v>0.6372031069992159</v>
      </c>
      <c r="P35" s="76">
        <f>分析係数表!C38</f>
        <v>1.1757092007334657E-2</v>
      </c>
      <c r="Q35" s="82">
        <f t="shared" si="5"/>
        <v>7.491655556349292E-3</v>
      </c>
      <c r="R35" s="83">
        <v>8.9623829211940356E-3</v>
      </c>
      <c r="S35" s="84">
        <f t="shared" si="6"/>
        <v>2.2120583687936755E-2</v>
      </c>
      <c r="T35" s="85">
        <f>分析係数表!F38</f>
        <v>0.53048780487804881</v>
      </c>
      <c r="U35" s="86">
        <f t="shared" si="7"/>
        <v>1.1734699883234744E-2</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投入係数表!R36</f>
        <v>0</v>
      </c>
      <c r="E36" s="77">
        <f t="shared" si="0"/>
        <v>0</v>
      </c>
      <c r="F36" s="76">
        <f>分析係数表!C39</f>
        <v>1</v>
      </c>
      <c r="G36" s="77">
        <f t="shared" si="1"/>
        <v>0</v>
      </c>
      <c r="H36" s="77">
        <v>1.2645590240972076E-2</v>
      </c>
      <c r="I36" s="77">
        <f t="shared" si="2"/>
        <v>1.2645590240972076E-2</v>
      </c>
      <c r="J36" s="76">
        <f>分析係数表!G39</f>
        <v>0.35350897115602997</v>
      </c>
      <c r="K36" s="78">
        <f t="shared" si="3"/>
        <v>4.4703295957467717E-3</v>
      </c>
      <c r="L36" s="79"/>
      <c r="M36" s="80"/>
      <c r="N36" s="81">
        <f>分析係数表!H39</f>
        <v>3.855118358034283E-3</v>
      </c>
      <c r="O36" s="82">
        <f t="shared" si="4"/>
        <v>5.7514072747799364E-2</v>
      </c>
      <c r="P36" s="76">
        <f>分析係数表!C39</f>
        <v>1</v>
      </c>
      <c r="Q36" s="82">
        <f t="shared" si="5"/>
        <v>5.7514072747799364E-2</v>
      </c>
      <c r="R36" s="83">
        <v>6.3866740168107672E-2</v>
      </c>
      <c r="S36" s="84">
        <f t="shared" si="6"/>
        <v>7.6512330409079746E-2</v>
      </c>
      <c r="T36" s="85">
        <f>分析係数表!F39</f>
        <v>0.70417896888485121</v>
      </c>
      <c r="U36" s="86">
        <f t="shared" si="7"/>
        <v>5.3878373934442822E-2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投入係数表!R37</f>
        <v>1.3109596224436288E-4</v>
      </c>
      <c r="E37" s="77">
        <f t="shared" si="0"/>
        <v>1.3109596224436287E-2</v>
      </c>
      <c r="F37" s="76">
        <f>分析係数表!C40</f>
        <v>0.83949490339266697</v>
      </c>
      <c r="G37" s="77">
        <f t="shared" si="1"/>
        <v>1.1005439215950012E-2</v>
      </c>
      <c r="H37" s="77">
        <v>1.1809755305995619E-2</v>
      </c>
      <c r="I37" s="77">
        <f t="shared" si="2"/>
        <v>1.1809755305995619E-2</v>
      </c>
      <c r="J37" s="76">
        <f>分析係数表!G40</f>
        <v>0.50502596749874351</v>
      </c>
      <c r="K37" s="78">
        <f t="shared" si="3"/>
        <v>5.9642330993338573E-3</v>
      </c>
      <c r="L37" s="79"/>
      <c r="M37" s="80"/>
      <c r="N37" s="81">
        <f>分析係数表!H40</f>
        <v>2.8775704886755897E-2</v>
      </c>
      <c r="O37" s="82">
        <f t="shared" si="4"/>
        <v>0.42930147158178811</v>
      </c>
      <c r="P37" s="76">
        <f>分析係数表!C40</f>
        <v>0.83949490339266697</v>
      </c>
      <c r="Q37" s="82">
        <f t="shared" si="5"/>
        <v>0.36039639741188295</v>
      </c>
      <c r="R37" s="83">
        <v>0.36063879312754127</v>
      </c>
      <c r="S37" s="84">
        <f t="shared" si="6"/>
        <v>0.37244854843353686</v>
      </c>
      <c r="T37" s="85">
        <f>分析係数表!F40</f>
        <v>0.7013737644496566</v>
      </c>
      <c r="U37" s="86">
        <f t="shared" si="7"/>
        <v>0.26122564047864</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投入係数表!R38</f>
        <v>0</v>
      </c>
      <c r="E38" s="77">
        <f t="shared" si="0"/>
        <v>0</v>
      </c>
      <c r="F38" s="76">
        <f>分析係数表!C41</f>
        <v>0.80611940933656756</v>
      </c>
      <c r="G38" s="77">
        <f t="shared" si="1"/>
        <v>0</v>
      </c>
      <c r="H38" s="77">
        <v>3.1194186419548697E-4</v>
      </c>
      <c r="I38" s="77">
        <f t="shared" si="2"/>
        <v>3.1194186419548697E-4</v>
      </c>
      <c r="J38" s="76">
        <f>分析係数表!G41</f>
        <v>0.44252267454123601</v>
      </c>
      <c r="K38" s="78">
        <f t="shared" si="3"/>
        <v>1.3804134804516592E-4</v>
      </c>
      <c r="L38" s="79"/>
      <c r="M38" s="80"/>
      <c r="N38" s="81">
        <f>分析係数表!H41</f>
        <v>5.550583676720789E-2</v>
      </c>
      <c r="O38" s="82">
        <f t="shared" si="4"/>
        <v>0.82808527190964187</v>
      </c>
      <c r="P38" s="76">
        <f>分析係数表!C41</f>
        <v>0.80611940933656756</v>
      </c>
      <c r="Q38" s="82">
        <f t="shared" si="5"/>
        <v>0.6675356102721115</v>
      </c>
      <c r="R38" s="83">
        <v>0.67930786431961954</v>
      </c>
      <c r="S38" s="84">
        <f t="shared" si="6"/>
        <v>0.67961980618381501</v>
      </c>
      <c r="T38" s="85">
        <f>分析係数表!F41</f>
        <v>0.54745834212191524</v>
      </c>
      <c r="U38" s="86">
        <f t="shared" si="7"/>
        <v>0.37206353236660872</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投入係数表!R39</f>
        <v>1.7042475091767174E-3</v>
      </c>
      <c r="E39" s="77">
        <f>$C$20*D39</f>
        <v>0.17042475091767173</v>
      </c>
      <c r="F39" s="76">
        <f>分析係数表!C42</f>
        <v>0.71104294478527608</v>
      </c>
      <c r="G39" s="77">
        <f>E39*F39</f>
        <v>0.12117931675679849</v>
      </c>
      <c r="H39" s="77">
        <v>0.12647823760735658</v>
      </c>
      <c r="I39" s="77">
        <f>C39+H39</f>
        <v>0.12647823760735658</v>
      </c>
      <c r="J39" s="76">
        <f>分析係数表!G42</f>
        <v>0.48544520547945208</v>
      </c>
      <c r="K39" s="78">
        <f>I39*J39</f>
        <v>6.1398254043982178E-2</v>
      </c>
      <c r="L39" s="79"/>
      <c r="M39" s="80"/>
      <c r="N39" s="81">
        <f>分析係数表!H42</f>
        <v>1.3778114335729669E-2</v>
      </c>
      <c r="O39" s="82">
        <f t="shared" si="4"/>
        <v>0.20555412224404823</v>
      </c>
      <c r="P39" s="76">
        <f>分析係数表!C42</f>
        <v>0.71104294478527608</v>
      </c>
      <c r="Q39" s="82">
        <f>O39*P39</f>
        <v>0.14615780839316067</v>
      </c>
      <c r="R39" s="83">
        <v>0.15104375402463088</v>
      </c>
      <c r="S39" s="84">
        <f>I39+R39</f>
        <v>0.27752199163198743</v>
      </c>
      <c r="T39" s="85">
        <f>分析係数表!F42</f>
        <v>0.55821917808219179</v>
      </c>
      <c r="U39" s="86">
        <f>S39*T39</f>
        <v>0.15491809806854093</v>
      </c>
      <c r="V39" s="87">
        <f>分析係数表!D42</f>
        <v>0.36986301369863012</v>
      </c>
      <c r="W39" s="167">
        <f>ROUND(S39*V39,0)</f>
        <v>0</v>
      </c>
      <c r="X39" s="76">
        <f>分析係数表!E42</f>
        <v>0.3535958904109589</v>
      </c>
      <c r="Y39" s="166">
        <f>ROUND(S39*X39,0)</f>
        <v>0</v>
      </c>
    </row>
    <row r="40" spans="1:25" x14ac:dyDescent="0.2">
      <c r="A40" s="6" t="s">
        <v>194</v>
      </c>
      <c r="B40" s="5" t="s">
        <v>41</v>
      </c>
      <c r="C40" s="90"/>
      <c r="D40" s="76">
        <f>投入係数表!R40</f>
        <v>3.1200839014158363E-2</v>
      </c>
      <c r="E40" s="77">
        <f>$C$20*D40</f>
        <v>3.1200839014158364</v>
      </c>
      <c r="F40" s="76">
        <f>分析係数表!C43</f>
        <v>0.39669527347252465</v>
      </c>
      <c r="G40" s="77">
        <f>E40*F40</f>
        <v>1.2377225365293769</v>
      </c>
      <c r="H40" s="77">
        <v>1.455028788654479</v>
      </c>
      <c r="I40" s="77">
        <f>C40+H40</f>
        <v>1.455028788654479</v>
      </c>
      <c r="J40" s="76">
        <f>分析係数表!G43</f>
        <v>0.35613275613275613</v>
      </c>
      <c r="K40" s="78">
        <f>I40*J40</f>
        <v>0.5181834127560252</v>
      </c>
      <c r="L40" s="79"/>
      <c r="M40" s="80"/>
      <c r="N40" s="81">
        <f>分析係数表!H43</f>
        <v>3.7184190080937818E-2</v>
      </c>
      <c r="O40" s="82">
        <f t="shared" si="4"/>
        <v>0.55474670678425864</v>
      </c>
      <c r="P40" s="76">
        <f>分析係数表!C43</f>
        <v>0.39669527347252465</v>
      </c>
      <c r="Q40" s="82">
        <f>O40*P40</f>
        <v>0.22006539655576393</v>
      </c>
      <c r="R40" s="83">
        <v>0.35966983687638421</v>
      </c>
      <c r="S40" s="84">
        <f>I40+R40</f>
        <v>1.8146986255308633</v>
      </c>
      <c r="T40" s="85">
        <f>分析係数表!F43</f>
        <v>0.65281385281385285</v>
      </c>
      <c r="U40" s="86">
        <f>S40*T40</f>
        <v>1.184660401428806</v>
      </c>
      <c r="V40" s="87">
        <f>分析係数表!D43</f>
        <v>0.13751803751803751</v>
      </c>
      <c r="W40" s="167">
        <f>ROUND(S40*V40,0)</f>
        <v>0</v>
      </c>
      <c r="X40" s="76">
        <f>分析係数表!E43</f>
        <v>9.1486291486291491E-2</v>
      </c>
      <c r="Y40" s="166">
        <f>ROUND(S40*X40,0)</f>
        <v>0</v>
      </c>
    </row>
    <row r="41" spans="1:25" x14ac:dyDescent="0.2">
      <c r="A41" s="6" t="s">
        <v>340</v>
      </c>
      <c r="B41" s="5" t="s">
        <v>42</v>
      </c>
      <c r="C41" s="90"/>
      <c r="D41" s="76">
        <f>投入係数表!R41</f>
        <v>1.3109596224436288E-4</v>
      </c>
      <c r="E41" s="77">
        <f>$C$20*D41</f>
        <v>1.3109596224436287E-2</v>
      </c>
      <c r="F41" s="76">
        <f>分析係数表!C44</f>
        <v>0.38370118845500845</v>
      </c>
      <c r="G41" s="77">
        <f>E41*F41</f>
        <v>5.0301676514814949E-3</v>
      </c>
      <c r="H41" s="77">
        <v>6.3060770944563388E-3</v>
      </c>
      <c r="I41" s="77">
        <f>C41+H41</f>
        <v>6.3060770944563388E-3</v>
      </c>
      <c r="J41" s="76">
        <f>分析係数表!G44</f>
        <v>0.26240733113673803</v>
      </c>
      <c r="K41" s="78">
        <f>I41*J41</f>
        <v>1.6547608602988032E-3</v>
      </c>
      <c r="L41" s="79"/>
      <c r="M41" s="80"/>
      <c r="N41" s="81">
        <f>分析係数表!H44</f>
        <v>0.11164108061327853</v>
      </c>
      <c r="O41" s="82">
        <f t="shared" si="4"/>
        <v>1.665560596512802</v>
      </c>
      <c r="P41" s="76">
        <f>分析係数表!C44</f>
        <v>0.38370118845500845</v>
      </c>
      <c r="Q41" s="82">
        <f>O41*P41</f>
        <v>0.63907758032579487</v>
      </c>
      <c r="R41" s="83">
        <v>0.64895219440343987</v>
      </c>
      <c r="S41" s="84">
        <f>I41+R41</f>
        <v>0.65525827149789617</v>
      </c>
      <c r="T41" s="85">
        <f>分析係数表!F44</f>
        <v>0.45680601317957165</v>
      </c>
      <c r="U41" s="86">
        <f>S41*T41</f>
        <v>0.29932591860589131</v>
      </c>
      <c r="V41" s="87">
        <f>分析係数表!D44</f>
        <v>0.17087108731466227</v>
      </c>
      <c r="W41" s="167">
        <f>ROUND(S41*V41,0)</f>
        <v>0</v>
      </c>
      <c r="X41" s="76">
        <f>分析係数表!E44</f>
        <v>0.10131795716639209</v>
      </c>
      <c r="Y41" s="166">
        <f>ROUND(S41*X41,0)</f>
        <v>0</v>
      </c>
    </row>
    <row r="42" spans="1:25" x14ac:dyDescent="0.2">
      <c r="A42" s="6" t="s">
        <v>341</v>
      </c>
      <c r="B42" s="5" t="s">
        <v>278</v>
      </c>
      <c r="C42" s="90"/>
      <c r="D42" s="76">
        <f>投入係数表!R42</f>
        <v>7.8657577346617725E-4</v>
      </c>
      <c r="E42" s="77">
        <f>$C$20*D42</f>
        <v>7.8657577346617727E-2</v>
      </c>
      <c r="F42" s="76">
        <f>分析係数表!C45</f>
        <v>1</v>
      </c>
      <c r="G42" s="77">
        <f>E42*F42</f>
        <v>7.8657577346617727E-2</v>
      </c>
      <c r="H42" s="77">
        <v>8.8230620845698604E-2</v>
      </c>
      <c r="I42" s="77">
        <f>C42+H42</f>
        <v>8.8230620845698604E-2</v>
      </c>
      <c r="J42" s="76">
        <f>分析係数表!G45</f>
        <v>0</v>
      </c>
      <c r="K42" s="78">
        <f>I42*J42</f>
        <v>0</v>
      </c>
      <c r="L42" s="79"/>
      <c r="M42" s="80"/>
      <c r="N42" s="81">
        <f>分析係数表!H45</f>
        <v>0</v>
      </c>
      <c r="O42" s="82">
        <f t="shared" si="4"/>
        <v>0</v>
      </c>
      <c r="P42" s="76">
        <f>分析係数表!C45</f>
        <v>1</v>
      </c>
      <c r="Q42" s="82">
        <f>O42*P42</f>
        <v>0</v>
      </c>
      <c r="R42" s="83">
        <v>8.7393162113859318E-3</v>
      </c>
      <c r="S42" s="84">
        <f>I42+R42</f>
        <v>9.6969937057084538E-2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投入係数表!R43</f>
        <v>6.9480859989512322E-3</v>
      </c>
      <c r="E43" s="77">
        <f>$C$20*D43</f>
        <v>0.69480859989512322</v>
      </c>
      <c r="F43" s="76">
        <f>分析係数表!C46</f>
        <v>8.9294904786412777E-2</v>
      </c>
      <c r="G43" s="77">
        <f>E43*F43</f>
        <v>6.20428677724158E-2</v>
      </c>
      <c r="H43" s="77">
        <v>6.6676748543307296E-2</v>
      </c>
      <c r="I43" s="77">
        <f>C43+H43</f>
        <v>6.6676748543307296E-2</v>
      </c>
      <c r="J43" s="76">
        <f>分析係数表!G46</f>
        <v>8.6206896551724137E-3</v>
      </c>
      <c r="K43" s="78">
        <f>I43*J43</f>
        <v>5.7479955640782148E-4</v>
      </c>
      <c r="L43" s="79"/>
      <c r="M43" s="80"/>
      <c r="N43" s="81">
        <f>分析係数表!H46</f>
        <v>2.2501303069342959E-2</v>
      </c>
      <c r="O43" s="82">
        <f t="shared" si="4"/>
        <v>0.33569438379327793</v>
      </c>
      <c r="P43" s="76">
        <f>分析係数表!C46</f>
        <v>8.9294904786412777E-2</v>
      </c>
      <c r="Q43" s="82">
        <f>O43*P43</f>
        <v>2.9975798038154262E-2</v>
      </c>
      <c r="R43" s="83">
        <v>3.3495882761625691E-2</v>
      </c>
      <c r="S43" s="84">
        <f>I43+R43</f>
        <v>0.10017263130493298</v>
      </c>
      <c r="T43" s="85">
        <f>分析係数表!F46</f>
        <v>0.31609195402298851</v>
      </c>
      <c r="U43" s="86">
        <f>S43*T43</f>
        <v>3.1663762768800653E-2</v>
      </c>
      <c r="V43" s="87">
        <f>分析係数表!D46</f>
        <v>1.4367816091954023E-2</v>
      </c>
      <c r="W43" s="167">
        <f>ROUND(S43*V43,0)</f>
        <v>0</v>
      </c>
      <c r="X43" s="76">
        <f>分析係数表!E46</f>
        <v>4.3103448275862072E-2</v>
      </c>
      <c r="Y43" s="166">
        <f>ROUND(S43*X43,0)</f>
        <v>0</v>
      </c>
    </row>
    <row r="44" spans="1:25" x14ac:dyDescent="0.2">
      <c r="A44" s="192">
        <v>40</v>
      </c>
      <c r="B44" s="14" t="s">
        <v>150</v>
      </c>
      <c r="C44" s="197">
        <f>SUM(C5:C43)</f>
        <v>100</v>
      </c>
      <c r="D44" s="92">
        <f>投入係数表!R44</f>
        <v>0.54680125852123751</v>
      </c>
      <c r="E44" s="91">
        <f>SUM(E5:E43)</f>
        <v>54.68012585212378</v>
      </c>
      <c r="F44" s="92">
        <f>分析係数表!C47</f>
        <v>0.47263002368346718</v>
      </c>
      <c r="G44" s="91">
        <f>SUM(G5:G43)</f>
        <v>6.6177439783134435</v>
      </c>
      <c r="H44" s="91">
        <f>SUM(H5:H43)</f>
        <v>7.4369907470683714</v>
      </c>
      <c r="I44" s="91">
        <f>SUM(I6:I43)</f>
        <v>107.43564310596402</v>
      </c>
      <c r="J44" s="92">
        <f>分析係数表!G47</f>
        <v>0.26462048578521241</v>
      </c>
      <c r="K44" s="93">
        <f>SUM(K5:K43)</f>
        <v>23.794077153982695</v>
      </c>
      <c r="L44" s="94">
        <f>最終需要_まとめ!$L$33</f>
        <v>0.627</v>
      </c>
      <c r="M44" s="91">
        <f>K44*L44</f>
        <v>14.918886375547149</v>
      </c>
      <c r="N44" s="95">
        <f>分析係数表!H47</f>
        <v>1</v>
      </c>
      <c r="O44" s="96">
        <f>SUM(O5:O43)</f>
        <v>14.918886375547149</v>
      </c>
      <c r="P44" s="92">
        <f>分析係数表!C47</f>
        <v>0.47263002368346718</v>
      </c>
      <c r="Q44" s="96">
        <f>SUM(Q5:Q43)</f>
        <v>6.3683498041234001</v>
      </c>
      <c r="R44" s="91">
        <f>SUM(R5:R43)</f>
        <v>7.153210762903603</v>
      </c>
      <c r="S44" s="97">
        <f>SUM(S5:S43)</f>
        <v>114.59020150997195</v>
      </c>
      <c r="T44" s="98">
        <f>分析係数表!F47</f>
        <v>0.52662257348619745</v>
      </c>
      <c r="U44" s="99">
        <f>SUM(U5:U43)</f>
        <v>52.817540549737686</v>
      </c>
      <c r="V44" s="100">
        <f>分析係数表!D47</f>
        <v>0.12117876158981061</v>
      </c>
      <c r="W44" s="164">
        <f>SUM(W5:W43)</f>
        <v>4</v>
      </c>
      <c r="X44" s="92">
        <f>分析係数表!E47</f>
        <v>8.7670283594003556E-2</v>
      </c>
      <c r="Y44" s="165">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296</v>
      </c>
      <c r="S2" s="3" t="s">
        <v>152</v>
      </c>
      <c r="U2" s="64" t="s">
        <v>209</v>
      </c>
      <c r="W2" s="3" t="s">
        <v>130</v>
      </c>
      <c r="Y2" s="3" t="s">
        <v>153</v>
      </c>
    </row>
    <row r="3" spans="1:25" ht="44" x14ac:dyDescent="0.2">
      <c r="B3" s="65"/>
      <c r="C3" s="66" t="s">
        <v>227</v>
      </c>
      <c r="D3" s="66" t="s">
        <v>312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投入係数表!S5</f>
        <v>0</v>
      </c>
      <c r="E5" s="77">
        <f t="shared" ref="E5:E38" si="0">$C$21*D5</f>
        <v>0</v>
      </c>
      <c r="F5" s="76">
        <f>分析係数表!C8</f>
        <v>1</v>
      </c>
      <c r="G5" s="77">
        <f t="shared" ref="G5:G38" si="1">E5*F5</f>
        <v>0</v>
      </c>
      <c r="H5" s="77">
        <f t="array" ref="H5:H43">MMULT(逆行列係数!C5:AO43,'17'!G5:G43)</f>
        <v>1.6837213840353567E-3</v>
      </c>
      <c r="I5" s="77">
        <f t="shared" ref="I5:I38" si="2">C5+H5</f>
        <v>1.6837213840353567E-3</v>
      </c>
      <c r="J5" s="76">
        <f>分析係数表!G8</f>
        <v>0.11965371866250442</v>
      </c>
      <c r="K5" s="78">
        <f t="shared" ref="K5:K38" si="3">I5*J5</f>
        <v>2.0146352479140912E-4</v>
      </c>
      <c r="L5" s="79" t="s">
        <v>183</v>
      </c>
      <c r="M5" s="80" t="s">
        <v>183</v>
      </c>
      <c r="N5" s="81">
        <f>分析係数表!H8</f>
        <v>1.2017741412035444E-2</v>
      </c>
      <c r="O5" s="82">
        <f t="shared" ref="O5:O43" si="4">$M$44*N5</f>
        <v>0.18406935082884182</v>
      </c>
      <c r="P5" s="76">
        <f>分析係数表!C8</f>
        <v>1</v>
      </c>
      <c r="Q5" s="82">
        <f t="shared" ref="Q5:Q38" si="5">O5*P5</f>
        <v>0.18406935082884182</v>
      </c>
      <c r="R5" s="83">
        <f t="array" ref="R5:R43">MMULT(逆行列係数!C5:AO43,'17'!Q5:Q43)</f>
        <v>0.27413208460761285</v>
      </c>
      <c r="S5" s="84">
        <f t="shared" ref="S5:S38" si="6">I5+R5</f>
        <v>0.27581580599164818</v>
      </c>
      <c r="T5" s="85">
        <f>分析係数表!F8</f>
        <v>0.45142084768126667</v>
      </c>
      <c r="U5" s="86">
        <f t="shared" ref="U5:U38" si="7">S5*T5</f>
        <v>0.12450900494464161</v>
      </c>
      <c r="V5" s="87">
        <f>分析係数表!D8</f>
        <v>0.2219933704502301</v>
      </c>
      <c r="W5" s="88">
        <f t="shared" ref="W5:W38" si="8">ROUND(S5*V5,0)</f>
        <v>0</v>
      </c>
      <c r="X5" s="76">
        <f>分析係数表!E8</f>
        <v>0.14173076304186916</v>
      </c>
      <c r="Y5" s="89">
        <f t="shared" ref="Y5:Y38" si="9">ROUND(S5*X5,0)</f>
        <v>0</v>
      </c>
    </row>
    <row r="6" spans="1:25" x14ac:dyDescent="0.2">
      <c r="A6" s="6" t="s">
        <v>219</v>
      </c>
      <c r="B6" s="5" t="s">
        <v>265</v>
      </c>
      <c r="C6" s="90"/>
      <c r="D6" s="76">
        <f>投入係数表!S6</f>
        <v>0</v>
      </c>
      <c r="E6" s="77">
        <f t="shared" si="0"/>
        <v>0</v>
      </c>
      <c r="F6" s="76">
        <f>分析係数表!C9</f>
        <v>0.51136363636363635</v>
      </c>
      <c r="G6" s="77">
        <f t="shared" si="1"/>
        <v>0</v>
      </c>
      <c r="H6" s="77">
        <v>6.0451490612754085E-4</v>
      </c>
      <c r="I6" s="77">
        <f t="shared" si="2"/>
        <v>6.0451490612754085E-4</v>
      </c>
      <c r="J6" s="76">
        <f>分析係数表!G9</f>
        <v>0.25773195876288657</v>
      </c>
      <c r="K6" s="78">
        <f t="shared" si="3"/>
        <v>1.5580281085761361E-4</v>
      </c>
      <c r="L6" s="79"/>
      <c r="M6" s="80"/>
      <c r="N6" s="81">
        <f>分析係数表!H9</f>
        <v>6.2940707886274014E-4</v>
      </c>
      <c r="O6" s="82">
        <f t="shared" si="4"/>
        <v>9.6402933330980989E-3</v>
      </c>
      <c r="P6" s="76">
        <f>分析係数表!C9</f>
        <v>0.51136363636363635</v>
      </c>
      <c r="Q6" s="82">
        <f t="shared" si="5"/>
        <v>4.9296954544251637E-3</v>
      </c>
      <c r="R6" s="83">
        <v>5.874341602256937E-3</v>
      </c>
      <c r="S6" s="84">
        <f t="shared" si="6"/>
        <v>6.4788565083844776E-3</v>
      </c>
      <c r="T6" s="85">
        <f>分析係数表!F9</f>
        <v>0.69072164948453607</v>
      </c>
      <c r="U6" s="86">
        <f t="shared" si="7"/>
        <v>4.4750864542449486E-3</v>
      </c>
      <c r="V6" s="87">
        <f>分析係数表!D9</f>
        <v>0.13402061855670103</v>
      </c>
      <c r="W6" s="88">
        <f t="shared" si="8"/>
        <v>0</v>
      </c>
      <c r="X6" s="76">
        <f>分析係数表!E9</f>
        <v>0</v>
      </c>
      <c r="Y6" s="89">
        <f t="shared" si="9"/>
        <v>0</v>
      </c>
    </row>
    <row r="7" spans="1:25" x14ac:dyDescent="0.2">
      <c r="A7" s="6" t="s">
        <v>220</v>
      </c>
      <c r="B7" s="5" t="s">
        <v>266</v>
      </c>
      <c r="C7" s="90"/>
      <c r="D7" s="76">
        <f>投入係数表!S7</f>
        <v>0</v>
      </c>
      <c r="E7" s="77">
        <f t="shared" si="0"/>
        <v>0</v>
      </c>
      <c r="F7" s="76">
        <f>分析係数表!C10</f>
        <v>1</v>
      </c>
      <c r="G7" s="77">
        <f t="shared" si="1"/>
        <v>0</v>
      </c>
      <c r="H7" s="77">
        <v>6.6011618390417811E-4</v>
      </c>
      <c r="I7" s="77">
        <f t="shared" si="2"/>
        <v>6.6011618390417811E-4</v>
      </c>
      <c r="J7" s="76">
        <f>分析係数表!G10</f>
        <v>0.17918250950570341</v>
      </c>
      <c r="K7" s="78">
        <f t="shared" si="3"/>
        <v>1.1828127439727906E-4</v>
      </c>
      <c r="L7" s="79"/>
      <c r="M7" s="80"/>
      <c r="N7" s="81">
        <f>分析係数表!H10</f>
        <v>1.2293107009037892E-3</v>
      </c>
      <c r="O7" s="82">
        <f t="shared" si="4"/>
        <v>1.8828697916207223E-2</v>
      </c>
      <c r="P7" s="76">
        <f>分析係数表!C10</f>
        <v>1</v>
      </c>
      <c r="Q7" s="82">
        <f t="shared" si="5"/>
        <v>1.8828697916207223E-2</v>
      </c>
      <c r="R7" s="83">
        <v>3.0264654059978302E-2</v>
      </c>
      <c r="S7" s="84">
        <f t="shared" si="6"/>
        <v>3.0924770243882481E-2</v>
      </c>
      <c r="T7" s="85">
        <f>分析係数表!F10</f>
        <v>0.51806083650190116</v>
      </c>
      <c r="U7" s="86">
        <f t="shared" si="7"/>
        <v>1.6020912341174861E-2</v>
      </c>
      <c r="V7" s="87">
        <f>分析係数表!D10</f>
        <v>0.10527566539923955</v>
      </c>
      <c r="W7" s="88">
        <f t="shared" si="8"/>
        <v>0</v>
      </c>
      <c r="X7" s="76">
        <f>分析係数表!E10</f>
        <v>7.4144486692015205E-2</v>
      </c>
      <c r="Y7" s="89">
        <f t="shared" si="9"/>
        <v>0</v>
      </c>
    </row>
    <row r="8" spans="1:25" x14ac:dyDescent="0.2">
      <c r="A8" s="6" t="s">
        <v>221</v>
      </c>
      <c r="B8" s="5" t="s">
        <v>27</v>
      </c>
      <c r="C8" s="90"/>
      <c r="D8" s="76">
        <f>投入係数表!S8</f>
        <v>0</v>
      </c>
      <c r="E8" s="77">
        <f t="shared" si="0"/>
        <v>0</v>
      </c>
      <c r="F8" s="76">
        <f>分析係数表!C11</f>
        <v>1.1623683254631256E-2</v>
      </c>
      <c r="G8" s="77">
        <f t="shared" si="1"/>
        <v>0</v>
      </c>
      <c r="H8" s="77">
        <v>2.3671015237140751E-3</v>
      </c>
      <c r="I8" s="77">
        <f t="shared" si="2"/>
        <v>2.3671015237140751E-3</v>
      </c>
      <c r="J8" s="76">
        <f>分析係数表!G11</f>
        <v>0.35416666666666669</v>
      </c>
      <c r="K8" s="78">
        <f t="shared" si="3"/>
        <v>8.3834845631540163E-4</v>
      </c>
      <c r="L8" s="79"/>
      <c r="M8" s="80"/>
      <c r="N8" s="81">
        <f>分析係数表!H11</f>
        <v>-1.9668971214460629E-5</v>
      </c>
      <c r="O8" s="82">
        <f t="shared" si="4"/>
        <v>-3.0125916665931559E-4</v>
      </c>
      <c r="P8" s="76">
        <f>分析係数表!C11</f>
        <v>1.1623683254631256E-2</v>
      </c>
      <c r="Q8" s="82">
        <f t="shared" si="5"/>
        <v>-3.5017411308020536E-6</v>
      </c>
      <c r="R8" s="83">
        <v>1.0288150115225058E-3</v>
      </c>
      <c r="S8" s="84">
        <f t="shared" si="6"/>
        <v>3.3959165352365809E-3</v>
      </c>
      <c r="T8" s="85">
        <f>分析係数表!F11</f>
        <v>0.60416666666666663</v>
      </c>
      <c r="U8" s="86">
        <f t="shared" si="7"/>
        <v>2.0516995733721008E-3</v>
      </c>
      <c r="V8" s="87">
        <f>分析係数表!D11</f>
        <v>8.3333333333333329E-2</v>
      </c>
      <c r="W8" s="88">
        <f t="shared" si="8"/>
        <v>0</v>
      </c>
      <c r="X8" s="76">
        <f>分析係数表!E11</f>
        <v>6.25E-2</v>
      </c>
      <c r="Y8" s="89">
        <f t="shared" si="9"/>
        <v>0</v>
      </c>
    </row>
    <row r="9" spans="1:25" x14ac:dyDescent="0.2">
      <c r="A9" s="6" t="s">
        <v>222</v>
      </c>
      <c r="B9" s="5" t="s">
        <v>190</v>
      </c>
      <c r="C9" s="90"/>
      <c r="D9" s="76">
        <f>投入係数表!S9</f>
        <v>0</v>
      </c>
      <c r="E9" s="77">
        <f t="shared" si="0"/>
        <v>0</v>
      </c>
      <c r="F9" s="76">
        <f>分析係数表!C12</f>
        <v>0.11373523927905527</v>
      </c>
      <c r="G9" s="77">
        <f t="shared" si="1"/>
        <v>0</v>
      </c>
      <c r="H9" s="77">
        <v>2.4476665427656792E-4</v>
      </c>
      <c r="I9" s="77">
        <f t="shared" si="2"/>
        <v>2.4476665427656792E-4</v>
      </c>
      <c r="J9" s="76">
        <f>分析係数表!G12</f>
        <v>0.14013636107511129</v>
      </c>
      <c r="K9" s="78">
        <f t="shared" si="3"/>
        <v>3.4300708242848056E-5</v>
      </c>
      <c r="L9" s="79"/>
      <c r="M9" s="80"/>
      <c r="N9" s="81">
        <f>分析係数表!H12</f>
        <v>9.2788371704218012E-2</v>
      </c>
      <c r="O9" s="82">
        <f t="shared" si="4"/>
        <v>1.4211901187153213</v>
      </c>
      <c r="P9" s="76">
        <f>分析係数表!C12</f>
        <v>0.11373523927905527</v>
      </c>
      <c r="Q9" s="82">
        <f t="shared" si="5"/>
        <v>0.16163939821311604</v>
      </c>
      <c r="R9" s="83">
        <v>0.18263652920130102</v>
      </c>
      <c r="S9" s="84">
        <f t="shared" si="6"/>
        <v>0.18288129585557758</v>
      </c>
      <c r="T9" s="85">
        <f>分析係数表!F12</f>
        <v>0.31610976503070942</v>
      </c>
      <c r="U9" s="86">
        <f t="shared" si="7"/>
        <v>5.7810563461418281E-2</v>
      </c>
      <c r="V9" s="87">
        <f>分析係数表!D12</f>
        <v>5.0318363667098666E-2</v>
      </c>
      <c r="W9" s="88">
        <f t="shared" si="8"/>
        <v>0</v>
      </c>
      <c r="X9" s="76">
        <f>分析係数表!E12</f>
        <v>4.4345523187017524E-2</v>
      </c>
      <c r="Y9" s="89">
        <f t="shared" si="9"/>
        <v>0</v>
      </c>
    </row>
    <row r="10" spans="1:25" x14ac:dyDescent="0.2">
      <c r="A10" s="6" t="s">
        <v>223</v>
      </c>
      <c r="B10" s="5" t="s">
        <v>28</v>
      </c>
      <c r="C10" s="90"/>
      <c r="D10" s="76">
        <f>投入係数表!S10</f>
        <v>8.2508250825082509E-4</v>
      </c>
      <c r="E10" s="77">
        <f t="shared" si="0"/>
        <v>8.2508250825082508E-2</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0.21524967457808097</v>
      </c>
      <c r="P10" s="76">
        <f>分析係数表!C13</f>
        <v>0</v>
      </c>
      <c r="Q10" s="82">
        <f t="shared" si="5"/>
        <v>0</v>
      </c>
      <c r="R10" s="83">
        <v>0</v>
      </c>
      <c r="S10" s="84">
        <f t="shared" si="6"/>
        <v>0</v>
      </c>
      <c r="T10" s="85">
        <f>分析係数表!F13</f>
        <v>0.38422391857506361</v>
      </c>
      <c r="U10" s="86">
        <f t="shared" si="7"/>
        <v>0</v>
      </c>
      <c r="V10" s="87">
        <f>分析係数表!D13</f>
        <v>0.11195928753180662</v>
      </c>
      <c r="W10" s="88">
        <f t="shared" si="8"/>
        <v>0</v>
      </c>
      <c r="X10" s="76">
        <f>分析係数表!E13</f>
        <v>9.6692111959287536E-2</v>
      </c>
      <c r="Y10" s="89">
        <f t="shared" si="9"/>
        <v>0</v>
      </c>
    </row>
    <row r="11" spans="1:25" x14ac:dyDescent="0.2">
      <c r="A11" s="6" t="s">
        <v>224</v>
      </c>
      <c r="B11" s="5" t="s">
        <v>267</v>
      </c>
      <c r="C11" s="90"/>
      <c r="D11" s="76">
        <f>投入係数表!S11</f>
        <v>5.7755775577557752E-3</v>
      </c>
      <c r="E11" s="77">
        <f t="shared" si="0"/>
        <v>0.57755775577557755</v>
      </c>
      <c r="F11" s="76">
        <f>分析係数表!C14</f>
        <v>8.3810515356585125E-2</v>
      </c>
      <c r="G11" s="77">
        <f t="shared" si="1"/>
        <v>4.8405413159743886E-2</v>
      </c>
      <c r="H11" s="77">
        <v>6.6091211747188156E-2</v>
      </c>
      <c r="I11" s="77">
        <f t="shared" si="2"/>
        <v>6.6091211747188156E-2</v>
      </c>
      <c r="J11" s="76">
        <f>分析係数表!G14</f>
        <v>0.16188655194391333</v>
      </c>
      <c r="K11" s="78">
        <f t="shared" si="3"/>
        <v>1.069927838354735E-2</v>
      </c>
      <c r="L11" s="79"/>
      <c r="M11" s="80"/>
      <c r="N11" s="81">
        <f>分析係数表!H14</f>
        <v>1.1703037872604074E-3</v>
      </c>
      <c r="O11" s="82">
        <f t="shared" si="4"/>
        <v>1.7924920416229277E-2</v>
      </c>
      <c r="P11" s="76">
        <f>分析係数表!C14</f>
        <v>8.3810515356585125E-2</v>
      </c>
      <c r="Q11" s="82">
        <f t="shared" si="5"/>
        <v>1.5022968178099502E-3</v>
      </c>
      <c r="R11" s="83">
        <v>5.6295138725338013E-3</v>
      </c>
      <c r="S11" s="84">
        <f t="shared" si="6"/>
        <v>7.1720725619721953E-2</v>
      </c>
      <c r="T11" s="85">
        <f>分析係数表!F14</f>
        <v>0.30656469088591459</v>
      </c>
      <c r="U11" s="86">
        <f t="shared" si="7"/>
        <v>2.1987042079723556E-2</v>
      </c>
      <c r="V11" s="87">
        <f>分析係数表!D14</f>
        <v>7.2020395156150413E-2</v>
      </c>
      <c r="W11" s="88">
        <f t="shared" si="8"/>
        <v>0</v>
      </c>
      <c r="X11" s="76">
        <f>分析係数表!E14</f>
        <v>4.2702358189929894E-2</v>
      </c>
      <c r="Y11" s="89">
        <f t="shared" si="9"/>
        <v>0</v>
      </c>
    </row>
    <row r="12" spans="1:25" x14ac:dyDescent="0.2">
      <c r="A12" s="6" t="s">
        <v>225</v>
      </c>
      <c r="B12" s="5" t="s">
        <v>29</v>
      </c>
      <c r="C12" s="90"/>
      <c r="D12" s="76">
        <f>投入係数表!S12</f>
        <v>1.7326732673267328E-2</v>
      </c>
      <c r="E12" s="77">
        <f t="shared" si="0"/>
        <v>1.7326732673267329</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0.13119836708013194</v>
      </c>
      <c r="P12" s="76">
        <f>分析係数表!C15</f>
        <v>0</v>
      </c>
      <c r="Q12" s="82">
        <f t="shared" si="5"/>
        <v>0</v>
      </c>
      <c r="R12" s="83">
        <v>0</v>
      </c>
      <c r="S12" s="84">
        <f t="shared" si="6"/>
        <v>0</v>
      </c>
      <c r="T12" s="85">
        <f>分析係数表!F15</f>
        <v>0.29973474801061006</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投入係数表!S13</f>
        <v>8.2508250825082509E-4</v>
      </c>
      <c r="E13" s="77">
        <f t="shared" si="0"/>
        <v>8.2508250825082508E-2</v>
      </c>
      <c r="F13" s="76">
        <f>分析係数表!C16</f>
        <v>0.33235149729995095</v>
      </c>
      <c r="G13" s="77">
        <f t="shared" si="1"/>
        <v>2.7421740701316085E-2</v>
      </c>
      <c r="H13" s="77">
        <v>7.1302319549167451E-2</v>
      </c>
      <c r="I13" s="77">
        <f t="shared" si="2"/>
        <v>7.1302319549167451E-2</v>
      </c>
      <c r="J13" s="76">
        <f>分析係数表!G16</f>
        <v>3.3478406427854032E-2</v>
      </c>
      <c r="K13" s="78">
        <f t="shared" si="3"/>
        <v>2.3870880331157496E-3</v>
      </c>
      <c r="L13" s="79"/>
      <c r="M13" s="80"/>
      <c r="N13" s="81">
        <f>分析係数表!H16</f>
        <v>1.6757963474720455E-2</v>
      </c>
      <c r="O13" s="82">
        <f t="shared" si="4"/>
        <v>0.25667280999373687</v>
      </c>
      <c r="P13" s="76">
        <f>分析係数表!C16</f>
        <v>0.33235149729995095</v>
      </c>
      <c r="Q13" s="82">
        <f t="shared" si="5"/>
        <v>8.5305592717604267E-2</v>
      </c>
      <c r="R13" s="83">
        <v>0.10536680877826865</v>
      </c>
      <c r="S13" s="84">
        <f t="shared" si="6"/>
        <v>0.17666912832743609</v>
      </c>
      <c r="T13" s="85">
        <f>分析係数表!F16</f>
        <v>0.28858386340810177</v>
      </c>
      <c r="U13" s="86">
        <f t="shared" si="7"/>
        <v>5.0983859597673216E-2</v>
      </c>
      <c r="V13" s="87">
        <f>分析係数表!D16</f>
        <v>0</v>
      </c>
      <c r="W13" s="88">
        <f t="shared" si="8"/>
        <v>0</v>
      </c>
      <c r="X13" s="76">
        <f>分析係数表!E16</f>
        <v>0</v>
      </c>
      <c r="Y13" s="89">
        <f t="shared" si="9"/>
        <v>0</v>
      </c>
    </row>
    <row r="14" spans="1:25" x14ac:dyDescent="0.2">
      <c r="A14" s="6" t="s">
        <v>2</v>
      </c>
      <c r="B14" s="5" t="s">
        <v>364</v>
      </c>
      <c r="C14" s="90"/>
      <c r="D14" s="76">
        <f>投入係数表!S14</f>
        <v>4.0429042904290426E-2</v>
      </c>
      <c r="E14" s="77">
        <f t="shared" si="0"/>
        <v>4.0429042904290426</v>
      </c>
      <c r="F14" s="76">
        <f>分析係数表!C17</f>
        <v>6.074586697424067E-2</v>
      </c>
      <c r="G14" s="77">
        <f t="shared" si="1"/>
        <v>0.24558972621598948</v>
      </c>
      <c r="H14" s="77">
        <v>0.26469280398581319</v>
      </c>
      <c r="I14" s="77">
        <f t="shared" si="2"/>
        <v>0.26469280398581319</v>
      </c>
      <c r="J14" s="76">
        <f>分析係数表!G17</f>
        <v>0.21321961620469082</v>
      </c>
      <c r="K14" s="78">
        <f t="shared" si="3"/>
        <v>5.6437698077998547E-2</v>
      </c>
      <c r="L14" s="79"/>
      <c r="M14" s="80"/>
      <c r="N14" s="81">
        <f>分析係数表!H17</f>
        <v>2.8520008260967912E-3</v>
      </c>
      <c r="O14" s="82">
        <f t="shared" si="4"/>
        <v>4.3682579165600761E-2</v>
      </c>
      <c r="P14" s="76">
        <f>分析係数表!C17</f>
        <v>6.074586697424067E-2</v>
      </c>
      <c r="Q14" s="82">
        <f t="shared" si="5"/>
        <v>2.6535361430853207E-3</v>
      </c>
      <c r="R14" s="83">
        <v>4.8401440215511699E-3</v>
      </c>
      <c r="S14" s="84">
        <f t="shared" si="6"/>
        <v>0.26953294800736438</v>
      </c>
      <c r="T14" s="85">
        <f>分析係数表!F17</f>
        <v>0.32302771855010659</v>
      </c>
      <c r="U14" s="86">
        <f t="shared" si="7"/>
        <v>8.7066613268903414E-2</v>
      </c>
      <c r="V14" s="87">
        <f>分析係数表!D17</f>
        <v>9.5948827292110878E-2</v>
      </c>
      <c r="W14" s="88">
        <f t="shared" si="8"/>
        <v>0</v>
      </c>
      <c r="X14" s="76">
        <f>分析係数表!E17</f>
        <v>8.8486140724946691E-2</v>
      </c>
      <c r="Y14" s="89">
        <f t="shared" si="9"/>
        <v>0</v>
      </c>
    </row>
    <row r="15" spans="1:25" x14ac:dyDescent="0.2">
      <c r="A15" s="6" t="s">
        <v>3</v>
      </c>
      <c r="B15" s="5" t="s">
        <v>31</v>
      </c>
      <c r="C15" s="90"/>
      <c r="D15" s="76">
        <f>投入係数表!S15</f>
        <v>1.8976897689768978E-2</v>
      </c>
      <c r="E15" s="77">
        <f t="shared" si="0"/>
        <v>1.8976897689768977</v>
      </c>
      <c r="F15" s="76">
        <f>分析係数表!C18</f>
        <v>0.54911591355599221</v>
      </c>
      <c r="G15" s="77">
        <f t="shared" si="1"/>
        <v>1.042051651137609</v>
      </c>
      <c r="H15" s="77">
        <v>1.1579479273725295</v>
      </c>
      <c r="I15" s="77">
        <f t="shared" si="2"/>
        <v>1.1579479273725295</v>
      </c>
      <c r="J15" s="76">
        <f>分析係数表!G18</f>
        <v>0.21576398062527521</v>
      </c>
      <c r="K15" s="78">
        <f t="shared" si="3"/>
        <v>0.24984345416668405</v>
      </c>
      <c r="L15" s="79"/>
      <c r="M15" s="80"/>
      <c r="N15" s="81">
        <f>分析係数表!H18</f>
        <v>4.5238633793259444E-4</v>
      </c>
      <c r="O15" s="82">
        <f t="shared" si="4"/>
        <v>6.9289608331642586E-3</v>
      </c>
      <c r="P15" s="76">
        <f>分析係数表!C18</f>
        <v>0.54911591355599221</v>
      </c>
      <c r="Q15" s="82">
        <f t="shared" si="5"/>
        <v>3.8048026578966806E-3</v>
      </c>
      <c r="R15" s="83">
        <v>8.8483272058955589E-3</v>
      </c>
      <c r="S15" s="84">
        <f t="shared" si="6"/>
        <v>1.166796254578425</v>
      </c>
      <c r="T15" s="85">
        <f>分析係数表!F18</f>
        <v>0.45985615734624979</v>
      </c>
      <c r="U15" s="86">
        <f t="shared" si="7"/>
        <v>0.5365584420364311</v>
      </c>
      <c r="V15" s="87">
        <f>分析係数表!D18</f>
        <v>0.12417437252311757</v>
      </c>
      <c r="W15" s="88">
        <f t="shared" si="8"/>
        <v>0</v>
      </c>
      <c r="X15" s="76">
        <f>分析係数表!E18</f>
        <v>0.10024952297079114</v>
      </c>
      <c r="Y15" s="89">
        <f t="shared" si="9"/>
        <v>0</v>
      </c>
    </row>
    <row r="16" spans="1:25" x14ac:dyDescent="0.2">
      <c r="A16" s="6" t="s">
        <v>4</v>
      </c>
      <c r="B16" s="5" t="s">
        <v>32</v>
      </c>
      <c r="C16" s="90"/>
      <c r="D16" s="76">
        <f>投入係数表!S16</f>
        <v>2.3102310231023101E-2</v>
      </c>
      <c r="E16" s="77">
        <f t="shared" si="0"/>
        <v>2.3102310231023102</v>
      </c>
      <c r="F16" s="76">
        <f>分析係数表!C19</f>
        <v>2.9142663503896937E-2</v>
      </c>
      <c r="G16" s="77">
        <f t="shared" si="1"/>
        <v>6.732628532253418E-2</v>
      </c>
      <c r="H16" s="77">
        <v>7.7497228150651118E-2</v>
      </c>
      <c r="I16" s="77">
        <f t="shared" si="2"/>
        <v>7.7497228150651118E-2</v>
      </c>
      <c r="J16" s="76">
        <f>分析係数表!G19</f>
        <v>5.9139784946236562E-2</v>
      </c>
      <c r="K16" s="78">
        <f t="shared" si="3"/>
        <v>4.5831694067589371E-3</v>
      </c>
      <c r="L16" s="79"/>
      <c r="M16" s="80"/>
      <c r="N16" s="81">
        <f>分析係数表!H19</f>
        <v>-1.1801382728676376E-4</v>
      </c>
      <c r="O16" s="82">
        <f t="shared" si="4"/>
        <v>-1.8075549999558935E-3</v>
      </c>
      <c r="P16" s="76">
        <f>分析係数表!C19</f>
        <v>2.9142663503896937E-2</v>
      </c>
      <c r="Q16" s="82">
        <f t="shared" si="5"/>
        <v>-5.2676967128501051E-5</v>
      </c>
      <c r="R16" s="83">
        <v>1.1260801762863988E-4</v>
      </c>
      <c r="S16" s="84">
        <f t="shared" si="6"/>
        <v>7.7609836168279753E-2</v>
      </c>
      <c r="T16" s="85">
        <f>分析係数表!F19</f>
        <v>0.2446236559139785</v>
      </c>
      <c r="U16" s="86">
        <f t="shared" si="7"/>
        <v>1.8985201858369511E-2</v>
      </c>
      <c r="V16" s="87">
        <f>分析係数表!D19</f>
        <v>3.4946236559139782E-2</v>
      </c>
      <c r="W16" s="88">
        <f t="shared" si="8"/>
        <v>0</v>
      </c>
      <c r="X16" s="76">
        <f>分析係数表!E19</f>
        <v>1.8817204301075269E-2</v>
      </c>
      <c r="Y16" s="89">
        <f t="shared" si="9"/>
        <v>0</v>
      </c>
    </row>
    <row r="17" spans="1:25" x14ac:dyDescent="0.2">
      <c r="A17" s="6" t="s">
        <v>5</v>
      </c>
      <c r="B17" s="5" t="s">
        <v>33</v>
      </c>
      <c r="C17" s="90"/>
      <c r="D17" s="76">
        <f>投入係数表!S17</f>
        <v>3.7953795379537955E-2</v>
      </c>
      <c r="E17" s="77">
        <f t="shared" si="0"/>
        <v>3.7953795379537953</v>
      </c>
      <c r="F17" s="76">
        <f>分析係数表!C20</f>
        <v>9.9464422341239977E-3</v>
      </c>
      <c r="G17" s="77">
        <f t="shared" si="1"/>
        <v>3.7750523330833653E-2</v>
      </c>
      <c r="H17" s="77">
        <v>4.0512326761722693E-2</v>
      </c>
      <c r="I17" s="77">
        <f t="shared" si="2"/>
        <v>4.0512326761722693E-2</v>
      </c>
      <c r="J17" s="76">
        <f>分析係数表!G20</f>
        <v>0.10126582278481013</v>
      </c>
      <c r="K17" s="78">
        <f t="shared" si="3"/>
        <v>4.1025141024529305E-3</v>
      </c>
      <c r="L17" s="79"/>
      <c r="M17" s="80"/>
      <c r="N17" s="81">
        <f>分析係数表!H20</f>
        <v>5.6056567961212792E-4</v>
      </c>
      <c r="O17" s="82">
        <f t="shared" si="4"/>
        <v>8.5858862497904948E-3</v>
      </c>
      <c r="P17" s="76">
        <f>分析係数表!C20</f>
        <v>9.9464422341239977E-3</v>
      </c>
      <c r="Q17" s="82">
        <f t="shared" si="5"/>
        <v>8.5399021612300681E-5</v>
      </c>
      <c r="R17" s="83">
        <v>1.5429674054400188E-4</v>
      </c>
      <c r="S17" s="84">
        <f t="shared" si="6"/>
        <v>4.0666623502266692E-2</v>
      </c>
      <c r="T17" s="85">
        <f>分析係数表!F20</f>
        <v>0.22784810126582278</v>
      </c>
      <c r="U17" s="86">
        <f t="shared" si="7"/>
        <v>9.2658129498835503E-3</v>
      </c>
      <c r="V17" s="87">
        <f>分析係数表!D20</f>
        <v>1.2658227848101266E-2</v>
      </c>
      <c r="W17" s="88">
        <f t="shared" si="8"/>
        <v>0</v>
      </c>
      <c r="X17" s="76">
        <f>分析係数表!E20</f>
        <v>0</v>
      </c>
      <c r="Y17" s="89">
        <f t="shared" si="9"/>
        <v>0</v>
      </c>
    </row>
    <row r="18" spans="1:25" x14ac:dyDescent="0.2">
      <c r="A18" s="6" t="s">
        <v>6</v>
      </c>
      <c r="B18" s="5" t="s">
        <v>34</v>
      </c>
      <c r="C18" s="90"/>
      <c r="D18" s="76">
        <f>投入係数表!S18</f>
        <v>4.0429042904290426E-2</v>
      </c>
      <c r="E18" s="77">
        <f t="shared" si="0"/>
        <v>4.0429042904290426</v>
      </c>
      <c r="F18" s="76">
        <f>分析係数表!C21</f>
        <v>0.16340425531914893</v>
      </c>
      <c r="G18" s="77">
        <f t="shared" si="1"/>
        <v>0.66062776490414987</v>
      </c>
      <c r="H18" s="77">
        <v>0.70647864056460075</v>
      </c>
      <c r="I18" s="77">
        <f t="shared" si="2"/>
        <v>0.70647864056460075</v>
      </c>
      <c r="J18" s="76">
        <f>分析係数表!G21</f>
        <v>0.28521373510861947</v>
      </c>
      <c r="K18" s="78">
        <f t="shared" si="3"/>
        <v>0.20149741184988962</v>
      </c>
      <c r="L18" s="79"/>
      <c r="M18" s="80"/>
      <c r="N18" s="81">
        <f>分析係数表!H21</f>
        <v>9.2444164707964954E-4</v>
      </c>
      <c r="O18" s="82">
        <f t="shared" si="4"/>
        <v>1.4159180832987834E-2</v>
      </c>
      <c r="P18" s="76">
        <f>分析係数表!C21</f>
        <v>0.16340425531914893</v>
      </c>
      <c r="Q18" s="82">
        <f t="shared" si="5"/>
        <v>2.3136703999435439E-3</v>
      </c>
      <c r="R18" s="83">
        <v>4.8790279090380256E-3</v>
      </c>
      <c r="S18" s="84">
        <f t="shared" si="6"/>
        <v>0.71135766847363879</v>
      </c>
      <c r="T18" s="85">
        <f>分析係数表!F21</f>
        <v>0.42560149497780891</v>
      </c>
      <c r="U18" s="86">
        <f t="shared" si="7"/>
        <v>0.30275488716630922</v>
      </c>
      <c r="V18" s="87">
        <f>分析係数表!D21</f>
        <v>2.6862882504087832E-2</v>
      </c>
      <c r="W18" s="88">
        <f t="shared" si="8"/>
        <v>0</v>
      </c>
      <c r="X18" s="76">
        <f>分析係数表!E21</f>
        <v>1.5884139219808455E-2</v>
      </c>
      <c r="Y18" s="89">
        <f t="shared" si="9"/>
        <v>0</v>
      </c>
    </row>
    <row r="19" spans="1:25" x14ac:dyDescent="0.2">
      <c r="A19" s="6" t="s">
        <v>7</v>
      </c>
      <c r="B19" s="5" t="s">
        <v>268</v>
      </c>
      <c r="C19" s="90"/>
      <c r="D19" s="76">
        <f>投入係数表!S19</f>
        <v>1.5676567656765675E-2</v>
      </c>
      <c r="E19" s="77">
        <f t="shared" si="0"/>
        <v>1.5676567656765676</v>
      </c>
      <c r="F19" s="76">
        <f>分析係数表!C22</f>
        <v>3.8216560509554132E-2</v>
      </c>
      <c r="G19" s="77">
        <f t="shared" si="1"/>
        <v>5.9910449643690467E-2</v>
      </c>
      <c r="H19" s="77">
        <v>6.3589834634273312E-2</v>
      </c>
      <c r="I19" s="77">
        <f t="shared" si="2"/>
        <v>6.3589834634273312E-2</v>
      </c>
      <c r="J19" s="76">
        <f>分析係数表!G22</f>
        <v>0.19408999328408327</v>
      </c>
      <c r="K19" s="78">
        <f t="shared" si="3"/>
        <v>1.2342150577102072E-2</v>
      </c>
      <c r="L19" s="79"/>
      <c r="M19" s="80"/>
      <c r="N19" s="81">
        <f>分析係数表!H22</f>
        <v>3.9337942428921259E-5</v>
      </c>
      <c r="O19" s="82">
        <f t="shared" si="4"/>
        <v>6.0251833331863118E-4</v>
      </c>
      <c r="P19" s="76">
        <f>分析係数表!C22</f>
        <v>3.8216560509554132E-2</v>
      </c>
      <c r="Q19" s="82">
        <f t="shared" si="5"/>
        <v>2.3026178343387173E-5</v>
      </c>
      <c r="R19" s="83">
        <v>2.1516117908497266E-4</v>
      </c>
      <c r="S19" s="84">
        <f t="shared" si="6"/>
        <v>6.3804995813358287E-2</v>
      </c>
      <c r="T19" s="85">
        <f>分析係数表!F22</f>
        <v>0.41168569509738079</v>
      </c>
      <c r="U19" s="86">
        <f t="shared" si="7"/>
        <v>2.6267604052107877E-2</v>
      </c>
      <c r="V19" s="87">
        <f>分析係数表!D22</f>
        <v>5.4398925453324379E-2</v>
      </c>
      <c r="W19" s="88">
        <f t="shared" si="8"/>
        <v>0</v>
      </c>
      <c r="X19" s="76">
        <f>分析係数表!E22</f>
        <v>5.104096709200806E-2</v>
      </c>
      <c r="Y19" s="89">
        <f t="shared" si="9"/>
        <v>0</v>
      </c>
    </row>
    <row r="20" spans="1:25" x14ac:dyDescent="0.2">
      <c r="A20" s="6" t="s">
        <v>8</v>
      </c>
      <c r="B20" s="5" t="s">
        <v>269</v>
      </c>
      <c r="C20" s="90"/>
      <c r="D20" s="76">
        <f>投入係数表!S20</f>
        <v>1.6501650165016502E-3</v>
      </c>
      <c r="E20" s="77">
        <f t="shared" si="0"/>
        <v>0.16501650165016502</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4.5188874998897339E-4</v>
      </c>
      <c r="P20" s="76">
        <f>分析係数表!C23</f>
        <v>0</v>
      </c>
      <c r="Q20" s="82">
        <f t="shared" si="5"/>
        <v>0</v>
      </c>
      <c r="R20" s="83">
        <v>0</v>
      </c>
      <c r="S20" s="84">
        <f t="shared" si="6"/>
        <v>0</v>
      </c>
      <c r="T20" s="85">
        <f>分析係数表!F23</f>
        <v>0.44087572102779232</v>
      </c>
      <c r="U20" s="86">
        <f t="shared" si="7"/>
        <v>0</v>
      </c>
      <c r="V20" s="87">
        <f>分析係数表!D23</f>
        <v>3.2773990561090718E-2</v>
      </c>
      <c r="W20" s="88">
        <f t="shared" si="8"/>
        <v>0</v>
      </c>
      <c r="X20" s="76">
        <f>分析係数表!E23</f>
        <v>2.9103303618248557E-2</v>
      </c>
      <c r="Y20" s="89">
        <f t="shared" si="9"/>
        <v>0</v>
      </c>
    </row>
    <row r="21" spans="1:25" x14ac:dyDescent="0.2">
      <c r="A21" s="6" t="s">
        <v>9</v>
      </c>
      <c r="B21" s="5" t="s">
        <v>270</v>
      </c>
      <c r="C21" s="75">
        <f>最終需要_まとめ!C22</f>
        <v>100</v>
      </c>
      <c r="D21" s="76">
        <f>投入係数表!S21</f>
        <v>8.8283828382838284E-2</v>
      </c>
      <c r="E21" s="77">
        <f t="shared" si="0"/>
        <v>8.8283828382838276</v>
      </c>
      <c r="F21" s="76">
        <f>分析係数表!C24</f>
        <v>0.44444444444444442</v>
      </c>
      <c r="G21" s="77">
        <f t="shared" si="1"/>
        <v>3.923725705903923</v>
      </c>
      <c r="H21" s="77">
        <v>4.0901079317292321</v>
      </c>
      <c r="I21" s="77">
        <f t="shared" si="2"/>
        <v>104.09010793172924</v>
      </c>
      <c r="J21" s="76">
        <f>分析係数表!G24</f>
        <v>0.20874587458745875</v>
      </c>
      <c r="K21" s="78">
        <f t="shared" si="3"/>
        <v>21.728380616111796</v>
      </c>
      <c r="L21" s="79"/>
      <c r="M21" s="80"/>
      <c r="N21" s="81">
        <f>分析係数表!H24</f>
        <v>3.6387596746752162E-4</v>
      </c>
      <c r="O21" s="82">
        <f t="shared" si="4"/>
        <v>5.5732945831973389E-3</v>
      </c>
      <c r="P21" s="76">
        <f>分析係数表!C24</f>
        <v>0.44444444444444442</v>
      </c>
      <c r="Q21" s="82">
        <f t="shared" si="5"/>
        <v>2.4770198147543725E-3</v>
      </c>
      <c r="R21" s="83">
        <v>8.6318578267456127E-3</v>
      </c>
      <c r="S21" s="84">
        <f t="shared" si="6"/>
        <v>104.09873978955598</v>
      </c>
      <c r="T21" s="85">
        <f>分析係数表!F24</f>
        <v>0.39356435643564358</v>
      </c>
      <c r="U21" s="86">
        <f t="shared" si="7"/>
        <v>40.969553531038123</v>
      </c>
      <c r="V21" s="87">
        <f>分析係数表!D24</f>
        <v>4.9504950495049507E-2</v>
      </c>
      <c r="W21" s="88">
        <f t="shared" si="8"/>
        <v>5</v>
      </c>
      <c r="X21" s="76">
        <f>分析係数表!E24</f>
        <v>5.1980198019801978E-2</v>
      </c>
      <c r="Y21" s="89">
        <f t="shared" si="9"/>
        <v>5</v>
      </c>
    </row>
    <row r="22" spans="1:25" x14ac:dyDescent="0.2">
      <c r="A22" s="6" t="s">
        <v>10</v>
      </c>
      <c r="B22" s="5" t="s">
        <v>271</v>
      </c>
      <c r="C22" s="90"/>
      <c r="D22" s="76">
        <f>投入係数表!S22</f>
        <v>0.14026402640264027</v>
      </c>
      <c r="E22" s="77">
        <f t="shared" si="0"/>
        <v>14.026402640264028</v>
      </c>
      <c r="F22" s="76">
        <f>分析係数表!C25</f>
        <v>6.3926940639269514E-3</v>
      </c>
      <c r="G22" s="77">
        <f t="shared" si="1"/>
        <v>8.9666500896665169E-2</v>
      </c>
      <c r="H22" s="77">
        <v>9.4083174307594955E-2</v>
      </c>
      <c r="I22" s="77">
        <f t="shared" si="2"/>
        <v>9.4083174307594955E-2</v>
      </c>
      <c r="J22" s="76">
        <f>分析係数表!G25</f>
        <v>0.2</v>
      </c>
      <c r="K22" s="78">
        <f t="shared" si="3"/>
        <v>1.8816634861518994E-2</v>
      </c>
      <c r="L22" s="79"/>
      <c r="M22" s="80"/>
      <c r="N22" s="81">
        <f>分析係数表!H25</f>
        <v>5.212277371832066E-4</v>
      </c>
      <c r="O22" s="82">
        <f t="shared" si="4"/>
        <v>7.9833679164718618E-3</v>
      </c>
      <c r="P22" s="76">
        <f>分析係数表!C25</f>
        <v>6.3926940639269514E-3</v>
      </c>
      <c r="Q22" s="82">
        <f t="shared" si="5"/>
        <v>5.1035228689774544E-5</v>
      </c>
      <c r="R22" s="83">
        <v>1.3424817938912479E-4</v>
      </c>
      <c r="S22" s="84">
        <f t="shared" si="6"/>
        <v>9.4217422486984073E-2</v>
      </c>
      <c r="T22" s="85">
        <f>分析係数表!F25</f>
        <v>0.35238095238095241</v>
      </c>
      <c r="U22" s="86">
        <f t="shared" si="7"/>
        <v>3.320042506684201E-2</v>
      </c>
      <c r="V22" s="87">
        <f>分析係数表!D25</f>
        <v>0.33333333333333331</v>
      </c>
      <c r="W22" s="88">
        <f t="shared" si="8"/>
        <v>0</v>
      </c>
      <c r="X22" s="76">
        <f>分析係数表!E25</f>
        <v>6.6666666666666666E-2</v>
      </c>
      <c r="Y22" s="89">
        <f t="shared" si="9"/>
        <v>0</v>
      </c>
    </row>
    <row r="23" spans="1:25" x14ac:dyDescent="0.2">
      <c r="A23" s="6" t="s">
        <v>11</v>
      </c>
      <c r="B23" s="5" t="s">
        <v>35</v>
      </c>
      <c r="C23" s="90"/>
      <c r="D23" s="76">
        <f>投入係数表!S23</f>
        <v>1.9801980198019802E-2</v>
      </c>
      <c r="E23" s="77">
        <f t="shared" si="0"/>
        <v>1.9801980198019802</v>
      </c>
      <c r="F23" s="76">
        <f>分析係数表!C26</f>
        <v>0.22258379433778064</v>
      </c>
      <c r="G23" s="77">
        <f t="shared" si="1"/>
        <v>0.44075998878768441</v>
      </c>
      <c r="H23" s="77">
        <v>0.47453980277156577</v>
      </c>
      <c r="I23" s="77">
        <f t="shared" si="2"/>
        <v>0.47453980277156577</v>
      </c>
      <c r="J23" s="76">
        <f>分析係数表!G26</f>
        <v>0.19608865710560625</v>
      </c>
      <c r="K23" s="78">
        <f t="shared" si="3"/>
        <v>9.3051872668635571E-2</v>
      </c>
      <c r="L23" s="79"/>
      <c r="M23" s="80"/>
      <c r="N23" s="81">
        <f>分析係数表!H26</f>
        <v>1.1073630793741334E-2</v>
      </c>
      <c r="O23" s="82">
        <f t="shared" si="4"/>
        <v>0.16960891082919469</v>
      </c>
      <c r="P23" s="76">
        <f>分析係数表!C26</f>
        <v>0.22258379433778064</v>
      </c>
      <c r="Q23" s="82">
        <f t="shared" si="5"/>
        <v>3.7752194925860447E-2</v>
      </c>
      <c r="R23" s="83">
        <v>3.969727406011004E-2</v>
      </c>
      <c r="S23" s="84">
        <f t="shared" si="6"/>
        <v>0.51423707683167585</v>
      </c>
      <c r="T23" s="85">
        <f>分析係数表!F26</f>
        <v>0.33481095176010428</v>
      </c>
      <c r="U23" s="86">
        <f t="shared" si="7"/>
        <v>0.17217220512434725</v>
      </c>
      <c r="V23" s="87">
        <f>分析係数表!D26</f>
        <v>0.20704041720990873</v>
      </c>
      <c r="W23" s="88">
        <f t="shared" si="8"/>
        <v>0</v>
      </c>
      <c r="X23" s="76">
        <f>分析係数表!E26</f>
        <v>0.22842242503259452</v>
      </c>
      <c r="Y23" s="89">
        <f t="shared" si="9"/>
        <v>0</v>
      </c>
    </row>
    <row r="24" spans="1:25" x14ac:dyDescent="0.2">
      <c r="A24" s="6" t="s">
        <v>12</v>
      </c>
      <c r="B24" s="5" t="s">
        <v>365</v>
      </c>
      <c r="C24" s="90"/>
      <c r="D24" s="76">
        <f>投入係数表!S24</f>
        <v>0</v>
      </c>
      <c r="E24" s="77">
        <f t="shared" si="0"/>
        <v>0</v>
      </c>
      <c r="F24" s="76">
        <f>分析係数表!C27</f>
        <v>1.0521885521885488E-2</v>
      </c>
      <c r="G24" s="77">
        <f t="shared" si="1"/>
        <v>0</v>
      </c>
      <c r="H24" s="77">
        <v>3.5068143770776605E-5</v>
      </c>
      <c r="I24" s="77">
        <f t="shared" si="2"/>
        <v>3.5068143770776605E-5</v>
      </c>
      <c r="J24" s="76">
        <f>分析係数表!G27</f>
        <v>0.17391304347826086</v>
      </c>
      <c r="K24" s="78">
        <f t="shared" si="3"/>
        <v>6.0988076123089748E-6</v>
      </c>
      <c r="L24" s="79"/>
      <c r="M24" s="80"/>
      <c r="N24" s="81">
        <f>分析係数表!H27</f>
        <v>1.0867106595989497E-2</v>
      </c>
      <c r="O24" s="82">
        <f t="shared" si="4"/>
        <v>0.16644568957927186</v>
      </c>
      <c r="P24" s="76">
        <f>分析係数表!C27</f>
        <v>1.0521885521885488E-2</v>
      </c>
      <c r="Q24" s="82">
        <f t="shared" si="5"/>
        <v>1.7513224913643867E-3</v>
      </c>
      <c r="R24" s="83">
        <v>1.7656282632240426E-3</v>
      </c>
      <c r="S24" s="84">
        <f t="shared" si="6"/>
        <v>1.8006964069948192E-3</v>
      </c>
      <c r="T24" s="85">
        <f>分析係数表!F27</f>
        <v>0.36231884057971014</v>
      </c>
      <c r="U24" s="86">
        <f t="shared" si="7"/>
        <v>6.5242623441841275E-4</v>
      </c>
      <c r="V24" s="87">
        <f>分析係数表!D27</f>
        <v>0</v>
      </c>
      <c r="W24" s="88">
        <f t="shared" si="8"/>
        <v>0</v>
      </c>
      <c r="X24" s="76">
        <f>分析係数表!E27</f>
        <v>0</v>
      </c>
      <c r="Y24" s="89">
        <f t="shared" si="9"/>
        <v>0</v>
      </c>
    </row>
    <row r="25" spans="1:25" x14ac:dyDescent="0.2">
      <c r="A25" s="6" t="s">
        <v>13</v>
      </c>
      <c r="B25" s="5" t="s">
        <v>191</v>
      </c>
      <c r="C25" s="90"/>
      <c r="D25" s="76">
        <f>投入係数表!S25</f>
        <v>0</v>
      </c>
      <c r="E25" s="77">
        <f t="shared" si="0"/>
        <v>0</v>
      </c>
      <c r="F25" s="76">
        <f>分析係数表!C28</f>
        <v>5.934473521533068E-2</v>
      </c>
      <c r="G25" s="77">
        <f t="shared" si="1"/>
        <v>0</v>
      </c>
      <c r="H25" s="77">
        <v>2.3505730633949441E-3</v>
      </c>
      <c r="I25" s="77">
        <f t="shared" si="2"/>
        <v>2.3505730633949441E-3</v>
      </c>
      <c r="J25" s="76">
        <f>分析係数表!G28</f>
        <v>0.12525252525252525</v>
      </c>
      <c r="K25" s="78">
        <f t="shared" si="3"/>
        <v>2.9441521198078088E-4</v>
      </c>
      <c r="L25" s="79"/>
      <c r="M25" s="80"/>
      <c r="N25" s="81">
        <f>分析係数表!H28</f>
        <v>2.0780268088077654E-2</v>
      </c>
      <c r="O25" s="82">
        <f t="shared" si="4"/>
        <v>0.31828030957556691</v>
      </c>
      <c r="P25" s="76">
        <f>分析係数表!C28</f>
        <v>5.934473521533068E-2</v>
      </c>
      <c r="Q25" s="82">
        <f t="shared" si="5"/>
        <v>1.8888260696015496E-2</v>
      </c>
      <c r="R25" s="83">
        <v>2.0210117520850387E-2</v>
      </c>
      <c r="S25" s="84">
        <f t="shared" si="6"/>
        <v>2.256069058424533E-2</v>
      </c>
      <c r="T25" s="85">
        <f>分析係数表!F28</f>
        <v>0.21414141414141413</v>
      </c>
      <c r="U25" s="86">
        <f t="shared" si="7"/>
        <v>4.8311781857171814E-3</v>
      </c>
      <c r="V25" s="87">
        <f>分析係数表!D28</f>
        <v>5.909090909090909E-2</v>
      </c>
      <c r="W25" s="88">
        <f t="shared" si="8"/>
        <v>0</v>
      </c>
      <c r="X25" s="76">
        <f>分析係数表!E28</f>
        <v>5.4040404040404041E-2</v>
      </c>
      <c r="Y25" s="89">
        <f t="shared" si="9"/>
        <v>0</v>
      </c>
    </row>
    <row r="26" spans="1:25" x14ac:dyDescent="0.2">
      <c r="A26" s="6" t="s">
        <v>14</v>
      </c>
      <c r="B26" s="5" t="s">
        <v>50</v>
      </c>
      <c r="C26" s="90"/>
      <c r="D26" s="76">
        <f>投入係数表!S26</f>
        <v>7.4257425742574254E-3</v>
      </c>
      <c r="E26" s="77">
        <f t="shared" si="0"/>
        <v>0.74257425742574257</v>
      </c>
      <c r="F26" s="76">
        <f>分析係数表!C29</f>
        <v>0.10737736577829282</v>
      </c>
      <c r="G26" s="77">
        <f t="shared" si="1"/>
        <v>7.9735667657148138E-2</v>
      </c>
      <c r="H26" s="77">
        <v>9.0456573087859898E-2</v>
      </c>
      <c r="I26" s="77">
        <f t="shared" si="2"/>
        <v>9.0456573087859898E-2</v>
      </c>
      <c r="J26" s="76">
        <f>分析係数表!G29</f>
        <v>0.26220204313280365</v>
      </c>
      <c r="K26" s="78">
        <f t="shared" si="3"/>
        <v>2.3717898278428646E-2</v>
      </c>
      <c r="L26" s="79"/>
      <c r="M26" s="80"/>
      <c r="N26" s="81">
        <f>分析係数表!H29</f>
        <v>9.8049821504086233E-3</v>
      </c>
      <c r="O26" s="82">
        <f t="shared" si="4"/>
        <v>0.15017769457966881</v>
      </c>
      <c r="P26" s="76">
        <f>分析係数表!C29</f>
        <v>0.10737736577829282</v>
      </c>
      <c r="Q26" s="82">
        <f t="shared" si="5"/>
        <v>1.612568524262184E-2</v>
      </c>
      <c r="R26" s="83">
        <v>2.0685737178698465E-2</v>
      </c>
      <c r="S26" s="84">
        <f t="shared" si="6"/>
        <v>0.11114231026655837</v>
      </c>
      <c r="T26" s="85">
        <f>分析係数表!F29</f>
        <v>0.42792281498297391</v>
      </c>
      <c r="U26" s="86">
        <f t="shared" si="7"/>
        <v>4.7560330272976736E-2</v>
      </c>
      <c r="V26" s="87">
        <f>分析係数表!D29</f>
        <v>0.20204313280363223</v>
      </c>
      <c r="W26" s="88">
        <f t="shared" si="8"/>
        <v>0</v>
      </c>
      <c r="X26" s="76">
        <f>分析係数表!E29</f>
        <v>0.12031782065834279</v>
      </c>
      <c r="Y26" s="89">
        <f t="shared" si="9"/>
        <v>0</v>
      </c>
    </row>
    <row r="27" spans="1:25" x14ac:dyDescent="0.2">
      <c r="A27" s="6" t="s">
        <v>15</v>
      </c>
      <c r="B27" s="5" t="s">
        <v>36</v>
      </c>
      <c r="C27" s="90"/>
      <c r="D27" s="76">
        <f>投入係数表!S27</f>
        <v>1.6501650165016502E-3</v>
      </c>
      <c r="E27" s="77">
        <f t="shared" si="0"/>
        <v>0.16501650165016502</v>
      </c>
      <c r="F27" s="76">
        <f>分析係数表!C30</f>
        <v>1</v>
      </c>
      <c r="G27" s="77">
        <f t="shared" si="1"/>
        <v>0.16501650165016502</v>
      </c>
      <c r="H27" s="77">
        <v>0.20246811258255837</v>
      </c>
      <c r="I27" s="77">
        <f t="shared" si="2"/>
        <v>0.20246811258255837</v>
      </c>
      <c r="J27" s="76">
        <f>分析係数表!G30</f>
        <v>0.34459787999611008</v>
      </c>
      <c r="K27" s="78">
        <f t="shared" si="3"/>
        <v>6.9770082362763358E-2</v>
      </c>
      <c r="L27" s="79"/>
      <c r="M27" s="80"/>
      <c r="N27" s="81">
        <f>分析係数表!H30</f>
        <v>0</v>
      </c>
      <c r="O27" s="82">
        <f t="shared" si="4"/>
        <v>0</v>
      </c>
      <c r="P27" s="76">
        <f>分析係数表!C30</f>
        <v>1</v>
      </c>
      <c r="Q27" s="82">
        <f t="shared" si="5"/>
        <v>0</v>
      </c>
      <c r="R27" s="83">
        <v>3.8289977625547464E-2</v>
      </c>
      <c r="S27" s="84">
        <f t="shared" si="6"/>
        <v>0.24075809020810585</v>
      </c>
      <c r="T27" s="85">
        <f>分析係数表!F30</f>
        <v>0.44063016629388313</v>
      </c>
      <c r="U27" s="86">
        <f t="shared" si="7"/>
        <v>0.1060852773249954</v>
      </c>
      <c r="V27" s="87">
        <f>分析係数表!D30</f>
        <v>9.4184576485461441E-2</v>
      </c>
      <c r="W27" s="88">
        <f t="shared" si="8"/>
        <v>0</v>
      </c>
      <c r="X27" s="76">
        <f>分析係数表!E30</f>
        <v>6.5934065934065936E-2</v>
      </c>
      <c r="Y27" s="89">
        <f t="shared" si="9"/>
        <v>0</v>
      </c>
    </row>
    <row r="28" spans="1:25" x14ac:dyDescent="0.2">
      <c r="A28" s="6" t="s">
        <v>16</v>
      </c>
      <c r="B28" s="5" t="s">
        <v>192</v>
      </c>
      <c r="C28" s="90"/>
      <c r="D28" s="76">
        <f>投入係数表!S28</f>
        <v>9.9009900990099011E-3</v>
      </c>
      <c r="E28" s="77">
        <f t="shared" si="0"/>
        <v>0.99009900990099009</v>
      </c>
      <c r="F28" s="76">
        <f>分析係数表!C31</f>
        <v>0.18861092824226466</v>
      </c>
      <c r="G28" s="77">
        <f t="shared" si="1"/>
        <v>0.18674349330917292</v>
      </c>
      <c r="H28" s="77">
        <v>0.23260220400020029</v>
      </c>
      <c r="I28" s="77">
        <f t="shared" si="2"/>
        <v>0.23260220400020029</v>
      </c>
      <c r="J28" s="76">
        <f>分析係数表!G31</f>
        <v>7.1118820468343447E-2</v>
      </c>
      <c r="K28" s="78">
        <f t="shared" si="3"/>
        <v>1.6542394386831243E-2</v>
      </c>
      <c r="L28" s="79"/>
      <c r="M28" s="80"/>
      <c r="N28" s="81">
        <f>分析係数表!H31</f>
        <v>2.3061868748955085E-2</v>
      </c>
      <c r="O28" s="82">
        <f t="shared" si="4"/>
        <v>0.35322637290804748</v>
      </c>
      <c r="P28" s="76">
        <f>分析係数表!C31</f>
        <v>0.18861092824226466</v>
      </c>
      <c r="Q28" s="82">
        <f t="shared" si="5"/>
        <v>6.6622354073835169E-2</v>
      </c>
      <c r="R28" s="83">
        <v>8.5763949101808262E-2</v>
      </c>
      <c r="S28" s="84">
        <f t="shared" si="6"/>
        <v>0.31836615310200855</v>
      </c>
      <c r="T28" s="85">
        <f>分析係数表!F31</f>
        <v>0.34518647007805725</v>
      </c>
      <c r="U28" s="86">
        <f t="shared" si="7"/>
        <v>0.10989568858161267</v>
      </c>
      <c r="V28" s="87">
        <f>分析係数表!D31</f>
        <v>8.6730268863833475E-4</v>
      </c>
      <c r="W28" s="88">
        <f t="shared" si="8"/>
        <v>0</v>
      </c>
      <c r="X28" s="76">
        <f>分析係数表!E31</f>
        <v>8.6730268863833475E-4</v>
      </c>
      <c r="Y28" s="89">
        <f t="shared" si="9"/>
        <v>0</v>
      </c>
    </row>
    <row r="29" spans="1:25" x14ac:dyDescent="0.2">
      <c r="A29" s="6" t="s">
        <v>17</v>
      </c>
      <c r="B29" s="5" t="s">
        <v>272</v>
      </c>
      <c r="C29" s="90"/>
      <c r="D29" s="76">
        <f>投入係数表!S29</f>
        <v>8.2508250825082509E-4</v>
      </c>
      <c r="E29" s="77">
        <f t="shared" si="0"/>
        <v>8.2508250825082508E-2</v>
      </c>
      <c r="F29" s="76">
        <f>分析係数表!C32</f>
        <v>1</v>
      </c>
      <c r="G29" s="77">
        <f t="shared" si="1"/>
        <v>8.2508250825082508E-2</v>
      </c>
      <c r="H29" s="77">
        <v>0.10680556002869873</v>
      </c>
      <c r="I29" s="77">
        <f t="shared" si="2"/>
        <v>0.10680556002869873</v>
      </c>
      <c r="J29" s="76">
        <f>分析係数表!G32</f>
        <v>0.14006342494714588</v>
      </c>
      <c r="K29" s="78">
        <f t="shared" si="3"/>
        <v>1.4959552541017529E-2</v>
      </c>
      <c r="L29" s="79"/>
      <c r="M29" s="80"/>
      <c r="N29" s="81">
        <f>分析係数表!H32</f>
        <v>6.5891053568443107E-3</v>
      </c>
      <c r="O29" s="82">
        <f t="shared" si="4"/>
        <v>0.10092182083087073</v>
      </c>
      <c r="P29" s="76">
        <f>分析係数表!C32</f>
        <v>1</v>
      </c>
      <c r="Q29" s="82">
        <f t="shared" si="5"/>
        <v>0.10092182083087073</v>
      </c>
      <c r="R29" s="83">
        <v>0.13175109232705137</v>
      </c>
      <c r="S29" s="84">
        <f t="shared" si="6"/>
        <v>0.2385566523557501</v>
      </c>
      <c r="T29" s="85">
        <f>分析係数表!F32</f>
        <v>0.48202959830866809</v>
      </c>
      <c r="U29" s="86">
        <f t="shared" si="7"/>
        <v>0.1149913673089028</v>
      </c>
      <c r="V29" s="87">
        <f>分析係数表!D32</f>
        <v>1.7441860465116279E-2</v>
      </c>
      <c r="W29" s="88">
        <f t="shared" si="8"/>
        <v>0</v>
      </c>
      <c r="X29" s="76">
        <f>分析係数表!E32</f>
        <v>2.6427061310782242E-2</v>
      </c>
      <c r="Y29" s="89">
        <f t="shared" si="9"/>
        <v>0</v>
      </c>
    </row>
    <row r="30" spans="1:25" x14ac:dyDescent="0.2">
      <c r="A30" s="6" t="s">
        <v>18</v>
      </c>
      <c r="B30" s="5" t="s">
        <v>273</v>
      </c>
      <c r="C30" s="90"/>
      <c r="D30" s="76">
        <f>投入係数表!S30</f>
        <v>8.2508250825082509E-4</v>
      </c>
      <c r="E30" s="77">
        <f t="shared" si="0"/>
        <v>8.2508250825082508E-2</v>
      </c>
      <c r="F30" s="76">
        <f>分析係数表!C33</f>
        <v>0.72406639004149376</v>
      </c>
      <c r="G30" s="77">
        <f t="shared" si="1"/>
        <v>5.9741451323555593E-2</v>
      </c>
      <c r="H30" s="77">
        <v>7.1504380578139404E-2</v>
      </c>
      <c r="I30" s="77">
        <f t="shared" si="2"/>
        <v>7.1504380578139404E-2</v>
      </c>
      <c r="J30" s="76">
        <f>分析係数表!G33</f>
        <v>0.50714966634890368</v>
      </c>
      <c r="K30" s="78">
        <f t="shared" si="3"/>
        <v>3.6263422752688429E-2</v>
      </c>
      <c r="L30" s="79"/>
      <c r="M30" s="80"/>
      <c r="N30" s="81">
        <f>分析係数表!H33</f>
        <v>9.6377958950857076E-4</v>
      </c>
      <c r="O30" s="82">
        <f t="shared" si="4"/>
        <v>1.4761699166306463E-2</v>
      </c>
      <c r="P30" s="76">
        <f>分析係数表!C33</f>
        <v>0.72406639004149376</v>
      </c>
      <c r="Q30" s="82">
        <f t="shared" si="5"/>
        <v>1.0688450226226049E-2</v>
      </c>
      <c r="R30" s="83">
        <v>3.3111354896431404E-2</v>
      </c>
      <c r="S30" s="84">
        <f t="shared" si="6"/>
        <v>0.10461573547457081</v>
      </c>
      <c r="T30" s="85">
        <f>分析係数表!F33</f>
        <v>0.64537654909437558</v>
      </c>
      <c r="U30" s="86">
        <f t="shared" si="7"/>
        <v>6.7516542341548566E-2</v>
      </c>
      <c r="V30" s="87">
        <f>分析係数表!D33</f>
        <v>8.8655862726406104E-2</v>
      </c>
      <c r="W30" s="88">
        <f t="shared" si="8"/>
        <v>0</v>
      </c>
      <c r="X30" s="76">
        <f>分析係数表!E33</f>
        <v>8.3889418493803616E-2</v>
      </c>
      <c r="Y30" s="89">
        <f t="shared" si="9"/>
        <v>0</v>
      </c>
    </row>
    <row r="31" spans="1:25" x14ac:dyDescent="0.2">
      <c r="A31" s="6" t="s">
        <v>19</v>
      </c>
      <c r="B31" s="5" t="s">
        <v>274</v>
      </c>
      <c r="C31" s="90"/>
      <c r="D31" s="76">
        <f>投入係数表!S31</f>
        <v>4.9504950495049507E-2</v>
      </c>
      <c r="E31" s="77">
        <f t="shared" si="0"/>
        <v>4.9504950495049505</v>
      </c>
      <c r="F31" s="76">
        <f>分析係数表!C34</f>
        <v>0.32384390579336431</v>
      </c>
      <c r="G31" s="77">
        <f t="shared" si="1"/>
        <v>1.6031876524423976</v>
      </c>
      <c r="H31" s="77">
        <v>1.7575252686265728</v>
      </c>
      <c r="I31" s="77">
        <f t="shared" si="2"/>
        <v>1.7575252686265728</v>
      </c>
      <c r="J31" s="76">
        <f>分析係数表!G34</f>
        <v>0.42504523132592403</v>
      </c>
      <c r="K31" s="78">
        <f t="shared" si="3"/>
        <v>0.7470277343645384</v>
      </c>
      <c r="L31" s="79"/>
      <c r="M31" s="80"/>
      <c r="N31" s="81">
        <f>分析係数表!H34</f>
        <v>0.16282957819891231</v>
      </c>
      <c r="O31" s="82">
        <f t="shared" si="4"/>
        <v>2.493974011189144</v>
      </c>
      <c r="P31" s="76">
        <f>分析係数表!C34</f>
        <v>0.32384390579336431</v>
      </c>
      <c r="Q31" s="82">
        <f t="shared" si="5"/>
        <v>0.80765828473063606</v>
      </c>
      <c r="R31" s="83">
        <v>0.87211879846740881</v>
      </c>
      <c r="S31" s="84">
        <f t="shared" si="6"/>
        <v>2.6296440670939818</v>
      </c>
      <c r="T31" s="85">
        <f>分析係数表!F34</f>
        <v>0.69998707676402172</v>
      </c>
      <c r="U31" s="86">
        <f t="shared" si="7"/>
        <v>1.8407168634549693</v>
      </c>
      <c r="V31" s="87">
        <f>分析係数表!D34</f>
        <v>0.29303437580770225</v>
      </c>
      <c r="W31" s="88">
        <f t="shared" si="8"/>
        <v>1</v>
      </c>
      <c r="X31" s="76">
        <f>分析係数表!E34</f>
        <v>0.18493150684931506</v>
      </c>
      <c r="Y31" s="89">
        <f t="shared" si="9"/>
        <v>0</v>
      </c>
    </row>
    <row r="32" spans="1:25" x14ac:dyDescent="0.2">
      <c r="A32" s="6" t="s">
        <v>20</v>
      </c>
      <c r="B32" s="5" t="s">
        <v>37</v>
      </c>
      <c r="C32" s="90"/>
      <c r="D32" s="76">
        <f>投入係数表!S32</f>
        <v>1.0726072607260726E-2</v>
      </c>
      <c r="E32" s="77">
        <f t="shared" si="0"/>
        <v>1.0726072607260726</v>
      </c>
      <c r="F32" s="76">
        <f>分析係数表!C35</f>
        <v>0.26996197718631176</v>
      </c>
      <c r="G32" s="77">
        <f t="shared" si="1"/>
        <v>0.28956317685000438</v>
      </c>
      <c r="H32" s="77">
        <v>0.33957823246115215</v>
      </c>
      <c r="I32" s="77">
        <f t="shared" si="2"/>
        <v>0.33957823246115215</v>
      </c>
      <c r="J32" s="76">
        <f>分析係数表!G35</f>
        <v>0.31501962183374954</v>
      </c>
      <c r="K32" s="78">
        <f t="shared" si="3"/>
        <v>0.10697380637288524</v>
      </c>
      <c r="L32" s="79"/>
      <c r="M32" s="80"/>
      <c r="N32" s="81">
        <f>分析係数表!H35</f>
        <v>6.1563879901261762E-2</v>
      </c>
      <c r="O32" s="82">
        <f t="shared" si="4"/>
        <v>0.94294119164365775</v>
      </c>
      <c r="P32" s="76">
        <f>分析係数表!C35</f>
        <v>0.26996197718631176</v>
      </c>
      <c r="Q32" s="82">
        <f t="shared" si="5"/>
        <v>0.25455826846653878</v>
      </c>
      <c r="R32" s="83">
        <v>0.32043549653602699</v>
      </c>
      <c r="S32" s="84">
        <f t="shared" si="6"/>
        <v>0.66001372899717914</v>
      </c>
      <c r="T32" s="85">
        <f>分析係数表!F35</f>
        <v>0.64537995005351412</v>
      </c>
      <c r="U32" s="86">
        <f t="shared" si="7"/>
        <v>0.42595962745483307</v>
      </c>
      <c r="V32" s="87">
        <f>分析係数表!D35</f>
        <v>0.12557973599714592</v>
      </c>
      <c r="W32" s="88">
        <f t="shared" si="8"/>
        <v>0</v>
      </c>
      <c r="X32" s="76">
        <f>分析係数表!E35</f>
        <v>0.11630396004281128</v>
      </c>
      <c r="Y32" s="89">
        <f t="shared" si="9"/>
        <v>0</v>
      </c>
    </row>
    <row r="33" spans="1:25" x14ac:dyDescent="0.2">
      <c r="A33" s="6" t="s">
        <v>21</v>
      </c>
      <c r="B33" s="5" t="s">
        <v>38</v>
      </c>
      <c r="C33" s="90"/>
      <c r="D33" s="76">
        <f>投入係数表!S33</f>
        <v>1.6501650165016502E-3</v>
      </c>
      <c r="E33" s="77">
        <f t="shared" si="0"/>
        <v>0.16501650165016502</v>
      </c>
      <c r="F33" s="76">
        <f>分析係数表!C36</f>
        <v>0.80496031746031749</v>
      </c>
      <c r="G33" s="77">
        <f t="shared" si="1"/>
        <v>0.13283173555450783</v>
      </c>
      <c r="H33" s="77">
        <v>0.22046220486424289</v>
      </c>
      <c r="I33" s="77">
        <f t="shared" si="2"/>
        <v>0.22046220486424289</v>
      </c>
      <c r="J33" s="76">
        <f>分析係数表!G36</f>
        <v>2.1935483870967741E-2</v>
      </c>
      <c r="K33" s="78">
        <f t="shared" si="3"/>
        <v>4.8359451389575862E-3</v>
      </c>
      <c r="L33" s="79"/>
      <c r="M33" s="80"/>
      <c r="N33" s="81">
        <f>分析係数表!H36</f>
        <v>0.17534887837691648</v>
      </c>
      <c r="O33" s="82">
        <f t="shared" si="4"/>
        <v>2.6857254707677982</v>
      </c>
      <c r="P33" s="76">
        <f>分析係数表!C36</f>
        <v>0.80496031746031749</v>
      </c>
      <c r="Q33" s="82">
        <f t="shared" si="5"/>
        <v>2.1619024275605074</v>
      </c>
      <c r="R33" s="83">
        <v>2.2479032288303746</v>
      </c>
      <c r="S33" s="84">
        <f t="shared" si="6"/>
        <v>2.4683654336946175</v>
      </c>
      <c r="T33" s="85">
        <f>分析係数表!F36</f>
        <v>0.87987711213517661</v>
      </c>
      <c r="U33" s="86">
        <f t="shared" si="7"/>
        <v>2.1718582494935128</v>
      </c>
      <c r="V33" s="87">
        <f>分析係数表!D36</f>
        <v>1.130568356374808E-2</v>
      </c>
      <c r="W33" s="88">
        <f t="shared" si="8"/>
        <v>0</v>
      </c>
      <c r="X33" s="76">
        <f>分析係数表!E36</f>
        <v>2.9493087557603687E-3</v>
      </c>
      <c r="Y33" s="89">
        <f t="shared" si="9"/>
        <v>0</v>
      </c>
    </row>
    <row r="34" spans="1:25" x14ac:dyDescent="0.2">
      <c r="A34" s="6" t="s">
        <v>22</v>
      </c>
      <c r="B34" s="5" t="s">
        <v>377</v>
      </c>
      <c r="C34" s="90"/>
      <c r="D34" s="76">
        <f>投入係数表!S34</f>
        <v>1.5676567656765675E-2</v>
      </c>
      <c r="E34" s="77">
        <f t="shared" si="0"/>
        <v>1.5676567656765676</v>
      </c>
      <c r="F34" s="76">
        <f>分析係数表!C37</f>
        <v>0.55184267327524184</v>
      </c>
      <c r="G34" s="77">
        <f t="shared" si="1"/>
        <v>0.86509990034897644</v>
      </c>
      <c r="H34" s="77">
        <v>1.1283124567785421</v>
      </c>
      <c r="I34" s="77">
        <f t="shared" si="2"/>
        <v>1.1283124567785421</v>
      </c>
      <c r="J34" s="76">
        <f>分析係数表!G37</f>
        <v>0.39950799507995077</v>
      </c>
      <c r="K34" s="78">
        <f t="shared" si="3"/>
        <v>0.45076984743132897</v>
      </c>
      <c r="L34" s="79"/>
      <c r="M34" s="80"/>
      <c r="N34" s="81">
        <f>分析係数表!H37</f>
        <v>4.8346331245144224E-2</v>
      </c>
      <c r="O34" s="82">
        <f t="shared" si="4"/>
        <v>0.74049503164859776</v>
      </c>
      <c r="P34" s="76">
        <f>分析係数表!C37</f>
        <v>0.55184267327524184</v>
      </c>
      <c r="Q34" s="82">
        <f t="shared" si="5"/>
        <v>0.40863675781199699</v>
      </c>
      <c r="R34" s="83">
        <v>0.52299765858945846</v>
      </c>
      <c r="S34" s="84">
        <f t="shared" si="6"/>
        <v>1.6513101153680005</v>
      </c>
      <c r="T34" s="85">
        <f>分析係数表!F37</f>
        <v>0.59204592045920457</v>
      </c>
      <c r="U34" s="86">
        <f t="shared" si="7"/>
        <v>0.97765141721664317</v>
      </c>
      <c r="V34" s="87">
        <f>分析係数表!D37</f>
        <v>7.6014760147601473E-2</v>
      </c>
      <c r="W34" s="88">
        <f t="shared" si="8"/>
        <v>0</v>
      </c>
      <c r="X34" s="76">
        <f>分析係数表!E37</f>
        <v>6.3468634686346864E-2</v>
      </c>
      <c r="Y34" s="89">
        <f t="shared" si="9"/>
        <v>0</v>
      </c>
    </row>
    <row r="35" spans="1:25" x14ac:dyDescent="0.2">
      <c r="A35" s="6" t="s">
        <v>23</v>
      </c>
      <c r="B35" s="5" t="s">
        <v>193</v>
      </c>
      <c r="C35" s="90"/>
      <c r="D35" s="76">
        <f>投入係数表!S35</f>
        <v>6.6006600660066007E-3</v>
      </c>
      <c r="E35" s="77">
        <f t="shared" si="0"/>
        <v>0.66006600660066006</v>
      </c>
      <c r="F35" s="76">
        <f>分析係数表!C38</f>
        <v>1.1757092007334657E-2</v>
      </c>
      <c r="G35" s="77">
        <f t="shared" si="1"/>
        <v>7.7604567705179253E-3</v>
      </c>
      <c r="H35" s="77">
        <v>1.0125016263086734E-2</v>
      </c>
      <c r="I35" s="77">
        <f t="shared" si="2"/>
        <v>1.0125016263086734E-2</v>
      </c>
      <c r="J35" s="76">
        <f>分析係数表!G38</f>
        <v>0.32317073170731708</v>
      </c>
      <c r="K35" s="78">
        <f t="shared" si="3"/>
        <v>3.2721089142902248E-3</v>
      </c>
      <c r="L35" s="79"/>
      <c r="M35" s="80"/>
      <c r="N35" s="81">
        <f>分析係数表!H38</f>
        <v>4.2711170992201251E-2</v>
      </c>
      <c r="O35" s="82">
        <f t="shared" si="4"/>
        <v>0.65418428040070375</v>
      </c>
      <c r="P35" s="76">
        <f>分析係数表!C38</f>
        <v>1.1757092007334657E-2</v>
      </c>
      <c r="Q35" s="82">
        <f t="shared" si="5"/>
        <v>7.6913047744230885E-3</v>
      </c>
      <c r="R35" s="83">
        <v>9.2012263555772203E-3</v>
      </c>
      <c r="S35" s="84">
        <f t="shared" si="6"/>
        <v>1.9326242618663954E-2</v>
      </c>
      <c r="T35" s="85">
        <f>分析係数表!F38</f>
        <v>0.53048780487804881</v>
      </c>
      <c r="U35" s="86">
        <f t="shared" si="7"/>
        <v>1.0252336023315635E-2</v>
      </c>
      <c r="V35" s="87">
        <f>分析係数表!D38</f>
        <v>0.25609756097560976</v>
      </c>
      <c r="W35" s="88">
        <f t="shared" si="8"/>
        <v>0</v>
      </c>
      <c r="X35" s="76">
        <f>分析係数表!E38</f>
        <v>0.24390243902439024</v>
      </c>
      <c r="Y35" s="89">
        <f t="shared" si="9"/>
        <v>0</v>
      </c>
    </row>
    <row r="36" spans="1:25" x14ac:dyDescent="0.2">
      <c r="A36" s="6" t="s">
        <v>24</v>
      </c>
      <c r="B36" s="5" t="s">
        <v>39</v>
      </c>
      <c r="C36" s="90"/>
      <c r="D36" s="76">
        <f>投入係数表!S36</f>
        <v>0</v>
      </c>
      <c r="E36" s="77">
        <f t="shared" si="0"/>
        <v>0</v>
      </c>
      <c r="F36" s="76">
        <f>分析係数表!C39</f>
        <v>1</v>
      </c>
      <c r="G36" s="77">
        <f t="shared" si="1"/>
        <v>0</v>
      </c>
      <c r="H36" s="77">
        <v>6.9609646952349573E-3</v>
      </c>
      <c r="I36" s="77">
        <f t="shared" si="2"/>
        <v>6.9609646952349573E-3</v>
      </c>
      <c r="J36" s="76">
        <f>分析係数表!G39</f>
        <v>0.35350897115602997</v>
      </c>
      <c r="K36" s="78">
        <f t="shared" si="3"/>
        <v>2.4607634676659575E-3</v>
      </c>
      <c r="L36" s="79"/>
      <c r="M36" s="80"/>
      <c r="N36" s="81">
        <f>分析係数表!H39</f>
        <v>3.855118358034283E-3</v>
      </c>
      <c r="O36" s="82">
        <f t="shared" si="4"/>
        <v>5.9046796665225852E-2</v>
      </c>
      <c r="P36" s="76">
        <f>分析係数表!C39</f>
        <v>1</v>
      </c>
      <c r="Q36" s="82">
        <f t="shared" si="5"/>
        <v>5.9046796665225852E-2</v>
      </c>
      <c r="R36" s="83">
        <v>6.5568759787079406E-2</v>
      </c>
      <c r="S36" s="84">
        <f t="shared" si="6"/>
        <v>7.2529724482314359E-2</v>
      </c>
      <c r="T36" s="85">
        <f>分析係数表!F39</f>
        <v>0.70417896888485121</v>
      </c>
      <c r="U36" s="86">
        <f t="shared" si="7"/>
        <v>5.1073906599458471E-2</v>
      </c>
      <c r="V36" s="87">
        <f>分析係数表!D39</f>
        <v>5.7687940040881215E-2</v>
      </c>
      <c r="W36" s="88">
        <f t="shared" si="8"/>
        <v>0</v>
      </c>
      <c r="X36" s="76">
        <f>分析係数表!E39</f>
        <v>7.3018396547808312E-2</v>
      </c>
      <c r="Y36" s="89">
        <f t="shared" si="9"/>
        <v>0</v>
      </c>
    </row>
    <row r="37" spans="1:25" x14ac:dyDescent="0.2">
      <c r="A37" s="6" t="s">
        <v>25</v>
      </c>
      <c r="B37" s="5" t="s">
        <v>40</v>
      </c>
      <c r="C37" s="90"/>
      <c r="D37" s="76">
        <f>投入係数表!S37</f>
        <v>0</v>
      </c>
      <c r="E37" s="77">
        <f t="shared" si="0"/>
        <v>0</v>
      </c>
      <c r="F37" s="76">
        <f>分析係数表!C40</f>
        <v>0.83949490339266697</v>
      </c>
      <c r="G37" s="77">
        <f t="shared" si="1"/>
        <v>0</v>
      </c>
      <c r="H37" s="77">
        <v>1.0103866172726944E-3</v>
      </c>
      <c r="I37" s="77">
        <f t="shared" si="2"/>
        <v>1.0103866172726944E-3</v>
      </c>
      <c r="J37" s="76">
        <f>分析係数表!G40</f>
        <v>0.50502596749874351</v>
      </c>
      <c r="K37" s="78">
        <f t="shared" si="3"/>
        <v>5.1027147893592517E-4</v>
      </c>
      <c r="L37" s="79"/>
      <c r="M37" s="80"/>
      <c r="N37" s="81">
        <f>分析係数表!H40</f>
        <v>2.8775704886755897E-2</v>
      </c>
      <c r="O37" s="82">
        <f t="shared" si="4"/>
        <v>0.44074216082257867</v>
      </c>
      <c r="P37" s="76">
        <f>分析係数表!C40</f>
        <v>0.83949490339266697</v>
      </c>
      <c r="Q37" s="82">
        <f t="shared" si="5"/>
        <v>0.37000079772082595</v>
      </c>
      <c r="R37" s="83">
        <v>0.37024965317221725</v>
      </c>
      <c r="S37" s="84">
        <f t="shared" si="6"/>
        <v>0.37126003978948996</v>
      </c>
      <c r="T37" s="85">
        <f>分析係数表!F40</f>
        <v>0.7013737644496566</v>
      </c>
      <c r="U37" s="86">
        <f t="shared" si="7"/>
        <v>0.26039205169688384</v>
      </c>
      <c r="V37" s="87">
        <f>分析係数表!D40</f>
        <v>8.3012229854246944E-2</v>
      </c>
      <c r="W37" s="88">
        <f t="shared" si="8"/>
        <v>0</v>
      </c>
      <c r="X37" s="76">
        <f>分析係数表!E40</f>
        <v>5.1013570112246609E-2</v>
      </c>
      <c r="Y37" s="89">
        <f t="shared" si="9"/>
        <v>0</v>
      </c>
    </row>
    <row r="38" spans="1:25" x14ac:dyDescent="0.2">
      <c r="A38" s="6" t="s">
        <v>26</v>
      </c>
      <c r="B38" s="5" t="s">
        <v>276</v>
      </c>
      <c r="C38" s="90"/>
      <c r="D38" s="76">
        <f>投入係数表!S38</f>
        <v>0</v>
      </c>
      <c r="E38" s="77">
        <f t="shared" si="0"/>
        <v>0</v>
      </c>
      <c r="F38" s="76">
        <f>分析係数表!C41</f>
        <v>0.80611940933656756</v>
      </c>
      <c r="G38" s="77">
        <f t="shared" si="1"/>
        <v>0</v>
      </c>
      <c r="H38" s="77">
        <v>2.8525167767548976E-4</v>
      </c>
      <c r="I38" s="77">
        <f t="shared" si="2"/>
        <v>2.8525167767548976E-4</v>
      </c>
      <c r="J38" s="76">
        <f>分析係数表!G41</f>
        <v>0.44252267454123601</v>
      </c>
      <c r="K38" s="78">
        <f t="shared" si="3"/>
        <v>1.2623033532233231E-4</v>
      </c>
      <c r="L38" s="79"/>
      <c r="M38" s="80"/>
      <c r="N38" s="81">
        <f>分析係数表!H41</f>
        <v>5.550583676720789E-2</v>
      </c>
      <c r="O38" s="82">
        <f t="shared" si="4"/>
        <v>0.85015336831258859</v>
      </c>
      <c r="P38" s="76">
        <f>分析係数表!C41</f>
        <v>0.80611940933656756</v>
      </c>
      <c r="Q38" s="82">
        <f t="shared" si="5"/>
        <v>0.68532513110963733</v>
      </c>
      <c r="R38" s="83">
        <v>0.697411110380879</v>
      </c>
      <c r="S38" s="84">
        <f t="shared" si="6"/>
        <v>0.69769636205855445</v>
      </c>
      <c r="T38" s="85">
        <f>分析係数表!F41</f>
        <v>0.54745834212191524</v>
      </c>
      <c r="U38" s="86">
        <f t="shared" si="7"/>
        <v>0.38195969367706772</v>
      </c>
      <c r="V38" s="87">
        <f>分析係数表!D41</f>
        <v>0.12049145749841805</v>
      </c>
      <c r="W38" s="88">
        <f t="shared" si="8"/>
        <v>0</v>
      </c>
      <c r="X38" s="76">
        <f>分析係数表!E41</f>
        <v>0.11680025311115798</v>
      </c>
      <c r="Y38" s="89">
        <f t="shared" si="9"/>
        <v>0</v>
      </c>
    </row>
    <row r="39" spans="1:25" x14ac:dyDescent="0.2">
      <c r="A39" s="6" t="s">
        <v>51</v>
      </c>
      <c r="B39" s="5" t="s">
        <v>367</v>
      </c>
      <c r="C39" s="90"/>
      <c r="D39" s="76">
        <f>投入係数表!S39</f>
        <v>1.6501650165016502E-3</v>
      </c>
      <c r="E39" s="77">
        <f>$C$21*D39</f>
        <v>0.16501650165016502</v>
      </c>
      <c r="F39" s="76">
        <f>分析係数表!C42</f>
        <v>0.71104294478527608</v>
      </c>
      <c r="G39" s="77">
        <f>E39*F39</f>
        <v>0.11733381927149771</v>
      </c>
      <c r="H39" s="77">
        <v>0.12794122574017897</v>
      </c>
      <c r="I39" s="77">
        <f>C39+H39</f>
        <v>0.12794122574017897</v>
      </c>
      <c r="J39" s="76">
        <f>分析係数表!G42</f>
        <v>0.48544520547945208</v>
      </c>
      <c r="K39" s="78">
        <f>I39*J39</f>
        <v>6.2108454618734141E-2</v>
      </c>
      <c r="L39" s="79"/>
      <c r="M39" s="80"/>
      <c r="N39" s="81">
        <f>分析係数表!H42</f>
        <v>1.3778114335729669E-2</v>
      </c>
      <c r="O39" s="82">
        <f t="shared" si="4"/>
        <v>0.21103204624485056</v>
      </c>
      <c r="P39" s="76">
        <f>分析係数表!C42</f>
        <v>0.71104294478527608</v>
      </c>
      <c r="Q39" s="82">
        <f>O39*P39</f>
        <v>0.1500528476060011</v>
      </c>
      <c r="R39" s="83">
        <v>0.15506900146948852</v>
      </c>
      <c r="S39" s="84">
        <f>I39+R39</f>
        <v>0.28301022720966751</v>
      </c>
      <c r="T39" s="85">
        <f>分析係数表!F42</f>
        <v>0.55821917808219179</v>
      </c>
      <c r="U39" s="86">
        <f>S39*T39</f>
        <v>0.15798173642183494</v>
      </c>
      <c r="V39" s="87">
        <f>分析係数表!D42</f>
        <v>0.36986301369863012</v>
      </c>
      <c r="W39" s="88">
        <f>ROUND(S39*V39,0)</f>
        <v>0</v>
      </c>
      <c r="X39" s="76">
        <f>分析係数表!E42</f>
        <v>0.3535958904109589</v>
      </c>
      <c r="Y39" s="89">
        <f>ROUND(S39*X39,0)</f>
        <v>0</v>
      </c>
    </row>
    <row r="40" spans="1:25" x14ac:dyDescent="0.2">
      <c r="A40" s="6" t="s">
        <v>194</v>
      </c>
      <c r="B40" s="5" t="s">
        <v>41</v>
      </c>
      <c r="C40" s="90"/>
      <c r="D40" s="76">
        <f>投入係数表!S40</f>
        <v>2.8052805280528052E-2</v>
      </c>
      <c r="E40" s="77">
        <f>$C$21*D40</f>
        <v>2.8052805280528053</v>
      </c>
      <c r="F40" s="76">
        <f>分析係数表!C43</f>
        <v>0.39669527347252465</v>
      </c>
      <c r="G40" s="77">
        <f>E40*F40</f>
        <v>1.112841526243056</v>
      </c>
      <c r="H40" s="77">
        <v>1.4162740776365157</v>
      </c>
      <c r="I40" s="77">
        <f>C40+H40</f>
        <v>1.4162740776365157</v>
      </c>
      <c r="J40" s="76">
        <f>分析係数表!G43</f>
        <v>0.35613275613275613</v>
      </c>
      <c r="K40" s="78">
        <f>I40*J40</f>
        <v>0.50438159070806932</v>
      </c>
      <c r="L40" s="79"/>
      <c r="M40" s="80"/>
      <c r="N40" s="81">
        <f>分析係数表!H43</f>
        <v>3.7184190080937818E-2</v>
      </c>
      <c r="O40" s="82">
        <f t="shared" si="4"/>
        <v>0.56953045456943618</v>
      </c>
      <c r="P40" s="76">
        <f>分析係数表!C43</f>
        <v>0.39669527347252465</v>
      </c>
      <c r="Q40" s="82">
        <f>O40*P40</f>
        <v>0.22593003942635376</v>
      </c>
      <c r="R40" s="83">
        <v>0.36925487467703988</v>
      </c>
      <c r="S40" s="84">
        <f>I40+R40</f>
        <v>1.7855289523135556</v>
      </c>
      <c r="T40" s="85">
        <f>分析係数表!F43</f>
        <v>0.65281385281385285</v>
      </c>
      <c r="U40" s="86">
        <f>S40*T40</f>
        <v>1.1656180346704943</v>
      </c>
      <c r="V40" s="87">
        <f>分析係数表!D43</f>
        <v>0.13751803751803751</v>
      </c>
      <c r="W40" s="88">
        <f>ROUND(S40*V40,0)</f>
        <v>0</v>
      </c>
      <c r="X40" s="76">
        <f>分析係数表!E43</f>
        <v>9.1486291486291491E-2</v>
      </c>
      <c r="Y40" s="89">
        <f>ROUND(S40*X40,0)</f>
        <v>0</v>
      </c>
    </row>
    <row r="41" spans="1:25" x14ac:dyDescent="0.2">
      <c r="A41" s="6" t="s">
        <v>340</v>
      </c>
      <c r="B41" s="5" t="s">
        <v>42</v>
      </c>
      <c r="C41" s="90"/>
      <c r="D41" s="76">
        <f>投入係数表!S41</f>
        <v>0</v>
      </c>
      <c r="E41" s="77">
        <f>$C$21*D41</f>
        <v>0</v>
      </c>
      <c r="F41" s="76">
        <f>分析係数表!C44</f>
        <v>0.38370118845500845</v>
      </c>
      <c r="G41" s="77">
        <f>E41*F41</f>
        <v>0</v>
      </c>
      <c r="H41" s="77">
        <v>1.3391159852410935E-3</v>
      </c>
      <c r="I41" s="77">
        <f>C41+H41</f>
        <v>1.3391159852410935E-3</v>
      </c>
      <c r="J41" s="76">
        <f>分析係数表!G44</f>
        <v>0.26240733113673803</v>
      </c>
      <c r="K41" s="78">
        <f>I41*J41</f>
        <v>3.5139385176965879E-4</v>
      </c>
      <c r="L41" s="79"/>
      <c r="M41" s="80"/>
      <c r="N41" s="81">
        <f>分析係数表!H44</f>
        <v>0.11164108061327853</v>
      </c>
      <c r="O41" s="82">
        <f t="shared" si="4"/>
        <v>1.7099470299582753</v>
      </c>
      <c r="P41" s="76">
        <f>分析係数表!C44</f>
        <v>0.38370118845500845</v>
      </c>
      <c r="Q41" s="82">
        <f>O41*P41</f>
        <v>0.6561087075901022</v>
      </c>
      <c r="R41" s="83">
        <v>0.66624647564813955</v>
      </c>
      <c r="S41" s="84">
        <f>I41+R41</f>
        <v>0.6675855916333806</v>
      </c>
      <c r="T41" s="85">
        <f>分析係数表!F44</f>
        <v>0.45680601317957165</v>
      </c>
      <c r="U41" s="86">
        <f>S41*T41</f>
        <v>0.30495711257017022</v>
      </c>
      <c r="V41" s="87">
        <f>分析係数表!D44</f>
        <v>0.17087108731466227</v>
      </c>
      <c r="W41" s="88">
        <f>ROUND(S41*V41,0)</f>
        <v>0</v>
      </c>
      <c r="X41" s="76">
        <f>分析係数表!E44</f>
        <v>0.10131795716639209</v>
      </c>
      <c r="Y41" s="89">
        <f>ROUND(S41*X41,0)</f>
        <v>0</v>
      </c>
    </row>
    <row r="42" spans="1:25" x14ac:dyDescent="0.2">
      <c r="A42" s="6" t="s">
        <v>341</v>
      </c>
      <c r="B42" s="5" t="s">
        <v>278</v>
      </c>
      <c r="C42" s="90"/>
      <c r="D42" s="76">
        <f>投入係数表!S42</f>
        <v>1.6501650165016502E-3</v>
      </c>
      <c r="E42" s="77">
        <f>$C$21*D42</f>
        <v>0.16501650165016502</v>
      </c>
      <c r="F42" s="76">
        <f>分析係数表!C45</f>
        <v>1</v>
      </c>
      <c r="G42" s="77">
        <f>E42*F42</f>
        <v>0.16501650165016502</v>
      </c>
      <c r="H42" s="77">
        <v>0.18336142804317118</v>
      </c>
      <c r="I42" s="77">
        <f>C42+H42</f>
        <v>0.18336142804317118</v>
      </c>
      <c r="J42" s="76">
        <f>分析係数表!G45</f>
        <v>0</v>
      </c>
      <c r="K42" s="78">
        <f>I42*J42</f>
        <v>0</v>
      </c>
      <c r="L42" s="79"/>
      <c r="M42" s="80"/>
      <c r="N42" s="81">
        <f>分析係数表!H45</f>
        <v>0</v>
      </c>
      <c r="O42" s="82">
        <f t="shared" si="4"/>
        <v>0</v>
      </c>
      <c r="P42" s="76">
        <f>分析係数表!C45</f>
        <v>1</v>
      </c>
      <c r="Q42" s="82">
        <f>O42*P42</f>
        <v>0</v>
      </c>
      <c r="R42" s="83">
        <v>8.972215019263468E-3</v>
      </c>
      <c r="S42" s="84">
        <f>I42+R42</f>
        <v>0.19233364306243464</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投入係数表!S43</f>
        <v>3.3003300330033004E-3</v>
      </c>
      <c r="E43" s="77">
        <f>$C$21*D43</f>
        <v>0.33003300330033003</v>
      </c>
      <c r="F43" s="76">
        <f>分析係数表!C46</f>
        <v>8.9294904786412777E-2</v>
      </c>
      <c r="G43" s="77">
        <f>E43*F43</f>
        <v>2.9470265606076823E-2</v>
      </c>
      <c r="H43" s="77">
        <v>3.6703268393057042E-2</v>
      </c>
      <c r="I43" s="77">
        <f>C43+H43</f>
        <v>3.6703268393057042E-2</v>
      </c>
      <c r="J43" s="76">
        <f>分析係数表!G46</f>
        <v>8.6206896551724137E-3</v>
      </c>
      <c r="K43" s="78">
        <f>I43*J43</f>
        <v>3.1640748614704346E-4</v>
      </c>
      <c r="L43" s="79"/>
      <c r="M43" s="80"/>
      <c r="N43" s="81">
        <f>分析係数表!H46</f>
        <v>2.2501303069342959E-2</v>
      </c>
      <c r="O43" s="82">
        <f t="shared" si="4"/>
        <v>0.34464048665825703</v>
      </c>
      <c r="P43" s="76">
        <f>分析係数表!C46</f>
        <v>8.9294904786412777E-2</v>
      </c>
      <c r="Q43" s="82">
        <f>O43*P43</f>
        <v>3.0774639441692023E-2</v>
      </c>
      <c r="R43" s="83">
        <v>3.4388532824318765E-2</v>
      </c>
      <c r="S43" s="84">
        <f>I43+R43</f>
        <v>7.1091801217375808E-2</v>
      </c>
      <c r="T43" s="85">
        <f>分析係数表!F46</f>
        <v>0.31609195402298851</v>
      </c>
      <c r="U43" s="86">
        <f>S43*T43</f>
        <v>2.2471546361814192E-2</v>
      </c>
      <c r="V43" s="87">
        <f>分析係数表!D46</f>
        <v>1.4367816091954023E-2</v>
      </c>
      <c r="W43" s="88">
        <f>ROUND(S43*V43,0)</f>
        <v>0</v>
      </c>
      <c r="X43" s="76">
        <f>分析係数表!E46</f>
        <v>4.3103448275862072E-2</v>
      </c>
      <c r="Y43" s="89">
        <f>ROUND(S43*X43,0)</f>
        <v>0</v>
      </c>
    </row>
    <row r="44" spans="1:25" x14ac:dyDescent="0.2">
      <c r="A44" s="192">
        <v>40</v>
      </c>
      <c r="B44" s="14" t="s">
        <v>150</v>
      </c>
      <c r="C44" s="197">
        <f>SUM(C5:C43)</f>
        <v>100</v>
      </c>
      <c r="D44" s="92">
        <f>投入係数表!S44</f>
        <v>0.5907590759075908</v>
      </c>
      <c r="E44" s="91">
        <f>SUM(E5:E43)</f>
        <v>59.075907590759073</v>
      </c>
      <c r="F44" s="92">
        <f>分析係数表!C47</f>
        <v>0.47263002368346718</v>
      </c>
      <c r="G44" s="91">
        <f>SUM(G5:G43)</f>
        <v>11.540086149506461</v>
      </c>
      <c r="H44" s="91">
        <f>SUM(H5:H43)</f>
        <v>13.048504791492959</v>
      </c>
      <c r="I44" s="91">
        <f>SUM(I5:I43)</f>
        <v>113.04850479149297</v>
      </c>
      <c r="J44" s="92">
        <f>分析係数表!G47</f>
        <v>0.26462048578521241</v>
      </c>
      <c r="K44" s="93">
        <f>SUM(K5:K43)</f>
        <v>24.428178503524073</v>
      </c>
      <c r="L44" s="94">
        <f>最終需要_まとめ!$L$33</f>
        <v>0.627</v>
      </c>
      <c r="M44" s="91">
        <f>K44*L44</f>
        <v>15.316467921709593</v>
      </c>
      <c r="N44" s="95">
        <f>分析係数表!H47</f>
        <v>1</v>
      </c>
      <c r="O44" s="96">
        <f>SUM(O5:O43)</f>
        <v>15.316467921709595</v>
      </c>
      <c r="P44" s="92">
        <f>分析係数表!C47</f>
        <v>0.47263002368346718</v>
      </c>
      <c r="Q44" s="96">
        <f>SUM(Q5:Q43)</f>
        <v>6.5380634340748056</v>
      </c>
      <c r="R44" s="91">
        <f>SUM(R5:R43)</f>
        <v>7.3438405809443452</v>
      </c>
      <c r="S44" s="97">
        <f>SUM(S5:S43)</f>
        <v>120.39234537243729</v>
      </c>
      <c r="T44" s="98">
        <f>分析係数表!F47</f>
        <v>0.52662257348619745</v>
      </c>
      <c r="U44" s="99">
        <f>SUM(U5:U43)</f>
        <v>50.656088276904725</v>
      </c>
      <c r="V44" s="100">
        <f>分析係数表!D47</f>
        <v>0.12117876158981061</v>
      </c>
      <c r="W44" s="101">
        <f>SUM(W5:W43)</f>
        <v>6</v>
      </c>
      <c r="X44" s="92">
        <f>分析係数表!E47</f>
        <v>8.7670283594003556E-2</v>
      </c>
      <c r="Y44" s="102">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280</v>
      </c>
      <c r="S2" s="3" t="s">
        <v>152</v>
      </c>
      <c r="U2" s="64" t="s">
        <v>209</v>
      </c>
      <c r="W2" s="3" t="s">
        <v>130</v>
      </c>
      <c r="Y2" s="3" t="s">
        <v>153</v>
      </c>
    </row>
    <row r="3" spans="1:25" ht="44" x14ac:dyDescent="0.2">
      <c r="B3" s="65"/>
      <c r="C3" s="66" t="s">
        <v>227</v>
      </c>
      <c r="D3" s="66" t="s">
        <v>237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投入係数表!T5</f>
        <v>0</v>
      </c>
      <c r="E5" s="77">
        <f t="shared" ref="E5:E38" si="0">$C$22*D5</f>
        <v>0</v>
      </c>
      <c r="F5" s="76">
        <f>分析係数表!C8</f>
        <v>1</v>
      </c>
      <c r="G5" s="77">
        <f t="shared" ref="G5:G38" si="1">E5*F5</f>
        <v>0</v>
      </c>
      <c r="H5" s="77">
        <f t="array" ref="H5:H43">MMULT(逆行列係数!C5:AO43,'18'!G5:G43)</f>
        <v>1.143383856033856E-3</v>
      </c>
      <c r="I5" s="77">
        <f t="shared" ref="I5:I38" si="2">C5+H5</f>
        <v>1.143383856033856E-3</v>
      </c>
      <c r="J5" s="76">
        <f>分析係数表!G8</f>
        <v>0.11965371866250442</v>
      </c>
      <c r="K5" s="78">
        <f t="shared" ref="K5:K38" si="3">I5*J5</f>
        <v>1.3681013023312446E-4</v>
      </c>
      <c r="L5" s="79" t="s">
        <v>183</v>
      </c>
      <c r="M5" s="80" t="s">
        <v>183</v>
      </c>
      <c r="N5" s="81">
        <f>分析係数表!H8</f>
        <v>1.2017741412035444E-2</v>
      </c>
      <c r="O5" s="82">
        <f t="shared" ref="O5:O43" si="4">$M$44*N5</f>
        <v>0.17133810389760668</v>
      </c>
      <c r="P5" s="76">
        <f>分析係数表!C8</f>
        <v>1</v>
      </c>
      <c r="Q5" s="82">
        <f t="shared" ref="Q5:Q38" si="5">O5*P5</f>
        <v>0.17133810389760668</v>
      </c>
      <c r="R5" s="83">
        <f t="array" ref="R5:R43">MMULT(逆行列係数!C5:AO43,'18'!Q5:Q43)</f>
        <v>0.25517160452117493</v>
      </c>
      <c r="S5" s="84">
        <f t="shared" ref="S5:S38" si="6">I5+R5</f>
        <v>0.25631498837720879</v>
      </c>
      <c r="T5" s="85">
        <f>分析係数表!F8</f>
        <v>0.45142084768126667</v>
      </c>
      <c r="U5" s="86">
        <f t="shared" ref="U5:U38" si="7">S5*T5</f>
        <v>0.11570592932665361</v>
      </c>
      <c r="V5" s="87">
        <f>分析係数表!D8</f>
        <v>0.2219933704502301</v>
      </c>
      <c r="W5" s="167">
        <f t="shared" ref="W5:W38" si="8">ROUND(S5*V5,0)</f>
        <v>0</v>
      </c>
      <c r="X5" s="76">
        <f>分析係数表!E8</f>
        <v>0.14173076304186916</v>
      </c>
      <c r="Y5" s="166">
        <f t="shared" ref="Y5:Y38" si="9">ROUND(S5*X5,0)</f>
        <v>0</v>
      </c>
    </row>
    <row r="6" spans="1:25" x14ac:dyDescent="0.2">
      <c r="A6" s="6" t="s">
        <v>219</v>
      </c>
      <c r="B6" s="5" t="s">
        <v>265</v>
      </c>
      <c r="C6" s="90"/>
      <c r="D6" s="76">
        <f>投入係数表!T6</f>
        <v>0</v>
      </c>
      <c r="E6" s="77">
        <f t="shared" si="0"/>
        <v>0</v>
      </c>
      <c r="F6" s="76">
        <f>分析係数表!C9</f>
        <v>0.51136363636363635</v>
      </c>
      <c r="G6" s="77">
        <f t="shared" si="1"/>
        <v>0</v>
      </c>
      <c r="H6" s="77">
        <v>8.2025471277854601E-4</v>
      </c>
      <c r="I6" s="77">
        <f t="shared" si="2"/>
        <v>8.2025471277854601E-4</v>
      </c>
      <c r="J6" s="76">
        <f>分析係数表!G9</f>
        <v>0.25773195876288657</v>
      </c>
      <c r="K6" s="78">
        <f t="shared" si="3"/>
        <v>2.1140585380890358E-4</v>
      </c>
      <c r="L6" s="79"/>
      <c r="M6" s="80"/>
      <c r="N6" s="81">
        <f>分析係数表!H9</f>
        <v>6.2940707886274014E-4</v>
      </c>
      <c r="O6" s="82">
        <f t="shared" si="4"/>
        <v>8.9735177164049322E-3</v>
      </c>
      <c r="P6" s="76">
        <f>分析係数表!C9</f>
        <v>0.51136363636363635</v>
      </c>
      <c r="Q6" s="82">
        <f t="shared" si="5"/>
        <v>4.5887306504343401E-3</v>
      </c>
      <c r="R6" s="83">
        <v>5.4680398841273261E-3</v>
      </c>
      <c r="S6" s="84">
        <f t="shared" si="6"/>
        <v>6.2882945969058718E-3</v>
      </c>
      <c r="T6" s="85">
        <f>分析係数表!F9</f>
        <v>0.69072164948453607</v>
      </c>
      <c r="U6" s="86">
        <f t="shared" si="7"/>
        <v>4.3434612164195193E-3</v>
      </c>
      <c r="V6" s="87">
        <f>分析係数表!D9</f>
        <v>0.13402061855670103</v>
      </c>
      <c r="W6" s="167">
        <f t="shared" si="8"/>
        <v>0</v>
      </c>
      <c r="X6" s="76">
        <f>分析係数表!E9</f>
        <v>0</v>
      </c>
      <c r="Y6" s="166">
        <f t="shared" si="9"/>
        <v>0</v>
      </c>
    </row>
    <row r="7" spans="1:25" x14ac:dyDescent="0.2">
      <c r="A7" s="6" t="s">
        <v>220</v>
      </c>
      <c r="B7" s="5" t="s">
        <v>266</v>
      </c>
      <c r="C7" s="90"/>
      <c r="D7" s="76">
        <f>投入係数表!T7</f>
        <v>0</v>
      </c>
      <c r="E7" s="77">
        <f t="shared" si="0"/>
        <v>0</v>
      </c>
      <c r="F7" s="76">
        <f>分析係数表!C10</f>
        <v>1</v>
      </c>
      <c r="G7" s="77">
        <f t="shared" si="1"/>
        <v>0</v>
      </c>
      <c r="H7" s="77">
        <v>8.0298036287840757E-4</v>
      </c>
      <c r="I7" s="77">
        <f t="shared" si="2"/>
        <v>8.0298036287840757E-4</v>
      </c>
      <c r="J7" s="76">
        <f>分析係数表!G10</f>
        <v>0.17918250950570341</v>
      </c>
      <c r="K7" s="78">
        <f t="shared" si="3"/>
        <v>1.4388003650435345E-4</v>
      </c>
      <c r="L7" s="79"/>
      <c r="M7" s="80"/>
      <c r="N7" s="81">
        <f>分析係数表!H10</f>
        <v>1.2293107009037892E-3</v>
      </c>
      <c r="O7" s="82">
        <f t="shared" si="4"/>
        <v>1.7526401789853381E-2</v>
      </c>
      <c r="P7" s="76">
        <f>分析係数表!C10</f>
        <v>1</v>
      </c>
      <c r="Q7" s="82">
        <f t="shared" si="5"/>
        <v>1.7526401789853381E-2</v>
      </c>
      <c r="R7" s="83">
        <v>2.8171384417905884E-2</v>
      </c>
      <c r="S7" s="84">
        <f t="shared" si="6"/>
        <v>2.897436478078429E-2</v>
      </c>
      <c r="T7" s="85">
        <f>分析係数表!F10</f>
        <v>0.51806083650190116</v>
      </c>
      <c r="U7" s="86">
        <f t="shared" si="7"/>
        <v>1.5010483655444334E-2</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投入係数表!T8</f>
        <v>0</v>
      </c>
      <c r="E8" s="77">
        <f t="shared" si="0"/>
        <v>0</v>
      </c>
      <c r="F8" s="76">
        <f>分析係数表!C11</f>
        <v>1.1623683254631256E-2</v>
      </c>
      <c r="G8" s="77">
        <f t="shared" si="1"/>
        <v>0</v>
      </c>
      <c r="H8" s="77">
        <v>4.2753171051751072E-3</v>
      </c>
      <c r="I8" s="77">
        <f t="shared" si="2"/>
        <v>4.2753171051751072E-3</v>
      </c>
      <c r="J8" s="76">
        <f>分析係数表!G11</f>
        <v>0.35416666666666669</v>
      </c>
      <c r="K8" s="78">
        <f t="shared" si="3"/>
        <v>1.5141748080828505E-3</v>
      </c>
      <c r="L8" s="79"/>
      <c r="M8" s="80"/>
      <c r="N8" s="81">
        <f>分析係数表!H11</f>
        <v>-1.9668971214460629E-5</v>
      </c>
      <c r="O8" s="82">
        <f t="shared" si="4"/>
        <v>-2.8042242863765413E-4</v>
      </c>
      <c r="P8" s="76">
        <f>分析係数表!C11</f>
        <v>1.1623683254631256E-2</v>
      </c>
      <c r="Q8" s="82">
        <f t="shared" si="5"/>
        <v>-3.2595414879785286E-6</v>
      </c>
      <c r="R8" s="83">
        <v>9.5765651664394256E-4</v>
      </c>
      <c r="S8" s="84">
        <f t="shared" si="6"/>
        <v>5.2329736218190495E-3</v>
      </c>
      <c r="T8" s="85">
        <f>分析係数表!F11</f>
        <v>0.60416666666666663</v>
      </c>
      <c r="U8" s="86">
        <f t="shared" si="7"/>
        <v>3.1615882298490091E-3</v>
      </c>
      <c r="V8" s="87">
        <f>分析係数表!D11</f>
        <v>8.3333333333333329E-2</v>
      </c>
      <c r="W8" s="167">
        <f t="shared" si="8"/>
        <v>0</v>
      </c>
      <c r="X8" s="76">
        <f>分析係数表!E11</f>
        <v>6.25E-2</v>
      </c>
      <c r="Y8" s="166">
        <f t="shared" si="9"/>
        <v>0</v>
      </c>
    </row>
    <row r="9" spans="1:25" x14ac:dyDescent="0.2">
      <c r="A9" s="6" t="s">
        <v>222</v>
      </c>
      <c r="B9" s="5" t="s">
        <v>190</v>
      </c>
      <c r="C9" s="90"/>
      <c r="D9" s="76">
        <f>投入係数表!T9</f>
        <v>0</v>
      </c>
      <c r="E9" s="77">
        <f t="shared" si="0"/>
        <v>0</v>
      </c>
      <c r="F9" s="76">
        <f>分析係数表!C12</f>
        <v>0.11373523927905527</v>
      </c>
      <c r="G9" s="77">
        <f t="shared" si="1"/>
        <v>0</v>
      </c>
      <c r="H9" s="77">
        <v>2.8253517129431461E-4</v>
      </c>
      <c r="I9" s="77">
        <f t="shared" si="2"/>
        <v>2.8253517129431461E-4</v>
      </c>
      <c r="J9" s="76">
        <f>分析係数表!G12</f>
        <v>0.14013636107511129</v>
      </c>
      <c r="K9" s="78">
        <f t="shared" si="3"/>
        <v>3.9593450780918491E-5</v>
      </c>
      <c r="L9" s="79"/>
      <c r="M9" s="80"/>
      <c r="N9" s="81">
        <f>分析係数表!H12</f>
        <v>9.2788371704218012E-2</v>
      </c>
      <c r="O9" s="82">
        <f t="shared" si="4"/>
        <v>1.3228928070981334</v>
      </c>
      <c r="P9" s="76">
        <f>分析係数表!C12</f>
        <v>0.11373523927905527</v>
      </c>
      <c r="Q9" s="82">
        <f t="shared" si="5"/>
        <v>0.1504595299558473</v>
      </c>
      <c r="R9" s="83">
        <v>0.17000438408069596</v>
      </c>
      <c r="S9" s="84">
        <f t="shared" si="6"/>
        <v>0.17028691925199027</v>
      </c>
      <c r="T9" s="85">
        <f>分析係数表!F12</f>
        <v>0.31610976503070942</v>
      </c>
      <c r="U9" s="86">
        <f t="shared" si="7"/>
        <v>5.3829358032550033E-2</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投入係数表!T10</f>
        <v>0</v>
      </c>
      <c r="E10" s="77">
        <f t="shared" si="0"/>
        <v>0</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0.20036182526160387</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投入係数表!T11</f>
        <v>9.5238095238095247E-3</v>
      </c>
      <c r="E11" s="77">
        <f t="shared" si="0"/>
        <v>0.95238095238095244</v>
      </c>
      <c r="F11" s="76">
        <f>分析係数表!C14</f>
        <v>8.3810515356585125E-2</v>
      </c>
      <c r="G11" s="77">
        <f t="shared" si="1"/>
        <v>7.9819538434842977E-2</v>
      </c>
      <c r="H11" s="77">
        <v>9.0440788981215742E-2</v>
      </c>
      <c r="I11" s="77">
        <f t="shared" si="2"/>
        <v>9.0440788981215742E-2</v>
      </c>
      <c r="J11" s="76">
        <f>分析係数表!G14</f>
        <v>0.16188655194391333</v>
      </c>
      <c r="K11" s="78">
        <f t="shared" si="3"/>
        <v>1.4641147483256086E-2</v>
      </c>
      <c r="L11" s="79"/>
      <c r="M11" s="80"/>
      <c r="N11" s="81">
        <f>分析係数表!H14</f>
        <v>1.1703037872604074E-3</v>
      </c>
      <c r="O11" s="82">
        <f t="shared" si="4"/>
        <v>1.6685134503940421E-2</v>
      </c>
      <c r="P11" s="76">
        <f>分析係数表!C14</f>
        <v>8.3810515356585125E-2</v>
      </c>
      <c r="Q11" s="82">
        <f t="shared" si="5"/>
        <v>1.3983897215691871E-3</v>
      </c>
      <c r="R11" s="83">
        <v>5.2401457844120317E-3</v>
      </c>
      <c r="S11" s="84">
        <f t="shared" si="6"/>
        <v>9.5680934765627779E-2</v>
      </c>
      <c r="T11" s="85">
        <f>分析係数表!F14</f>
        <v>0.30656469088591459</v>
      </c>
      <c r="U11" s="86">
        <f t="shared" si="7"/>
        <v>2.933239619010004E-2</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投入係数表!T12</f>
        <v>1.9047619047619049E-2</v>
      </c>
      <c r="E12" s="77">
        <f t="shared" si="0"/>
        <v>1.9047619047619049</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0.12212396767169836</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投入係数表!T13</f>
        <v>0</v>
      </c>
      <c r="E13" s="77">
        <f t="shared" si="0"/>
        <v>0</v>
      </c>
      <c r="F13" s="76">
        <f>分析係数表!C16</f>
        <v>0.33235149729995095</v>
      </c>
      <c r="G13" s="77">
        <f t="shared" si="1"/>
        <v>0</v>
      </c>
      <c r="H13" s="77">
        <v>4.6977640222261745E-2</v>
      </c>
      <c r="I13" s="77">
        <f t="shared" si="2"/>
        <v>4.6977640222261745E-2</v>
      </c>
      <c r="J13" s="76">
        <f>分析係数表!G16</f>
        <v>3.3478406427854032E-2</v>
      </c>
      <c r="K13" s="78">
        <f t="shared" si="3"/>
        <v>1.5727365323823818E-3</v>
      </c>
      <c r="L13" s="79"/>
      <c r="M13" s="80"/>
      <c r="N13" s="81">
        <f>分析係数表!H16</f>
        <v>1.6757963474720455E-2</v>
      </c>
      <c r="O13" s="82">
        <f t="shared" si="4"/>
        <v>0.23891990919928133</v>
      </c>
      <c r="P13" s="76">
        <f>分析係数表!C16</f>
        <v>0.33235149729995095</v>
      </c>
      <c r="Q13" s="82">
        <f t="shared" si="5"/>
        <v>7.9405389557149472E-2</v>
      </c>
      <c r="R13" s="83">
        <v>9.807906176948096E-2</v>
      </c>
      <c r="S13" s="84">
        <f t="shared" si="6"/>
        <v>0.1450567019917427</v>
      </c>
      <c r="T13" s="85">
        <f>分析係数表!F16</f>
        <v>0.28858386340810177</v>
      </c>
      <c r="U13" s="86">
        <f t="shared" si="7"/>
        <v>4.1861023474014797E-2</v>
      </c>
      <c r="V13" s="87">
        <f>分析係数表!D16</f>
        <v>0</v>
      </c>
      <c r="W13" s="167">
        <f t="shared" si="8"/>
        <v>0</v>
      </c>
      <c r="X13" s="76">
        <f>分析係数表!E16</f>
        <v>0</v>
      </c>
      <c r="Y13" s="166">
        <f t="shared" si="9"/>
        <v>0</v>
      </c>
    </row>
    <row r="14" spans="1:25" x14ac:dyDescent="0.2">
      <c r="A14" s="6" t="s">
        <v>2</v>
      </c>
      <c r="B14" s="5" t="s">
        <v>364</v>
      </c>
      <c r="C14" s="90"/>
      <c r="D14" s="76">
        <f>投入係数表!T14</f>
        <v>1.9047619047619049E-2</v>
      </c>
      <c r="E14" s="77">
        <f t="shared" si="0"/>
        <v>1.9047619047619049</v>
      </c>
      <c r="F14" s="76">
        <f>分析係数表!C17</f>
        <v>6.074586697424067E-2</v>
      </c>
      <c r="G14" s="77">
        <f t="shared" si="1"/>
        <v>0.11570641328426795</v>
      </c>
      <c r="H14" s="77">
        <v>0.12265107504255443</v>
      </c>
      <c r="I14" s="77">
        <f t="shared" si="2"/>
        <v>0.12265107504255443</v>
      </c>
      <c r="J14" s="76">
        <f>分析係数表!G17</f>
        <v>0.21321961620469082</v>
      </c>
      <c r="K14" s="78">
        <f t="shared" si="3"/>
        <v>2.6151615147666188E-2</v>
      </c>
      <c r="L14" s="79"/>
      <c r="M14" s="80"/>
      <c r="N14" s="81">
        <f>分析係数表!H17</f>
        <v>2.8520008260967912E-3</v>
      </c>
      <c r="O14" s="82">
        <f t="shared" si="4"/>
        <v>4.0661252152459852E-2</v>
      </c>
      <c r="P14" s="76">
        <f>分析係数表!C17</f>
        <v>6.074586697424067E-2</v>
      </c>
      <c r="Q14" s="82">
        <f t="shared" si="5"/>
        <v>2.4700030142593833E-3</v>
      </c>
      <c r="R14" s="83">
        <v>4.505373086337687E-3</v>
      </c>
      <c r="S14" s="84">
        <f t="shared" si="6"/>
        <v>0.12715644812889212</v>
      </c>
      <c r="T14" s="85">
        <f>分析係数表!F17</f>
        <v>0.32302771855010659</v>
      </c>
      <c r="U14" s="86">
        <f t="shared" si="7"/>
        <v>4.1075057338010992E-2</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投入係数表!T15</f>
        <v>3.8095238095238099E-2</v>
      </c>
      <c r="E15" s="77">
        <f t="shared" si="0"/>
        <v>3.8095238095238098</v>
      </c>
      <c r="F15" s="76">
        <f>分析係数表!C18</f>
        <v>0.54911591355599221</v>
      </c>
      <c r="G15" s="77">
        <f t="shared" si="1"/>
        <v>2.0918701468799705</v>
      </c>
      <c r="H15" s="77">
        <v>2.2082054729979239</v>
      </c>
      <c r="I15" s="77">
        <f t="shared" si="2"/>
        <v>2.2082054729979239</v>
      </c>
      <c r="J15" s="76">
        <f>分析係数表!G18</f>
        <v>0.21576398062527521</v>
      </c>
      <c r="K15" s="78">
        <f t="shared" si="3"/>
        <v>0.47645120289255077</v>
      </c>
      <c r="L15" s="79"/>
      <c r="M15" s="80"/>
      <c r="N15" s="81">
        <f>分析係数表!H18</f>
        <v>4.5238633793259444E-4</v>
      </c>
      <c r="O15" s="82">
        <f t="shared" si="4"/>
        <v>6.4497158586660453E-3</v>
      </c>
      <c r="P15" s="76">
        <f>分析係数表!C18</f>
        <v>0.54911591355599221</v>
      </c>
      <c r="Q15" s="82">
        <f t="shared" si="5"/>
        <v>3.5416416159079764E-3</v>
      </c>
      <c r="R15" s="83">
        <v>8.2363283148288394E-3</v>
      </c>
      <c r="S15" s="84">
        <f t="shared" si="6"/>
        <v>2.2164418013127527</v>
      </c>
      <c r="T15" s="85">
        <f>分析係数表!F18</f>
        <v>0.45985615734624979</v>
      </c>
      <c r="U15" s="86">
        <f t="shared" si="7"/>
        <v>1.0192444097332825</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投入係数表!T16</f>
        <v>9.5238095238095247E-3</v>
      </c>
      <c r="E16" s="77">
        <f t="shared" si="0"/>
        <v>0.95238095238095244</v>
      </c>
      <c r="F16" s="76">
        <f>分析係数表!C19</f>
        <v>2.9142663503896937E-2</v>
      </c>
      <c r="G16" s="77">
        <f t="shared" si="1"/>
        <v>2.7754917622758991E-2</v>
      </c>
      <c r="H16" s="77">
        <v>3.2828733040191606E-2</v>
      </c>
      <c r="I16" s="77">
        <f t="shared" si="2"/>
        <v>3.2828733040191606E-2</v>
      </c>
      <c r="J16" s="76">
        <f>分析係数表!G19</f>
        <v>5.9139784946236562E-2</v>
      </c>
      <c r="K16" s="78">
        <f t="shared" si="3"/>
        <v>1.9414842120543424E-3</v>
      </c>
      <c r="L16" s="79"/>
      <c r="M16" s="80"/>
      <c r="N16" s="81">
        <f>分析係数表!H19</f>
        <v>-1.1801382728676376E-4</v>
      </c>
      <c r="O16" s="82">
        <f t="shared" si="4"/>
        <v>-1.6825345718259248E-3</v>
      </c>
      <c r="P16" s="76">
        <f>分析係数表!C19</f>
        <v>2.9142663503896937E-2</v>
      </c>
      <c r="Q16" s="82">
        <f t="shared" si="5"/>
        <v>-4.9033538860396235E-5</v>
      </c>
      <c r="R16" s="83">
        <v>1.0481942885809448E-4</v>
      </c>
      <c r="S16" s="84">
        <f t="shared" si="6"/>
        <v>3.29335524690497E-2</v>
      </c>
      <c r="T16" s="85">
        <f>分析係数表!F19</f>
        <v>0.2446236559139785</v>
      </c>
      <c r="U16" s="86">
        <f t="shared" si="7"/>
        <v>8.0563260072137703E-3</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投入係数表!T17</f>
        <v>4.7619047619047616E-2</v>
      </c>
      <c r="E17" s="77">
        <f t="shared" si="0"/>
        <v>4.7619047619047619</v>
      </c>
      <c r="F17" s="76">
        <f>分析係数表!C20</f>
        <v>9.9464422341239977E-3</v>
      </c>
      <c r="G17" s="77">
        <f t="shared" si="1"/>
        <v>4.7364010638685707E-2</v>
      </c>
      <c r="H17" s="77">
        <v>4.8554583331645605E-2</v>
      </c>
      <c r="I17" s="77">
        <f t="shared" si="2"/>
        <v>4.8554583331645605E-2</v>
      </c>
      <c r="J17" s="76">
        <f>分析係数表!G20</f>
        <v>0.10126582278481013</v>
      </c>
      <c r="K17" s="78">
        <f t="shared" si="3"/>
        <v>4.9169198310527193E-3</v>
      </c>
      <c r="L17" s="79"/>
      <c r="M17" s="80"/>
      <c r="N17" s="81">
        <f>分析係数表!H20</f>
        <v>5.6056567961212792E-4</v>
      </c>
      <c r="O17" s="82">
        <f t="shared" si="4"/>
        <v>7.992039216173143E-3</v>
      </c>
      <c r="P17" s="76">
        <f>分析係数表!C20</f>
        <v>9.9464422341239977E-3</v>
      </c>
      <c r="Q17" s="82">
        <f t="shared" si="5"/>
        <v>7.9492356396519803E-5</v>
      </c>
      <c r="R17" s="83">
        <v>1.4362473080579722E-4</v>
      </c>
      <c r="S17" s="84">
        <f t="shared" si="6"/>
        <v>4.8698208062451405E-2</v>
      </c>
      <c r="T17" s="85">
        <f>分析係数表!F20</f>
        <v>0.22784810126582278</v>
      </c>
      <c r="U17" s="86">
        <f t="shared" si="7"/>
        <v>1.1095794242077534E-2</v>
      </c>
      <c r="V17" s="87">
        <f>分析係数表!D20</f>
        <v>1.2658227848101266E-2</v>
      </c>
      <c r="W17" s="167">
        <f t="shared" si="8"/>
        <v>0</v>
      </c>
      <c r="X17" s="76">
        <f>分析係数表!E20</f>
        <v>0</v>
      </c>
      <c r="Y17" s="166">
        <f t="shared" si="9"/>
        <v>0</v>
      </c>
    </row>
    <row r="18" spans="1:25" x14ac:dyDescent="0.2">
      <c r="A18" s="6" t="s">
        <v>6</v>
      </c>
      <c r="B18" s="5" t="s">
        <v>34</v>
      </c>
      <c r="C18" s="90"/>
      <c r="D18" s="76">
        <f>投入係数表!T18</f>
        <v>2.8571428571428571E-2</v>
      </c>
      <c r="E18" s="77">
        <f t="shared" si="0"/>
        <v>2.8571428571428572</v>
      </c>
      <c r="F18" s="76">
        <f>分析係数表!C21</f>
        <v>0.16340425531914893</v>
      </c>
      <c r="G18" s="77">
        <f t="shared" si="1"/>
        <v>0.46686930091185408</v>
      </c>
      <c r="H18" s="77">
        <v>0.48193635170533083</v>
      </c>
      <c r="I18" s="77">
        <f t="shared" si="2"/>
        <v>0.48193635170533083</v>
      </c>
      <c r="J18" s="76">
        <f>分析係数表!G21</f>
        <v>0.28521373510861947</v>
      </c>
      <c r="K18" s="78">
        <f t="shared" si="3"/>
        <v>0.13745486695449871</v>
      </c>
      <c r="L18" s="79"/>
      <c r="M18" s="80"/>
      <c r="N18" s="81">
        <f>分析係数表!H21</f>
        <v>9.2444164707964954E-4</v>
      </c>
      <c r="O18" s="82">
        <f t="shared" si="4"/>
        <v>1.3179854145969744E-2</v>
      </c>
      <c r="P18" s="76">
        <f>分析係数表!C21</f>
        <v>0.16340425531914893</v>
      </c>
      <c r="Q18" s="82">
        <f t="shared" si="5"/>
        <v>2.1536442519371835E-3</v>
      </c>
      <c r="R18" s="83">
        <v>4.541567550674995E-3</v>
      </c>
      <c r="S18" s="84">
        <f t="shared" si="6"/>
        <v>0.48647791925600581</v>
      </c>
      <c r="T18" s="85">
        <f>分析係数表!F21</f>
        <v>0.42560149497780891</v>
      </c>
      <c r="U18" s="86">
        <f t="shared" si="7"/>
        <v>0.20704572970904989</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投入係数表!T19</f>
        <v>0</v>
      </c>
      <c r="E19" s="77">
        <f t="shared" si="0"/>
        <v>0</v>
      </c>
      <c r="F19" s="76">
        <f>分析係数表!C22</f>
        <v>3.8216560509554132E-2</v>
      </c>
      <c r="G19" s="77">
        <f t="shared" si="1"/>
        <v>0</v>
      </c>
      <c r="H19" s="77">
        <v>1.017015518424948E-3</v>
      </c>
      <c r="I19" s="77">
        <f t="shared" si="2"/>
        <v>1.017015518424948E-3</v>
      </c>
      <c r="J19" s="76">
        <f>分析係数表!G22</f>
        <v>0.19408999328408327</v>
      </c>
      <c r="K19" s="78">
        <f t="shared" si="3"/>
        <v>1.9739253514090661E-4</v>
      </c>
      <c r="L19" s="79"/>
      <c r="M19" s="80"/>
      <c r="N19" s="81">
        <f>分析係数表!H22</f>
        <v>3.9337942428921259E-5</v>
      </c>
      <c r="O19" s="82">
        <f t="shared" si="4"/>
        <v>5.6084485727530826E-4</v>
      </c>
      <c r="P19" s="76">
        <f>分析係数表!C22</f>
        <v>3.8216560509554132E-2</v>
      </c>
      <c r="Q19" s="82">
        <f t="shared" si="5"/>
        <v>2.1433561424534069E-5</v>
      </c>
      <c r="R19" s="83">
        <v>2.0027945060268107E-4</v>
      </c>
      <c r="S19" s="84">
        <f t="shared" si="6"/>
        <v>1.217294969027629E-3</v>
      </c>
      <c r="T19" s="85">
        <f>分析係数表!F22</f>
        <v>0.41168569509738079</v>
      </c>
      <c r="U19" s="86">
        <f t="shared" si="7"/>
        <v>5.0114292546268413E-4</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投入係数表!T20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4.206336429564812E-4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投入係数表!T21</f>
        <v>0</v>
      </c>
      <c r="E21" s="77">
        <f t="shared" si="0"/>
        <v>0</v>
      </c>
      <c r="F21" s="76">
        <f>分析係数表!C24</f>
        <v>0.44444444444444442</v>
      </c>
      <c r="G21" s="77">
        <f t="shared" si="1"/>
        <v>0</v>
      </c>
      <c r="H21" s="77">
        <v>4.8663292529085326E-3</v>
      </c>
      <c r="I21" s="77">
        <f t="shared" si="2"/>
        <v>4.8663292529085326E-3</v>
      </c>
      <c r="J21" s="76">
        <f>分析係数表!G24</f>
        <v>0.20874587458745875</v>
      </c>
      <c r="K21" s="78">
        <f t="shared" si="3"/>
        <v>1.0158261559289263E-3</v>
      </c>
      <c r="L21" s="79"/>
      <c r="M21" s="80"/>
      <c r="N21" s="81">
        <f>分析係数表!H24</f>
        <v>3.6387596746752162E-4</v>
      </c>
      <c r="O21" s="82">
        <f t="shared" si="4"/>
        <v>5.1878149297966015E-3</v>
      </c>
      <c r="P21" s="76">
        <f>分析係数表!C24</f>
        <v>0.44444444444444442</v>
      </c>
      <c r="Q21" s="82">
        <f t="shared" si="5"/>
        <v>2.305695524354045E-3</v>
      </c>
      <c r="R21" s="83">
        <v>8.0348311464603153E-3</v>
      </c>
      <c r="S21" s="84">
        <f t="shared" si="6"/>
        <v>1.2901160399368849E-2</v>
      </c>
      <c r="T21" s="85">
        <f>分析係数表!F24</f>
        <v>0.39356435643564358</v>
      </c>
      <c r="U21" s="86">
        <f t="shared" si="7"/>
        <v>5.0774368898506119E-3</v>
      </c>
      <c r="V21" s="87">
        <f>分析係数表!D24</f>
        <v>4.9504950495049507E-2</v>
      </c>
      <c r="W21" s="167">
        <f t="shared" si="8"/>
        <v>0</v>
      </c>
      <c r="X21" s="76">
        <f>分析係数表!E24</f>
        <v>5.1980198019801978E-2</v>
      </c>
      <c r="Y21" s="166">
        <f t="shared" si="9"/>
        <v>0</v>
      </c>
    </row>
    <row r="22" spans="1:25" x14ac:dyDescent="0.2">
      <c r="A22" s="6" t="s">
        <v>10</v>
      </c>
      <c r="B22" s="5" t="s">
        <v>271</v>
      </c>
      <c r="C22" s="75">
        <f>最終需要_まとめ!C23</f>
        <v>100</v>
      </c>
      <c r="D22" s="76">
        <f>投入係数表!T22</f>
        <v>0.29523809523809524</v>
      </c>
      <c r="E22" s="77">
        <f t="shared" si="0"/>
        <v>29.523809523809526</v>
      </c>
      <c r="F22" s="76">
        <f>分析係数表!C25</f>
        <v>6.3926940639269514E-3</v>
      </c>
      <c r="G22" s="77">
        <f t="shared" si="1"/>
        <v>0.18873668188736714</v>
      </c>
      <c r="H22" s="77">
        <v>0.18967374847896648</v>
      </c>
      <c r="I22" s="77">
        <f t="shared" si="2"/>
        <v>100.18967374847897</v>
      </c>
      <c r="J22" s="76">
        <f>分析係数表!G25</f>
        <v>0.2</v>
      </c>
      <c r="K22" s="78">
        <f t="shared" si="3"/>
        <v>20.037934749695793</v>
      </c>
      <c r="L22" s="79"/>
      <c r="M22" s="80"/>
      <c r="N22" s="81">
        <f>分析係数表!H25</f>
        <v>5.212277371832066E-4</v>
      </c>
      <c r="O22" s="82">
        <f t="shared" si="4"/>
        <v>7.4311943588978337E-3</v>
      </c>
      <c r="P22" s="76">
        <f>分析係数表!C25</f>
        <v>6.3926940639269514E-3</v>
      </c>
      <c r="Q22" s="82">
        <f t="shared" si="5"/>
        <v>4.7505352066013631E-5</v>
      </c>
      <c r="R22" s="83">
        <v>1.2496283821648732E-4</v>
      </c>
      <c r="S22" s="84">
        <f t="shared" si="6"/>
        <v>100.18979871131718</v>
      </c>
      <c r="T22" s="85">
        <f>分析係数表!F25</f>
        <v>0.35238095238095241</v>
      </c>
      <c r="U22" s="86">
        <f t="shared" si="7"/>
        <v>35.304976688749868</v>
      </c>
      <c r="V22" s="87">
        <f>分析係数表!D25</f>
        <v>0.33333333333333331</v>
      </c>
      <c r="W22" s="167">
        <f t="shared" si="8"/>
        <v>33</v>
      </c>
      <c r="X22" s="76">
        <f>分析係数表!E25</f>
        <v>6.6666666666666666E-2</v>
      </c>
      <c r="Y22" s="166">
        <f t="shared" si="9"/>
        <v>7</v>
      </c>
    </row>
    <row r="23" spans="1:25" x14ac:dyDescent="0.2">
      <c r="A23" s="6" t="s">
        <v>11</v>
      </c>
      <c r="B23" s="5" t="s">
        <v>35</v>
      </c>
      <c r="C23" s="90"/>
      <c r="D23" s="76">
        <f>投入係数表!T23</f>
        <v>1.9047619047619049E-2</v>
      </c>
      <c r="E23" s="77">
        <f t="shared" si="0"/>
        <v>1.9047619047619049</v>
      </c>
      <c r="F23" s="76">
        <f>分析係数表!C26</f>
        <v>0.22258379433778064</v>
      </c>
      <c r="G23" s="77">
        <f t="shared" si="1"/>
        <v>0.42396913207196313</v>
      </c>
      <c r="H23" s="77">
        <v>0.43947689331746848</v>
      </c>
      <c r="I23" s="77">
        <f t="shared" si="2"/>
        <v>0.43947689331746848</v>
      </c>
      <c r="J23" s="76">
        <f>分析係数表!G26</f>
        <v>0.19608865710560625</v>
      </c>
      <c r="K23" s="78">
        <f t="shared" si="3"/>
        <v>8.6176433839566177E-2</v>
      </c>
      <c r="L23" s="79"/>
      <c r="M23" s="80"/>
      <c r="N23" s="81">
        <f>分析係数表!H26</f>
        <v>1.1073630793741334E-2</v>
      </c>
      <c r="O23" s="82">
        <f t="shared" si="4"/>
        <v>0.15787782732299929</v>
      </c>
      <c r="P23" s="76">
        <f>分析係数表!C26</f>
        <v>0.22258379433778064</v>
      </c>
      <c r="Q23" s="82">
        <f t="shared" si="5"/>
        <v>3.5141045847358117E-2</v>
      </c>
      <c r="R23" s="83">
        <v>3.6951592629277365E-2</v>
      </c>
      <c r="S23" s="84">
        <f t="shared" si="6"/>
        <v>0.47642848594674586</v>
      </c>
      <c r="T23" s="85">
        <f>分析係数表!F26</f>
        <v>0.33481095176010428</v>
      </c>
      <c r="U23" s="86">
        <f t="shared" si="7"/>
        <v>0.15951347482545544</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投入係数表!T24</f>
        <v>0</v>
      </c>
      <c r="E24" s="77">
        <f t="shared" si="0"/>
        <v>0</v>
      </c>
      <c r="F24" s="76">
        <f>分析係数表!C27</f>
        <v>1.0521885521885488E-2</v>
      </c>
      <c r="G24" s="77">
        <f t="shared" si="1"/>
        <v>0</v>
      </c>
      <c r="H24" s="77">
        <v>4.3608809482992355E-5</v>
      </c>
      <c r="I24" s="77">
        <f t="shared" si="2"/>
        <v>4.3608809482992355E-5</v>
      </c>
      <c r="J24" s="76">
        <f>分析係数表!G27</f>
        <v>0.17391304347826086</v>
      </c>
      <c r="K24" s="78">
        <f t="shared" si="3"/>
        <v>7.5841407796508438E-6</v>
      </c>
      <c r="L24" s="79"/>
      <c r="M24" s="80"/>
      <c r="N24" s="81">
        <f>分析係数表!H27</f>
        <v>1.0867106595989497E-2</v>
      </c>
      <c r="O24" s="82">
        <f t="shared" si="4"/>
        <v>0.1549333918223039</v>
      </c>
      <c r="P24" s="76">
        <f>分析係数表!C27</f>
        <v>1.0521885521885488E-2</v>
      </c>
      <c r="Q24" s="82">
        <f t="shared" si="5"/>
        <v>1.6301914122717107E-3</v>
      </c>
      <c r="R24" s="83">
        <v>1.6435077184040899E-3</v>
      </c>
      <c r="S24" s="84">
        <f t="shared" si="6"/>
        <v>1.6871165278870824E-3</v>
      </c>
      <c r="T24" s="85">
        <f>分析係数表!F27</f>
        <v>0.36231884057971014</v>
      </c>
      <c r="U24" s="86">
        <f t="shared" si="7"/>
        <v>6.1127410430691388E-4</v>
      </c>
      <c r="V24" s="87">
        <f>分析係数表!D27</f>
        <v>0</v>
      </c>
      <c r="W24" s="167">
        <f t="shared" si="8"/>
        <v>0</v>
      </c>
      <c r="X24" s="76">
        <f>分析係数表!E27</f>
        <v>0</v>
      </c>
      <c r="Y24" s="166">
        <f t="shared" si="9"/>
        <v>0</v>
      </c>
    </row>
    <row r="25" spans="1:25" x14ac:dyDescent="0.2">
      <c r="A25" s="6" t="s">
        <v>13</v>
      </c>
      <c r="B25" s="5" t="s">
        <v>191</v>
      </c>
      <c r="C25" s="90"/>
      <c r="D25" s="76">
        <f>投入係数表!T25</f>
        <v>0</v>
      </c>
      <c r="E25" s="77">
        <f t="shared" si="0"/>
        <v>0</v>
      </c>
      <c r="F25" s="76">
        <f>分析係数表!C28</f>
        <v>5.934473521533068E-2</v>
      </c>
      <c r="G25" s="77">
        <f t="shared" si="1"/>
        <v>0</v>
      </c>
      <c r="H25" s="77">
        <v>3.3684709791558872E-3</v>
      </c>
      <c r="I25" s="77">
        <f t="shared" si="2"/>
        <v>3.3684709791558872E-3</v>
      </c>
      <c r="J25" s="76">
        <f>分析係数表!G28</f>
        <v>0.12525252525252525</v>
      </c>
      <c r="K25" s="78">
        <f t="shared" si="3"/>
        <v>4.2190949637912123E-4</v>
      </c>
      <c r="L25" s="79"/>
      <c r="M25" s="80"/>
      <c r="N25" s="81">
        <f>分析係数表!H28</f>
        <v>2.0780268088077654E-2</v>
      </c>
      <c r="O25" s="82">
        <f t="shared" si="4"/>
        <v>0.29626629585568159</v>
      </c>
      <c r="P25" s="76">
        <f>分析係数表!C28</f>
        <v>5.934473521533068E-2</v>
      </c>
      <c r="Q25" s="82">
        <f t="shared" si="5"/>
        <v>1.7581844880782245E-2</v>
      </c>
      <c r="R25" s="83">
        <v>1.8812274829991545E-2</v>
      </c>
      <c r="S25" s="84">
        <f t="shared" si="6"/>
        <v>2.2180745809147431E-2</v>
      </c>
      <c r="T25" s="85">
        <f>分析係数表!F28</f>
        <v>0.21414141414141413</v>
      </c>
      <c r="U25" s="86">
        <f t="shared" si="7"/>
        <v>4.7498162742820758E-3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投入係数表!T26</f>
        <v>9.5238095238095247E-3</v>
      </c>
      <c r="E26" s="77">
        <f t="shared" si="0"/>
        <v>0.95238095238095244</v>
      </c>
      <c r="F26" s="76">
        <f>分析係数表!C29</f>
        <v>0.10737736577829282</v>
      </c>
      <c r="G26" s="77">
        <f t="shared" si="1"/>
        <v>0.10226415788408841</v>
      </c>
      <c r="H26" s="77">
        <v>0.11038842145367847</v>
      </c>
      <c r="I26" s="77">
        <f t="shared" si="2"/>
        <v>0.11038842145367847</v>
      </c>
      <c r="J26" s="76">
        <f>分析係数表!G29</f>
        <v>0.26220204313280365</v>
      </c>
      <c r="K26" s="78">
        <f t="shared" si="3"/>
        <v>2.8944069643359511E-2</v>
      </c>
      <c r="L26" s="79"/>
      <c r="M26" s="80"/>
      <c r="N26" s="81">
        <f>分析係数表!H29</f>
        <v>9.8049821504086233E-3</v>
      </c>
      <c r="O26" s="82">
        <f t="shared" si="4"/>
        <v>0.13979058067587058</v>
      </c>
      <c r="P26" s="76">
        <f>分析係数表!C29</f>
        <v>0.10737736577829282</v>
      </c>
      <c r="Q26" s="82">
        <f t="shared" si="5"/>
        <v>1.5010344313592907E-2</v>
      </c>
      <c r="R26" s="83">
        <v>1.9254998020925684E-2</v>
      </c>
      <c r="S26" s="84">
        <f t="shared" si="6"/>
        <v>0.12964341947460414</v>
      </c>
      <c r="T26" s="85">
        <f>分析係数表!F29</f>
        <v>0.42792281498297391</v>
      </c>
      <c r="U26" s="86">
        <f t="shared" si="7"/>
        <v>5.5477377005591105E-2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投入係数表!T27</f>
        <v>0</v>
      </c>
      <c r="E27" s="77">
        <f t="shared" si="0"/>
        <v>0</v>
      </c>
      <c r="F27" s="76">
        <f>分析係数表!C30</f>
        <v>1</v>
      </c>
      <c r="G27" s="77">
        <f t="shared" si="1"/>
        <v>0</v>
      </c>
      <c r="H27" s="77">
        <v>3.4723598709697268E-2</v>
      </c>
      <c r="I27" s="77">
        <f t="shared" si="2"/>
        <v>3.4723598709697268E-2</v>
      </c>
      <c r="J27" s="76">
        <f>分析係数表!G30</f>
        <v>0.34459787999611008</v>
      </c>
      <c r="K27" s="78">
        <f t="shared" si="3"/>
        <v>1.1965678501197341E-2</v>
      </c>
      <c r="L27" s="79"/>
      <c r="M27" s="80"/>
      <c r="N27" s="81">
        <f>分析係数表!H30</f>
        <v>0</v>
      </c>
      <c r="O27" s="82">
        <f t="shared" si="4"/>
        <v>0</v>
      </c>
      <c r="P27" s="76">
        <f>分析係数表!C30</f>
        <v>1</v>
      </c>
      <c r="Q27" s="82">
        <f t="shared" si="5"/>
        <v>0</v>
      </c>
      <c r="R27" s="83">
        <v>3.5641632542853047E-2</v>
      </c>
      <c r="S27" s="84">
        <f t="shared" si="6"/>
        <v>7.0365231252550314E-2</v>
      </c>
      <c r="T27" s="85">
        <f>分析係数表!F30</f>
        <v>0.44063016629388313</v>
      </c>
      <c r="U27" s="86">
        <f t="shared" si="7"/>
        <v>3.1005043548118786E-2</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投入係数表!T28</f>
        <v>2.8571428571428571E-2</v>
      </c>
      <c r="E28" s="77">
        <f t="shared" si="0"/>
        <v>2.8571428571428572</v>
      </c>
      <c r="F28" s="76">
        <f>分析係数表!C31</f>
        <v>0.18861092824226466</v>
      </c>
      <c r="G28" s="77">
        <f t="shared" si="1"/>
        <v>0.53888836640647053</v>
      </c>
      <c r="H28" s="77">
        <v>0.59176684672185131</v>
      </c>
      <c r="I28" s="77">
        <f t="shared" si="2"/>
        <v>0.59176684672185131</v>
      </c>
      <c r="J28" s="76">
        <f>分析係数表!G31</f>
        <v>7.1118820468343447E-2</v>
      </c>
      <c r="K28" s="78">
        <f t="shared" si="3"/>
        <v>4.2085760131129059E-2</v>
      </c>
      <c r="L28" s="79"/>
      <c r="M28" s="80"/>
      <c r="N28" s="81">
        <f>分析係数表!H31</f>
        <v>2.3061868748955085E-2</v>
      </c>
      <c r="O28" s="82">
        <f t="shared" si="4"/>
        <v>0.32879529757764947</v>
      </c>
      <c r="P28" s="76">
        <f>分析係数表!C31</f>
        <v>0.18861092824226466</v>
      </c>
      <c r="Q28" s="82">
        <f t="shared" si="5"/>
        <v>6.2014386277812097E-2</v>
      </c>
      <c r="R28" s="83">
        <v>7.9832043497228319E-2</v>
      </c>
      <c r="S28" s="84">
        <f t="shared" si="6"/>
        <v>0.67159889021907959</v>
      </c>
      <c r="T28" s="85">
        <f>分析係数表!F31</f>
        <v>0.34518647007805725</v>
      </c>
      <c r="U28" s="86">
        <f t="shared" si="7"/>
        <v>0.23182685022306476</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投入係数表!T29</f>
        <v>0</v>
      </c>
      <c r="E29" s="77">
        <f t="shared" si="0"/>
        <v>0</v>
      </c>
      <c r="F29" s="76">
        <f>分析係数表!C32</f>
        <v>1</v>
      </c>
      <c r="G29" s="77">
        <f t="shared" si="1"/>
        <v>0</v>
      </c>
      <c r="H29" s="77">
        <v>1.2391355029461258E-2</v>
      </c>
      <c r="I29" s="77">
        <f t="shared" si="2"/>
        <v>1.2391355029461258E-2</v>
      </c>
      <c r="J29" s="76">
        <f>分析係数表!G32</f>
        <v>0.14006342494714588</v>
      </c>
      <c r="K29" s="78">
        <f t="shared" si="3"/>
        <v>1.7355756251623855E-3</v>
      </c>
      <c r="L29" s="79"/>
      <c r="M29" s="80"/>
      <c r="N29" s="81">
        <f>分析係数表!H32</f>
        <v>6.5891053568443107E-3</v>
      </c>
      <c r="O29" s="82">
        <f t="shared" si="4"/>
        <v>9.3941513593614134E-2</v>
      </c>
      <c r="P29" s="76">
        <f>分析係数表!C32</f>
        <v>1</v>
      </c>
      <c r="Q29" s="82">
        <f t="shared" si="5"/>
        <v>9.3941513593614134E-2</v>
      </c>
      <c r="R29" s="83">
        <v>0.12263846340581747</v>
      </c>
      <c r="S29" s="84">
        <f t="shared" si="6"/>
        <v>0.13502981843527873</v>
      </c>
      <c r="T29" s="85">
        <f>分析係数表!F32</f>
        <v>0.48202959830866809</v>
      </c>
      <c r="U29" s="86">
        <f t="shared" si="7"/>
        <v>6.5088369140049784E-2</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投入係数表!T30</f>
        <v>0</v>
      </c>
      <c r="E30" s="77">
        <f t="shared" si="0"/>
        <v>0</v>
      </c>
      <c r="F30" s="76">
        <f>分析係数表!C33</f>
        <v>0.72406639004149376</v>
      </c>
      <c r="G30" s="77">
        <f t="shared" si="1"/>
        <v>0</v>
      </c>
      <c r="H30" s="77">
        <v>1.2444712680672038E-2</v>
      </c>
      <c r="I30" s="77">
        <f t="shared" si="2"/>
        <v>1.2444712680672038E-2</v>
      </c>
      <c r="J30" s="76">
        <f>分析係数表!G33</f>
        <v>0.50714966634890368</v>
      </c>
      <c r="K30" s="78">
        <f t="shared" si="3"/>
        <v>6.3113318838107944E-3</v>
      </c>
      <c r="L30" s="79"/>
      <c r="M30" s="80"/>
      <c r="N30" s="81">
        <f>分析係数表!H33</f>
        <v>9.6377958950857076E-4</v>
      </c>
      <c r="O30" s="82">
        <f t="shared" si="4"/>
        <v>1.3740699003245052E-2</v>
      </c>
      <c r="P30" s="76">
        <f>分析係数表!C33</f>
        <v>0.72406639004149376</v>
      </c>
      <c r="Q30" s="82">
        <f t="shared" si="5"/>
        <v>9.9491783239263956E-3</v>
      </c>
      <c r="R30" s="83">
        <v>3.0821191794774074E-2</v>
      </c>
      <c r="S30" s="84">
        <f t="shared" si="6"/>
        <v>4.3265904475446114E-2</v>
      </c>
      <c r="T30" s="85">
        <f>分析係数表!F33</f>
        <v>0.64537654909437558</v>
      </c>
      <c r="U30" s="86">
        <f t="shared" si="7"/>
        <v>2.7922800123810314E-2</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投入係数表!T31</f>
        <v>4.7619047619047616E-2</v>
      </c>
      <c r="E31" s="77">
        <f t="shared" si="0"/>
        <v>4.7619047619047619</v>
      </c>
      <c r="F31" s="76">
        <f>分析係数表!C34</f>
        <v>0.32384390579336431</v>
      </c>
      <c r="G31" s="77">
        <f t="shared" si="1"/>
        <v>1.5421138371112586</v>
      </c>
      <c r="H31" s="77">
        <v>1.6244279324414379</v>
      </c>
      <c r="I31" s="77">
        <f t="shared" si="2"/>
        <v>1.6244279324414379</v>
      </c>
      <c r="J31" s="76">
        <f>分析係数表!G34</f>
        <v>0.42504523132592403</v>
      </c>
      <c r="K31" s="78">
        <f t="shared" si="3"/>
        <v>0.69045534631686345</v>
      </c>
      <c r="L31" s="79"/>
      <c r="M31" s="80"/>
      <c r="N31" s="81">
        <f>分析係数表!H34</f>
        <v>0.16282957819891231</v>
      </c>
      <c r="O31" s="82">
        <f t="shared" si="4"/>
        <v>2.3214770754768197</v>
      </c>
      <c r="P31" s="76">
        <f>分析係数表!C34</f>
        <v>0.32384390579336431</v>
      </c>
      <c r="Q31" s="82">
        <f t="shared" si="5"/>
        <v>0.75179620333217012</v>
      </c>
      <c r="R31" s="83">
        <v>0.81179827402015814</v>
      </c>
      <c r="S31" s="84">
        <f t="shared" si="6"/>
        <v>2.4362262064615958</v>
      </c>
      <c r="T31" s="85">
        <f>分析係数表!F34</f>
        <v>0.69998707676402172</v>
      </c>
      <c r="U31" s="86">
        <f t="shared" si="7"/>
        <v>1.7053268605969545</v>
      </c>
      <c r="V31" s="87">
        <f>分析係数表!D34</f>
        <v>0.29303437580770225</v>
      </c>
      <c r="W31" s="167">
        <f t="shared" si="8"/>
        <v>1</v>
      </c>
      <c r="X31" s="76">
        <f>分析係数表!E34</f>
        <v>0.18493150684931506</v>
      </c>
      <c r="Y31" s="166">
        <f t="shared" si="9"/>
        <v>0</v>
      </c>
    </row>
    <row r="32" spans="1:25" x14ac:dyDescent="0.2">
      <c r="A32" s="6" t="s">
        <v>20</v>
      </c>
      <c r="B32" s="5" t="s">
        <v>37</v>
      </c>
      <c r="C32" s="90"/>
      <c r="D32" s="76">
        <f>投入係数表!T32</f>
        <v>9.5238095238095247E-3</v>
      </c>
      <c r="E32" s="77">
        <f t="shared" si="0"/>
        <v>0.95238095238095244</v>
      </c>
      <c r="F32" s="76">
        <f>分析係数表!C35</f>
        <v>0.26996197718631176</v>
      </c>
      <c r="G32" s="77">
        <f t="shared" si="1"/>
        <v>0.25710664493934454</v>
      </c>
      <c r="H32" s="77">
        <v>0.29331826013465495</v>
      </c>
      <c r="I32" s="77">
        <f t="shared" si="2"/>
        <v>0.29331826013465495</v>
      </c>
      <c r="J32" s="76">
        <f>分析係数表!G35</f>
        <v>0.31501962183374954</v>
      </c>
      <c r="K32" s="78">
        <f t="shared" si="3"/>
        <v>9.2401007384552383E-2</v>
      </c>
      <c r="L32" s="79"/>
      <c r="M32" s="80"/>
      <c r="N32" s="81">
        <f>分析係数表!H35</f>
        <v>6.1563879901261762E-2</v>
      </c>
      <c r="O32" s="82">
        <f t="shared" si="4"/>
        <v>0.87772220163585735</v>
      </c>
      <c r="P32" s="76">
        <f>分析係数表!C35</f>
        <v>0.26996197718631176</v>
      </c>
      <c r="Q32" s="82">
        <f t="shared" si="5"/>
        <v>0.23695162097393865</v>
      </c>
      <c r="R32" s="83">
        <v>0.29827241825295908</v>
      </c>
      <c r="S32" s="84">
        <f t="shared" si="6"/>
        <v>0.59159067838761403</v>
      </c>
      <c r="T32" s="85">
        <f>分析係数表!F35</f>
        <v>0.64537995005351412</v>
      </c>
      <c r="U32" s="86">
        <f t="shared" si="7"/>
        <v>0.38180076246992289</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投入係数表!T33</f>
        <v>0</v>
      </c>
      <c r="E33" s="77">
        <f t="shared" si="0"/>
        <v>0</v>
      </c>
      <c r="F33" s="76">
        <f>分析係数表!C36</f>
        <v>0.80496031746031749</v>
      </c>
      <c r="G33" s="77">
        <f t="shared" si="1"/>
        <v>0</v>
      </c>
      <c r="H33" s="77">
        <v>7.2337244305304998E-2</v>
      </c>
      <c r="I33" s="77">
        <f t="shared" si="2"/>
        <v>7.2337244305304998E-2</v>
      </c>
      <c r="J33" s="76">
        <f>分析係数表!G36</f>
        <v>2.1935483870967741E-2</v>
      </c>
      <c r="K33" s="78">
        <f t="shared" si="3"/>
        <v>1.5867524557292708E-3</v>
      </c>
      <c r="L33" s="79"/>
      <c r="M33" s="80"/>
      <c r="N33" s="81">
        <f>分析係数表!H36</f>
        <v>0.17534887837691648</v>
      </c>
      <c r="O33" s="82">
        <f t="shared" si="4"/>
        <v>2.4999659513046866</v>
      </c>
      <c r="P33" s="76">
        <f>分析係数表!C36</f>
        <v>0.80496031746031749</v>
      </c>
      <c r="Q33" s="82">
        <f t="shared" si="5"/>
        <v>2.012373385802205</v>
      </c>
      <c r="R33" s="83">
        <v>2.0924258994711189</v>
      </c>
      <c r="S33" s="84">
        <f t="shared" si="6"/>
        <v>2.1647631437764239</v>
      </c>
      <c r="T33" s="85">
        <f>分析係数表!F36</f>
        <v>0.87987711213517661</v>
      </c>
      <c r="U33" s="86">
        <f t="shared" si="7"/>
        <v>1.904725543402666</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投入係数表!T34</f>
        <v>9.5238095238095247E-3</v>
      </c>
      <c r="E34" s="77">
        <f t="shared" si="0"/>
        <v>0.95238095238095244</v>
      </c>
      <c r="F34" s="76">
        <f>分析係数表!C37</f>
        <v>0.55184267327524184</v>
      </c>
      <c r="G34" s="77">
        <f t="shared" si="1"/>
        <v>0.52556445073832558</v>
      </c>
      <c r="H34" s="77">
        <v>0.71997246207473375</v>
      </c>
      <c r="I34" s="77">
        <f t="shared" si="2"/>
        <v>0.71997246207473375</v>
      </c>
      <c r="J34" s="76">
        <f>分析係数表!G37</f>
        <v>0.39950799507995077</v>
      </c>
      <c r="K34" s="78">
        <f t="shared" si="3"/>
        <v>0.28763475483625278</v>
      </c>
      <c r="L34" s="79"/>
      <c r="M34" s="80"/>
      <c r="N34" s="81">
        <f>分析係数表!H37</f>
        <v>4.8346331245144224E-2</v>
      </c>
      <c r="O34" s="82">
        <f t="shared" si="4"/>
        <v>0.68927832959135382</v>
      </c>
      <c r="P34" s="76">
        <f>分析係数表!C37</f>
        <v>0.55184267327524184</v>
      </c>
      <c r="Q34" s="82">
        <f t="shared" si="5"/>
        <v>0.3803731960323859</v>
      </c>
      <c r="R34" s="83">
        <v>0.48682426901657089</v>
      </c>
      <c r="S34" s="84">
        <f t="shared" si="6"/>
        <v>1.2067967310913046</v>
      </c>
      <c r="T34" s="85">
        <f>分析係数表!F37</f>
        <v>0.59204592045920457</v>
      </c>
      <c r="U34" s="86">
        <f t="shared" si="7"/>
        <v>0.71447908146611061</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投入係数表!T35</f>
        <v>0</v>
      </c>
      <c r="E35" s="77">
        <f t="shared" si="0"/>
        <v>0</v>
      </c>
      <c r="F35" s="76">
        <f>分析係数表!C38</f>
        <v>1.1757092007334657E-2</v>
      </c>
      <c r="G35" s="77">
        <f t="shared" si="1"/>
        <v>0</v>
      </c>
      <c r="H35" s="77">
        <v>1.9905311396874654E-3</v>
      </c>
      <c r="I35" s="77">
        <f t="shared" si="2"/>
        <v>1.9905311396874654E-3</v>
      </c>
      <c r="J35" s="76">
        <f>分析係数表!G38</f>
        <v>0.32317073170731708</v>
      </c>
      <c r="K35" s="78">
        <f t="shared" si="3"/>
        <v>6.4328140489899801E-4</v>
      </c>
      <c r="L35" s="79"/>
      <c r="M35" s="80"/>
      <c r="N35" s="81">
        <f>分析係数表!H38</f>
        <v>4.2711170992201251E-2</v>
      </c>
      <c r="O35" s="82">
        <f t="shared" si="4"/>
        <v>0.60893730378666588</v>
      </c>
      <c r="P35" s="76">
        <f>分析係数表!C38</f>
        <v>1.1757092007334657E-2</v>
      </c>
      <c r="Q35" s="82">
        <f t="shared" si="5"/>
        <v>7.1593319073181257E-3</v>
      </c>
      <c r="R35" s="83">
        <v>8.5648190217350473E-3</v>
      </c>
      <c r="S35" s="84">
        <f t="shared" si="6"/>
        <v>1.0555350161422512E-2</v>
      </c>
      <c r="T35" s="85">
        <f>分析係数表!F38</f>
        <v>0.53048780487804881</v>
      </c>
      <c r="U35" s="86">
        <f t="shared" si="7"/>
        <v>5.5994845368521869E-3</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投入係数表!T36</f>
        <v>0</v>
      </c>
      <c r="E36" s="77">
        <f t="shared" si="0"/>
        <v>0</v>
      </c>
      <c r="F36" s="76">
        <f>分析係数表!C39</f>
        <v>1</v>
      </c>
      <c r="G36" s="77">
        <f t="shared" si="1"/>
        <v>0</v>
      </c>
      <c r="H36" s="77">
        <v>1.1298519728540784E-3</v>
      </c>
      <c r="I36" s="77">
        <f t="shared" si="2"/>
        <v>1.1298519728540784E-3</v>
      </c>
      <c r="J36" s="76">
        <f>分析係数表!G39</f>
        <v>0.35350897115602997</v>
      </c>
      <c r="K36" s="78">
        <f t="shared" si="3"/>
        <v>3.9941280848225595E-4</v>
      </c>
      <c r="L36" s="79"/>
      <c r="M36" s="80"/>
      <c r="N36" s="81">
        <f>分析係数表!H39</f>
        <v>3.855118358034283E-3</v>
      </c>
      <c r="O36" s="82">
        <f t="shared" si="4"/>
        <v>5.4962796012980208E-2</v>
      </c>
      <c r="P36" s="76">
        <f>分析係数表!C39</f>
        <v>1</v>
      </c>
      <c r="Q36" s="82">
        <f t="shared" si="5"/>
        <v>5.4962796012980208E-2</v>
      </c>
      <c r="R36" s="83">
        <v>6.1033664356659995E-2</v>
      </c>
      <c r="S36" s="84">
        <f t="shared" si="6"/>
        <v>6.2163516329514071E-2</v>
      </c>
      <c r="T36" s="85">
        <f>分析係数表!F39</f>
        <v>0.70417896888485121</v>
      </c>
      <c r="U36" s="86">
        <f t="shared" si="7"/>
        <v>4.377424083117383E-2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投入係数表!T37</f>
        <v>0</v>
      </c>
      <c r="E37" s="77">
        <f t="shared" si="0"/>
        <v>0</v>
      </c>
      <c r="F37" s="76">
        <f>分析係数表!C40</f>
        <v>0.83949490339266697</v>
      </c>
      <c r="G37" s="77">
        <f t="shared" si="1"/>
        <v>0</v>
      </c>
      <c r="H37" s="77">
        <v>1.2465919837868111E-3</v>
      </c>
      <c r="I37" s="77">
        <f t="shared" si="2"/>
        <v>1.2465919837868111E-3</v>
      </c>
      <c r="J37" s="76">
        <f>分析係数表!G40</f>
        <v>0.50502596749874351</v>
      </c>
      <c r="K37" s="78">
        <f t="shared" si="3"/>
        <v>6.2956132268811229E-4</v>
      </c>
      <c r="L37" s="79"/>
      <c r="M37" s="80"/>
      <c r="N37" s="81">
        <f>分析係数表!H40</f>
        <v>2.8775704886755897E-2</v>
      </c>
      <c r="O37" s="82">
        <f t="shared" si="4"/>
        <v>0.41025801309688797</v>
      </c>
      <c r="P37" s="76">
        <f>分析係数表!C40</f>
        <v>0.83949490339266697</v>
      </c>
      <c r="Q37" s="82">
        <f t="shared" si="5"/>
        <v>0.34440951107083945</v>
      </c>
      <c r="R37" s="83">
        <v>0.34464115431287823</v>
      </c>
      <c r="S37" s="84">
        <f t="shared" si="6"/>
        <v>0.34588774629666502</v>
      </c>
      <c r="T37" s="85">
        <f>分析係数表!F40</f>
        <v>0.7013737644496566</v>
      </c>
      <c r="U37" s="86">
        <f t="shared" si="7"/>
        <v>0.24259659069709971</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投入係数表!T38</f>
        <v>0</v>
      </c>
      <c r="E38" s="77">
        <f t="shared" si="0"/>
        <v>0</v>
      </c>
      <c r="F38" s="76">
        <f>分析係数表!C41</f>
        <v>0.80611940933656756</v>
      </c>
      <c r="G38" s="77">
        <f t="shared" si="1"/>
        <v>0</v>
      </c>
      <c r="H38" s="77">
        <v>1.1675567945584704E-4</v>
      </c>
      <c r="I38" s="77">
        <f t="shared" si="2"/>
        <v>1.1675567945584704E-4</v>
      </c>
      <c r="J38" s="76">
        <f>分析係数表!G41</f>
        <v>0.44252267454123601</v>
      </c>
      <c r="K38" s="78">
        <f t="shared" si="3"/>
        <v>5.1667035540680674E-5</v>
      </c>
      <c r="L38" s="79"/>
      <c r="M38" s="80"/>
      <c r="N38" s="81">
        <f>分析係数表!H41</f>
        <v>5.550583676720789E-2</v>
      </c>
      <c r="O38" s="82">
        <f t="shared" si="4"/>
        <v>0.79135209361545988</v>
      </c>
      <c r="P38" s="76">
        <f>分析係数表!C41</f>
        <v>0.80611940933656756</v>
      </c>
      <c r="Q38" s="82">
        <f t="shared" si="5"/>
        <v>0.6379242822825506</v>
      </c>
      <c r="R38" s="83">
        <v>0.64917432886964299</v>
      </c>
      <c r="S38" s="84">
        <f t="shared" si="6"/>
        <v>0.64929108454909878</v>
      </c>
      <c r="T38" s="85">
        <f>分析係数表!F41</f>
        <v>0.54745834212191524</v>
      </c>
      <c r="U38" s="86">
        <f t="shared" si="7"/>
        <v>0.35545982070178994</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投入係数表!T39</f>
        <v>0</v>
      </c>
      <c r="E39" s="77">
        <f>$C$22*D39</f>
        <v>0</v>
      </c>
      <c r="F39" s="76">
        <f>分析係数表!C42</f>
        <v>0.71104294478527608</v>
      </c>
      <c r="G39" s="77">
        <f>E39*F39</f>
        <v>0</v>
      </c>
      <c r="H39" s="77">
        <v>5.5346056332025361E-3</v>
      </c>
      <c r="I39" s="77">
        <f>C39+H39</f>
        <v>5.5346056332025361E-3</v>
      </c>
      <c r="J39" s="76">
        <f>分析係数表!G42</f>
        <v>0.48544520547945208</v>
      </c>
      <c r="K39" s="78">
        <f>I39*J39</f>
        <v>2.6867477688577381E-3</v>
      </c>
      <c r="L39" s="79"/>
      <c r="M39" s="80"/>
      <c r="N39" s="81">
        <f>分析係数表!H42</f>
        <v>1.3778114335729669E-2</v>
      </c>
      <c r="O39" s="82">
        <f t="shared" si="4"/>
        <v>0.19643591126067672</v>
      </c>
      <c r="P39" s="76">
        <f>分析係数表!C42</f>
        <v>0.71104294478527608</v>
      </c>
      <c r="Q39" s="82">
        <f>O39*P39</f>
        <v>0.13967436880437076</v>
      </c>
      <c r="R39" s="83">
        <v>0.14434357792559899</v>
      </c>
      <c r="S39" s="84">
        <f>I39+R39</f>
        <v>0.14987818355880153</v>
      </c>
      <c r="T39" s="85">
        <f>分析係数表!F42</f>
        <v>0.55821917808219179</v>
      </c>
      <c r="U39" s="86">
        <f>S39*T39</f>
        <v>8.3664876438646063E-2</v>
      </c>
      <c r="V39" s="87">
        <f>分析係数表!D42</f>
        <v>0.36986301369863012</v>
      </c>
      <c r="W39" s="167">
        <f>ROUND(S39*V39,0)</f>
        <v>0</v>
      </c>
      <c r="X39" s="76">
        <f>分析係数表!E42</f>
        <v>0.3535958904109589</v>
      </c>
      <c r="Y39" s="166">
        <f>ROUND(S39*X39,0)</f>
        <v>0</v>
      </c>
    </row>
    <row r="40" spans="1:25" x14ac:dyDescent="0.2">
      <c r="A40" s="6" t="s">
        <v>194</v>
      </c>
      <c r="B40" s="5" t="s">
        <v>41</v>
      </c>
      <c r="C40" s="90"/>
      <c r="D40" s="76">
        <f>投入係数表!T40</f>
        <v>4.7619047619047616E-2</v>
      </c>
      <c r="E40" s="77">
        <f>$C$22*D40</f>
        <v>4.7619047619047619</v>
      </c>
      <c r="F40" s="76">
        <f>分析係数表!C43</f>
        <v>0.39669527347252465</v>
      </c>
      <c r="G40" s="77">
        <f>E40*F40</f>
        <v>1.889025111773927</v>
      </c>
      <c r="H40" s="77">
        <v>2.1894885070935954</v>
      </c>
      <c r="I40" s="77">
        <f>C40+H40</f>
        <v>2.1894885070935954</v>
      </c>
      <c r="J40" s="76">
        <f>分析係数表!G43</f>
        <v>0.35613275613275613</v>
      </c>
      <c r="K40" s="78">
        <f>I40*J40</f>
        <v>0.77974857655223573</v>
      </c>
      <c r="L40" s="79"/>
      <c r="M40" s="80"/>
      <c r="N40" s="81">
        <f>分析係数表!H43</f>
        <v>3.7184190080937818E-2</v>
      </c>
      <c r="O40" s="82">
        <f t="shared" si="4"/>
        <v>0.53013860133948509</v>
      </c>
      <c r="P40" s="76">
        <f>分析係数表!C43</f>
        <v>0.39669527347252465</v>
      </c>
      <c r="Q40" s="82">
        <f>O40*P40</f>
        <v>0.21030347743670877</v>
      </c>
      <c r="R40" s="83">
        <v>0.34371518016023239</v>
      </c>
      <c r="S40" s="84">
        <f>I40+R40</f>
        <v>2.5332036872538279</v>
      </c>
      <c r="T40" s="85">
        <f>分析係数表!F43</f>
        <v>0.65281385281385285</v>
      </c>
      <c r="U40" s="86">
        <f>S40*T40</f>
        <v>1.6537104590384297</v>
      </c>
      <c r="V40" s="87">
        <f>分析係数表!D43</f>
        <v>0.13751803751803751</v>
      </c>
      <c r="W40" s="167">
        <f>ROUND(S40*V40,0)</f>
        <v>0</v>
      </c>
      <c r="X40" s="76">
        <f>分析係数表!E43</f>
        <v>9.1486291486291491E-2</v>
      </c>
      <c r="Y40" s="166">
        <f>ROUND(S40*X40,0)</f>
        <v>0</v>
      </c>
    </row>
    <row r="41" spans="1:25" x14ac:dyDescent="0.2">
      <c r="A41" s="6" t="s">
        <v>340</v>
      </c>
      <c r="B41" s="5" t="s">
        <v>42</v>
      </c>
      <c r="C41" s="90"/>
      <c r="D41" s="76">
        <f>投入係数表!T41</f>
        <v>0</v>
      </c>
      <c r="E41" s="77">
        <f>$C$22*D41</f>
        <v>0</v>
      </c>
      <c r="F41" s="76">
        <f>分析係数表!C44</f>
        <v>0.38370118845500845</v>
      </c>
      <c r="G41" s="77">
        <f>E41*F41</f>
        <v>0</v>
      </c>
      <c r="H41" s="77">
        <v>1.2611773250116533E-3</v>
      </c>
      <c r="I41" s="77">
        <f>C41+H41</f>
        <v>1.2611773250116533E-3</v>
      </c>
      <c r="J41" s="76">
        <f>分析係数表!G44</f>
        <v>0.26240733113673803</v>
      </c>
      <c r="K41" s="78">
        <f>I41*J41</f>
        <v>3.3094217594647839E-4</v>
      </c>
      <c r="L41" s="79"/>
      <c r="M41" s="80"/>
      <c r="N41" s="81">
        <f>分析係数表!H44</f>
        <v>0.11164108061327853</v>
      </c>
      <c r="O41" s="82">
        <f t="shared" si="4"/>
        <v>1.591677704947325</v>
      </c>
      <c r="P41" s="76">
        <f>分析係数表!C44</f>
        <v>0.38370118845500845</v>
      </c>
      <c r="Q41" s="82">
        <f>O41*P41</f>
        <v>0.61072862702562891</v>
      </c>
      <c r="R41" s="83">
        <v>0.62016521138362446</v>
      </c>
      <c r="S41" s="84">
        <f>I41+R41</f>
        <v>0.62142638870863609</v>
      </c>
      <c r="T41" s="85">
        <f>分析係数表!F44</f>
        <v>0.45680601317957165</v>
      </c>
      <c r="U41" s="86">
        <f>S41*T41</f>
        <v>0.28387131111057085</v>
      </c>
      <c r="V41" s="87">
        <f>分析係数表!D44</f>
        <v>0.17087108731466227</v>
      </c>
      <c r="W41" s="167">
        <f>ROUND(S41*V41,0)</f>
        <v>0</v>
      </c>
      <c r="X41" s="76">
        <f>分析係数表!E44</f>
        <v>0.10131795716639209</v>
      </c>
      <c r="Y41" s="166">
        <f>ROUND(S41*X41,0)</f>
        <v>0</v>
      </c>
    </row>
    <row r="42" spans="1:25" x14ac:dyDescent="0.2">
      <c r="A42" s="6" t="s">
        <v>341</v>
      </c>
      <c r="B42" s="5" t="s">
        <v>278</v>
      </c>
      <c r="C42" s="90"/>
      <c r="D42" s="76">
        <f>投入係数表!T42</f>
        <v>0</v>
      </c>
      <c r="E42" s="77">
        <f>$C$22*D42</f>
        <v>0</v>
      </c>
      <c r="F42" s="76">
        <f>分析係数表!C45</f>
        <v>1</v>
      </c>
      <c r="G42" s="77">
        <f>E42*F42</f>
        <v>0</v>
      </c>
      <c r="H42" s="77">
        <v>1.1652411711995984E-2</v>
      </c>
      <c r="I42" s="77">
        <f>C42+H42</f>
        <v>1.1652411711995984E-2</v>
      </c>
      <c r="J42" s="76">
        <f>分析係数表!G45</f>
        <v>0</v>
      </c>
      <c r="K42" s="78">
        <f>I42*J42</f>
        <v>0</v>
      </c>
      <c r="L42" s="79"/>
      <c r="M42" s="80"/>
      <c r="N42" s="81">
        <f>分析係数表!H45</f>
        <v>0</v>
      </c>
      <c r="O42" s="82">
        <f t="shared" si="4"/>
        <v>0</v>
      </c>
      <c r="P42" s="76">
        <f>分析係数表!C45</f>
        <v>1</v>
      </c>
      <c r="Q42" s="82">
        <f>O42*P42</f>
        <v>0</v>
      </c>
      <c r="R42" s="83">
        <v>8.3516473668214519E-3</v>
      </c>
      <c r="S42" s="84">
        <f>I42+R42</f>
        <v>2.0004059078817436E-2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投入係数表!T43</f>
        <v>0</v>
      </c>
      <c r="E43" s="77">
        <f>$C$22*D43</f>
        <v>0</v>
      </c>
      <c r="F43" s="76">
        <f>分析係数表!C46</f>
        <v>8.9294904786412777E-2</v>
      </c>
      <c r="G43" s="77">
        <f>E43*F43</f>
        <v>0</v>
      </c>
      <c r="H43" s="77">
        <v>5.9574013114124143E-3</v>
      </c>
      <c r="I43" s="77">
        <f>C43+H43</f>
        <v>5.9574013114124143E-3</v>
      </c>
      <c r="J43" s="76">
        <f>分析係数表!G46</f>
        <v>8.6206896551724137E-3</v>
      </c>
      <c r="K43" s="78">
        <f>I43*J43</f>
        <v>5.1356907857003571E-5</v>
      </c>
      <c r="L43" s="79"/>
      <c r="M43" s="80"/>
      <c r="N43" s="81">
        <f>分析係数表!H46</f>
        <v>2.2501303069342959E-2</v>
      </c>
      <c r="O43" s="82">
        <f t="shared" si="4"/>
        <v>0.32080325836147633</v>
      </c>
      <c r="P43" s="76">
        <f>分析係数表!C46</f>
        <v>8.9294904786412777E-2</v>
      </c>
      <c r="Q43" s="82">
        <f>O43*P43</f>
        <v>2.8646096410559006E-2</v>
      </c>
      <c r="R43" s="83">
        <v>3.2010033084857045E-2</v>
      </c>
      <c r="S43" s="84">
        <f>I43+R43</f>
        <v>3.7967434396269456E-2</v>
      </c>
      <c r="T43" s="85">
        <f>分析係数表!F46</f>
        <v>0.31609195402298851</v>
      </c>
      <c r="U43" s="86">
        <f>S43*T43</f>
        <v>1.2001200527556438E-2</v>
      </c>
      <c r="V43" s="87">
        <f>分析係数表!D46</f>
        <v>1.4367816091954023E-2</v>
      </c>
      <c r="W43" s="167">
        <f>ROUND(S43*V43,0)</f>
        <v>0</v>
      </c>
      <c r="X43" s="76">
        <f>分析係数表!E46</f>
        <v>4.3103448275862072E-2</v>
      </c>
      <c r="Y43" s="166">
        <f>ROUND(S43*X43,0)</f>
        <v>0</v>
      </c>
    </row>
    <row r="44" spans="1:25" x14ac:dyDescent="0.2">
      <c r="A44" s="192">
        <v>40</v>
      </c>
      <c r="B44" s="14" t="s">
        <v>150</v>
      </c>
      <c r="C44" s="197">
        <f>SUM(C5:C43)</f>
        <v>100</v>
      </c>
      <c r="D44" s="92">
        <f>投入係数表!T44</f>
        <v>0.63809523809523805</v>
      </c>
      <c r="E44" s="91">
        <f>SUM(E5:E43)</f>
        <v>63.809523809523796</v>
      </c>
      <c r="F44" s="92">
        <f>分析係数表!C47</f>
        <v>0.47263002368346718</v>
      </c>
      <c r="G44" s="91">
        <f>SUM(G5:G43)</f>
        <v>8.2970527105851257</v>
      </c>
      <c r="H44" s="91">
        <f>SUM(H5:H43)</f>
        <v>9.3675138502881836</v>
      </c>
      <c r="I44" s="91">
        <f>SUM(I5:I43)</f>
        <v>109.36751385028816</v>
      </c>
      <c r="J44" s="92">
        <f>分析係数表!G47</f>
        <v>0.26462048578521241</v>
      </c>
      <c r="K44" s="93">
        <f>SUM(K5:K43)</f>
        <v>22.738591555951025</v>
      </c>
      <c r="L44" s="94">
        <f>最終需要_まとめ!$L$33</f>
        <v>0.627</v>
      </c>
      <c r="M44" s="91">
        <f>K44*L44</f>
        <v>14.257096905581292</v>
      </c>
      <c r="N44" s="95">
        <f>分析係数表!H47</f>
        <v>1</v>
      </c>
      <c r="O44" s="96">
        <f>SUM(O5:O43)</f>
        <v>14.257096905581292</v>
      </c>
      <c r="P44" s="92">
        <f>分析係数表!C47</f>
        <v>0.47263002368346718</v>
      </c>
      <c r="Q44" s="96">
        <f>SUM(Q5:Q43)</f>
        <v>6.0858550699094698</v>
      </c>
      <c r="R44" s="91">
        <f>SUM(R5:R43)</f>
        <v>6.835900245203355</v>
      </c>
      <c r="S44" s="97">
        <f>SUM(S5:S43)</f>
        <v>116.20341409549157</v>
      </c>
      <c r="T44" s="98">
        <f>分析係数表!F47</f>
        <v>0.52662257348619745</v>
      </c>
      <c r="U44" s="99">
        <f>SUM(U5:U43)</f>
        <v>44.823522062782303</v>
      </c>
      <c r="V44" s="100">
        <f>分析係数表!D47</f>
        <v>0.12117876158981061</v>
      </c>
      <c r="W44" s="164">
        <f>SUM(W5:W43)</f>
        <v>34</v>
      </c>
      <c r="X44" s="92">
        <f>分析係数表!E47</f>
        <v>8.7670283594003556E-2</v>
      </c>
      <c r="Y44" s="165">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295</v>
      </c>
      <c r="S2" s="3" t="s">
        <v>152</v>
      </c>
      <c r="U2" s="64" t="s">
        <v>209</v>
      </c>
      <c r="W2" s="3" t="s">
        <v>130</v>
      </c>
      <c r="Y2" s="3" t="s">
        <v>153</v>
      </c>
    </row>
    <row r="3" spans="1:25" ht="44" x14ac:dyDescent="0.2">
      <c r="B3" s="65"/>
      <c r="C3" s="66" t="s">
        <v>227</v>
      </c>
      <c r="D3" s="66" t="s">
        <v>313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投入係数表!U5</f>
        <v>0</v>
      </c>
      <c r="E5" s="77">
        <f t="shared" ref="E5:E38" si="0">$C$23*D5</f>
        <v>0</v>
      </c>
      <c r="F5" s="76">
        <f>分析係数表!C8</f>
        <v>1</v>
      </c>
      <c r="G5" s="77">
        <f t="shared" ref="G5:G38" si="1">E5*F5</f>
        <v>0</v>
      </c>
      <c r="H5" s="77">
        <f t="array" ref="H5:H43">MMULT(逆行列係数!C5:AO43,'19'!G5:G43)</f>
        <v>1.4600176269856837E-3</v>
      </c>
      <c r="I5" s="77">
        <f t="shared" ref="I5:I38" si="2">C5+H5</f>
        <v>1.4600176269856837E-3</v>
      </c>
      <c r="J5" s="76">
        <f>分析係数表!G8</f>
        <v>0.11965371866250442</v>
      </c>
      <c r="K5" s="78">
        <f t="shared" ref="K5:K38" si="3">I5*J5</f>
        <v>1.7469653838164231E-4</v>
      </c>
      <c r="L5" s="79" t="s">
        <v>183</v>
      </c>
      <c r="M5" s="80" t="s">
        <v>183</v>
      </c>
      <c r="N5" s="81">
        <f>分析係数表!H8</f>
        <v>1.2017741412035444E-2</v>
      </c>
      <c r="O5" s="82">
        <f t="shared" ref="O5:O43" si="4">$M$44*N5</f>
        <v>0.17085709616457029</v>
      </c>
      <c r="P5" s="76">
        <f>分析係数表!C8</f>
        <v>1</v>
      </c>
      <c r="Q5" s="82">
        <f t="shared" ref="Q5:Q38" si="5">O5*P5</f>
        <v>0.17085709616457029</v>
      </c>
      <c r="R5" s="83">
        <f t="array" ref="R5:R43">MMULT(逆行列係数!C5:AO43,'19'!Q5:Q43)</f>
        <v>0.25445524597492108</v>
      </c>
      <c r="S5" s="84">
        <f t="shared" ref="S5:S38" si="6">I5+R5</f>
        <v>0.25591526360190675</v>
      </c>
      <c r="T5" s="85">
        <f>分析係数表!F8</f>
        <v>0.45142084768126667</v>
      </c>
      <c r="U5" s="86">
        <f t="shared" ref="U5:U38" si="7">S5*T5</f>
        <v>0.11552548522974755</v>
      </c>
      <c r="V5" s="87">
        <f>分析係数表!D8</f>
        <v>0.2219933704502301</v>
      </c>
      <c r="W5" s="167">
        <f t="shared" ref="W5:W38" si="8">ROUND(S5*V5,0)</f>
        <v>0</v>
      </c>
      <c r="X5" s="76">
        <f>分析係数表!E8</f>
        <v>0.14173076304186916</v>
      </c>
      <c r="Y5" s="166">
        <f t="shared" ref="Y5:Y38" si="9">ROUND(S5*X5,0)</f>
        <v>0</v>
      </c>
    </row>
    <row r="6" spans="1:25" x14ac:dyDescent="0.2">
      <c r="A6" s="6" t="s">
        <v>219</v>
      </c>
      <c r="B6" s="5" t="s">
        <v>265</v>
      </c>
      <c r="C6" s="90"/>
      <c r="D6" s="76">
        <f>投入係数表!U6</f>
        <v>0</v>
      </c>
      <c r="E6" s="77">
        <f t="shared" si="0"/>
        <v>0</v>
      </c>
      <c r="F6" s="76">
        <f>分析係数表!C9</f>
        <v>0.51136363636363635</v>
      </c>
      <c r="G6" s="77">
        <f t="shared" si="1"/>
        <v>0</v>
      </c>
      <c r="H6" s="77">
        <v>6.6390056286568292E-4</v>
      </c>
      <c r="I6" s="77">
        <f t="shared" si="2"/>
        <v>6.6390056286568292E-4</v>
      </c>
      <c r="J6" s="76">
        <f>分析係数表!G9</f>
        <v>0.25773195876288657</v>
      </c>
      <c r="K6" s="78">
        <f t="shared" si="3"/>
        <v>1.7110839249115538E-4</v>
      </c>
      <c r="L6" s="79"/>
      <c r="M6" s="80"/>
      <c r="N6" s="81">
        <f>分析係数表!H9</f>
        <v>6.2940707886274014E-4</v>
      </c>
      <c r="O6" s="82">
        <f t="shared" si="4"/>
        <v>8.9483258220396881E-3</v>
      </c>
      <c r="P6" s="76">
        <f>分析係数表!C9</f>
        <v>0.51136363636363635</v>
      </c>
      <c r="Q6" s="82">
        <f t="shared" si="5"/>
        <v>4.5758484317248403E-3</v>
      </c>
      <c r="R6" s="83">
        <v>5.4526891278799663E-3</v>
      </c>
      <c r="S6" s="84">
        <f t="shared" si="6"/>
        <v>6.1165896907456494E-3</v>
      </c>
      <c r="T6" s="85">
        <f>分析係数表!F9</f>
        <v>0.69072164948453607</v>
      </c>
      <c r="U6" s="86">
        <f t="shared" si="7"/>
        <v>4.2248609204119433E-3</v>
      </c>
      <c r="V6" s="87">
        <f>分析係数表!D9</f>
        <v>0.13402061855670103</v>
      </c>
      <c r="W6" s="167">
        <f t="shared" si="8"/>
        <v>0</v>
      </c>
      <c r="X6" s="76">
        <f>分析係数表!E9</f>
        <v>0</v>
      </c>
      <c r="Y6" s="166">
        <f t="shared" si="9"/>
        <v>0</v>
      </c>
    </row>
    <row r="7" spans="1:25" x14ac:dyDescent="0.2">
      <c r="A7" s="6" t="s">
        <v>220</v>
      </c>
      <c r="B7" s="5" t="s">
        <v>266</v>
      </c>
      <c r="C7" s="90"/>
      <c r="D7" s="76">
        <f>投入係数表!U7</f>
        <v>0</v>
      </c>
      <c r="E7" s="77">
        <f t="shared" si="0"/>
        <v>0</v>
      </c>
      <c r="F7" s="76">
        <f>分析係数表!C10</f>
        <v>1</v>
      </c>
      <c r="G7" s="77">
        <f t="shared" si="1"/>
        <v>0</v>
      </c>
      <c r="H7" s="77">
        <v>3.921586602886524E-4</v>
      </c>
      <c r="I7" s="77">
        <f t="shared" si="2"/>
        <v>3.921586602886524E-4</v>
      </c>
      <c r="J7" s="76">
        <f>分析係数表!G10</f>
        <v>0.17918250950570341</v>
      </c>
      <c r="K7" s="78">
        <f t="shared" si="3"/>
        <v>7.0267972874915377E-5</v>
      </c>
      <c r="L7" s="79"/>
      <c r="M7" s="80"/>
      <c r="N7" s="81">
        <f>分析係数表!H10</f>
        <v>1.2293107009037892E-3</v>
      </c>
      <c r="O7" s="82">
        <f t="shared" si="4"/>
        <v>1.7477198871171263E-2</v>
      </c>
      <c r="P7" s="76">
        <f>分析係数表!C10</f>
        <v>1</v>
      </c>
      <c r="Q7" s="82">
        <f t="shared" si="5"/>
        <v>1.7477198871171263E-2</v>
      </c>
      <c r="R7" s="83">
        <v>2.8092297201185824E-2</v>
      </c>
      <c r="S7" s="84">
        <f t="shared" si="6"/>
        <v>2.8484455861474477E-2</v>
      </c>
      <c r="T7" s="85">
        <f>分析係数表!F10</f>
        <v>0.51806083650190116</v>
      </c>
      <c r="U7" s="86">
        <f t="shared" si="7"/>
        <v>1.4756681030896949E-2</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投入係数表!U8</f>
        <v>0</v>
      </c>
      <c r="E8" s="77">
        <f t="shared" si="0"/>
        <v>0</v>
      </c>
      <c r="F8" s="76">
        <f>分析係数表!C11</f>
        <v>1.1623683254631256E-2</v>
      </c>
      <c r="G8" s="77">
        <f t="shared" si="1"/>
        <v>0</v>
      </c>
      <c r="H8" s="77">
        <v>1.9309490402149591E-3</v>
      </c>
      <c r="I8" s="77">
        <f t="shared" si="2"/>
        <v>1.9309490402149591E-3</v>
      </c>
      <c r="J8" s="76">
        <f>分析係数表!G11</f>
        <v>0.35416666666666669</v>
      </c>
      <c r="K8" s="78">
        <f t="shared" si="3"/>
        <v>6.8387778507613144E-4</v>
      </c>
      <c r="L8" s="79"/>
      <c r="M8" s="80"/>
      <c r="N8" s="81">
        <f>分析係数表!H11</f>
        <v>-1.9668971214460629E-5</v>
      </c>
      <c r="O8" s="82">
        <f t="shared" si="4"/>
        <v>-2.7963518193874025E-4</v>
      </c>
      <c r="P8" s="76">
        <f>分析係数表!C11</f>
        <v>1.1623683254631256E-2</v>
      </c>
      <c r="Q8" s="82">
        <f t="shared" si="5"/>
        <v>-3.2503907817070999E-6</v>
      </c>
      <c r="R8" s="83">
        <v>9.5496803008071043E-4</v>
      </c>
      <c r="S8" s="84">
        <f t="shared" si="6"/>
        <v>2.8859170702956695E-3</v>
      </c>
      <c r="T8" s="85">
        <f>分析係数表!F11</f>
        <v>0.60416666666666663</v>
      </c>
      <c r="U8" s="86">
        <f t="shared" si="7"/>
        <v>1.7435748966369668E-3</v>
      </c>
      <c r="V8" s="87">
        <f>分析係数表!D11</f>
        <v>8.3333333333333329E-2</v>
      </c>
      <c r="W8" s="167">
        <f t="shared" si="8"/>
        <v>0</v>
      </c>
      <c r="X8" s="76">
        <f>分析係数表!E11</f>
        <v>6.25E-2</v>
      </c>
      <c r="Y8" s="166">
        <f t="shared" si="9"/>
        <v>0</v>
      </c>
    </row>
    <row r="9" spans="1:25" x14ac:dyDescent="0.2">
      <c r="A9" s="6" t="s">
        <v>222</v>
      </c>
      <c r="B9" s="5" t="s">
        <v>190</v>
      </c>
      <c r="C9" s="90"/>
      <c r="D9" s="76">
        <f>投入係数表!U9</f>
        <v>0</v>
      </c>
      <c r="E9" s="77">
        <f t="shared" si="0"/>
        <v>0</v>
      </c>
      <c r="F9" s="76">
        <f>分析係数表!C12</f>
        <v>0.11373523927905527</v>
      </c>
      <c r="G9" s="77">
        <f t="shared" si="1"/>
        <v>0</v>
      </c>
      <c r="H9" s="77">
        <v>2.2182723159315198E-4</v>
      </c>
      <c r="I9" s="77">
        <f t="shared" si="2"/>
        <v>2.2182723159315198E-4</v>
      </c>
      <c r="J9" s="76">
        <f>分析係数表!G12</f>
        <v>0.14013636107511129</v>
      </c>
      <c r="K9" s="78">
        <f t="shared" si="3"/>
        <v>3.1086061022830283E-5</v>
      </c>
      <c r="L9" s="79"/>
      <c r="M9" s="80"/>
      <c r="N9" s="81">
        <f>分析係数表!H12</f>
        <v>9.2788371704218012E-2</v>
      </c>
      <c r="O9" s="82">
        <f t="shared" si="4"/>
        <v>1.3191789707960071</v>
      </c>
      <c r="P9" s="76">
        <f>分析係数表!C12</f>
        <v>0.11373523927905527</v>
      </c>
      <c r="Q9" s="82">
        <f t="shared" si="5"/>
        <v>0.15003713589538173</v>
      </c>
      <c r="R9" s="83">
        <v>0.16952712057927552</v>
      </c>
      <c r="S9" s="84">
        <f t="shared" si="6"/>
        <v>0.16974894781086866</v>
      </c>
      <c r="T9" s="85">
        <f>分析係数表!F12</f>
        <v>0.31610976503070942</v>
      </c>
      <c r="U9" s="86">
        <f t="shared" si="7"/>
        <v>5.3659300006703846E-2</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投入係数表!U10</f>
        <v>2.6075619295958278E-3</v>
      </c>
      <c r="E10" s="77">
        <f t="shared" si="0"/>
        <v>0.2607561929595828</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0.19979933749522988</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投入係数表!U11</f>
        <v>7.3011734028683179E-3</v>
      </c>
      <c r="E11" s="77">
        <f t="shared" si="0"/>
        <v>0.73011734028683184</v>
      </c>
      <c r="F11" s="76">
        <f>分析係数表!C14</f>
        <v>8.3810515356585125E-2</v>
      </c>
      <c r="G11" s="77">
        <f t="shared" si="1"/>
        <v>6.1191510560218605E-2</v>
      </c>
      <c r="H11" s="77">
        <v>7.2619634196543353E-2</v>
      </c>
      <c r="I11" s="77">
        <f t="shared" si="2"/>
        <v>7.2619634196543353E-2</v>
      </c>
      <c r="J11" s="76">
        <f>分析係数表!G14</f>
        <v>0.16188655194391333</v>
      </c>
      <c r="K11" s="78">
        <f t="shared" si="3"/>
        <v>1.17561421835067E-2</v>
      </c>
      <c r="L11" s="79"/>
      <c r="M11" s="80"/>
      <c r="N11" s="81">
        <f>分析係数表!H14</f>
        <v>1.1703037872604074E-3</v>
      </c>
      <c r="O11" s="82">
        <f t="shared" si="4"/>
        <v>1.6638293325355043E-2</v>
      </c>
      <c r="P11" s="76">
        <f>分析係数表!C14</f>
        <v>8.3810515356585125E-2</v>
      </c>
      <c r="Q11" s="82">
        <f t="shared" si="5"/>
        <v>1.3944639382520367E-3</v>
      </c>
      <c r="R11" s="83">
        <v>5.2254348089360398E-3</v>
      </c>
      <c r="S11" s="84">
        <f t="shared" si="6"/>
        <v>7.7845069005479398E-2</v>
      </c>
      <c r="T11" s="85">
        <f>分析係数表!F14</f>
        <v>0.30656469088591459</v>
      </c>
      <c r="U11" s="86">
        <f t="shared" si="7"/>
        <v>2.3864549516657483E-2</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投入係数表!U12</f>
        <v>1.3820078226857888E-2</v>
      </c>
      <c r="E12" s="77">
        <f t="shared" si="0"/>
        <v>1.3820078226857888</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0.12178112173432136</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投入係数表!U13</f>
        <v>1.0430247718383311E-3</v>
      </c>
      <c r="E13" s="77">
        <f t="shared" si="0"/>
        <v>0.10430247718383312</v>
      </c>
      <c r="F13" s="76">
        <f>分析係数表!C16</f>
        <v>0.33235149729995095</v>
      </c>
      <c r="G13" s="77">
        <f t="shared" si="1"/>
        <v>3.4665084464140912E-2</v>
      </c>
      <c r="H13" s="77">
        <v>7.609964568931471E-2</v>
      </c>
      <c r="I13" s="77">
        <f t="shared" si="2"/>
        <v>7.609964568931471E-2</v>
      </c>
      <c r="J13" s="76">
        <f>分析係数表!G16</f>
        <v>3.3478406427854032E-2</v>
      </c>
      <c r="K13" s="78">
        <f t="shared" si="3"/>
        <v>2.5476948674025678E-3</v>
      </c>
      <c r="L13" s="79"/>
      <c r="M13" s="80"/>
      <c r="N13" s="81">
        <f>分析係数表!H16</f>
        <v>1.6757963474720455E-2</v>
      </c>
      <c r="O13" s="82">
        <f t="shared" si="4"/>
        <v>0.23824917501180667</v>
      </c>
      <c r="P13" s="76">
        <f>分析係数表!C16</f>
        <v>0.33235149729995095</v>
      </c>
      <c r="Q13" s="82">
        <f t="shared" si="5"/>
        <v>7.9182470045652001E-2</v>
      </c>
      <c r="R13" s="83">
        <v>9.7803718538250511E-2</v>
      </c>
      <c r="S13" s="84">
        <f t="shared" si="6"/>
        <v>0.17390336422756522</v>
      </c>
      <c r="T13" s="85">
        <f>分析係数表!F16</f>
        <v>0.28858386340810177</v>
      </c>
      <c r="U13" s="86">
        <f t="shared" si="7"/>
        <v>5.0185704708457055E-2</v>
      </c>
      <c r="V13" s="87">
        <f>分析係数表!D16</f>
        <v>0</v>
      </c>
      <c r="W13" s="167">
        <f t="shared" si="8"/>
        <v>0</v>
      </c>
      <c r="X13" s="76">
        <f>分析係数表!E16</f>
        <v>0</v>
      </c>
      <c r="Y13" s="166">
        <f t="shared" si="9"/>
        <v>0</v>
      </c>
    </row>
    <row r="14" spans="1:25" x14ac:dyDescent="0.2">
      <c r="A14" s="6" t="s">
        <v>2</v>
      </c>
      <c r="B14" s="5" t="s">
        <v>364</v>
      </c>
      <c r="C14" s="90"/>
      <c r="D14" s="76">
        <f>投入係数表!U14</f>
        <v>4.0417209908735333E-2</v>
      </c>
      <c r="E14" s="77">
        <f t="shared" si="0"/>
        <v>4.0417209908735332</v>
      </c>
      <c r="F14" s="76">
        <f>分析係数表!C17</f>
        <v>6.074586697424067E-2</v>
      </c>
      <c r="G14" s="77">
        <f t="shared" si="1"/>
        <v>0.24551784565859983</v>
      </c>
      <c r="H14" s="77">
        <v>0.25956972905718717</v>
      </c>
      <c r="I14" s="77">
        <f t="shared" si="2"/>
        <v>0.25956972905718717</v>
      </c>
      <c r="J14" s="76">
        <f>分析係数表!G17</f>
        <v>0.21321961620469082</v>
      </c>
      <c r="K14" s="78">
        <f t="shared" si="3"/>
        <v>5.534535800792903E-2</v>
      </c>
      <c r="L14" s="79"/>
      <c r="M14" s="80"/>
      <c r="N14" s="81">
        <f>分析係数表!H17</f>
        <v>2.8520008260967912E-3</v>
      </c>
      <c r="O14" s="82">
        <f t="shared" si="4"/>
        <v>4.0547101381117334E-2</v>
      </c>
      <c r="P14" s="76">
        <f>分析係数表!C17</f>
        <v>6.074586697424067E-2</v>
      </c>
      <c r="Q14" s="82">
        <f t="shared" si="5"/>
        <v>2.4630688266884036E-3</v>
      </c>
      <c r="R14" s="83">
        <v>4.4927248823162557E-3</v>
      </c>
      <c r="S14" s="84">
        <f t="shared" si="6"/>
        <v>0.26406245393950345</v>
      </c>
      <c r="T14" s="85">
        <f>分析係数表!F17</f>
        <v>0.32302771855010659</v>
      </c>
      <c r="U14" s="86">
        <f t="shared" si="7"/>
        <v>8.5299492050820408E-2</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投入係数表!U15</f>
        <v>9.3872229465449802E-3</v>
      </c>
      <c r="E15" s="77">
        <f t="shared" si="0"/>
        <v>0.93872229465449797</v>
      </c>
      <c r="F15" s="76">
        <f>分析係数表!C18</f>
        <v>0.54911591355599221</v>
      </c>
      <c r="G15" s="77">
        <f t="shared" si="1"/>
        <v>0.51546735040458191</v>
      </c>
      <c r="H15" s="77">
        <v>0.57107760122340112</v>
      </c>
      <c r="I15" s="77">
        <f t="shared" si="2"/>
        <v>0.57107760122340112</v>
      </c>
      <c r="J15" s="76">
        <f>分析係数表!G18</f>
        <v>0.21576398062527521</v>
      </c>
      <c r="K15" s="78">
        <f t="shared" si="3"/>
        <v>0.12321797648589457</v>
      </c>
      <c r="L15" s="79"/>
      <c r="M15" s="80"/>
      <c r="N15" s="81">
        <f>分析係数表!H18</f>
        <v>4.5238633793259444E-4</v>
      </c>
      <c r="O15" s="82">
        <f t="shared" si="4"/>
        <v>6.4316091845910252E-3</v>
      </c>
      <c r="P15" s="76">
        <f>分析係数表!C18</f>
        <v>0.54911591355599221</v>
      </c>
      <c r="Q15" s="82">
        <f t="shared" si="5"/>
        <v>3.5316989530318108E-3</v>
      </c>
      <c r="R15" s="83">
        <v>8.213205976474805E-3</v>
      </c>
      <c r="S15" s="84">
        <f t="shared" si="6"/>
        <v>0.57929080719987591</v>
      </c>
      <c r="T15" s="85">
        <f>分析係数表!F18</f>
        <v>0.45985615734624979</v>
      </c>
      <c r="U15" s="86">
        <f t="shared" si="7"/>
        <v>0.26639044458494221</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投入係数表!U16</f>
        <v>4.589308996088657E-2</v>
      </c>
      <c r="E16" s="77">
        <f t="shared" si="0"/>
        <v>4.5893089960886568</v>
      </c>
      <c r="F16" s="76">
        <f>分析係数表!C19</f>
        <v>2.9142663503896937E-2</v>
      </c>
      <c r="G16" s="77">
        <f t="shared" si="1"/>
        <v>0.1337446877884188</v>
      </c>
      <c r="H16" s="77">
        <v>0.14353854416368866</v>
      </c>
      <c r="I16" s="77">
        <f t="shared" si="2"/>
        <v>0.14353854416368866</v>
      </c>
      <c r="J16" s="76">
        <f>分析係数表!G19</f>
        <v>5.9139784946236562E-2</v>
      </c>
      <c r="K16" s="78">
        <f t="shared" si="3"/>
        <v>8.488838633336427E-3</v>
      </c>
      <c r="L16" s="79"/>
      <c r="M16" s="80"/>
      <c r="N16" s="81">
        <f>分析係数表!H19</f>
        <v>-1.1801382728676376E-4</v>
      </c>
      <c r="O16" s="82">
        <f t="shared" si="4"/>
        <v>-1.6778110916324414E-3</v>
      </c>
      <c r="P16" s="76">
        <f>分析係数表!C19</f>
        <v>2.9142663503896937E-2</v>
      </c>
      <c r="Q16" s="82">
        <f t="shared" si="5"/>
        <v>-4.889588406655023E-5</v>
      </c>
      <c r="R16" s="83">
        <v>1.0452516299016278E-4</v>
      </c>
      <c r="S16" s="84">
        <f t="shared" si="6"/>
        <v>0.14364306932667883</v>
      </c>
      <c r="T16" s="85">
        <f>分析係数表!F19</f>
        <v>0.2446236559139785</v>
      </c>
      <c r="U16" s="86">
        <f t="shared" si="7"/>
        <v>3.5138492765397246E-2</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投入係数表!U17</f>
        <v>6.6753585397653192E-2</v>
      </c>
      <c r="E17" s="77">
        <f t="shared" si="0"/>
        <v>6.6753585397653197</v>
      </c>
      <c r="F17" s="76">
        <f>分析係数表!C20</f>
        <v>9.9464422341239977E-3</v>
      </c>
      <c r="G17" s="77">
        <f t="shared" si="1"/>
        <v>6.6396068107842071E-2</v>
      </c>
      <c r="H17" s="77">
        <v>6.9036394925190717E-2</v>
      </c>
      <c r="I17" s="77">
        <f t="shared" si="2"/>
        <v>6.9036394925190717E-2</v>
      </c>
      <c r="J17" s="76">
        <f>分析係数表!G20</f>
        <v>0.10126582278481013</v>
      </c>
      <c r="K17" s="78">
        <f t="shared" si="3"/>
        <v>6.9910273341965284E-3</v>
      </c>
      <c r="L17" s="79"/>
      <c r="M17" s="80"/>
      <c r="N17" s="81">
        <f>分析係数表!H20</f>
        <v>5.6056567961212792E-4</v>
      </c>
      <c r="O17" s="82">
        <f t="shared" si="4"/>
        <v>7.9696026852540975E-3</v>
      </c>
      <c r="P17" s="76">
        <f>分析係数表!C20</f>
        <v>9.9464422341239977E-3</v>
      </c>
      <c r="Q17" s="82">
        <f t="shared" si="5"/>
        <v>7.9269192737799383E-5</v>
      </c>
      <c r="R17" s="83">
        <v>1.4322152448682137E-4</v>
      </c>
      <c r="S17" s="84">
        <f t="shared" si="6"/>
        <v>6.9179616449677545E-2</v>
      </c>
      <c r="T17" s="85">
        <f>分析係数表!F20</f>
        <v>0.22784810126582278</v>
      </c>
      <c r="U17" s="86">
        <f t="shared" si="7"/>
        <v>1.5762444254356908E-2</v>
      </c>
      <c r="V17" s="87">
        <f>分析係数表!D20</f>
        <v>1.2658227848101266E-2</v>
      </c>
      <c r="W17" s="167">
        <f t="shared" si="8"/>
        <v>0</v>
      </c>
      <c r="X17" s="76">
        <f>分析係数表!E20</f>
        <v>0</v>
      </c>
      <c r="Y17" s="166">
        <f t="shared" si="9"/>
        <v>0</v>
      </c>
    </row>
    <row r="18" spans="1:25" x14ac:dyDescent="0.2">
      <c r="A18" s="6" t="s">
        <v>6</v>
      </c>
      <c r="B18" s="5" t="s">
        <v>34</v>
      </c>
      <c r="C18" s="90"/>
      <c r="D18" s="76">
        <f>投入係数表!U18</f>
        <v>2.8161668839634942E-2</v>
      </c>
      <c r="E18" s="77">
        <f t="shared" si="0"/>
        <v>2.8161668839634943</v>
      </c>
      <c r="F18" s="76">
        <f>分析係数表!C21</f>
        <v>0.16340425531914893</v>
      </c>
      <c r="G18" s="77">
        <f t="shared" si="1"/>
        <v>0.4601736525285029</v>
      </c>
      <c r="H18" s="77">
        <v>0.48602768329915791</v>
      </c>
      <c r="I18" s="77">
        <f t="shared" si="2"/>
        <v>0.48602768329915791</v>
      </c>
      <c r="J18" s="76">
        <f>分析係数表!G21</f>
        <v>0.28521373510861947</v>
      </c>
      <c r="K18" s="78">
        <f t="shared" si="3"/>
        <v>0.13862177091994202</v>
      </c>
      <c r="L18" s="79"/>
      <c r="M18" s="80"/>
      <c r="N18" s="81">
        <f>分析係数表!H21</f>
        <v>9.2444164707964954E-4</v>
      </c>
      <c r="O18" s="82">
        <f t="shared" si="4"/>
        <v>1.3142853551120791E-2</v>
      </c>
      <c r="P18" s="76">
        <f>分析係数表!C21</f>
        <v>0.16340425531914893</v>
      </c>
      <c r="Q18" s="82">
        <f t="shared" si="5"/>
        <v>2.1475981972895247E-3</v>
      </c>
      <c r="R18" s="83">
        <v>4.5288177357634954E-3</v>
      </c>
      <c r="S18" s="84">
        <f t="shared" si="6"/>
        <v>0.49055650103492138</v>
      </c>
      <c r="T18" s="85">
        <f>分析係数表!F21</f>
        <v>0.42560149497780891</v>
      </c>
      <c r="U18" s="86">
        <f t="shared" si="7"/>
        <v>0.20878158021154561</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投入係数表!U19</f>
        <v>1.3559322033898305E-2</v>
      </c>
      <c r="E19" s="77">
        <f t="shared" si="0"/>
        <v>1.3559322033898304</v>
      </c>
      <c r="F19" s="76">
        <f>分析係数表!C22</f>
        <v>3.8216560509554132E-2</v>
      </c>
      <c r="G19" s="77">
        <f t="shared" si="1"/>
        <v>5.1819065097700512E-2</v>
      </c>
      <c r="H19" s="77">
        <v>5.4192888669082361E-2</v>
      </c>
      <c r="I19" s="77">
        <f t="shared" si="2"/>
        <v>5.4192888669082361E-2</v>
      </c>
      <c r="J19" s="76">
        <f>分析係数表!G22</f>
        <v>0.19408999328408327</v>
      </c>
      <c r="K19" s="78">
        <f t="shared" si="3"/>
        <v>1.0518297397827267E-2</v>
      </c>
      <c r="L19" s="79"/>
      <c r="M19" s="80"/>
      <c r="N19" s="81">
        <f>分析係数表!H22</f>
        <v>3.9337942428921259E-5</v>
      </c>
      <c r="O19" s="82">
        <f t="shared" si="4"/>
        <v>5.5927036387748051E-4</v>
      </c>
      <c r="P19" s="76">
        <f>分析係数表!C22</f>
        <v>3.8216560509554132E-2</v>
      </c>
      <c r="Q19" s="82">
        <f t="shared" si="5"/>
        <v>2.1373389702324091E-5</v>
      </c>
      <c r="R19" s="83">
        <v>1.997171940916265E-4</v>
      </c>
      <c r="S19" s="84">
        <f t="shared" si="6"/>
        <v>5.4392605863173987E-2</v>
      </c>
      <c r="T19" s="85">
        <f>分析係数表!F22</f>
        <v>0.41168569509738079</v>
      </c>
      <c r="U19" s="86">
        <f t="shared" si="7"/>
        <v>2.2392657752938652E-2</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投入係数表!U20</f>
        <v>2.6075619295958278E-3</v>
      </c>
      <c r="E20" s="77">
        <f t="shared" si="0"/>
        <v>0.2607561929595828</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4.1945277290811035E-4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投入係数表!U21</f>
        <v>7.8226857887874835E-4</v>
      </c>
      <c r="E21" s="77">
        <f t="shared" si="0"/>
        <v>7.822685788787484E-2</v>
      </c>
      <c r="F21" s="76">
        <f>分析係数表!C24</f>
        <v>0.44444444444444442</v>
      </c>
      <c r="G21" s="77">
        <f t="shared" si="1"/>
        <v>3.4767492394611035E-2</v>
      </c>
      <c r="H21" s="77">
        <v>4.2115654362955807E-2</v>
      </c>
      <c r="I21" s="77">
        <f t="shared" si="2"/>
        <v>4.2115654362955807E-2</v>
      </c>
      <c r="J21" s="76">
        <f>分析係数表!G24</f>
        <v>0.20874587458745875</v>
      </c>
      <c r="K21" s="78">
        <f t="shared" si="3"/>
        <v>8.7914691038183321E-3</v>
      </c>
      <c r="L21" s="79"/>
      <c r="M21" s="80"/>
      <c r="N21" s="81">
        <f>分析係数表!H24</f>
        <v>3.6387596746752162E-4</v>
      </c>
      <c r="O21" s="82">
        <f t="shared" si="4"/>
        <v>5.1732508658666942E-3</v>
      </c>
      <c r="P21" s="76">
        <f>分析係数表!C24</f>
        <v>0.44444444444444442</v>
      </c>
      <c r="Q21" s="82">
        <f t="shared" si="5"/>
        <v>2.2992226070518641E-3</v>
      </c>
      <c r="R21" s="83">
        <v>8.0122744831894396E-3</v>
      </c>
      <c r="S21" s="84">
        <f t="shared" si="6"/>
        <v>5.0127928846145246E-2</v>
      </c>
      <c r="T21" s="85">
        <f>分析係数表!F24</f>
        <v>0.39356435643564358</v>
      </c>
      <c r="U21" s="86">
        <f t="shared" si="7"/>
        <v>1.9728566055784887E-2</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投入係数表!U22</f>
        <v>0.15019556714471968</v>
      </c>
      <c r="E22" s="77">
        <f t="shared" si="0"/>
        <v>15.019556714471967</v>
      </c>
      <c r="F22" s="76">
        <f>分析係数表!C25</f>
        <v>6.3926940639269514E-3</v>
      </c>
      <c r="G22" s="77">
        <f t="shared" si="1"/>
        <v>9.6015431051419131E-2</v>
      </c>
      <c r="H22" s="77">
        <v>9.8982596177994278E-2</v>
      </c>
      <c r="I22" s="77">
        <f t="shared" si="2"/>
        <v>9.8982596177994278E-2</v>
      </c>
      <c r="J22" s="76">
        <f>分析係数表!G25</f>
        <v>0.2</v>
      </c>
      <c r="K22" s="78">
        <f t="shared" si="3"/>
        <v>1.9796519235598858E-2</v>
      </c>
      <c r="L22" s="79"/>
      <c r="M22" s="80"/>
      <c r="N22" s="81">
        <f>分析係数表!H25</f>
        <v>5.212277371832066E-4</v>
      </c>
      <c r="O22" s="82">
        <f t="shared" si="4"/>
        <v>7.4103323213766158E-3</v>
      </c>
      <c r="P22" s="76">
        <f>分析係数表!C25</f>
        <v>6.3926940639269514E-3</v>
      </c>
      <c r="Q22" s="82">
        <f t="shared" si="5"/>
        <v>4.7371987442590318E-5</v>
      </c>
      <c r="R22" s="83">
        <v>1.2461202254760242E-4</v>
      </c>
      <c r="S22" s="84">
        <f t="shared" si="6"/>
        <v>9.9107208200541877E-2</v>
      </c>
      <c r="T22" s="85">
        <f>分析係数表!F25</f>
        <v>0.35238095238095241</v>
      </c>
      <c r="U22" s="86">
        <f t="shared" si="7"/>
        <v>3.4923492413524285E-2</v>
      </c>
      <c r="V22" s="87">
        <f>分析係数表!D25</f>
        <v>0.33333333333333331</v>
      </c>
      <c r="W22" s="167">
        <f t="shared" si="8"/>
        <v>0</v>
      </c>
      <c r="X22" s="76">
        <f>分析係数表!E25</f>
        <v>6.6666666666666666E-2</v>
      </c>
      <c r="Y22" s="166">
        <f t="shared" si="9"/>
        <v>0</v>
      </c>
    </row>
    <row r="23" spans="1:25" x14ac:dyDescent="0.2">
      <c r="A23" s="6" t="s">
        <v>11</v>
      </c>
      <c r="B23" s="5" t="s">
        <v>35</v>
      </c>
      <c r="C23" s="75">
        <f>最終需要_まとめ!C24</f>
        <v>100</v>
      </c>
      <c r="D23" s="76">
        <f>投入係数表!U23</f>
        <v>0.11890482398956975</v>
      </c>
      <c r="E23" s="77">
        <f t="shared" si="0"/>
        <v>11.890482398956975</v>
      </c>
      <c r="F23" s="76">
        <f>分析係数表!C26</f>
        <v>0.22258379433778064</v>
      </c>
      <c r="G23" s="77">
        <f t="shared" si="1"/>
        <v>2.6466286888664396</v>
      </c>
      <c r="H23" s="77">
        <v>2.7224228616615891</v>
      </c>
      <c r="I23" s="77">
        <f t="shared" si="2"/>
        <v>102.72242286166158</v>
      </c>
      <c r="J23" s="76">
        <f>分析係数表!G26</f>
        <v>0.19608865710560625</v>
      </c>
      <c r="K23" s="78">
        <f t="shared" si="3"/>
        <v>20.142701953577447</v>
      </c>
      <c r="L23" s="79"/>
      <c r="M23" s="80"/>
      <c r="N23" s="81">
        <f>分析係数表!H26</f>
        <v>1.1073630793741334E-2</v>
      </c>
      <c r="O23" s="82">
        <f t="shared" si="4"/>
        <v>0.15743460743151075</v>
      </c>
      <c r="P23" s="76">
        <f>分析係数表!C26</f>
        <v>0.22258379433778064</v>
      </c>
      <c r="Q23" s="82">
        <f t="shared" si="5"/>
        <v>3.5042392282184621E-2</v>
      </c>
      <c r="R23" s="83">
        <v>3.6847856207556977E-2</v>
      </c>
      <c r="S23" s="84">
        <f t="shared" si="6"/>
        <v>102.75927071786914</v>
      </c>
      <c r="T23" s="85">
        <f>分析係数表!F26</f>
        <v>0.33481095176010428</v>
      </c>
      <c r="U23" s="86">
        <f t="shared" si="7"/>
        <v>34.404929231223981</v>
      </c>
      <c r="V23" s="87">
        <f>分析係数表!D26</f>
        <v>0.20704041720990873</v>
      </c>
      <c r="W23" s="167">
        <f t="shared" si="8"/>
        <v>21</v>
      </c>
      <c r="X23" s="76">
        <f>分析係数表!E26</f>
        <v>0.22842242503259452</v>
      </c>
      <c r="Y23" s="166">
        <f t="shared" si="9"/>
        <v>23</v>
      </c>
    </row>
    <row r="24" spans="1:25" x14ac:dyDescent="0.2">
      <c r="A24" s="6" t="s">
        <v>12</v>
      </c>
      <c r="B24" s="5" t="s">
        <v>365</v>
      </c>
      <c r="C24" s="90"/>
      <c r="D24" s="76">
        <f>投入係数表!U24</f>
        <v>0</v>
      </c>
      <c r="E24" s="77">
        <f t="shared" si="0"/>
        <v>0</v>
      </c>
      <c r="F24" s="76">
        <f>分析係数表!C27</f>
        <v>1.0521885521885488E-2</v>
      </c>
      <c r="G24" s="77">
        <f t="shared" si="1"/>
        <v>0</v>
      </c>
      <c r="H24" s="77">
        <v>4.1144180732065345E-5</v>
      </c>
      <c r="I24" s="77">
        <f t="shared" si="2"/>
        <v>4.1144180732065345E-5</v>
      </c>
      <c r="J24" s="76">
        <f>分析係数表!G27</f>
        <v>0.17391304347826086</v>
      </c>
      <c r="K24" s="78">
        <f t="shared" si="3"/>
        <v>7.1555096925331034E-6</v>
      </c>
      <c r="L24" s="79"/>
      <c r="M24" s="80"/>
      <c r="N24" s="81">
        <f>分析係数表!H27</f>
        <v>1.0867106595989497E-2</v>
      </c>
      <c r="O24" s="82">
        <f t="shared" si="4"/>
        <v>0.15449843802115398</v>
      </c>
      <c r="P24" s="76">
        <f>分析係数表!C27</f>
        <v>1.0521885521885488E-2</v>
      </c>
      <c r="Q24" s="82">
        <f t="shared" si="5"/>
        <v>1.6256148781687025E-3</v>
      </c>
      <c r="R24" s="83">
        <v>1.6388938006363892E-3</v>
      </c>
      <c r="S24" s="84">
        <f t="shared" si="6"/>
        <v>1.6800379813684545E-3</v>
      </c>
      <c r="T24" s="85">
        <f>分析係数表!F27</f>
        <v>0.36231884057971014</v>
      </c>
      <c r="U24" s="86">
        <f t="shared" si="7"/>
        <v>6.0870941353929507E-4</v>
      </c>
      <c r="V24" s="87">
        <f>分析係数表!D27</f>
        <v>0</v>
      </c>
      <c r="W24" s="167">
        <f t="shared" si="8"/>
        <v>0</v>
      </c>
      <c r="X24" s="76">
        <f>分析係数表!E27</f>
        <v>0</v>
      </c>
      <c r="Y24" s="166">
        <f t="shared" si="9"/>
        <v>0</v>
      </c>
    </row>
    <row r="25" spans="1:25" x14ac:dyDescent="0.2">
      <c r="A25" s="6" t="s">
        <v>13</v>
      </c>
      <c r="B25" s="5" t="s">
        <v>191</v>
      </c>
      <c r="C25" s="90"/>
      <c r="D25" s="76">
        <f>投入係数表!U25</f>
        <v>0</v>
      </c>
      <c r="E25" s="77">
        <f t="shared" si="0"/>
        <v>0</v>
      </c>
      <c r="F25" s="76">
        <f>分析係数表!C28</f>
        <v>5.934473521533068E-2</v>
      </c>
      <c r="G25" s="77">
        <f t="shared" si="1"/>
        <v>0</v>
      </c>
      <c r="H25" s="77">
        <v>2.864871810092544E-3</v>
      </c>
      <c r="I25" s="77">
        <f t="shared" si="2"/>
        <v>2.864871810092544E-3</v>
      </c>
      <c r="J25" s="76">
        <f>分析係数表!G28</f>
        <v>0.12525252525252525</v>
      </c>
      <c r="K25" s="78">
        <f t="shared" si="3"/>
        <v>3.5883242873886408E-4</v>
      </c>
      <c r="L25" s="79"/>
      <c r="M25" s="80"/>
      <c r="N25" s="81">
        <f>分析係数表!H28</f>
        <v>2.0780268088077654E-2</v>
      </c>
      <c r="O25" s="82">
        <f t="shared" si="4"/>
        <v>0.29543456971827908</v>
      </c>
      <c r="P25" s="76">
        <f>分析係数表!C28</f>
        <v>5.934473521533068E-2</v>
      </c>
      <c r="Q25" s="82">
        <f t="shared" si="5"/>
        <v>1.7532486313386424E-2</v>
      </c>
      <c r="R25" s="83">
        <v>1.8759462002818916E-2</v>
      </c>
      <c r="S25" s="84">
        <f t="shared" si="6"/>
        <v>2.1624333812911459E-2</v>
      </c>
      <c r="T25" s="85">
        <f>分析係数表!F28</f>
        <v>0.21414141414141413</v>
      </c>
      <c r="U25" s="86">
        <f t="shared" si="7"/>
        <v>4.6306654225628579E-3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投入係数表!U26</f>
        <v>4.1720990873533245E-3</v>
      </c>
      <c r="E26" s="77">
        <f t="shared" si="0"/>
        <v>0.41720990873533248</v>
      </c>
      <c r="F26" s="76">
        <f>分析係数表!C29</f>
        <v>0.10737736577829282</v>
      </c>
      <c r="G26" s="77">
        <f t="shared" si="1"/>
        <v>4.4798900976601962E-2</v>
      </c>
      <c r="H26" s="77">
        <v>5.2005331455234872E-2</v>
      </c>
      <c r="I26" s="77">
        <f t="shared" si="2"/>
        <v>5.2005331455234872E-2</v>
      </c>
      <c r="J26" s="76">
        <f>分析係数表!G29</f>
        <v>0.26220204313280365</v>
      </c>
      <c r="K26" s="78">
        <f t="shared" si="3"/>
        <v>1.3635904161361245E-2</v>
      </c>
      <c r="L26" s="79"/>
      <c r="M26" s="80"/>
      <c r="N26" s="81">
        <f>分析係数表!H29</f>
        <v>9.8049821504086233E-3</v>
      </c>
      <c r="O26" s="82">
        <f t="shared" si="4"/>
        <v>0.13939813819646202</v>
      </c>
      <c r="P26" s="76">
        <f>分析係数表!C29</f>
        <v>0.10737736577829282</v>
      </c>
      <c r="Q26" s="82">
        <f t="shared" si="5"/>
        <v>1.4968204873934514E-2</v>
      </c>
      <c r="R26" s="83">
        <v>1.9200942310392072E-2</v>
      </c>
      <c r="S26" s="84">
        <f t="shared" si="6"/>
        <v>7.1206273765626937E-2</v>
      </c>
      <c r="T26" s="85">
        <f>分析係数表!F29</f>
        <v>0.42792281498297391</v>
      </c>
      <c r="U26" s="86">
        <f t="shared" si="7"/>
        <v>3.0470789114235366E-2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投入係数表!U27</f>
        <v>1.8252933507170795E-3</v>
      </c>
      <c r="E27" s="77">
        <f t="shared" si="0"/>
        <v>0.18252933507170796</v>
      </c>
      <c r="F27" s="76">
        <f>分析係数表!C30</f>
        <v>1</v>
      </c>
      <c r="G27" s="77">
        <f t="shared" si="1"/>
        <v>0.18252933507170796</v>
      </c>
      <c r="H27" s="77">
        <v>0.21284085815401438</v>
      </c>
      <c r="I27" s="77">
        <f t="shared" si="2"/>
        <v>0.21284085815401438</v>
      </c>
      <c r="J27" s="76">
        <f>分析係数表!G30</f>
        <v>0.34459787999611008</v>
      </c>
      <c r="K27" s="78">
        <f t="shared" si="3"/>
        <v>7.3344508496426139E-2</v>
      </c>
      <c r="L27" s="79"/>
      <c r="M27" s="80"/>
      <c r="N27" s="81">
        <f>分析係数表!H30</f>
        <v>0</v>
      </c>
      <c r="O27" s="82">
        <f t="shared" si="4"/>
        <v>0</v>
      </c>
      <c r="P27" s="76">
        <f>分析係数表!C30</f>
        <v>1</v>
      </c>
      <c r="Q27" s="82">
        <f t="shared" si="5"/>
        <v>0</v>
      </c>
      <c r="R27" s="83">
        <v>3.5541573650632569E-2</v>
      </c>
      <c r="S27" s="84">
        <f t="shared" si="6"/>
        <v>0.24838243180464695</v>
      </c>
      <c r="T27" s="85">
        <f>分析係数表!F30</f>
        <v>0.44063016629388313</v>
      </c>
      <c r="U27" s="86">
        <f t="shared" si="7"/>
        <v>0.10944479223056067</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投入係数表!U28</f>
        <v>9.126466753585397E-3</v>
      </c>
      <c r="E28" s="77">
        <f t="shared" si="0"/>
        <v>0.91264667535853972</v>
      </c>
      <c r="F28" s="76">
        <f>分析係数表!C31</f>
        <v>0.18861092824226466</v>
      </c>
      <c r="G28" s="77">
        <f t="shared" si="1"/>
        <v>0.17213513659659094</v>
      </c>
      <c r="H28" s="77">
        <v>0.20677739063097939</v>
      </c>
      <c r="I28" s="77">
        <f t="shared" si="2"/>
        <v>0.20677739063097939</v>
      </c>
      <c r="J28" s="76">
        <f>分析係数表!G31</f>
        <v>7.1118820468343447E-2</v>
      </c>
      <c r="K28" s="78">
        <f t="shared" si="3"/>
        <v>1.4705764121197146E-2</v>
      </c>
      <c r="L28" s="79"/>
      <c r="M28" s="80"/>
      <c r="N28" s="81">
        <f>分析係数表!H31</f>
        <v>2.3061868748955085E-2</v>
      </c>
      <c r="O28" s="82">
        <f t="shared" si="4"/>
        <v>0.32787225082317289</v>
      </c>
      <c r="P28" s="76">
        <f>分析係数表!C31</f>
        <v>0.18861092824226466</v>
      </c>
      <c r="Q28" s="82">
        <f t="shared" si="5"/>
        <v>6.1840289572639262E-2</v>
      </c>
      <c r="R28" s="83">
        <v>7.960792621454138E-2</v>
      </c>
      <c r="S28" s="84">
        <f t="shared" si="6"/>
        <v>0.28638531684552077</v>
      </c>
      <c r="T28" s="85">
        <f>分析係数表!F31</f>
        <v>0.34518647007805725</v>
      </c>
      <c r="U28" s="86">
        <f t="shared" si="7"/>
        <v>9.8856336604091294E-2</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投入係数表!U29</f>
        <v>5.2151238591916557E-4</v>
      </c>
      <c r="E29" s="77">
        <f t="shared" si="0"/>
        <v>5.215123859191656E-2</v>
      </c>
      <c r="F29" s="76">
        <f>分析係数表!C32</f>
        <v>1</v>
      </c>
      <c r="G29" s="77">
        <f t="shared" si="1"/>
        <v>5.215123859191656E-2</v>
      </c>
      <c r="H29" s="77">
        <v>7.0313007891617194E-2</v>
      </c>
      <c r="I29" s="77">
        <f t="shared" si="2"/>
        <v>7.0313007891617194E-2</v>
      </c>
      <c r="J29" s="76">
        <f>分析係数表!G32</f>
        <v>0.14006342494714588</v>
      </c>
      <c r="K29" s="78">
        <f t="shared" si="3"/>
        <v>9.8482807036356004E-3</v>
      </c>
      <c r="L29" s="79"/>
      <c r="M29" s="80"/>
      <c r="N29" s="81">
        <f>分析係数表!H32</f>
        <v>6.5891053568443107E-3</v>
      </c>
      <c r="O29" s="82">
        <f t="shared" si="4"/>
        <v>9.3677785949477982E-2</v>
      </c>
      <c r="P29" s="76">
        <f>分析係数表!C32</f>
        <v>1</v>
      </c>
      <c r="Q29" s="82">
        <f t="shared" si="5"/>
        <v>9.3677785949477982E-2</v>
      </c>
      <c r="R29" s="83">
        <v>0.12229417309371529</v>
      </c>
      <c r="S29" s="84">
        <f t="shared" si="6"/>
        <v>0.19260718098533247</v>
      </c>
      <c r="T29" s="85">
        <f>分析係数表!F32</f>
        <v>0.48202959830866809</v>
      </c>
      <c r="U29" s="86">
        <f t="shared" si="7"/>
        <v>9.284236208172475E-2</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投入係数表!U30</f>
        <v>2.6075619295958278E-4</v>
      </c>
      <c r="E30" s="77">
        <f t="shared" si="0"/>
        <v>2.607561929595828E-2</v>
      </c>
      <c r="F30" s="76">
        <f>分析係数表!C33</f>
        <v>0.72406639004149376</v>
      </c>
      <c r="G30" s="77">
        <f t="shared" si="1"/>
        <v>1.8880479531720829E-2</v>
      </c>
      <c r="H30" s="77">
        <v>2.7778389567437656E-2</v>
      </c>
      <c r="I30" s="77">
        <f t="shared" si="2"/>
        <v>2.7778389567437656E-2</v>
      </c>
      <c r="J30" s="76">
        <f>分析係数表!G33</f>
        <v>0.50714966634890368</v>
      </c>
      <c r="K30" s="78">
        <f t="shared" si="3"/>
        <v>1.4087801000835874E-2</v>
      </c>
      <c r="L30" s="79"/>
      <c r="M30" s="80"/>
      <c r="N30" s="81">
        <f>分析係数表!H33</f>
        <v>9.6377958950857076E-4</v>
      </c>
      <c r="O30" s="82">
        <f t="shared" si="4"/>
        <v>1.3702123914998272E-2</v>
      </c>
      <c r="P30" s="76">
        <f>分析係数表!C33</f>
        <v>0.72406639004149376</v>
      </c>
      <c r="Q30" s="82">
        <f t="shared" si="5"/>
        <v>9.9212473990340187E-3</v>
      </c>
      <c r="R30" s="83">
        <v>3.0734665614914263E-2</v>
      </c>
      <c r="S30" s="84">
        <f t="shared" si="6"/>
        <v>5.851305518235192E-2</v>
      </c>
      <c r="T30" s="85">
        <f>分析係数表!F33</f>
        <v>0.64537654909437558</v>
      </c>
      <c r="U30" s="86">
        <f t="shared" si="7"/>
        <v>3.7762953630555054E-2</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投入係数表!U31</f>
        <v>5.215123859191656E-2</v>
      </c>
      <c r="E31" s="77">
        <f t="shared" si="0"/>
        <v>5.2151238591916558</v>
      </c>
      <c r="F31" s="76">
        <f>分析係数表!C34</f>
        <v>0.32384390579336431</v>
      </c>
      <c r="G31" s="77">
        <f t="shared" si="1"/>
        <v>1.6888860797567891</v>
      </c>
      <c r="H31" s="77">
        <v>1.7983464430873151</v>
      </c>
      <c r="I31" s="77">
        <f t="shared" si="2"/>
        <v>1.7983464430873151</v>
      </c>
      <c r="J31" s="76">
        <f>分析係数表!G34</f>
        <v>0.42504523132592403</v>
      </c>
      <c r="K31" s="78">
        <f t="shared" si="3"/>
        <v>0.76437857990620051</v>
      </c>
      <c r="L31" s="79"/>
      <c r="M31" s="80"/>
      <c r="N31" s="81">
        <f>分析係数表!H34</f>
        <v>0.16282957819891231</v>
      </c>
      <c r="O31" s="82">
        <f t="shared" si="4"/>
        <v>2.314959853679861</v>
      </c>
      <c r="P31" s="76">
        <f>分析係数表!C34</f>
        <v>0.32384390579336431</v>
      </c>
      <c r="Q31" s="82">
        <f t="shared" si="5"/>
        <v>0.74968564077052136</v>
      </c>
      <c r="R31" s="83">
        <v>0.8095192640475567</v>
      </c>
      <c r="S31" s="84">
        <f t="shared" si="6"/>
        <v>2.6078657071348719</v>
      </c>
      <c r="T31" s="85">
        <f>分析係数表!F34</f>
        <v>0.69998707676402172</v>
      </c>
      <c r="U31" s="86">
        <f t="shared" si="7"/>
        <v>1.8254722929304774</v>
      </c>
      <c r="V31" s="87">
        <f>分析係数表!D34</f>
        <v>0.29303437580770225</v>
      </c>
      <c r="W31" s="167">
        <f t="shared" si="8"/>
        <v>1</v>
      </c>
      <c r="X31" s="76">
        <f>分析係数表!E34</f>
        <v>0.18493150684931506</v>
      </c>
      <c r="Y31" s="166">
        <f t="shared" si="9"/>
        <v>0</v>
      </c>
    </row>
    <row r="32" spans="1:25" x14ac:dyDescent="0.2">
      <c r="A32" s="6" t="s">
        <v>20</v>
      </c>
      <c r="B32" s="5" t="s">
        <v>37</v>
      </c>
      <c r="C32" s="90"/>
      <c r="D32" s="76">
        <f>投入係数表!U32</f>
        <v>5.7366362451108212E-3</v>
      </c>
      <c r="E32" s="77">
        <f t="shared" si="0"/>
        <v>0.5736636245110821</v>
      </c>
      <c r="F32" s="76">
        <f>分析係数表!C35</f>
        <v>0.26996197718631176</v>
      </c>
      <c r="G32" s="77">
        <f t="shared" si="1"/>
        <v>0.15486736631287767</v>
      </c>
      <c r="H32" s="77">
        <v>0.19370356458746132</v>
      </c>
      <c r="I32" s="77">
        <f t="shared" si="2"/>
        <v>0.19370356458746132</v>
      </c>
      <c r="J32" s="76">
        <f>分析係数表!G35</f>
        <v>0.31501962183374954</v>
      </c>
      <c r="K32" s="78">
        <f t="shared" si="3"/>
        <v>6.1020423664191345E-2</v>
      </c>
      <c r="L32" s="79"/>
      <c r="M32" s="80"/>
      <c r="N32" s="81">
        <f>分析係数表!H35</f>
        <v>6.1563879901261762E-2</v>
      </c>
      <c r="O32" s="82">
        <f t="shared" si="4"/>
        <v>0.87525811946825682</v>
      </c>
      <c r="P32" s="76">
        <f>分析係数表!C35</f>
        <v>0.26996197718631176</v>
      </c>
      <c r="Q32" s="82">
        <f t="shared" si="5"/>
        <v>0.23628641248002369</v>
      </c>
      <c r="R32" s="83">
        <v>0.29743506020785732</v>
      </c>
      <c r="S32" s="84">
        <f t="shared" si="6"/>
        <v>0.49113862479531867</v>
      </c>
      <c r="T32" s="85">
        <f>分析係数表!F35</f>
        <v>0.64537995005351412</v>
      </c>
      <c r="U32" s="86">
        <f t="shared" si="7"/>
        <v>0.31697102113975439</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投入係数表!U33</f>
        <v>2.0860495436766623E-3</v>
      </c>
      <c r="E33" s="77">
        <f t="shared" si="0"/>
        <v>0.20860495436766624</v>
      </c>
      <c r="F33" s="76">
        <f>分析係数表!C36</f>
        <v>0.80496031746031749</v>
      </c>
      <c r="G33" s="77">
        <f t="shared" si="1"/>
        <v>0.16791871029159167</v>
      </c>
      <c r="H33" s="77">
        <v>0.25553242096312734</v>
      </c>
      <c r="I33" s="77">
        <f t="shared" si="2"/>
        <v>0.25553242096312734</v>
      </c>
      <c r="J33" s="76">
        <f>分析係数表!G36</f>
        <v>2.1935483870967741E-2</v>
      </c>
      <c r="K33" s="78">
        <f t="shared" si="3"/>
        <v>5.6052272985460186E-3</v>
      </c>
      <c r="L33" s="79"/>
      <c r="M33" s="80"/>
      <c r="N33" s="81">
        <f>分析係数表!H36</f>
        <v>0.17534887837691648</v>
      </c>
      <c r="O33" s="82">
        <f t="shared" si="4"/>
        <v>2.4929476469838692</v>
      </c>
      <c r="P33" s="76">
        <f>分析係数表!C36</f>
        <v>0.80496031746031749</v>
      </c>
      <c r="Q33" s="82">
        <f t="shared" si="5"/>
        <v>2.006723929328087</v>
      </c>
      <c r="R33" s="83">
        <v>2.0865517067751811</v>
      </c>
      <c r="S33" s="84">
        <f t="shared" si="6"/>
        <v>2.3420841277383087</v>
      </c>
      <c r="T33" s="85">
        <f>分析係数表!F36</f>
        <v>0.87987711213517661</v>
      </c>
      <c r="U33" s="86">
        <f t="shared" si="7"/>
        <v>2.0607462186920169</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投入係数表!U34</f>
        <v>1.8513689700130377E-2</v>
      </c>
      <c r="E34" s="77">
        <f t="shared" si="0"/>
        <v>1.8513689700130378</v>
      </c>
      <c r="F34" s="76">
        <f>分析係数表!C37</f>
        <v>0.55184267327524184</v>
      </c>
      <c r="G34" s="77">
        <f t="shared" si="1"/>
        <v>1.0216644016308258</v>
      </c>
      <c r="H34" s="77">
        <v>1.2536791463235109</v>
      </c>
      <c r="I34" s="77">
        <f t="shared" si="2"/>
        <v>1.2536791463235109</v>
      </c>
      <c r="J34" s="76">
        <f>分析係数表!G37</f>
        <v>0.39950799507995077</v>
      </c>
      <c r="K34" s="78">
        <f t="shared" si="3"/>
        <v>0.5008548422212501</v>
      </c>
      <c r="L34" s="79"/>
      <c r="M34" s="80"/>
      <c r="N34" s="81">
        <f>分析係数表!H37</f>
        <v>4.8346331245144224E-2</v>
      </c>
      <c r="O34" s="82">
        <f t="shared" si="4"/>
        <v>0.68734327720542354</v>
      </c>
      <c r="P34" s="76">
        <f>分析係数表!C37</f>
        <v>0.55184267327524184</v>
      </c>
      <c r="Q34" s="82">
        <f t="shared" si="5"/>
        <v>0.37930535155080652</v>
      </c>
      <c r="R34" s="83">
        <v>0.48545757805466616</v>
      </c>
      <c r="S34" s="84">
        <f t="shared" si="6"/>
        <v>1.739136724378177</v>
      </c>
      <c r="T34" s="85">
        <f>分析係数表!F37</f>
        <v>0.59204592045920457</v>
      </c>
      <c r="U34" s="86">
        <f t="shared" si="7"/>
        <v>1.0296488027888837</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投入係数表!U35</f>
        <v>1.225554106910039E-2</v>
      </c>
      <c r="E35" s="77">
        <f t="shared" si="0"/>
        <v>1.2255541069100391</v>
      </c>
      <c r="F35" s="76">
        <f>分析係数表!C38</f>
        <v>1.1757092007334657E-2</v>
      </c>
      <c r="G35" s="77">
        <f t="shared" si="1"/>
        <v>1.4408952394908185E-2</v>
      </c>
      <c r="H35" s="77">
        <v>1.6700383762754872E-2</v>
      </c>
      <c r="I35" s="77">
        <f t="shared" si="2"/>
        <v>1.6700383762754872E-2</v>
      </c>
      <c r="J35" s="76">
        <f>分析係数表!G38</f>
        <v>0.32317073170731708</v>
      </c>
      <c r="K35" s="78">
        <f t="shared" si="3"/>
        <v>5.397075240402489E-3</v>
      </c>
      <c r="L35" s="79"/>
      <c r="M35" s="80"/>
      <c r="N35" s="81">
        <f>分析係数表!H38</f>
        <v>4.2711170992201251E-2</v>
      </c>
      <c r="O35" s="82">
        <f t="shared" si="4"/>
        <v>0.60722779757997436</v>
      </c>
      <c r="P35" s="76">
        <f>分析係数表!C38</f>
        <v>1.1757092007334657E-2</v>
      </c>
      <c r="Q35" s="82">
        <f t="shared" si="5"/>
        <v>7.1392330855589436E-3</v>
      </c>
      <c r="R35" s="83">
        <v>8.5407744917221952E-3</v>
      </c>
      <c r="S35" s="84">
        <f t="shared" si="6"/>
        <v>2.5241158254477068E-2</v>
      </c>
      <c r="T35" s="85">
        <f>分析係数表!F38</f>
        <v>0.53048780487804881</v>
      </c>
      <c r="U35" s="86">
        <f t="shared" si="7"/>
        <v>1.3390126634996981E-2</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投入係数表!U36</f>
        <v>0</v>
      </c>
      <c r="E36" s="77">
        <f t="shared" si="0"/>
        <v>0</v>
      </c>
      <c r="F36" s="76">
        <f>分析係数表!C39</f>
        <v>1</v>
      </c>
      <c r="G36" s="77">
        <f t="shared" si="1"/>
        <v>0</v>
      </c>
      <c r="H36" s="77">
        <v>6.9332855588809215E-3</v>
      </c>
      <c r="I36" s="77">
        <f t="shared" si="2"/>
        <v>6.9332855588809215E-3</v>
      </c>
      <c r="J36" s="76">
        <f>分析係数表!G39</f>
        <v>0.35350897115602997</v>
      </c>
      <c r="K36" s="78">
        <f t="shared" si="3"/>
        <v>2.4509786446509549E-3</v>
      </c>
      <c r="L36" s="79"/>
      <c r="M36" s="80"/>
      <c r="N36" s="81">
        <f>分析係数表!H39</f>
        <v>3.855118358034283E-3</v>
      </c>
      <c r="O36" s="82">
        <f t="shared" si="4"/>
        <v>5.4808495659993087E-2</v>
      </c>
      <c r="P36" s="76">
        <f>分析係数表!C39</f>
        <v>1</v>
      </c>
      <c r="Q36" s="82">
        <f t="shared" si="5"/>
        <v>5.4808495659993087E-2</v>
      </c>
      <c r="R36" s="83">
        <v>6.0862320890943539E-2</v>
      </c>
      <c r="S36" s="84">
        <f t="shared" si="6"/>
        <v>6.7795606449824464E-2</v>
      </c>
      <c r="T36" s="85">
        <f>分析係数表!F39</f>
        <v>0.70417896888485121</v>
      </c>
      <c r="U36" s="86">
        <f t="shared" si="7"/>
        <v>4.7740240244760562E-2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投入係数表!U37</f>
        <v>7.8226857887874835E-4</v>
      </c>
      <c r="E37" s="77">
        <f t="shared" si="0"/>
        <v>7.822685788787484E-2</v>
      </c>
      <c r="F37" s="76">
        <f>分析係数表!C40</f>
        <v>0.83949490339266697</v>
      </c>
      <c r="G37" s="77">
        <f t="shared" si="1"/>
        <v>6.5671048505293372E-2</v>
      </c>
      <c r="H37" s="77">
        <v>6.8019966552379768E-2</v>
      </c>
      <c r="I37" s="77">
        <f t="shared" si="2"/>
        <v>6.8019966552379768E-2</v>
      </c>
      <c r="J37" s="76">
        <f>分析係数表!G40</f>
        <v>0.50502596749874351</v>
      </c>
      <c r="K37" s="78">
        <f t="shared" si="3"/>
        <v>3.4351849417347764E-2</v>
      </c>
      <c r="L37" s="79"/>
      <c r="M37" s="80"/>
      <c r="N37" s="81">
        <f>分析係数表!H40</f>
        <v>2.8775704886755897E-2</v>
      </c>
      <c r="O37" s="82">
        <f t="shared" si="4"/>
        <v>0.40910627117637693</v>
      </c>
      <c r="P37" s="76">
        <f>分析係数表!C40</f>
        <v>0.83949490339266697</v>
      </c>
      <c r="Q37" s="82">
        <f t="shared" si="5"/>
        <v>0.34344262959854677</v>
      </c>
      <c r="R37" s="83">
        <v>0.34367362253462214</v>
      </c>
      <c r="S37" s="84">
        <f t="shared" si="6"/>
        <v>0.41169358908700193</v>
      </c>
      <c r="T37" s="85">
        <f>分析係数表!F40</f>
        <v>0.7013737644496566</v>
      </c>
      <c r="U37" s="86">
        <f t="shared" si="7"/>
        <v>0.28875108237774061</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投入係数表!U38</f>
        <v>0</v>
      </c>
      <c r="E38" s="77">
        <f t="shared" si="0"/>
        <v>0</v>
      </c>
      <c r="F38" s="76">
        <f>分析係数表!C41</f>
        <v>0.80611940933656756</v>
      </c>
      <c r="G38" s="77">
        <f t="shared" si="1"/>
        <v>0</v>
      </c>
      <c r="H38" s="77">
        <v>2.85863302344128E-4</v>
      </c>
      <c r="I38" s="77">
        <f t="shared" si="2"/>
        <v>2.85863302344128E-4</v>
      </c>
      <c r="J38" s="76">
        <f>分析係数表!G41</f>
        <v>0.44252267454123601</v>
      </c>
      <c r="K38" s="78">
        <f t="shared" si="3"/>
        <v>1.2650099310651351E-4</v>
      </c>
      <c r="L38" s="79"/>
      <c r="M38" s="80"/>
      <c r="N38" s="81">
        <f>分析係数表!H41</f>
        <v>5.550583676720789E-2</v>
      </c>
      <c r="O38" s="82">
        <f t="shared" si="4"/>
        <v>0.78913048343112491</v>
      </c>
      <c r="P38" s="76">
        <f>分析係数表!C41</f>
        <v>0.80611940933656756</v>
      </c>
      <c r="Q38" s="82">
        <f t="shared" si="5"/>
        <v>0.6361333991929784</v>
      </c>
      <c r="R38" s="83">
        <v>0.64735186284969914</v>
      </c>
      <c r="S38" s="84">
        <f t="shared" si="6"/>
        <v>0.64763772615204329</v>
      </c>
      <c r="T38" s="85">
        <f>分析係数表!F41</f>
        <v>0.54745834212191524</v>
      </c>
      <c r="U38" s="86">
        <f t="shared" si="7"/>
        <v>0.35455467585480455</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投入係数表!U39</f>
        <v>5.2151238591916557E-4</v>
      </c>
      <c r="E39" s="77">
        <f>$C$23*D39</f>
        <v>5.215123859191656E-2</v>
      </c>
      <c r="F39" s="76">
        <f>分析係数表!C42</f>
        <v>0.71104294478527608</v>
      </c>
      <c r="G39" s="77">
        <f>E39*F39</f>
        <v>3.7081770262595883E-2</v>
      </c>
      <c r="H39" s="77">
        <v>4.3661233447692231E-2</v>
      </c>
      <c r="I39" s="77">
        <f>C39+H39</f>
        <v>4.3661233447692231E-2</v>
      </c>
      <c r="J39" s="76">
        <f>分析係数表!G42</f>
        <v>0.48544520547945208</v>
      </c>
      <c r="K39" s="78">
        <f>I39*J39</f>
        <v>2.1195136442501282E-2</v>
      </c>
      <c r="L39" s="79"/>
      <c r="M39" s="80"/>
      <c r="N39" s="81">
        <f>分析係数表!H42</f>
        <v>1.3778114335729669E-2</v>
      </c>
      <c r="O39" s="82">
        <f t="shared" si="4"/>
        <v>0.19588444494808752</v>
      </c>
      <c r="P39" s="76">
        <f>分析係数表!C42</f>
        <v>0.71104294478527608</v>
      </c>
      <c r="Q39" s="82">
        <f>O39*P39</f>
        <v>0.13928225257351745</v>
      </c>
      <c r="R39" s="83">
        <v>0.14393835354399939</v>
      </c>
      <c r="S39" s="84">
        <f>I39+R39</f>
        <v>0.18759958699169163</v>
      </c>
      <c r="T39" s="85">
        <f>分析係数表!F42</f>
        <v>0.55821917808219179</v>
      </c>
      <c r="U39" s="86">
        <f>S39*T39</f>
        <v>0.10472168725906074</v>
      </c>
      <c r="V39" s="87">
        <f>分析係数表!D42</f>
        <v>0.36986301369863012</v>
      </c>
      <c r="W39" s="167">
        <f>ROUND(S39*V39,0)</f>
        <v>0</v>
      </c>
      <c r="X39" s="76">
        <f>分析係数表!E42</f>
        <v>0.3535958904109589</v>
      </c>
      <c r="Y39" s="166">
        <f>ROUND(S39*X39,0)</f>
        <v>0</v>
      </c>
    </row>
    <row r="40" spans="1:25" x14ac:dyDescent="0.2">
      <c r="A40" s="6" t="s">
        <v>194</v>
      </c>
      <c r="B40" s="5" t="s">
        <v>41</v>
      </c>
      <c r="C40" s="90"/>
      <c r="D40" s="76">
        <f>投入係数表!U40</f>
        <v>3.6766623207301175E-2</v>
      </c>
      <c r="E40" s="77">
        <f>$C$23*D40</f>
        <v>3.6766623207301175</v>
      </c>
      <c r="F40" s="76">
        <f>分析係数表!C43</f>
        <v>0.39669527347252465</v>
      </c>
      <c r="G40" s="77">
        <f>E40*F40</f>
        <v>1.458514564788161</v>
      </c>
      <c r="H40" s="77">
        <v>1.7487070955294028</v>
      </c>
      <c r="I40" s="77">
        <f>C40+H40</f>
        <v>1.7487070955294028</v>
      </c>
      <c r="J40" s="76">
        <f>分析係数表!G43</f>
        <v>0.35613275613275613</v>
      </c>
      <c r="K40" s="78">
        <f>I40*J40</f>
        <v>0.62277187759979313</v>
      </c>
      <c r="L40" s="79"/>
      <c r="M40" s="80"/>
      <c r="N40" s="81">
        <f>分析係数表!H43</f>
        <v>3.7184190080937818E-2</v>
      </c>
      <c r="O40" s="82">
        <f t="shared" si="4"/>
        <v>0.52865031145518837</v>
      </c>
      <c r="P40" s="76">
        <f>分析係数表!C43</f>
        <v>0.39669527347252465</v>
      </c>
      <c r="Q40" s="82">
        <f>O40*P40</f>
        <v>0.20971307987405127</v>
      </c>
      <c r="R40" s="83">
        <v>0.34275024792473929</v>
      </c>
      <c r="S40" s="84">
        <f>I40+R40</f>
        <v>2.0914573434541421</v>
      </c>
      <c r="T40" s="85">
        <f>分析係数表!F43</f>
        <v>0.65281385281385285</v>
      </c>
      <c r="U40" s="86">
        <f>S40*T40</f>
        <v>1.3653323263761241</v>
      </c>
      <c r="V40" s="87">
        <f>分析係数表!D43</f>
        <v>0.13751803751803751</v>
      </c>
      <c r="W40" s="167">
        <f>ROUND(S40*V40,0)</f>
        <v>0</v>
      </c>
      <c r="X40" s="76">
        <f>分析係数表!E43</f>
        <v>9.1486291486291491E-2</v>
      </c>
      <c r="Y40" s="166">
        <f>ROUND(S40*X40,0)</f>
        <v>0</v>
      </c>
    </row>
    <row r="41" spans="1:25" x14ac:dyDescent="0.2">
      <c r="A41" s="6" t="s">
        <v>340</v>
      </c>
      <c r="B41" s="5" t="s">
        <v>42</v>
      </c>
      <c r="C41" s="90"/>
      <c r="D41" s="76">
        <f>投入係数表!U41</f>
        <v>0</v>
      </c>
      <c r="E41" s="77">
        <f>$C$23*D41</f>
        <v>0</v>
      </c>
      <c r="F41" s="76">
        <f>分析係数表!C44</f>
        <v>0.38370118845500845</v>
      </c>
      <c r="G41" s="77">
        <f>E41*F41</f>
        <v>0</v>
      </c>
      <c r="H41" s="77">
        <v>1.4945188747299784E-3</v>
      </c>
      <c r="I41" s="77">
        <f>C41+H41</f>
        <v>1.4945188747299784E-3</v>
      </c>
      <c r="J41" s="76">
        <f>分析係数表!G44</f>
        <v>0.26240733113673803</v>
      </c>
      <c r="K41" s="78">
        <f>I41*J41</f>
        <v>3.9217270925137452E-4</v>
      </c>
      <c r="L41" s="79"/>
      <c r="M41" s="80"/>
      <c r="N41" s="81">
        <f>分析係数表!H44</f>
        <v>0.11164108061327853</v>
      </c>
      <c r="O41" s="82">
        <f t="shared" si="4"/>
        <v>1.5872092926842896</v>
      </c>
      <c r="P41" s="76">
        <f>分析係数表!C44</f>
        <v>0.38370118845500845</v>
      </c>
      <c r="Q41" s="82">
        <f>O41*P41</f>
        <v>0.60901409192979528</v>
      </c>
      <c r="R41" s="83">
        <v>0.61842418439867564</v>
      </c>
      <c r="S41" s="84">
        <f>I41+R41</f>
        <v>0.61991870327340559</v>
      </c>
      <c r="T41" s="85">
        <f>分析係数表!F44</f>
        <v>0.45680601317957165</v>
      </c>
      <c r="U41" s="86">
        <f>S41*T41</f>
        <v>0.28318259133777429</v>
      </c>
      <c r="V41" s="87">
        <f>分析係数表!D44</f>
        <v>0.17087108731466227</v>
      </c>
      <c r="W41" s="167">
        <f>ROUND(S41*V41,0)</f>
        <v>0</v>
      </c>
      <c r="X41" s="76">
        <f>分析係数表!E44</f>
        <v>0.10131795716639209</v>
      </c>
      <c r="Y41" s="166">
        <f>ROUND(S41*X41,0)</f>
        <v>0</v>
      </c>
    </row>
    <row r="42" spans="1:25" x14ac:dyDescent="0.2">
      <c r="A42" s="6" t="s">
        <v>341</v>
      </c>
      <c r="B42" s="5" t="s">
        <v>278</v>
      </c>
      <c r="C42" s="90"/>
      <c r="D42" s="76">
        <f>投入係数表!U42</f>
        <v>5.2151238591916557E-4</v>
      </c>
      <c r="E42" s="77">
        <f>$C$23*D42</f>
        <v>5.215123859191656E-2</v>
      </c>
      <c r="F42" s="76">
        <f>分析係数表!C45</f>
        <v>1</v>
      </c>
      <c r="G42" s="77">
        <f>E42*F42</f>
        <v>5.215123859191656E-2</v>
      </c>
      <c r="H42" s="77">
        <v>6.4402756845498246E-2</v>
      </c>
      <c r="I42" s="77">
        <f>C42+H42</f>
        <v>6.4402756845498246E-2</v>
      </c>
      <c r="J42" s="76">
        <f>分析係数表!G45</f>
        <v>0</v>
      </c>
      <c r="K42" s="78">
        <f>I42*J42</f>
        <v>0</v>
      </c>
      <c r="L42" s="79"/>
      <c r="M42" s="80"/>
      <c r="N42" s="81">
        <f>分析係数表!H45</f>
        <v>0</v>
      </c>
      <c r="O42" s="82">
        <f t="shared" si="4"/>
        <v>0</v>
      </c>
      <c r="P42" s="76">
        <f>分析係数表!C45</f>
        <v>1</v>
      </c>
      <c r="Q42" s="82">
        <f>O42*P42</f>
        <v>0</v>
      </c>
      <c r="R42" s="83">
        <v>8.3282012863778714E-3</v>
      </c>
      <c r="S42" s="84">
        <f>I42+R42</f>
        <v>7.2730958131876119E-2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投入係数表!U43</f>
        <v>3.3898305084745762E-3</v>
      </c>
      <c r="E43" s="77">
        <f>$C$23*D43</f>
        <v>0.33898305084745761</v>
      </c>
      <c r="F43" s="76">
        <f>分析係数表!C46</f>
        <v>8.9294904786412777E-2</v>
      </c>
      <c r="G43" s="77">
        <f>E43*F43</f>
        <v>3.0269459249631449E-2</v>
      </c>
      <c r="H43" s="77">
        <v>3.6557323855917589E-2</v>
      </c>
      <c r="I43" s="77">
        <f>C43+H43</f>
        <v>3.6557323855917589E-2</v>
      </c>
      <c r="J43" s="76">
        <f>分析係数表!G46</f>
        <v>8.6206896551724137E-3</v>
      </c>
      <c r="K43" s="78">
        <f>I43*J43</f>
        <v>3.1514934358549645E-4</v>
      </c>
      <c r="L43" s="79"/>
      <c r="M43" s="80"/>
      <c r="N43" s="81">
        <f>分析係数表!H46</f>
        <v>2.2501303069342959E-2</v>
      </c>
      <c r="O43" s="82">
        <f t="shared" si="4"/>
        <v>0.31990264813791885</v>
      </c>
      <c r="P43" s="76">
        <f>分析係数表!C46</f>
        <v>8.9294904786412777E-2</v>
      </c>
      <c r="Q43" s="82">
        <f>O43*P43</f>
        <v>2.8565676506396773E-2</v>
      </c>
      <c r="R43" s="83">
        <v>3.1920169399556969E-2</v>
      </c>
      <c r="S43" s="84">
        <f>I43+R43</f>
        <v>6.8477493255474559E-2</v>
      </c>
      <c r="T43" s="85">
        <f>分析係数表!F46</f>
        <v>0.31609195402298851</v>
      </c>
      <c r="U43" s="86">
        <f>S43*T43</f>
        <v>2.1645184649718971E-2</v>
      </c>
      <c r="V43" s="87">
        <f>分析係数表!D46</f>
        <v>1.4367816091954023E-2</v>
      </c>
      <c r="W43" s="167">
        <f>ROUND(S43*V43,0)</f>
        <v>0</v>
      </c>
      <c r="X43" s="76">
        <f>分析係数表!E46</f>
        <v>4.3103448275862072E-2</v>
      </c>
      <c r="Y43" s="166">
        <f>ROUND(S43*X43,0)</f>
        <v>0</v>
      </c>
    </row>
    <row r="44" spans="1:25" x14ac:dyDescent="0.2">
      <c r="A44" s="192">
        <v>40</v>
      </c>
      <c r="B44" s="14" t="s">
        <v>150</v>
      </c>
      <c r="C44" s="197">
        <f>SUM(C5:C43)</f>
        <v>100</v>
      </c>
      <c r="D44" s="92">
        <f>投入係数表!U44</f>
        <v>0.65006518904823984</v>
      </c>
      <c r="E44" s="91">
        <f>SUM(E5:E43)</f>
        <v>65.006518904824006</v>
      </c>
      <c r="F44" s="92">
        <f>分析係数表!C47</f>
        <v>0.47263002368346718</v>
      </c>
      <c r="G44" s="91">
        <f>SUM(G5:G43)</f>
        <v>9.5083155594756033</v>
      </c>
      <c r="H44" s="91">
        <f>SUM(H5:H43)</f>
        <v>10.660997082929175</v>
      </c>
      <c r="I44" s="91">
        <f>SUM(I5:I43)</f>
        <v>110.66099708292914</v>
      </c>
      <c r="J44" s="92">
        <f>分析係数表!G47</f>
        <v>0.26462048578521241</v>
      </c>
      <c r="K44" s="93">
        <f>SUM(K5:K43)</f>
        <v>22.67475614439946</v>
      </c>
      <c r="L44" s="94">
        <f>最終需要_まとめ!$L$33</f>
        <v>0.627</v>
      </c>
      <c r="M44" s="91">
        <f>K44*L44</f>
        <v>14.217072102538461</v>
      </c>
      <c r="N44" s="95">
        <f>分析係数表!H47</f>
        <v>1</v>
      </c>
      <c r="O44" s="96">
        <f>SUM(O5:O43)</f>
        <v>14.217072102538458</v>
      </c>
      <c r="P44" s="92">
        <f>分析係数表!C47</f>
        <v>0.47263002368346718</v>
      </c>
      <c r="Q44" s="96">
        <f>SUM(Q5:Q43)</f>
        <v>6.0687698840449515</v>
      </c>
      <c r="R44" s="91">
        <f>SUM(R5:R43)</f>
        <v>6.8167094125431937</v>
      </c>
      <c r="S44" s="97">
        <f>SUM(S5:S43)</f>
        <v>117.47770649547233</v>
      </c>
      <c r="T44" s="98">
        <f>分析係数表!F47</f>
        <v>0.52662257348619745</v>
      </c>
      <c r="U44" s="99">
        <f>SUM(U5:U43)</f>
        <v>43.444079416406204</v>
      </c>
      <c r="V44" s="100">
        <f>分析係数表!D47</f>
        <v>0.12117876158981061</v>
      </c>
      <c r="W44" s="164">
        <f>SUM(W5:W43)</f>
        <v>22</v>
      </c>
      <c r="X44" s="92">
        <f>分析係数表!E47</f>
        <v>8.7670283594003556E-2</v>
      </c>
      <c r="Y44" s="165">
        <f>SUM(Y5:Y43)</f>
        <v>23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383</v>
      </c>
      <c r="S2" s="3" t="s">
        <v>152</v>
      </c>
      <c r="U2" s="64" t="s">
        <v>209</v>
      </c>
      <c r="W2" s="3" t="s">
        <v>130</v>
      </c>
      <c r="Y2" s="3" t="s">
        <v>153</v>
      </c>
    </row>
    <row r="3" spans="1:25" ht="44" x14ac:dyDescent="0.2">
      <c r="B3" s="65"/>
      <c r="C3" s="66" t="s">
        <v>227</v>
      </c>
      <c r="D3" s="66" t="s">
        <v>379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投入係数表!V5</f>
        <v>0</v>
      </c>
      <c r="E5" s="77">
        <f t="shared" ref="E5:E38" si="0">$C$24*D5</f>
        <v>0</v>
      </c>
      <c r="F5" s="76">
        <f>分析係数表!C8</f>
        <v>1</v>
      </c>
      <c r="G5" s="77">
        <f t="shared" ref="G5:G38" si="1">E5*F5</f>
        <v>0</v>
      </c>
      <c r="H5" s="77">
        <f t="array" ref="H5:H43">MMULT(逆行列係数!C5:AO43,'20'!G5:G43)</f>
        <v>6.2346709835544049E-4</v>
      </c>
      <c r="I5" s="77">
        <f t="shared" ref="I5:I38" si="2">C5+H5</f>
        <v>6.2346709835544049E-4</v>
      </c>
      <c r="J5" s="76">
        <f>分析係数表!G8</f>
        <v>0.11965371866250442</v>
      </c>
      <c r="K5" s="78">
        <f t="shared" ref="K5:K43" si="3">I5*J5</f>
        <v>7.4600156781949847E-5</v>
      </c>
      <c r="L5" s="79" t="s">
        <v>183</v>
      </c>
      <c r="M5" s="80" t="s">
        <v>183</v>
      </c>
      <c r="N5" s="81">
        <f>分析係数表!H8</f>
        <v>1.2017741412035444E-2</v>
      </c>
      <c r="O5" s="82">
        <f t="shared" ref="O5:O43" si="4">$M$44*N5</f>
        <v>0.14244369836733176</v>
      </c>
      <c r="P5" s="76">
        <f>分析係数表!C8</f>
        <v>1</v>
      </c>
      <c r="Q5" s="82">
        <f t="shared" ref="Q5:Q38" si="5">O5*P5</f>
        <v>0.14244369836733176</v>
      </c>
      <c r="R5" s="83">
        <f t="array" ref="R5:R43">MMULT(逆行列係数!C5:AO43,'20'!Q5:Q43)</f>
        <v>0.21213954304084048</v>
      </c>
      <c r="S5" s="84">
        <f t="shared" ref="S5:S38" si="6">I5+R5</f>
        <v>0.21276301013919593</v>
      </c>
      <c r="T5" s="85">
        <f>分析係数表!F8</f>
        <v>0.45142084768126667</v>
      </c>
      <c r="U5" s="86">
        <f t="shared" ref="U5:U38" si="7">S5*T5</f>
        <v>9.6045658392253763E-2</v>
      </c>
      <c r="V5" s="87">
        <f>分析係数表!D8</f>
        <v>0.2219933704502301</v>
      </c>
      <c r="W5" s="88">
        <f t="shared" ref="W5:W38" si="8">ROUND(S5*V5,0)</f>
        <v>0</v>
      </c>
      <c r="X5" s="76">
        <f>分析係数表!E8</f>
        <v>0.14173076304186916</v>
      </c>
      <c r="Y5" s="89">
        <f t="shared" ref="Y5:Y38" si="9">ROUND(S5*X5,0)</f>
        <v>0</v>
      </c>
    </row>
    <row r="6" spans="1:25" x14ac:dyDescent="0.2">
      <c r="A6" s="6" t="s">
        <v>219</v>
      </c>
      <c r="B6" s="5" t="s">
        <v>265</v>
      </c>
      <c r="C6" s="90"/>
      <c r="D6" s="76">
        <f>投入係数表!V6</f>
        <v>0</v>
      </c>
      <c r="E6" s="77">
        <f t="shared" si="0"/>
        <v>0</v>
      </c>
      <c r="F6" s="76">
        <f>分析係数表!C9</f>
        <v>0.51136363636363635</v>
      </c>
      <c r="G6" s="77">
        <f t="shared" si="1"/>
        <v>0</v>
      </c>
      <c r="H6" s="77">
        <v>2.6368344571007549E-5</v>
      </c>
      <c r="I6" s="77">
        <f t="shared" si="2"/>
        <v>2.6368344571007549E-5</v>
      </c>
      <c r="J6" s="76">
        <f>分析係数表!G9</f>
        <v>0.25773195876288657</v>
      </c>
      <c r="K6" s="78">
        <f t="shared" si="3"/>
        <v>6.7959650956205015E-6</v>
      </c>
      <c r="L6" s="79"/>
      <c r="M6" s="80"/>
      <c r="N6" s="81">
        <f>分析係数表!H9</f>
        <v>6.2940707886274014E-4</v>
      </c>
      <c r="O6" s="82">
        <f t="shared" si="4"/>
        <v>7.460226428403628E-3</v>
      </c>
      <c r="P6" s="76">
        <f>分析係数表!C9</f>
        <v>0.51136363636363635</v>
      </c>
      <c r="Q6" s="82">
        <f t="shared" si="5"/>
        <v>3.8148885145245824E-3</v>
      </c>
      <c r="R6" s="83">
        <v>4.5459113075083596E-3</v>
      </c>
      <c r="S6" s="84">
        <f t="shared" si="6"/>
        <v>4.5722796520793673E-3</v>
      </c>
      <c r="T6" s="85">
        <f>分析係数表!F9</f>
        <v>0.69072164948453607</v>
      </c>
      <c r="U6" s="86">
        <f t="shared" si="7"/>
        <v>3.1581725431888415E-3</v>
      </c>
      <c r="V6" s="87">
        <f>分析係数表!D9</f>
        <v>0.13402061855670103</v>
      </c>
      <c r="W6" s="88">
        <f t="shared" si="8"/>
        <v>0</v>
      </c>
      <c r="X6" s="76">
        <f>分析係数表!E9</f>
        <v>0</v>
      </c>
      <c r="Y6" s="89">
        <f t="shared" si="9"/>
        <v>0</v>
      </c>
    </row>
    <row r="7" spans="1:25" x14ac:dyDescent="0.2">
      <c r="A7" s="6" t="s">
        <v>220</v>
      </c>
      <c r="B7" s="5" t="s">
        <v>266</v>
      </c>
      <c r="C7" s="90"/>
      <c r="D7" s="76">
        <f>投入係数表!V7</f>
        <v>0</v>
      </c>
      <c r="E7" s="77">
        <f t="shared" si="0"/>
        <v>0</v>
      </c>
      <c r="F7" s="76">
        <f>分析係数表!C10</f>
        <v>1</v>
      </c>
      <c r="G7" s="77">
        <f t="shared" si="1"/>
        <v>0</v>
      </c>
      <c r="H7" s="77">
        <v>2.976308730269666E-5</v>
      </c>
      <c r="I7" s="77">
        <f t="shared" si="2"/>
        <v>2.976308730269666E-5</v>
      </c>
      <c r="J7" s="76">
        <f>分析係数表!G10</f>
        <v>0.17918250950570341</v>
      </c>
      <c r="K7" s="78">
        <f t="shared" si="3"/>
        <v>5.3330246735345248E-6</v>
      </c>
      <c r="L7" s="79"/>
      <c r="M7" s="80"/>
      <c r="N7" s="81">
        <f>分析係数表!H10</f>
        <v>1.2293107009037892E-3</v>
      </c>
      <c r="O7" s="82">
        <f t="shared" si="4"/>
        <v>1.4570754742975834E-2</v>
      </c>
      <c r="P7" s="76">
        <f>分析係数表!C10</f>
        <v>1</v>
      </c>
      <c r="Q7" s="82">
        <f t="shared" si="5"/>
        <v>1.4570754742975834E-2</v>
      </c>
      <c r="R7" s="83">
        <v>2.342057075063959E-2</v>
      </c>
      <c r="S7" s="84">
        <f t="shared" si="6"/>
        <v>2.3450333837942285E-2</v>
      </c>
      <c r="T7" s="85">
        <f>分析係数表!F10</f>
        <v>0.51806083650190116</v>
      </c>
      <c r="U7" s="86">
        <f t="shared" si="7"/>
        <v>1.2148699564333218E-2</v>
      </c>
      <c r="V7" s="87">
        <f>分析係数表!D10</f>
        <v>0.10527566539923955</v>
      </c>
      <c r="W7" s="88">
        <f t="shared" si="8"/>
        <v>0</v>
      </c>
      <c r="X7" s="76">
        <f>分析係数表!E10</f>
        <v>7.4144486692015205E-2</v>
      </c>
      <c r="Y7" s="89">
        <f t="shared" si="9"/>
        <v>0</v>
      </c>
    </row>
    <row r="8" spans="1:25" x14ac:dyDescent="0.2">
      <c r="A8" s="6" t="s">
        <v>221</v>
      </c>
      <c r="B8" s="5" t="s">
        <v>27</v>
      </c>
      <c r="C8" s="90"/>
      <c r="D8" s="76">
        <f>投入係数表!V8</f>
        <v>0</v>
      </c>
      <c r="E8" s="77">
        <f t="shared" si="0"/>
        <v>0</v>
      </c>
      <c r="F8" s="76">
        <f>分析係数表!C11</f>
        <v>1.1623683254631256E-2</v>
      </c>
      <c r="G8" s="77">
        <f t="shared" si="1"/>
        <v>0</v>
      </c>
      <c r="H8" s="77">
        <v>1.7258099603383254E-4</v>
      </c>
      <c r="I8" s="77">
        <f t="shared" si="2"/>
        <v>1.7258099603383254E-4</v>
      </c>
      <c r="J8" s="76">
        <f>分析係数表!G11</f>
        <v>0.35416666666666669</v>
      </c>
      <c r="K8" s="78">
        <f t="shared" si="3"/>
        <v>6.112243609531569E-5</v>
      </c>
      <c r="L8" s="79"/>
      <c r="M8" s="80"/>
      <c r="N8" s="81">
        <f>分析係数表!H11</f>
        <v>-1.9668971214460629E-5</v>
      </c>
      <c r="O8" s="82">
        <f t="shared" si="4"/>
        <v>-2.3313207588761338E-4</v>
      </c>
      <c r="P8" s="76">
        <f>分析係数表!C11</f>
        <v>1.1623683254631256E-2</v>
      </c>
      <c r="Q8" s="82">
        <f t="shared" si="5"/>
        <v>-2.7098534066122751E-6</v>
      </c>
      <c r="R8" s="83">
        <v>7.9615761405799502E-4</v>
      </c>
      <c r="S8" s="84">
        <f t="shared" si="6"/>
        <v>9.6873861009182756E-4</v>
      </c>
      <c r="T8" s="85">
        <f>分析係数表!F11</f>
        <v>0.60416666666666663</v>
      </c>
      <c r="U8" s="86">
        <f t="shared" si="7"/>
        <v>5.8527957693047916E-4</v>
      </c>
      <c r="V8" s="87">
        <f>分析係数表!D11</f>
        <v>8.3333333333333329E-2</v>
      </c>
      <c r="W8" s="88">
        <f t="shared" si="8"/>
        <v>0</v>
      </c>
      <c r="X8" s="76">
        <f>分析係数表!E11</f>
        <v>6.25E-2</v>
      </c>
      <c r="Y8" s="89">
        <f t="shared" si="9"/>
        <v>0</v>
      </c>
    </row>
    <row r="9" spans="1:25" x14ac:dyDescent="0.2">
      <c r="A9" s="6" t="s">
        <v>222</v>
      </c>
      <c r="B9" s="5" t="s">
        <v>190</v>
      </c>
      <c r="C9" s="90"/>
      <c r="D9" s="76">
        <f>投入係数表!V9</f>
        <v>0</v>
      </c>
      <c r="E9" s="77">
        <f t="shared" si="0"/>
        <v>0</v>
      </c>
      <c r="F9" s="76">
        <f>分析係数表!C12</f>
        <v>0.11373523927905527</v>
      </c>
      <c r="G9" s="77">
        <f t="shared" si="1"/>
        <v>0</v>
      </c>
      <c r="H9" s="77">
        <v>5.4034572770068643E-5</v>
      </c>
      <c r="I9" s="77">
        <f t="shared" si="2"/>
        <v>5.4034572770068643E-5</v>
      </c>
      <c r="J9" s="76">
        <f>分析係数表!G12</f>
        <v>0.14013636107511129</v>
      </c>
      <c r="K9" s="78">
        <f t="shared" si="3"/>
        <v>7.5722084002457159E-6</v>
      </c>
      <c r="L9" s="79"/>
      <c r="M9" s="80"/>
      <c r="N9" s="81">
        <f>分析係数表!H12</f>
        <v>9.2788371704218012E-2</v>
      </c>
      <c r="O9" s="82">
        <f t="shared" si="4"/>
        <v>1.099800567999816</v>
      </c>
      <c r="P9" s="76">
        <f>分析係数表!C12</f>
        <v>0.11373523927905527</v>
      </c>
      <c r="Q9" s="82">
        <f t="shared" si="5"/>
        <v>0.12508608076069996</v>
      </c>
      <c r="R9" s="83">
        <v>0.14133489665314844</v>
      </c>
      <c r="S9" s="84">
        <f t="shared" si="6"/>
        <v>0.1413889312259185</v>
      </c>
      <c r="T9" s="85">
        <f>分析係数表!F12</f>
        <v>0.31610976503070942</v>
      </c>
      <c r="U9" s="86">
        <f t="shared" si="7"/>
        <v>4.4694421827768234E-2</v>
      </c>
      <c r="V9" s="87">
        <f>分析係数表!D12</f>
        <v>5.0318363667098666E-2</v>
      </c>
      <c r="W9" s="88">
        <f t="shared" si="8"/>
        <v>0</v>
      </c>
      <c r="X9" s="76">
        <f>分析係数表!E12</f>
        <v>4.4345523187017524E-2</v>
      </c>
      <c r="Y9" s="89">
        <f t="shared" si="9"/>
        <v>0</v>
      </c>
    </row>
    <row r="10" spans="1:25" x14ac:dyDescent="0.2">
      <c r="A10" s="6" t="s">
        <v>223</v>
      </c>
      <c r="B10" s="5" t="s">
        <v>28</v>
      </c>
      <c r="C10" s="90"/>
      <c r="D10" s="76">
        <f>投入係数表!V10</f>
        <v>0</v>
      </c>
      <c r="E10" s="77">
        <f t="shared" si="0"/>
        <v>0</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0.16657286822169973</v>
      </c>
      <c r="P10" s="76">
        <f>分析係数表!C13</f>
        <v>0</v>
      </c>
      <c r="Q10" s="82">
        <f t="shared" si="5"/>
        <v>0</v>
      </c>
      <c r="R10" s="83">
        <v>0</v>
      </c>
      <c r="S10" s="84">
        <f t="shared" si="6"/>
        <v>0</v>
      </c>
      <c r="T10" s="85">
        <f>分析係数表!F13</f>
        <v>0.38422391857506361</v>
      </c>
      <c r="U10" s="86">
        <f t="shared" si="7"/>
        <v>0</v>
      </c>
      <c r="V10" s="87">
        <f>分析係数表!D13</f>
        <v>0.11195928753180662</v>
      </c>
      <c r="W10" s="88">
        <f t="shared" si="8"/>
        <v>0</v>
      </c>
      <c r="X10" s="76">
        <f>分析係数表!E13</f>
        <v>9.6692111959287536E-2</v>
      </c>
      <c r="Y10" s="89">
        <f t="shared" si="9"/>
        <v>0</v>
      </c>
    </row>
    <row r="11" spans="1:25" x14ac:dyDescent="0.2">
      <c r="A11" s="6" t="s">
        <v>224</v>
      </c>
      <c r="B11" s="5" t="s">
        <v>267</v>
      </c>
      <c r="C11" s="90"/>
      <c r="D11" s="76">
        <f>投入係数表!V11</f>
        <v>0</v>
      </c>
      <c r="E11" s="77">
        <f t="shared" si="0"/>
        <v>0</v>
      </c>
      <c r="F11" s="76">
        <f>分析係数表!C14</f>
        <v>8.3810515356585125E-2</v>
      </c>
      <c r="G11" s="77">
        <f t="shared" si="1"/>
        <v>0</v>
      </c>
      <c r="H11" s="77">
        <v>2.7925863653553598E-3</v>
      </c>
      <c r="I11" s="77">
        <f t="shared" si="2"/>
        <v>2.7925863653553598E-3</v>
      </c>
      <c r="J11" s="76">
        <f>分析係数表!G14</f>
        <v>0.16188655194391333</v>
      </c>
      <c r="K11" s="78">
        <f t="shared" si="3"/>
        <v>4.5208217769296459E-4</v>
      </c>
      <c r="L11" s="79"/>
      <c r="M11" s="80"/>
      <c r="N11" s="81">
        <f>分析係数表!H14</f>
        <v>1.1703037872604074E-3</v>
      </c>
      <c r="O11" s="82">
        <f t="shared" si="4"/>
        <v>1.3871358515312996E-2</v>
      </c>
      <c r="P11" s="76">
        <f>分析係数表!C14</f>
        <v>8.3810515356585125E-2</v>
      </c>
      <c r="Q11" s="82">
        <f t="shared" si="5"/>
        <v>1.1625657058643376E-3</v>
      </c>
      <c r="R11" s="83">
        <v>4.356449199190998E-3</v>
      </c>
      <c r="S11" s="84">
        <f t="shared" si="6"/>
        <v>7.1490355645463573E-3</v>
      </c>
      <c r="T11" s="85">
        <f>分析係数表!F14</f>
        <v>0.30656469088591459</v>
      </c>
      <c r="U11" s="86">
        <f t="shared" si="7"/>
        <v>2.1916418779775642E-3</v>
      </c>
      <c r="V11" s="87">
        <f>分析係数表!D14</f>
        <v>7.2020395156150413E-2</v>
      </c>
      <c r="W11" s="88">
        <f t="shared" si="8"/>
        <v>0</v>
      </c>
      <c r="X11" s="76">
        <f>分析係数表!E14</f>
        <v>4.2702358189929894E-2</v>
      </c>
      <c r="Y11" s="89">
        <f t="shared" si="9"/>
        <v>0</v>
      </c>
    </row>
    <row r="12" spans="1:25" x14ac:dyDescent="0.2">
      <c r="A12" s="6" t="s">
        <v>225</v>
      </c>
      <c r="B12" s="5" t="s">
        <v>29</v>
      </c>
      <c r="C12" s="90"/>
      <c r="D12" s="76">
        <f>投入係数表!V12</f>
        <v>0</v>
      </c>
      <c r="E12" s="77">
        <f t="shared" si="0"/>
        <v>0</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0.1015290190490556</v>
      </c>
      <c r="P12" s="76">
        <f>分析係数表!C15</f>
        <v>0</v>
      </c>
      <c r="Q12" s="82">
        <f t="shared" si="5"/>
        <v>0</v>
      </c>
      <c r="R12" s="83">
        <v>0</v>
      </c>
      <c r="S12" s="84">
        <f t="shared" si="6"/>
        <v>0</v>
      </c>
      <c r="T12" s="85">
        <f>分析係数表!F15</f>
        <v>0.29973474801061006</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投入係数表!V13</f>
        <v>0</v>
      </c>
      <c r="E13" s="77">
        <f t="shared" si="0"/>
        <v>0</v>
      </c>
      <c r="F13" s="76">
        <f>分析係数表!C16</f>
        <v>0.33235149729995095</v>
      </c>
      <c r="G13" s="77">
        <f t="shared" si="1"/>
        <v>0</v>
      </c>
      <c r="H13" s="77">
        <v>4.0636141973475056E-3</v>
      </c>
      <c r="I13" s="77">
        <f t="shared" si="2"/>
        <v>4.0636141973475056E-3</v>
      </c>
      <c r="J13" s="76">
        <f>分析係数表!G16</f>
        <v>3.3478406427854032E-2</v>
      </c>
      <c r="K13" s="78">
        <f t="shared" si="3"/>
        <v>1.3604332766479764E-4</v>
      </c>
      <c r="L13" s="79"/>
      <c r="M13" s="80"/>
      <c r="N13" s="81">
        <f>分析係数表!H16</f>
        <v>1.6757963474720455E-2</v>
      </c>
      <c r="O13" s="82">
        <f t="shared" si="4"/>
        <v>0.19862852865624658</v>
      </c>
      <c r="P13" s="76">
        <f>分析係数表!C16</f>
        <v>0.33235149729995095</v>
      </c>
      <c r="Q13" s="82">
        <f t="shared" si="5"/>
        <v>6.6014488905389759E-2</v>
      </c>
      <c r="R13" s="83">
        <v>8.153903873706865E-2</v>
      </c>
      <c r="S13" s="84">
        <f t="shared" si="6"/>
        <v>8.5602652934416157E-2</v>
      </c>
      <c r="T13" s="85">
        <f>分析係数表!F16</f>
        <v>0.28858386340810177</v>
      </c>
      <c r="U13" s="86">
        <f t="shared" si="7"/>
        <v>2.4703544301796693E-2</v>
      </c>
      <c r="V13" s="87">
        <f>分析係数表!D16</f>
        <v>0</v>
      </c>
      <c r="W13" s="88">
        <f t="shared" si="8"/>
        <v>0</v>
      </c>
      <c r="X13" s="76">
        <f>分析係数表!E16</f>
        <v>0</v>
      </c>
      <c r="Y13" s="89">
        <f t="shared" si="9"/>
        <v>0</v>
      </c>
    </row>
    <row r="14" spans="1:25" x14ac:dyDescent="0.2">
      <c r="A14" s="6" t="s">
        <v>2</v>
      </c>
      <c r="B14" s="5" t="s">
        <v>364</v>
      </c>
      <c r="C14" s="90"/>
      <c r="D14" s="76">
        <f>投入係数表!V14</f>
        <v>4.3478260869565216E-2</v>
      </c>
      <c r="E14" s="77">
        <f t="shared" si="0"/>
        <v>4.3478260869565215</v>
      </c>
      <c r="F14" s="76">
        <f>分析係数表!C17</f>
        <v>6.074586697424067E-2</v>
      </c>
      <c r="G14" s="77">
        <f t="shared" si="1"/>
        <v>0.26411246510539421</v>
      </c>
      <c r="H14" s="77">
        <v>0.27183959812412889</v>
      </c>
      <c r="I14" s="77">
        <f t="shared" si="2"/>
        <v>0.27183959812412889</v>
      </c>
      <c r="J14" s="76">
        <f>分析係数表!G17</f>
        <v>0.21321961620469082</v>
      </c>
      <c r="K14" s="78">
        <f t="shared" si="3"/>
        <v>5.7961534781264153E-2</v>
      </c>
      <c r="L14" s="79"/>
      <c r="M14" s="80"/>
      <c r="N14" s="81">
        <f>分析係数表!H17</f>
        <v>2.8520008260967912E-3</v>
      </c>
      <c r="O14" s="82">
        <f t="shared" si="4"/>
        <v>3.3804151003703937E-2</v>
      </c>
      <c r="P14" s="76">
        <f>分析係数表!C17</f>
        <v>6.074586697424067E-2</v>
      </c>
      <c r="Q14" s="82">
        <f t="shared" si="5"/>
        <v>2.0534624600481435E-3</v>
      </c>
      <c r="R14" s="83">
        <v>3.7455883445873983E-3</v>
      </c>
      <c r="S14" s="84">
        <f t="shared" si="6"/>
        <v>0.27558518646871627</v>
      </c>
      <c r="T14" s="85">
        <f>分析係数表!F17</f>
        <v>0.32302771855010659</v>
      </c>
      <c r="U14" s="86">
        <f t="shared" si="7"/>
        <v>8.9021654051195123E-2</v>
      </c>
      <c r="V14" s="87">
        <f>分析係数表!D17</f>
        <v>9.5948827292110878E-2</v>
      </c>
      <c r="W14" s="88">
        <f t="shared" si="8"/>
        <v>0</v>
      </c>
      <c r="X14" s="76">
        <f>分析係数表!E17</f>
        <v>8.8486140724946691E-2</v>
      </c>
      <c r="Y14" s="89">
        <f t="shared" si="9"/>
        <v>0</v>
      </c>
    </row>
    <row r="15" spans="1:25" x14ac:dyDescent="0.2">
      <c r="A15" s="6" t="s">
        <v>3</v>
      </c>
      <c r="B15" s="5" t="s">
        <v>31</v>
      </c>
      <c r="C15" s="90"/>
      <c r="D15" s="76">
        <f>投入係数表!V15</f>
        <v>0</v>
      </c>
      <c r="E15" s="77">
        <f t="shared" si="0"/>
        <v>0</v>
      </c>
      <c r="F15" s="76">
        <f>分析係数表!C18</f>
        <v>0.54911591355599221</v>
      </c>
      <c r="G15" s="77">
        <f t="shared" si="1"/>
        <v>0</v>
      </c>
      <c r="H15" s="77">
        <v>1.1439463685104956E-2</v>
      </c>
      <c r="I15" s="77">
        <f t="shared" si="2"/>
        <v>1.1439463685104956E-2</v>
      </c>
      <c r="J15" s="76">
        <f>分析係数表!G18</f>
        <v>0.21576398062527521</v>
      </c>
      <c r="K15" s="78">
        <f t="shared" si="3"/>
        <v>2.4682242209165253E-3</v>
      </c>
      <c r="L15" s="79"/>
      <c r="M15" s="80"/>
      <c r="N15" s="81">
        <f>分析係数表!H18</f>
        <v>4.5238633793259444E-4</v>
      </c>
      <c r="O15" s="82">
        <f t="shared" si="4"/>
        <v>5.3620377454151073E-3</v>
      </c>
      <c r="P15" s="76">
        <f>分析係数表!C18</f>
        <v>0.54911591355599221</v>
      </c>
      <c r="Q15" s="82">
        <f t="shared" si="5"/>
        <v>2.9443802550953293E-3</v>
      </c>
      <c r="R15" s="83">
        <v>6.8473564224389733E-3</v>
      </c>
      <c r="S15" s="84">
        <f t="shared" si="6"/>
        <v>1.8286820107543927E-2</v>
      </c>
      <c r="T15" s="85">
        <f>分析係数表!F18</f>
        <v>0.45985615734624979</v>
      </c>
      <c r="U15" s="86">
        <f t="shared" si="7"/>
        <v>8.4093068247372855E-3</v>
      </c>
      <c r="V15" s="87">
        <f>分析係数表!D18</f>
        <v>0.12417437252311757</v>
      </c>
      <c r="W15" s="88">
        <f t="shared" si="8"/>
        <v>0</v>
      </c>
      <c r="X15" s="76">
        <f>分析係数表!E18</f>
        <v>0.10024952297079114</v>
      </c>
      <c r="Y15" s="89">
        <f t="shared" si="9"/>
        <v>0</v>
      </c>
    </row>
    <row r="16" spans="1:25" x14ac:dyDescent="0.2">
      <c r="A16" s="6" t="s">
        <v>4</v>
      </c>
      <c r="B16" s="5" t="s">
        <v>32</v>
      </c>
      <c r="C16" s="90"/>
      <c r="D16" s="76">
        <f>投入係数表!V16</f>
        <v>0</v>
      </c>
      <c r="E16" s="77">
        <f t="shared" si="0"/>
        <v>0</v>
      </c>
      <c r="F16" s="76">
        <f>分析係数表!C19</f>
        <v>2.9142663503896937E-2</v>
      </c>
      <c r="G16" s="77">
        <f t="shared" si="1"/>
        <v>0</v>
      </c>
      <c r="H16" s="77">
        <v>4.3837690539356008E-3</v>
      </c>
      <c r="I16" s="77">
        <f t="shared" si="2"/>
        <v>4.3837690539356008E-3</v>
      </c>
      <c r="J16" s="76">
        <f>分析係数表!G19</f>
        <v>5.9139784946236562E-2</v>
      </c>
      <c r="K16" s="78">
        <f t="shared" si="3"/>
        <v>2.5925515910371833E-4</v>
      </c>
      <c r="L16" s="79"/>
      <c r="M16" s="80"/>
      <c r="N16" s="81">
        <f>分析係数表!H19</f>
        <v>-1.1801382728676376E-4</v>
      </c>
      <c r="O16" s="82">
        <f t="shared" si="4"/>
        <v>-1.3987924553256802E-3</v>
      </c>
      <c r="P16" s="76">
        <f>分析係数表!C19</f>
        <v>2.9142663503896937E-2</v>
      </c>
      <c r="Q16" s="82">
        <f t="shared" si="5"/>
        <v>-4.0764537837346089E-5</v>
      </c>
      <c r="R16" s="83">
        <v>8.7142712377751285E-5</v>
      </c>
      <c r="S16" s="84">
        <f t="shared" si="6"/>
        <v>4.4709117663133523E-3</v>
      </c>
      <c r="T16" s="85">
        <f>分析係数表!F19</f>
        <v>0.2446236559139785</v>
      </c>
      <c r="U16" s="86">
        <f t="shared" si="7"/>
        <v>1.0936907815443954E-3</v>
      </c>
      <c r="V16" s="87">
        <f>分析係数表!D19</f>
        <v>3.4946236559139782E-2</v>
      </c>
      <c r="W16" s="88">
        <f t="shared" si="8"/>
        <v>0</v>
      </c>
      <c r="X16" s="76">
        <f>分析係数表!E19</f>
        <v>1.8817204301075269E-2</v>
      </c>
      <c r="Y16" s="89">
        <f t="shared" si="9"/>
        <v>0</v>
      </c>
    </row>
    <row r="17" spans="1:25" x14ac:dyDescent="0.2">
      <c r="A17" s="6" t="s">
        <v>5</v>
      </c>
      <c r="B17" s="5" t="s">
        <v>33</v>
      </c>
      <c r="C17" s="90"/>
      <c r="D17" s="76">
        <f>投入係数表!V17</f>
        <v>4.3478260869565216E-2</v>
      </c>
      <c r="E17" s="77">
        <f t="shared" si="0"/>
        <v>4.3478260869565215</v>
      </c>
      <c r="F17" s="76">
        <f>分析係数表!C20</f>
        <v>9.9464422341239977E-3</v>
      </c>
      <c r="G17" s="77">
        <f t="shared" si="1"/>
        <v>4.3245401017930424E-2</v>
      </c>
      <c r="H17" s="77">
        <v>4.4342446357869922E-2</v>
      </c>
      <c r="I17" s="77">
        <f t="shared" si="2"/>
        <v>4.4342446357869922E-2</v>
      </c>
      <c r="J17" s="76">
        <f>分析係数表!G20</f>
        <v>0.10126582278481013</v>
      </c>
      <c r="K17" s="78">
        <f t="shared" si="3"/>
        <v>4.4903743147210046E-3</v>
      </c>
      <c r="L17" s="79"/>
      <c r="M17" s="80"/>
      <c r="N17" s="81">
        <f>分析係数表!H20</f>
        <v>5.6056567961212792E-4</v>
      </c>
      <c r="O17" s="82">
        <f t="shared" si="4"/>
        <v>6.6442641627969812E-3</v>
      </c>
      <c r="P17" s="76">
        <f>分析係数表!C20</f>
        <v>9.9464422341239977E-3</v>
      </c>
      <c r="Q17" s="82">
        <f t="shared" si="5"/>
        <v>6.6086789683520415E-5</v>
      </c>
      <c r="R17" s="83">
        <v>1.1940390005259053E-4</v>
      </c>
      <c r="S17" s="84">
        <f t="shared" si="6"/>
        <v>4.4461850257922514E-2</v>
      </c>
      <c r="T17" s="85">
        <f>分析係数表!F20</f>
        <v>0.22784810126582278</v>
      </c>
      <c r="U17" s="86">
        <f t="shared" si="7"/>
        <v>1.0130548160032978E-2</v>
      </c>
      <c r="V17" s="87">
        <f>分析係数表!D20</f>
        <v>1.2658227848101266E-2</v>
      </c>
      <c r="W17" s="88">
        <f t="shared" si="8"/>
        <v>0</v>
      </c>
      <c r="X17" s="76">
        <f>分析係数表!E20</f>
        <v>0</v>
      </c>
      <c r="Y17" s="89">
        <f t="shared" si="9"/>
        <v>0</v>
      </c>
    </row>
    <row r="18" spans="1:25" x14ac:dyDescent="0.2">
      <c r="A18" s="6" t="s">
        <v>6</v>
      </c>
      <c r="B18" s="5" t="s">
        <v>34</v>
      </c>
      <c r="C18" s="90"/>
      <c r="D18" s="76">
        <f>投入係数表!V18</f>
        <v>2.8985507246376812E-2</v>
      </c>
      <c r="E18" s="77">
        <f t="shared" si="0"/>
        <v>2.8985507246376812</v>
      </c>
      <c r="F18" s="76">
        <f>分析係数表!C21</f>
        <v>0.16340425531914893</v>
      </c>
      <c r="G18" s="77">
        <f t="shared" si="1"/>
        <v>0.47363552266419978</v>
      </c>
      <c r="H18" s="77">
        <v>0.48496618051603063</v>
      </c>
      <c r="I18" s="77">
        <f t="shared" si="2"/>
        <v>0.48496618051603063</v>
      </c>
      <c r="J18" s="76">
        <f>分析係数表!G21</f>
        <v>0.28521373510861947</v>
      </c>
      <c r="K18" s="78">
        <f t="shared" si="3"/>
        <v>0.13831901574633809</v>
      </c>
      <c r="L18" s="79"/>
      <c r="M18" s="80"/>
      <c r="N18" s="81">
        <f>分析係数表!H21</f>
        <v>9.2444164707964954E-4</v>
      </c>
      <c r="O18" s="82">
        <f t="shared" si="4"/>
        <v>1.0957207566717829E-2</v>
      </c>
      <c r="P18" s="76">
        <f>分析係数表!C21</f>
        <v>0.16340425531914893</v>
      </c>
      <c r="Q18" s="82">
        <f t="shared" si="5"/>
        <v>1.7904543428168707E-3</v>
      </c>
      <c r="R18" s="83">
        <v>3.7756789855093484E-3</v>
      </c>
      <c r="S18" s="84">
        <f t="shared" si="6"/>
        <v>0.48874185950153998</v>
      </c>
      <c r="T18" s="85">
        <f>分析係数表!F21</f>
        <v>0.42560149497780891</v>
      </c>
      <c r="U18" s="86">
        <f t="shared" si="7"/>
        <v>0.20800926606208966</v>
      </c>
      <c r="V18" s="87">
        <f>分析係数表!D21</f>
        <v>2.6862882504087832E-2</v>
      </c>
      <c r="W18" s="88">
        <f t="shared" si="8"/>
        <v>0</v>
      </c>
      <c r="X18" s="76">
        <f>分析係数表!E21</f>
        <v>1.5884139219808455E-2</v>
      </c>
      <c r="Y18" s="89">
        <f t="shared" si="9"/>
        <v>0</v>
      </c>
    </row>
    <row r="19" spans="1:25" x14ac:dyDescent="0.2">
      <c r="A19" s="6" t="s">
        <v>7</v>
      </c>
      <c r="B19" s="5" t="s">
        <v>268</v>
      </c>
      <c r="C19" s="90"/>
      <c r="D19" s="76">
        <f>投入係数表!V19</f>
        <v>0</v>
      </c>
      <c r="E19" s="77">
        <f t="shared" si="0"/>
        <v>0</v>
      </c>
      <c r="F19" s="76">
        <f>分析係数表!C22</f>
        <v>3.8216560509554132E-2</v>
      </c>
      <c r="G19" s="77">
        <f t="shared" si="1"/>
        <v>0</v>
      </c>
      <c r="H19" s="77">
        <v>7.1190116550348551E-4</v>
      </c>
      <c r="I19" s="77">
        <f t="shared" si="2"/>
        <v>7.1190116550348551E-4</v>
      </c>
      <c r="J19" s="76">
        <f>分析係数表!G22</f>
        <v>0.19408999328408327</v>
      </c>
      <c r="K19" s="78">
        <f t="shared" si="3"/>
        <v>1.3817289243150255E-4</v>
      </c>
      <c r="L19" s="79"/>
      <c r="M19" s="80"/>
      <c r="N19" s="81">
        <f>分析係数表!H22</f>
        <v>3.9337942428921259E-5</v>
      </c>
      <c r="O19" s="82">
        <f t="shared" si="4"/>
        <v>4.6626415177522675E-4</v>
      </c>
      <c r="P19" s="76">
        <f>分析係数表!C22</f>
        <v>3.8216560509554132E-2</v>
      </c>
      <c r="Q19" s="82">
        <f t="shared" si="5"/>
        <v>1.7819012169753886E-5</v>
      </c>
      <c r="R19" s="83">
        <v>1.6650438520010797E-4</v>
      </c>
      <c r="S19" s="84">
        <f t="shared" si="6"/>
        <v>8.7840555070359348E-4</v>
      </c>
      <c r="T19" s="85">
        <f>分析係数表!F22</f>
        <v>0.41168569509738079</v>
      </c>
      <c r="U19" s="86">
        <f t="shared" si="7"/>
        <v>3.6162699971880642E-4</v>
      </c>
      <c r="V19" s="87">
        <f>分析係数表!D22</f>
        <v>5.4398925453324379E-2</v>
      </c>
      <c r="W19" s="88">
        <f t="shared" si="8"/>
        <v>0</v>
      </c>
      <c r="X19" s="76">
        <f>分析係数表!E22</f>
        <v>5.104096709200806E-2</v>
      </c>
      <c r="Y19" s="89">
        <f t="shared" si="9"/>
        <v>0</v>
      </c>
    </row>
    <row r="20" spans="1:25" x14ac:dyDescent="0.2">
      <c r="A20" s="6" t="s">
        <v>8</v>
      </c>
      <c r="B20" s="5" t="s">
        <v>269</v>
      </c>
      <c r="C20" s="90"/>
      <c r="D20" s="76">
        <f>投入係数表!V20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3.4969811383142005E-4</v>
      </c>
      <c r="P20" s="76">
        <f>分析係数表!C23</f>
        <v>0</v>
      </c>
      <c r="Q20" s="82">
        <f t="shared" si="5"/>
        <v>0</v>
      </c>
      <c r="R20" s="83">
        <v>0</v>
      </c>
      <c r="S20" s="84">
        <f t="shared" si="6"/>
        <v>0</v>
      </c>
      <c r="T20" s="85">
        <f>分析係数表!F23</f>
        <v>0.44087572102779232</v>
      </c>
      <c r="U20" s="86">
        <f t="shared" si="7"/>
        <v>0</v>
      </c>
      <c r="V20" s="87">
        <f>分析係数表!D23</f>
        <v>3.2773990561090718E-2</v>
      </c>
      <c r="W20" s="88">
        <f t="shared" si="8"/>
        <v>0</v>
      </c>
      <c r="X20" s="76">
        <f>分析係数表!E23</f>
        <v>2.9103303618248557E-2</v>
      </c>
      <c r="Y20" s="89">
        <f t="shared" si="9"/>
        <v>0</v>
      </c>
    </row>
    <row r="21" spans="1:25" x14ac:dyDescent="0.2">
      <c r="A21" s="6" t="s">
        <v>9</v>
      </c>
      <c r="B21" s="5" t="s">
        <v>270</v>
      </c>
      <c r="C21" s="90"/>
      <c r="D21" s="76">
        <f>投入係数表!V21</f>
        <v>0</v>
      </c>
      <c r="E21" s="77">
        <f t="shared" si="0"/>
        <v>0</v>
      </c>
      <c r="F21" s="76">
        <f>分析係数表!C24</f>
        <v>0.44444444444444442</v>
      </c>
      <c r="G21" s="77">
        <f t="shared" si="1"/>
        <v>0</v>
      </c>
      <c r="H21" s="77">
        <v>3.286723756094111E-3</v>
      </c>
      <c r="I21" s="77">
        <f t="shared" si="2"/>
        <v>3.286723756094111E-3</v>
      </c>
      <c r="J21" s="76">
        <f>分析係数表!G24</f>
        <v>0.20874587458745875</v>
      </c>
      <c r="K21" s="78">
        <f t="shared" si="3"/>
        <v>6.860900249932426E-4</v>
      </c>
      <c r="L21" s="79"/>
      <c r="M21" s="80"/>
      <c r="N21" s="81">
        <f>分析係数表!H24</f>
        <v>3.6387596746752162E-4</v>
      </c>
      <c r="O21" s="82">
        <f t="shared" si="4"/>
        <v>4.3129434039208469E-3</v>
      </c>
      <c r="P21" s="76">
        <f>分析係数表!C24</f>
        <v>0.44444444444444442</v>
      </c>
      <c r="Q21" s="82">
        <f t="shared" si="5"/>
        <v>1.916863735075932E-3</v>
      </c>
      <c r="R21" s="83">
        <v>6.679839675025276E-3</v>
      </c>
      <c r="S21" s="84">
        <f t="shared" si="6"/>
        <v>9.9665634311193879E-3</v>
      </c>
      <c r="T21" s="85">
        <f>分析係数表!F24</f>
        <v>0.39356435643564358</v>
      </c>
      <c r="U21" s="86">
        <f t="shared" si="7"/>
        <v>3.9224841226435216E-3</v>
      </c>
      <c r="V21" s="87">
        <f>分析係数表!D24</f>
        <v>4.9504950495049507E-2</v>
      </c>
      <c r="W21" s="88">
        <f t="shared" si="8"/>
        <v>0</v>
      </c>
      <c r="X21" s="76">
        <f>分析係数表!E24</f>
        <v>5.1980198019801978E-2</v>
      </c>
      <c r="Y21" s="89">
        <f t="shared" si="9"/>
        <v>0</v>
      </c>
    </row>
    <row r="22" spans="1:25" x14ac:dyDescent="0.2">
      <c r="A22" s="6" t="s">
        <v>10</v>
      </c>
      <c r="B22" s="5" t="s">
        <v>271</v>
      </c>
      <c r="C22" s="90"/>
      <c r="D22" s="76">
        <f>投入係数表!V22</f>
        <v>0.33333333333333331</v>
      </c>
      <c r="E22" s="77">
        <f t="shared" si="0"/>
        <v>33.333333333333329</v>
      </c>
      <c r="F22" s="76">
        <f>分析係数表!C25</f>
        <v>6.3926940639269514E-3</v>
      </c>
      <c r="G22" s="77">
        <f t="shared" si="1"/>
        <v>0.21308980213089834</v>
      </c>
      <c r="H22" s="77">
        <v>0.21429216968559742</v>
      </c>
      <c r="I22" s="77">
        <f t="shared" si="2"/>
        <v>0.21429216968559742</v>
      </c>
      <c r="J22" s="76">
        <f>分析係数表!G25</f>
        <v>0.2</v>
      </c>
      <c r="K22" s="78">
        <f t="shared" si="3"/>
        <v>4.2858433937119488E-2</v>
      </c>
      <c r="L22" s="79"/>
      <c r="M22" s="80"/>
      <c r="N22" s="81">
        <f>分析係数表!H25</f>
        <v>5.212277371832066E-4</v>
      </c>
      <c r="O22" s="82">
        <f t="shared" si="4"/>
        <v>6.1780000110217533E-3</v>
      </c>
      <c r="P22" s="76">
        <f>分析係数表!C25</f>
        <v>6.3926940639269514E-3</v>
      </c>
      <c r="Q22" s="82">
        <f t="shared" si="5"/>
        <v>3.9494063997399406E-5</v>
      </c>
      <c r="R22" s="83">
        <v>1.0388914333190332E-4</v>
      </c>
      <c r="S22" s="84">
        <f t="shared" si="6"/>
        <v>0.21439605882892931</v>
      </c>
      <c r="T22" s="85">
        <f>分析係数表!F25</f>
        <v>0.35238095238095241</v>
      </c>
      <c r="U22" s="86">
        <f t="shared" si="7"/>
        <v>7.5549087396860809E-2</v>
      </c>
      <c r="V22" s="87">
        <f>分析係数表!D25</f>
        <v>0.33333333333333331</v>
      </c>
      <c r="W22" s="88">
        <f t="shared" si="8"/>
        <v>0</v>
      </c>
      <c r="X22" s="76">
        <f>分析係数表!E25</f>
        <v>6.6666666666666666E-2</v>
      </c>
      <c r="Y22" s="89">
        <f t="shared" si="9"/>
        <v>0</v>
      </c>
    </row>
    <row r="23" spans="1:25" x14ac:dyDescent="0.2">
      <c r="A23" s="6" t="s">
        <v>11</v>
      </c>
      <c r="B23" s="5" t="s">
        <v>35</v>
      </c>
      <c r="C23" s="90"/>
      <c r="D23" s="76">
        <f>投入係数表!V23</f>
        <v>2.8985507246376812E-2</v>
      </c>
      <c r="E23" s="77">
        <f t="shared" si="0"/>
        <v>2.8985507246376812</v>
      </c>
      <c r="F23" s="76">
        <f>分析係数表!C26</f>
        <v>0.22258379433778064</v>
      </c>
      <c r="G23" s="77">
        <f t="shared" si="1"/>
        <v>0.6451704183703787</v>
      </c>
      <c r="H23" s="77">
        <v>0.66575313493171628</v>
      </c>
      <c r="I23" s="77">
        <f t="shared" si="2"/>
        <v>0.66575313493171628</v>
      </c>
      <c r="J23" s="76">
        <f>分析係数表!G26</f>
        <v>0.19608865710560625</v>
      </c>
      <c r="K23" s="78">
        <f t="shared" si="3"/>
        <v>0.13054663819260773</v>
      </c>
      <c r="L23" s="79"/>
      <c r="M23" s="80"/>
      <c r="N23" s="81">
        <f>分析係数表!H26</f>
        <v>1.1073630793741334E-2</v>
      </c>
      <c r="O23" s="82">
        <f t="shared" si="4"/>
        <v>0.13125335872472632</v>
      </c>
      <c r="P23" s="76">
        <f>分析係数表!C26</f>
        <v>0.22258379433778064</v>
      </c>
      <c r="Q23" s="82">
        <f t="shared" si="5"/>
        <v>2.9214870604527429E-2</v>
      </c>
      <c r="R23" s="83">
        <v>3.0720087329919536E-2</v>
      </c>
      <c r="S23" s="84">
        <f t="shared" si="6"/>
        <v>0.69647322226163577</v>
      </c>
      <c r="T23" s="85">
        <f>分析係数表!F26</f>
        <v>0.33481095176010428</v>
      </c>
      <c r="U23" s="86">
        <f t="shared" si="7"/>
        <v>0.23318686242084491</v>
      </c>
      <c r="V23" s="87">
        <f>分析係数表!D26</f>
        <v>0.20704041720990873</v>
      </c>
      <c r="W23" s="88">
        <f t="shared" si="8"/>
        <v>0</v>
      </c>
      <c r="X23" s="76">
        <f>分析係数表!E26</f>
        <v>0.22842242503259452</v>
      </c>
      <c r="Y23" s="89">
        <f t="shared" si="9"/>
        <v>0</v>
      </c>
    </row>
    <row r="24" spans="1:25" x14ac:dyDescent="0.2">
      <c r="A24" s="6" t="s">
        <v>12</v>
      </c>
      <c r="B24" s="5" t="s">
        <v>365</v>
      </c>
      <c r="C24" s="75">
        <f>最終需要_まとめ!C25</f>
        <v>100</v>
      </c>
      <c r="D24" s="76">
        <f>投入係数表!V24</f>
        <v>2.8985507246376812E-2</v>
      </c>
      <c r="E24" s="77">
        <f t="shared" si="0"/>
        <v>2.8985507246376812</v>
      </c>
      <c r="F24" s="76">
        <f>分析係数表!C27</f>
        <v>1.0521885521885488E-2</v>
      </c>
      <c r="G24" s="77">
        <f t="shared" si="1"/>
        <v>3.0498218904015908E-2</v>
      </c>
      <c r="H24" s="77">
        <v>3.0534693975730175E-2</v>
      </c>
      <c r="I24" s="77">
        <f t="shared" si="2"/>
        <v>100.03053469397572</v>
      </c>
      <c r="J24" s="76">
        <f>分析係数表!G27</f>
        <v>0.17391304347826086</v>
      </c>
      <c r="K24" s="78">
        <f t="shared" si="3"/>
        <v>17.396614729387082</v>
      </c>
      <c r="L24" s="79"/>
      <c r="M24" s="80"/>
      <c r="N24" s="81">
        <f>分析係数表!H27</f>
        <v>1.0867106595989497E-2</v>
      </c>
      <c r="O24" s="82">
        <f t="shared" si="4"/>
        <v>0.1288054719279064</v>
      </c>
      <c r="P24" s="76">
        <f>分析係数表!C27</f>
        <v>1.0521885521885488E-2</v>
      </c>
      <c r="Q24" s="82">
        <f t="shared" si="5"/>
        <v>1.355276430217866E-3</v>
      </c>
      <c r="R24" s="83">
        <v>1.366347078549665E-3</v>
      </c>
      <c r="S24" s="84">
        <f t="shared" si="6"/>
        <v>100.03190104105427</v>
      </c>
      <c r="T24" s="85">
        <f>分析係数表!F27</f>
        <v>0.36231884057971014</v>
      </c>
      <c r="U24" s="86">
        <f t="shared" si="7"/>
        <v>36.243442406179085</v>
      </c>
      <c r="V24" s="87">
        <f>分析係数表!D27</f>
        <v>0</v>
      </c>
      <c r="W24" s="88">
        <f t="shared" si="8"/>
        <v>0</v>
      </c>
      <c r="X24" s="76">
        <f>分析係数表!E27</f>
        <v>0</v>
      </c>
      <c r="Y24" s="89">
        <f t="shared" si="9"/>
        <v>0</v>
      </c>
    </row>
    <row r="25" spans="1:25" x14ac:dyDescent="0.2">
      <c r="A25" s="6" t="s">
        <v>13</v>
      </c>
      <c r="B25" s="5" t="s">
        <v>191</v>
      </c>
      <c r="C25" s="90"/>
      <c r="D25" s="76">
        <f>投入係数表!V25</f>
        <v>0</v>
      </c>
      <c r="E25" s="77">
        <f t="shared" si="0"/>
        <v>0</v>
      </c>
      <c r="F25" s="76">
        <f>分析係数表!C28</f>
        <v>5.934473521533068E-2</v>
      </c>
      <c r="G25" s="77">
        <f t="shared" si="1"/>
        <v>0</v>
      </c>
      <c r="H25" s="77">
        <v>1.9134507026497773E-3</v>
      </c>
      <c r="I25" s="77">
        <f t="shared" si="2"/>
        <v>1.9134507026497773E-3</v>
      </c>
      <c r="J25" s="76">
        <f>分析係数表!G28</f>
        <v>0.12525252525252525</v>
      </c>
      <c r="K25" s="78">
        <f t="shared" si="3"/>
        <v>2.3966453245310342E-4</v>
      </c>
      <c r="L25" s="79"/>
      <c r="M25" s="80"/>
      <c r="N25" s="81">
        <f>分析係数表!H28</f>
        <v>2.0780268088077654E-2</v>
      </c>
      <c r="O25" s="82">
        <f t="shared" si="4"/>
        <v>0.24630403817526353</v>
      </c>
      <c r="P25" s="76">
        <f>分析係数表!C28</f>
        <v>5.934473521533068E-2</v>
      </c>
      <c r="Q25" s="82">
        <f t="shared" si="5"/>
        <v>1.4616847927977714E-2</v>
      </c>
      <c r="R25" s="83">
        <v>1.5639778546213356E-2</v>
      </c>
      <c r="S25" s="84">
        <f t="shared" si="6"/>
        <v>1.7553229248863132E-2</v>
      </c>
      <c r="T25" s="85">
        <f>分析係数表!F28</f>
        <v>0.21414141414141413</v>
      </c>
      <c r="U25" s="86">
        <f t="shared" si="7"/>
        <v>3.7588733340999836E-3</v>
      </c>
      <c r="V25" s="87">
        <f>分析係数表!D28</f>
        <v>5.909090909090909E-2</v>
      </c>
      <c r="W25" s="88">
        <f t="shared" si="8"/>
        <v>0</v>
      </c>
      <c r="X25" s="76">
        <f>分析係数表!E28</f>
        <v>5.4040404040404041E-2</v>
      </c>
      <c r="Y25" s="89">
        <f t="shared" si="9"/>
        <v>0</v>
      </c>
    </row>
    <row r="26" spans="1:25" x14ac:dyDescent="0.2">
      <c r="A26" s="6" t="s">
        <v>14</v>
      </c>
      <c r="B26" s="5" t="s">
        <v>50</v>
      </c>
      <c r="C26" s="90"/>
      <c r="D26" s="76">
        <f>投入係数表!V26</f>
        <v>0</v>
      </c>
      <c r="E26" s="77">
        <f t="shared" si="0"/>
        <v>0</v>
      </c>
      <c r="F26" s="76">
        <f>分析係数表!C29</f>
        <v>0.10737736577829282</v>
      </c>
      <c r="G26" s="77">
        <f t="shared" si="1"/>
        <v>0</v>
      </c>
      <c r="H26" s="77">
        <v>3.1586264107714345E-3</v>
      </c>
      <c r="I26" s="77">
        <f t="shared" si="2"/>
        <v>3.1586264107714345E-3</v>
      </c>
      <c r="J26" s="76">
        <f>分析係数表!G29</f>
        <v>0.26220204313280365</v>
      </c>
      <c r="K26" s="78">
        <f t="shared" si="3"/>
        <v>8.2819829839750445E-4</v>
      </c>
      <c r="L26" s="79"/>
      <c r="M26" s="80"/>
      <c r="N26" s="81">
        <f>分析係数表!H29</f>
        <v>9.8049821504086233E-3</v>
      </c>
      <c r="O26" s="82">
        <f t="shared" si="4"/>
        <v>0.11621633982997526</v>
      </c>
      <c r="P26" s="76">
        <f>分析係数表!C29</f>
        <v>0.10737736577829282</v>
      </c>
      <c r="Q26" s="82">
        <f t="shared" si="5"/>
        <v>1.2479004431337634E-2</v>
      </c>
      <c r="R26" s="83">
        <v>1.6007841033395604E-2</v>
      </c>
      <c r="S26" s="84">
        <f t="shared" si="6"/>
        <v>1.9166467444167039E-2</v>
      </c>
      <c r="T26" s="85">
        <f>分析係数表!F29</f>
        <v>0.42792281498297391</v>
      </c>
      <c r="U26" s="86">
        <f t="shared" si="7"/>
        <v>8.2017687019874854E-3</v>
      </c>
      <c r="V26" s="87">
        <f>分析係数表!D29</f>
        <v>0.20204313280363223</v>
      </c>
      <c r="W26" s="88">
        <f t="shared" si="8"/>
        <v>0</v>
      </c>
      <c r="X26" s="76">
        <f>分析係数表!E29</f>
        <v>0.12031782065834279</v>
      </c>
      <c r="Y26" s="89">
        <f t="shared" si="9"/>
        <v>0</v>
      </c>
    </row>
    <row r="27" spans="1:25" x14ac:dyDescent="0.2">
      <c r="A27" s="6" t="s">
        <v>15</v>
      </c>
      <c r="B27" s="5" t="s">
        <v>36</v>
      </c>
      <c r="C27" s="90"/>
      <c r="D27" s="76">
        <f>投入係数表!V27</f>
        <v>0</v>
      </c>
      <c r="E27" s="77">
        <f t="shared" si="0"/>
        <v>0</v>
      </c>
      <c r="F27" s="76">
        <f>分析係数表!C30</f>
        <v>1</v>
      </c>
      <c r="G27" s="77">
        <f t="shared" si="1"/>
        <v>0</v>
      </c>
      <c r="H27" s="77">
        <v>1.0881057982716432E-2</v>
      </c>
      <c r="I27" s="77">
        <f t="shared" si="2"/>
        <v>1.0881057982716432E-2</v>
      </c>
      <c r="J27" s="76">
        <f>分析係数表!G30</f>
        <v>0.34459787999611008</v>
      </c>
      <c r="K27" s="78">
        <f t="shared" si="3"/>
        <v>3.7495895129588327E-3</v>
      </c>
      <c r="L27" s="79"/>
      <c r="M27" s="80"/>
      <c r="N27" s="81">
        <f>分析係数表!H30</f>
        <v>0</v>
      </c>
      <c r="O27" s="82">
        <f t="shared" si="4"/>
        <v>0</v>
      </c>
      <c r="P27" s="76">
        <f>分析係数表!C30</f>
        <v>1</v>
      </c>
      <c r="Q27" s="82">
        <f t="shared" si="5"/>
        <v>0</v>
      </c>
      <c r="R27" s="83">
        <v>2.9631038512527592E-2</v>
      </c>
      <c r="S27" s="84">
        <f t="shared" si="6"/>
        <v>4.0512096495244024E-2</v>
      </c>
      <c r="T27" s="85">
        <f>分析係数表!F30</f>
        <v>0.44063016629388313</v>
      </c>
      <c r="U27" s="86">
        <f t="shared" si="7"/>
        <v>1.7850851815613213E-2</v>
      </c>
      <c r="V27" s="87">
        <f>分析係数表!D30</f>
        <v>9.4184576485461441E-2</v>
      </c>
      <c r="W27" s="88">
        <f t="shared" si="8"/>
        <v>0</v>
      </c>
      <c r="X27" s="76">
        <f>分析係数表!E30</f>
        <v>6.5934065934065936E-2</v>
      </c>
      <c r="Y27" s="89">
        <f t="shared" si="9"/>
        <v>0</v>
      </c>
    </row>
    <row r="28" spans="1:25" x14ac:dyDescent="0.2">
      <c r="A28" s="6" t="s">
        <v>16</v>
      </c>
      <c r="B28" s="5" t="s">
        <v>192</v>
      </c>
      <c r="C28" s="90"/>
      <c r="D28" s="76">
        <f>投入係数表!V28</f>
        <v>0</v>
      </c>
      <c r="E28" s="77">
        <f t="shared" si="0"/>
        <v>0</v>
      </c>
      <c r="F28" s="76">
        <f>分析係数表!C31</f>
        <v>0.18861092824226466</v>
      </c>
      <c r="G28" s="77">
        <f t="shared" si="1"/>
        <v>0</v>
      </c>
      <c r="H28" s="77">
        <v>1.4951461245735117E-2</v>
      </c>
      <c r="I28" s="77">
        <f t="shared" si="2"/>
        <v>1.4951461245735117E-2</v>
      </c>
      <c r="J28" s="76">
        <f>分析係数表!G31</f>
        <v>7.1118820468343447E-2</v>
      </c>
      <c r="K28" s="78">
        <f t="shared" si="3"/>
        <v>1.0633302880748304E-3</v>
      </c>
      <c r="L28" s="79"/>
      <c r="M28" s="80"/>
      <c r="N28" s="81">
        <f>分析係数表!H31</f>
        <v>2.3061868748955085E-2</v>
      </c>
      <c r="O28" s="82">
        <f t="shared" si="4"/>
        <v>0.27334735897822665</v>
      </c>
      <c r="P28" s="76">
        <f>分析係数表!C31</f>
        <v>0.18861092824226466</v>
      </c>
      <c r="Q28" s="82">
        <f t="shared" si="5"/>
        <v>5.1556299109454869E-2</v>
      </c>
      <c r="R28" s="83">
        <v>6.6369192055274889E-2</v>
      </c>
      <c r="S28" s="84">
        <f t="shared" si="6"/>
        <v>8.1320653301010001E-2</v>
      </c>
      <c r="T28" s="85">
        <f>分析係数表!F31</f>
        <v>0.34518647007805725</v>
      </c>
      <c r="U28" s="86">
        <f t="shared" si="7"/>
        <v>2.8070789257417156E-2</v>
      </c>
      <c r="V28" s="87">
        <f>分析係数表!D31</f>
        <v>8.6730268863833475E-4</v>
      </c>
      <c r="W28" s="88">
        <f t="shared" si="8"/>
        <v>0</v>
      </c>
      <c r="X28" s="76">
        <f>分析係数表!E31</f>
        <v>8.6730268863833475E-4</v>
      </c>
      <c r="Y28" s="89">
        <f t="shared" si="9"/>
        <v>0</v>
      </c>
    </row>
    <row r="29" spans="1:25" x14ac:dyDescent="0.2">
      <c r="A29" s="6" t="s">
        <v>17</v>
      </c>
      <c r="B29" s="5" t="s">
        <v>272</v>
      </c>
      <c r="C29" s="90"/>
      <c r="D29" s="76">
        <f>投入係数表!V29</f>
        <v>0</v>
      </c>
      <c r="E29" s="77">
        <f t="shared" si="0"/>
        <v>0</v>
      </c>
      <c r="F29" s="76">
        <f>分析係数表!C32</f>
        <v>1</v>
      </c>
      <c r="G29" s="77">
        <f t="shared" si="1"/>
        <v>0</v>
      </c>
      <c r="H29" s="77">
        <v>6.2277256962244218E-3</v>
      </c>
      <c r="I29" s="77">
        <f t="shared" si="2"/>
        <v>6.2277256962244218E-3</v>
      </c>
      <c r="J29" s="76">
        <f>分析係数表!G32</f>
        <v>0.14006342494714588</v>
      </c>
      <c r="K29" s="78">
        <f t="shared" si="3"/>
        <v>8.7227659064454115E-4</v>
      </c>
      <c r="L29" s="79"/>
      <c r="M29" s="80"/>
      <c r="N29" s="81">
        <f>分析係数表!H32</f>
        <v>6.5891053568443107E-3</v>
      </c>
      <c r="O29" s="82">
        <f t="shared" si="4"/>
        <v>7.8099245422350486E-2</v>
      </c>
      <c r="P29" s="76">
        <f>分析係数表!C32</f>
        <v>1</v>
      </c>
      <c r="Q29" s="82">
        <f t="shared" si="5"/>
        <v>7.8099245422350486E-2</v>
      </c>
      <c r="R29" s="83">
        <v>0.10195675037965288</v>
      </c>
      <c r="S29" s="84">
        <f t="shared" si="6"/>
        <v>0.10818447607587731</v>
      </c>
      <c r="T29" s="85">
        <f>分析係数表!F32</f>
        <v>0.48202959830866809</v>
      </c>
      <c r="U29" s="86">
        <f t="shared" si="7"/>
        <v>5.2148119546088854E-2</v>
      </c>
      <c r="V29" s="87">
        <f>分析係数表!D32</f>
        <v>1.7441860465116279E-2</v>
      </c>
      <c r="W29" s="88">
        <f t="shared" si="8"/>
        <v>0</v>
      </c>
      <c r="X29" s="76">
        <f>分析係数表!E32</f>
        <v>2.6427061310782242E-2</v>
      </c>
      <c r="Y29" s="89">
        <f t="shared" si="9"/>
        <v>0</v>
      </c>
    </row>
    <row r="30" spans="1:25" x14ac:dyDescent="0.2">
      <c r="A30" s="6" t="s">
        <v>18</v>
      </c>
      <c r="B30" s="5" t="s">
        <v>273</v>
      </c>
      <c r="C30" s="90"/>
      <c r="D30" s="76">
        <f>投入係数表!V30</f>
        <v>0</v>
      </c>
      <c r="E30" s="77">
        <f t="shared" si="0"/>
        <v>0</v>
      </c>
      <c r="F30" s="76">
        <f>分析係数表!C33</f>
        <v>0.72406639004149376</v>
      </c>
      <c r="G30" s="77">
        <f t="shared" si="1"/>
        <v>0</v>
      </c>
      <c r="H30" s="77">
        <v>2.165467810653016E-3</v>
      </c>
      <c r="I30" s="77">
        <f t="shared" si="2"/>
        <v>2.165467810653016E-3</v>
      </c>
      <c r="J30" s="76">
        <f>分析係数表!G33</f>
        <v>0.50714966634890368</v>
      </c>
      <c r="K30" s="78">
        <f t="shared" si="3"/>
        <v>1.098216277661968E-3</v>
      </c>
      <c r="L30" s="79"/>
      <c r="M30" s="80"/>
      <c r="N30" s="81">
        <f>分析係数表!H33</f>
        <v>9.6377958950857076E-4</v>
      </c>
      <c r="O30" s="82">
        <f t="shared" si="4"/>
        <v>1.1423471718493054E-2</v>
      </c>
      <c r="P30" s="76">
        <f>分析係数表!C33</f>
        <v>0.72406639004149376</v>
      </c>
      <c r="Q30" s="82">
        <f t="shared" si="5"/>
        <v>8.2713519289503643E-3</v>
      </c>
      <c r="R30" s="83">
        <v>2.5623515420482041E-2</v>
      </c>
      <c r="S30" s="84">
        <f t="shared" si="6"/>
        <v>2.7788983231135059E-2</v>
      </c>
      <c r="T30" s="85">
        <f>分析係数表!F33</f>
        <v>0.64537654909437558</v>
      </c>
      <c r="U30" s="86">
        <f t="shared" si="7"/>
        <v>1.7934358100551415E-2</v>
      </c>
      <c r="V30" s="87">
        <f>分析係数表!D33</f>
        <v>8.8655862726406104E-2</v>
      </c>
      <c r="W30" s="88">
        <f t="shared" si="8"/>
        <v>0</v>
      </c>
      <c r="X30" s="76">
        <f>分析係数表!E33</f>
        <v>8.3889418493803616E-2</v>
      </c>
      <c r="Y30" s="89">
        <f t="shared" si="9"/>
        <v>0</v>
      </c>
    </row>
    <row r="31" spans="1:25" x14ac:dyDescent="0.2">
      <c r="A31" s="6" t="s">
        <v>19</v>
      </c>
      <c r="B31" s="5" t="s">
        <v>274</v>
      </c>
      <c r="C31" s="90"/>
      <c r="D31" s="76">
        <f>投入係数表!V31</f>
        <v>4.3478260869565216E-2</v>
      </c>
      <c r="E31" s="77">
        <f t="shared" si="0"/>
        <v>4.3478260869565215</v>
      </c>
      <c r="F31" s="76">
        <f>分析係数表!C34</f>
        <v>0.32384390579336431</v>
      </c>
      <c r="G31" s="77">
        <f t="shared" si="1"/>
        <v>1.4080169817102794</v>
      </c>
      <c r="H31" s="77">
        <v>1.4515754665048388</v>
      </c>
      <c r="I31" s="77">
        <f t="shared" si="2"/>
        <v>1.4515754665048388</v>
      </c>
      <c r="J31" s="76">
        <f>分析係数表!G34</f>
        <v>0.42504523132592403</v>
      </c>
      <c r="K31" s="78">
        <f t="shared" si="3"/>
        <v>0.61698522994758531</v>
      </c>
      <c r="L31" s="79"/>
      <c r="M31" s="80"/>
      <c r="N31" s="81">
        <f>分析係数表!H34</f>
        <v>0.16282957819891231</v>
      </c>
      <c r="O31" s="82">
        <f t="shared" si="4"/>
        <v>1.9299838902356072</v>
      </c>
      <c r="P31" s="76">
        <f>分析係数表!C34</f>
        <v>0.32384390579336431</v>
      </c>
      <c r="Q31" s="82">
        <f t="shared" si="5"/>
        <v>0.62501352113217079</v>
      </c>
      <c r="R31" s="83">
        <v>0.67489686093849199</v>
      </c>
      <c r="S31" s="84">
        <f t="shared" si="6"/>
        <v>2.1264723274433308</v>
      </c>
      <c r="T31" s="85">
        <f>分析係数表!F34</f>
        <v>0.69998707676402172</v>
      </c>
      <c r="U31" s="86">
        <f t="shared" si="7"/>
        <v>1.4885031483066427</v>
      </c>
      <c r="V31" s="87">
        <f>分析係数表!D34</f>
        <v>0.29303437580770225</v>
      </c>
      <c r="W31" s="88">
        <f t="shared" si="8"/>
        <v>1</v>
      </c>
      <c r="X31" s="76">
        <f>分析係数表!E34</f>
        <v>0.18493150684931506</v>
      </c>
      <c r="Y31" s="89">
        <f t="shared" si="9"/>
        <v>0</v>
      </c>
    </row>
    <row r="32" spans="1:25" x14ac:dyDescent="0.2">
      <c r="A32" s="6" t="s">
        <v>20</v>
      </c>
      <c r="B32" s="5" t="s">
        <v>37</v>
      </c>
      <c r="C32" s="90"/>
      <c r="D32" s="76">
        <f>投入係数表!V32</f>
        <v>0</v>
      </c>
      <c r="E32" s="77">
        <f t="shared" si="0"/>
        <v>0</v>
      </c>
      <c r="F32" s="76">
        <f>分析係数表!C35</f>
        <v>0.26996197718631176</v>
      </c>
      <c r="G32" s="77">
        <f t="shared" si="1"/>
        <v>0</v>
      </c>
      <c r="H32" s="77">
        <v>1.5835218542266053E-2</v>
      </c>
      <c r="I32" s="77">
        <f t="shared" si="2"/>
        <v>1.5835218542266053E-2</v>
      </c>
      <c r="J32" s="76">
        <f>分析係数表!G35</f>
        <v>0.31501962183374954</v>
      </c>
      <c r="K32" s="78">
        <f t="shared" si="3"/>
        <v>4.9884045568394306E-3</v>
      </c>
      <c r="L32" s="79"/>
      <c r="M32" s="80"/>
      <c r="N32" s="81">
        <f>分析係数表!H35</f>
        <v>6.1563879901261762E-2</v>
      </c>
      <c r="O32" s="82">
        <f t="shared" si="4"/>
        <v>0.72970339752822977</v>
      </c>
      <c r="P32" s="76">
        <f>分析係数表!C35</f>
        <v>0.26996197718631176</v>
      </c>
      <c r="Q32" s="82">
        <f t="shared" si="5"/>
        <v>0.19699217195629015</v>
      </c>
      <c r="R32" s="83">
        <v>0.24797184870395075</v>
      </c>
      <c r="S32" s="84">
        <f t="shared" si="6"/>
        <v>0.26380706724621683</v>
      </c>
      <c r="T32" s="85">
        <f>分析係数表!F35</f>
        <v>0.64537995005351412</v>
      </c>
      <c r="U32" s="86">
        <f t="shared" si="7"/>
        <v>0.17025579188312745</v>
      </c>
      <c r="V32" s="87">
        <f>分析係数表!D35</f>
        <v>0.12557973599714592</v>
      </c>
      <c r="W32" s="88">
        <f t="shared" si="8"/>
        <v>0</v>
      </c>
      <c r="X32" s="76">
        <f>分析係数表!E35</f>
        <v>0.11630396004281128</v>
      </c>
      <c r="Y32" s="89">
        <f t="shared" si="9"/>
        <v>0</v>
      </c>
    </row>
    <row r="33" spans="1:25" x14ac:dyDescent="0.2">
      <c r="A33" s="6" t="s">
        <v>21</v>
      </c>
      <c r="B33" s="5" t="s">
        <v>38</v>
      </c>
      <c r="C33" s="90"/>
      <c r="D33" s="76">
        <f>投入係数表!V33</f>
        <v>0</v>
      </c>
      <c r="E33" s="77">
        <f t="shared" si="0"/>
        <v>0</v>
      </c>
      <c r="F33" s="76">
        <f>分析係数表!C36</f>
        <v>0.80496031746031749</v>
      </c>
      <c r="G33" s="77">
        <f t="shared" si="1"/>
        <v>0</v>
      </c>
      <c r="H33" s="77">
        <v>4.3852541171866405E-2</v>
      </c>
      <c r="I33" s="77">
        <f t="shared" si="2"/>
        <v>4.3852541171866405E-2</v>
      </c>
      <c r="J33" s="76">
        <f>分析係数表!G36</f>
        <v>2.1935483870967741E-2</v>
      </c>
      <c r="K33" s="78">
        <f t="shared" si="3"/>
        <v>9.619267095764243E-4</v>
      </c>
      <c r="L33" s="79"/>
      <c r="M33" s="80"/>
      <c r="N33" s="81">
        <f>分析係数表!H36</f>
        <v>0.17534887837691648</v>
      </c>
      <c r="O33" s="82">
        <f t="shared" si="4"/>
        <v>2.078372456538073</v>
      </c>
      <c r="P33" s="76">
        <f>分析係数表!C36</f>
        <v>0.80496031746031749</v>
      </c>
      <c r="Q33" s="82">
        <f t="shared" si="5"/>
        <v>1.6730073524156672</v>
      </c>
      <c r="R33" s="83">
        <v>1.7395598346201862</v>
      </c>
      <c r="S33" s="84">
        <f t="shared" si="6"/>
        <v>1.7834123757920526</v>
      </c>
      <c r="T33" s="85">
        <f>分析係数表!F36</f>
        <v>0.87987711213517661</v>
      </c>
      <c r="U33" s="86">
        <f t="shared" si="7"/>
        <v>1.5691837309580456</v>
      </c>
      <c r="V33" s="87">
        <f>分析係数表!D36</f>
        <v>1.130568356374808E-2</v>
      </c>
      <c r="W33" s="88">
        <f t="shared" si="8"/>
        <v>0</v>
      </c>
      <c r="X33" s="76">
        <f>分析係数表!E36</f>
        <v>2.9493087557603687E-3</v>
      </c>
      <c r="Y33" s="89">
        <f t="shared" si="9"/>
        <v>0</v>
      </c>
    </row>
    <row r="34" spans="1:25" x14ac:dyDescent="0.2">
      <c r="A34" s="6" t="s">
        <v>22</v>
      </c>
      <c r="B34" s="5" t="s">
        <v>377</v>
      </c>
      <c r="C34" s="90"/>
      <c r="D34" s="76">
        <f>投入係数表!V34</f>
        <v>0</v>
      </c>
      <c r="E34" s="77">
        <f t="shared" si="0"/>
        <v>0</v>
      </c>
      <c r="F34" s="76">
        <f>分析係数表!C37</f>
        <v>0.55184267327524184</v>
      </c>
      <c r="G34" s="77">
        <f t="shared" si="1"/>
        <v>0</v>
      </c>
      <c r="H34" s="77">
        <v>4.6597270130353363E-2</v>
      </c>
      <c r="I34" s="77">
        <f t="shared" si="2"/>
        <v>4.6597270130353363E-2</v>
      </c>
      <c r="J34" s="76">
        <f>分析係数表!G37</f>
        <v>0.39950799507995077</v>
      </c>
      <c r="K34" s="78">
        <f t="shared" si="3"/>
        <v>1.8615981965976348E-2</v>
      </c>
      <c r="L34" s="79"/>
      <c r="M34" s="80"/>
      <c r="N34" s="81">
        <f>分析係数表!H37</f>
        <v>4.8346331245144224E-2</v>
      </c>
      <c r="O34" s="82">
        <f t="shared" si="4"/>
        <v>0.57303864253175363</v>
      </c>
      <c r="P34" s="76">
        <f>分析係数表!C37</f>
        <v>0.55184267327524184</v>
      </c>
      <c r="Q34" s="82">
        <f t="shared" si="5"/>
        <v>0.31622717638473863</v>
      </c>
      <c r="R34" s="83">
        <v>0.40472637292131169</v>
      </c>
      <c r="S34" s="84">
        <f t="shared" si="6"/>
        <v>0.45132364305166506</v>
      </c>
      <c r="T34" s="85">
        <f>分析係数表!F37</f>
        <v>0.59204592045920457</v>
      </c>
      <c r="U34" s="86">
        <f t="shared" si="7"/>
        <v>0.26720432167552455</v>
      </c>
      <c r="V34" s="87">
        <f>分析係数表!D37</f>
        <v>7.6014760147601473E-2</v>
      </c>
      <c r="W34" s="88">
        <f t="shared" si="8"/>
        <v>0</v>
      </c>
      <c r="X34" s="76">
        <f>分析係数表!E37</f>
        <v>6.3468634686346864E-2</v>
      </c>
      <c r="Y34" s="89">
        <f t="shared" si="9"/>
        <v>0</v>
      </c>
    </row>
    <row r="35" spans="1:25" x14ac:dyDescent="0.2">
      <c r="A35" s="6" t="s">
        <v>23</v>
      </c>
      <c r="B35" s="5" t="s">
        <v>193</v>
      </c>
      <c r="C35" s="90"/>
      <c r="D35" s="76">
        <f>投入係数表!V35</f>
        <v>2.8985507246376812E-2</v>
      </c>
      <c r="E35" s="77">
        <f t="shared" si="0"/>
        <v>2.8985507246376812</v>
      </c>
      <c r="F35" s="76">
        <f>分析係数表!C38</f>
        <v>1.1757092007334657E-2</v>
      </c>
      <c r="G35" s="77">
        <f t="shared" si="1"/>
        <v>3.4078527557491758E-2</v>
      </c>
      <c r="H35" s="77">
        <v>3.5351755596516272E-2</v>
      </c>
      <c r="I35" s="77">
        <f t="shared" si="2"/>
        <v>3.5351755596516272E-2</v>
      </c>
      <c r="J35" s="76">
        <f>分析係数表!G38</f>
        <v>0.32317073170731708</v>
      </c>
      <c r="K35" s="78">
        <f t="shared" si="3"/>
        <v>1.1424652723264405E-2</v>
      </c>
      <c r="L35" s="79"/>
      <c r="M35" s="80"/>
      <c r="N35" s="81">
        <f>分析係数表!H38</f>
        <v>4.2711170992201251E-2</v>
      </c>
      <c r="O35" s="82">
        <f t="shared" si="4"/>
        <v>0.50624630278995242</v>
      </c>
      <c r="P35" s="76">
        <f>分析係数表!C38</f>
        <v>1.1757092007334657E-2</v>
      </c>
      <c r="Q35" s="82">
        <f t="shared" si="5"/>
        <v>5.9519843602744704E-3</v>
      </c>
      <c r="R35" s="83">
        <v>7.1204505568235989E-3</v>
      </c>
      <c r="S35" s="84">
        <f t="shared" si="6"/>
        <v>4.2472206153339874E-2</v>
      </c>
      <c r="T35" s="85">
        <f>分析係数表!F38</f>
        <v>0.53048780487804881</v>
      </c>
      <c r="U35" s="86">
        <f t="shared" si="7"/>
        <v>2.2530987410613226E-2</v>
      </c>
      <c r="V35" s="87">
        <f>分析係数表!D38</f>
        <v>0.25609756097560976</v>
      </c>
      <c r="W35" s="88">
        <f t="shared" si="8"/>
        <v>0</v>
      </c>
      <c r="X35" s="76">
        <f>分析係数表!E38</f>
        <v>0.24390243902439024</v>
      </c>
      <c r="Y35" s="89">
        <f t="shared" si="9"/>
        <v>0</v>
      </c>
    </row>
    <row r="36" spans="1:25" x14ac:dyDescent="0.2">
      <c r="A36" s="6" t="s">
        <v>24</v>
      </c>
      <c r="B36" s="5" t="s">
        <v>39</v>
      </c>
      <c r="C36" s="90"/>
      <c r="D36" s="76">
        <f>投入係数表!V36</f>
        <v>0</v>
      </c>
      <c r="E36" s="77">
        <f t="shared" si="0"/>
        <v>0</v>
      </c>
      <c r="F36" s="76">
        <f>分析係数表!C39</f>
        <v>1</v>
      </c>
      <c r="G36" s="77">
        <f t="shared" si="1"/>
        <v>0</v>
      </c>
      <c r="H36" s="77">
        <v>4.4298801254669627E-4</v>
      </c>
      <c r="I36" s="77">
        <f t="shared" si="2"/>
        <v>4.4298801254669627E-4</v>
      </c>
      <c r="J36" s="76">
        <f>分析係数表!G39</f>
        <v>0.35350897115602997</v>
      </c>
      <c r="K36" s="78">
        <f t="shared" si="3"/>
        <v>1.566002365498371E-4</v>
      </c>
      <c r="L36" s="79"/>
      <c r="M36" s="80"/>
      <c r="N36" s="81">
        <f>分析係数表!H39</f>
        <v>3.855118358034283E-3</v>
      </c>
      <c r="O36" s="82">
        <f t="shared" si="4"/>
        <v>4.5693886873972217E-2</v>
      </c>
      <c r="P36" s="76">
        <f>分析係数表!C39</f>
        <v>1</v>
      </c>
      <c r="Q36" s="82">
        <f t="shared" si="5"/>
        <v>4.5693886873972217E-2</v>
      </c>
      <c r="R36" s="83">
        <v>5.0740965833662895E-2</v>
      </c>
      <c r="S36" s="84">
        <f t="shared" si="6"/>
        <v>5.1183953846209593E-2</v>
      </c>
      <c r="T36" s="85">
        <f>分析係数表!F39</f>
        <v>0.70417896888485121</v>
      </c>
      <c r="U36" s="86">
        <f t="shared" si="7"/>
        <v>3.6042663842873683E-2</v>
      </c>
      <c r="V36" s="87">
        <f>分析係数表!D39</f>
        <v>5.7687940040881215E-2</v>
      </c>
      <c r="W36" s="88">
        <f t="shared" si="8"/>
        <v>0</v>
      </c>
      <c r="X36" s="76">
        <f>分析係数表!E39</f>
        <v>7.3018396547808312E-2</v>
      </c>
      <c r="Y36" s="89">
        <f t="shared" si="9"/>
        <v>0</v>
      </c>
    </row>
    <row r="37" spans="1:25" x14ac:dyDescent="0.2">
      <c r="A37" s="6" t="s">
        <v>25</v>
      </c>
      <c r="B37" s="5" t="s">
        <v>40</v>
      </c>
      <c r="C37" s="90"/>
      <c r="D37" s="76">
        <f>投入係数表!V37</f>
        <v>0</v>
      </c>
      <c r="E37" s="77">
        <f t="shared" si="0"/>
        <v>0</v>
      </c>
      <c r="F37" s="76">
        <f>分析係数表!C40</f>
        <v>0.83949490339266697</v>
      </c>
      <c r="G37" s="77">
        <f t="shared" si="1"/>
        <v>0</v>
      </c>
      <c r="H37" s="77">
        <v>6.9828930981505864E-4</v>
      </c>
      <c r="I37" s="77">
        <f t="shared" si="2"/>
        <v>6.9828930981505864E-4</v>
      </c>
      <c r="J37" s="76">
        <f>分析係数表!G40</f>
        <v>0.50502596749874351</v>
      </c>
      <c r="K37" s="78">
        <f t="shared" si="3"/>
        <v>3.5265423428337985E-4</v>
      </c>
      <c r="L37" s="79"/>
      <c r="M37" s="80"/>
      <c r="N37" s="81">
        <f>分析係数表!H40</f>
        <v>2.8775704886755897E-2</v>
      </c>
      <c r="O37" s="82">
        <f t="shared" si="4"/>
        <v>0.34107222702357831</v>
      </c>
      <c r="P37" s="76">
        <f>分析係数表!C40</f>
        <v>0.83949490339266697</v>
      </c>
      <c r="Q37" s="82">
        <f t="shared" si="5"/>
        <v>0.28632839627508067</v>
      </c>
      <c r="R37" s="83">
        <v>0.28652097527150466</v>
      </c>
      <c r="S37" s="84">
        <f t="shared" si="6"/>
        <v>0.28721926458131974</v>
      </c>
      <c r="T37" s="85">
        <f>分析係数表!F40</f>
        <v>0.7013737644496566</v>
      </c>
      <c r="U37" s="86">
        <f t="shared" si="7"/>
        <v>0.20144805682186215</v>
      </c>
      <c r="V37" s="87">
        <f>分析係数表!D40</f>
        <v>8.3012229854246944E-2</v>
      </c>
      <c r="W37" s="88">
        <f t="shared" si="8"/>
        <v>0</v>
      </c>
      <c r="X37" s="76">
        <f>分析係数表!E40</f>
        <v>5.1013570112246609E-2</v>
      </c>
      <c r="Y37" s="89">
        <f t="shared" si="9"/>
        <v>0</v>
      </c>
    </row>
    <row r="38" spans="1:25" x14ac:dyDescent="0.2">
      <c r="A38" s="6" t="s">
        <v>26</v>
      </c>
      <c r="B38" s="5" t="s">
        <v>276</v>
      </c>
      <c r="C38" s="90"/>
      <c r="D38" s="76">
        <f>投入係数表!V38</f>
        <v>0</v>
      </c>
      <c r="E38" s="77">
        <f t="shared" si="0"/>
        <v>0</v>
      </c>
      <c r="F38" s="76">
        <f>分析係数表!C41</f>
        <v>0.80611940933656756</v>
      </c>
      <c r="G38" s="77">
        <f t="shared" si="1"/>
        <v>0</v>
      </c>
      <c r="H38" s="77">
        <v>1.4774275592114726E-5</v>
      </c>
      <c r="I38" s="77">
        <f t="shared" si="2"/>
        <v>1.4774275592114726E-5</v>
      </c>
      <c r="J38" s="76">
        <f>分析係数表!G41</f>
        <v>0.44252267454123601</v>
      </c>
      <c r="K38" s="78">
        <f t="shared" si="3"/>
        <v>6.5379519494319114E-6</v>
      </c>
      <c r="L38" s="79"/>
      <c r="M38" s="80"/>
      <c r="N38" s="81">
        <f>分析係数表!H41</f>
        <v>5.550583676720789E-2</v>
      </c>
      <c r="O38" s="82">
        <f t="shared" si="4"/>
        <v>0.65789871815484491</v>
      </c>
      <c r="P38" s="76">
        <f>分析係数表!C41</f>
        <v>0.80611940933656756</v>
      </c>
      <c r="Q38" s="82">
        <f t="shared" si="5"/>
        <v>0.53034492608226846</v>
      </c>
      <c r="R38" s="83">
        <v>0.53969776824765092</v>
      </c>
      <c r="S38" s="84">
        <f t="shared" si="6"/>
        <v>0.53971254252324308</v>
      </c>
      <c r="T38" s="85">
        <f>分析係数表!F41</f>
        <v>0.54745834212191524</v>
      </c>
      <c r="U38" s="86">
        <f t="shared" si="7"/>
        <v>0.29547013375217834</v>
      </c>
      <c r="V38" s="87">
        <f>分析係数表!D41</f>
        <v>0.12049145749841805</v>
      </c>
      <c r="W38" s="88">
        <f t="shared" si="8"/>
        <v>0</v>
      </c>
      <c r="X38" s="76">
        <f>分析係数表!E41</f>
        <v>0.11680025311115798</v>
      </c>
      <c r="Y38" s="89">
        <f t="shared" si="9"/>
        <v>0</v>
      </c>
    </row>
    <row r="39" spans="1:25" x14ac:dyDescent="0.2">
      <c r="A39" s="6" t="s">
        <v>51</v>
      </c>
      <c r="B39" s="5" t="s">
        <v>367</v>
      </c>
      <c r="C39" s="90"/>
      <c r="D39" s="76">
        <f>投入係数表!V39</f>
        <v>0</v>
      </c>
      <c r="E39" s="77">
        <f>$C$24*D39</f>
        <v>0</v>
      </c>
      <c r="F39" s="76">
        <f>分析係数表!C42</f>
        <v>0.71104294478527608</v>
      </c>
      <c r="G39" s="77">
        <f>E39*F39</f>
        <v>0</v>
      </c>
      <c r="H39" s="77">
        <v>2.7044363939655886E-3</v>
      </c>
      <c r="I39" s="77">
        <f>C39+H39</f>
        <v>2.7044363939655886E-3</v>
      </c>
      <c r="J39" s="76">
        <f>分析係数表!G42</f>
        <v>0.48544520547945208</v>
      </c>
      <c r="K39" s="78">
        <f t="shared" si="3"/>
        <v>1.3128556809747336E-3</v>
      </c>
      <c r="L39" s="79"/>
      <c r="M39" s="80"/>
      <c r="N39" s="81">
        <f>分析係数表!H42</f>
        <v>1.3778114335729669E-2</v>
      </c>
      <c r="O39" s="82">
        <f t="shared" si="4"/>
        <v>0.16330901915927315</v>
      </c>
      <c r="P39" s="76">
        <f>分析係数表!C42</f>
        <v>0.71104294478527608</v>
      </c>
      <c r="Q39" s="82">
        <f>O39*P39</f>
        <v>0.11611972589300465</v>
      </c>
      <c r="R39" s="83">
        <v>0.12000152101357921</v>
      </c>
      <c r="S39" s="84">
        <f>I39+R39</f>
        <v>0.12270595740754479</v>
      </c>
      <c r="T39" s="85">
        <f>分析係数表!F42</f>
        <v>0.55821917808219179</v>
      </c>
      <c r="U39" s="86">
        <f>S39*T39</f>
        <v>6.8496818689828085E-2</v>
      </c>
      <c r="V39" s="87">
        <f>分析係数表!D42</f>
        <v>0.36986301369863012</v>
      </c>
      <c r="W39" s="88">
        <f>ROUND(S39*V39,0)</f>
        <v>0</v>
      </c>
      <c r="X39" s="76">
        <f>分析係数表!E42</f>
        <v>0.3535958904109589</v>
      </c>
      <c r="Y39" s="89">
        <f>ROUND(S39*X39,0)</f>
        <v>0</v>
      </c>
    </row>
    <row r="40" spans="1:25" x14ac:dyDescent="0.2">
      <c r="A40" s="6" t="s">
        <v>194</v>
      </c>
      <c r="B40" s="5" t="s">
        <v>41</v>
      </c>
      <c r="C40" s="90"/>
      <c r="D40" s="76">
        <f>投入係数表!V40</f>
        <v>2.8985507246376812E-2</v>
      </c>
      <c r="E40" s="77">
        <f>$C$24*D40</f>
        <v>2.8985507246376812</v>
      </c>
      <c r="F40" s="76">
        <f>分析係数表!C43</f>
        <v>0.39669527347252465</v>
      </c>
      <c r="G40" s="77">
        <f>E40*F40</f>
        <v>1.1498413723841294</v>
      </c>
      <c r="H40" s="77">
        <v>1.3083110157007114</v>
      </c>
      <c r="I40" s="77">
        <f>C40+H40</f>
        <v>1.3083110157007114</v>
      </c>
      <c r="J40" s="76">
        <f>分析係数表!G43</f>
        <v>0.35613275613275613</v>
      </c>
      <c r="K40" s="78">
        <f t="shared" si="3"/>
        <v>0.46593240790033996</v>
      </c>
      <c r="L40" s="79"/>
      <c r="M40" s="80"/>
      <c r="N40" s="81">
        <f>分析係数表!H43</f>
        <v>3.7184190080937818E-2</v>
      </c>
      <c r="O40" s="82">
        <f t="shared" si="4"/>
        <v>0.44073618946553306</v>
      </c>
      <c r="P40" s="76">
        <f>分析係数表!C43</f>
        <v>0.39669527347252465</v>
      </c>
      <c r="Q40" s="82">
        <f>O40*P40</f>
        <v>0.17483796320926806</v>
      </c>
      <c r="R40" s="83">
        <v>0.28575115711725313</v>
      </c>
      <c r="S40" s="84">
        <f>I40+R40</f>
        <v>1.5940621728179645</v>
      </c>
      <c r="T40" s="85">
        <f>分析係数表!F43</f>
        <v>0.65281385281385285</v>
      </c>
      <c r="U40" s="86">
        <f>S40*T40</f>
        <v>1.040625868662117</v>
      </c>
      <c r="V40" s="87">
        <f>分析係数表!D43</f>
        <v>0.13751803751803751</v>
      </c>
      <c r="W40" s="88">
        <f>ROUND(S40*V40,0)</f>
        <v>0</v>
      </c>
      <c r="X40" s="76">
        <f>分析係数表!E43</f>
        <v>9.1486291486291491E-2</v>
      </c>
      <c r="Y40" s="89">
        <f>ROUND(S40*X40,0)</f>
        <v>0</v>
      </c>
    </row>
    <row r="41" spans="1:25" x14ac:dyDescent="0.2">
      <c r="A41" s="6" t="s">
        <v>340</v>
      </c>
      <c r="B41" s="5" t="s">
        <v>42</v>
      </c>
      <c r="C41" s="90"/>
      <c r="D41" s="76">
        <f>投入係数表!V41</f>
        <v>0</v>
      </c>
      <c r="E41" s="77">
        <f>$C$24*D41</f>
        <v>0</v>
      </c>
      <c r="F41" s="76">
        <f>分析係数表!C44</f>
        <v>0.38370118845500845</v>
      </c>
      <c r="G41" s="77">
        <f>E41*F41</f>
        <v>0</v>
      </c>
      <c r="H41" s="77">
        <v>1.0203109240037058E-3</v>
      </c>
      <c r="I41" s="77">
        <f>C41+H41</f>
        <v>1.0203109240037058E-3</v>
      </c>
      <c r="J41" s="76">
        <f>分析係数表!G44</f>
        <v>0.26240733113673803</v>
      </c>
      <c r="K41" s="78">
        <f t="shared" si="3"/>
        <v>2.6773706649747158E-4</v>
      </c>
      <c r="L41" s="79"/>
      <c r="M41" s="80"/>
      <c r="N41" s="81">
        <f>分析係数表!H44</f>
        <v>0.11164108061327853</v>
      </c>
      <c r="O41" s="82">
        <f t="shared" si="4"/>
        <v>1.3232576627380934</v>
      </c>
      <c r="P41" s="76">
        <f>分析係数表!C44</f>
        <v>0.38370118845500845</v>
      </c>
      <c r="Q41" s="82">
        <f>O41*P41</f>
        <v>0.50773553782480318</v>
      </c>
      <c r="R41" s="83">
        <v>0.51558073947773786</v>
      </c>
      <c r="S41" s="84">
        <f>I41+R41</f>
        <v>0.51660105040174154</v>
      </c>
      <c r="T41" s="85">
        <f>分析係数表!F44</f>
        <v>0.45680601317957165</v>
      </c>
      <c r="U41" s="86">
        <f>S41*T41</f>
        <v>0.2359864662383985</v>
      </c>
      <c r="V41" s="87">
        <f>分析係数表!D44</f>
        <v>0.17087108731466227</v>
      </c>
      <c r="W41" s="88">
        <f>ROUND(S41*V41,0)</f>
        <v>0</v>
      </c>
      <c r="X41" s="76">
        <f>分析係数表!E44</f>
        <v>0.10131795716639209</v>
      </c>
      <c r="Y41" s="89">
        <f>ROUND(S41*X41,0)</f>
        <v>0</v>
      </c>
    </row>
    <row r="42" spans="1:25" x14ac:dyDescent="0.2">
      <c r="A42" s="6" t="s">
        <v>341</v>
      </c>
      <c r="B42" s="5" t="s">
        <v>278</v>
      </c>
      <c r="C42" s="90"/>
      <c r="D42" s="76">
        <f>投入係数表!V42</f>
        <v>0</v>
      </c>
      <c r="E42" s="77">
        <f>$C$24*D42</f>
        <v>0</v>
      </c>
      <c r="F42" s="76">
        <f>分析係数表!C45</f>
        <v>1</v>
      </c>
      <c r="G42" s="77">
        <f>E42*F42</f>
        <v>0</v>
      </c>
      <c r="H42" s="77">
        <v>5.3886554184066088E-3</v>
      </c>
      <c r="I42" s="77">
        <f>C42+H42</f>
        <v>5.3886554184066088E-3</v>
      </c>
      <c r="J42" s="76">
        <f>分析係数表!G45</f>
        <v>0</v>
      </c>
      <c r="K42" s="78">
        <f t="shared" si="3"/>
        <v>0</v>
      </c>
      <c r="L42" s="79"/>
      <c r="M42" s="80"/>
      <c r="N42" s="81">
        <f>分析係数表!H45</f>
        <v>0</v>
      </c>
      <c r="O42" s="82">
        <f t="shared" si="4"/>
        <v>0</v>
      </c>
      <c r="P42" s="76">
        <f>分析係数表!C45</f>
        <v>1</v>
      </c>
      <c r="Q42" s="82">
        <f>O42*P42</f>
        <v>0</v>
      </c>
      <c r="R42" s="83">
        <v>6.9432281047114644E-3</v>
      </c>
      <c r="S42" s="84">
        <f>I42+R42</f>
        <v>1.2331883523118073E-2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投入係数表!V43</f>
        <v>0</v>
      </c>
      <c r="E43" s="77">
        <f>$C$24*D43</f>
        <v>0</v>
      </c>
      <c r="F43" s="76">
        <f>分析係数表!C46</f>
        <v>8.9294904786412777E-2</v>
      </c>
      <c r="G43" s="77">
        <f>E43*F43</f>
        <v>0</v>
      </c>
      <c r="H43" s="77">
        <v>2.3357549752462169E-3</v>
      </c>
      <c r="I43" s="77">
        <f>C43+H43</f>
        <v>2.3357549752462169E-3</v>
      </c>
      <c r="J43" s="76">
        <f>分析係数表!G46</f>
        <v>8.6206896551724137E-3</v>
      </c>
      <c r="K43" s="78">
        <f t="shared" si="3"/>
        <v>2.013581875212256E-5</v>
      </c>
      <c r="L43" s="79"/>
      <c r="M43" s="80"/>
      <c r="N43" s="81">
        <f>分析係数表!H46</f>
        <v>2.2501303069342959E-2</v>
      </c>
      <c r="O43" s="82">
        <f t="shared" si="4"/>
        <v>0.2667030948154297</v>
      </c>
      <c r="P43" s="76">
        <f>分析係数表!C46</f>
        <v>8.9294904786412777E-2</v>
      </c>
      <c r="Q43" s="82">
        <f>O43*P43</f>
        <v>2.3815227457785415E-2</v>
      </c>
      <c r="R43" s="83">
        <v>2.661187087836904E-2</v>
      </c>
      <c r="S43" s="84">
        <f>I43+R43</f>
        <v>2.8947625853615256E-2</v>
      </c>
      <c r="T43" s="85">
        <f>分析係数表!F46</f>
        <v>0.31609195402298851</v>
      </c>
      <c r="U43" s="86">
        <f>S43*T43</f>
        <v>9.1501116203956262E-3</v>
      </c>
      <c r="V43" s="87">
        <f>分析係数表!D46</f>
        <v>1.4367816091954023E-2</v>
      </c>
      <c r="W43" s="88">
        <f>ROUND(S43*V43,0)</f>
        <v>0</v>
      </c>
      <c r="X43" s="76">
        <f>分析係数表!E46</f>
        <v>4.3103448275862072E-2</v>
      </c>
      <c r="Y43" s="89">
        <f>ROUND(S43*X43,0)</f>
        <v>0</v>
      </c>
    </row>
    <row r="44" spans="1:25" x14ac:dyDescent="0.2">
      <c r="A44" s="3">
        <v>37</v>
      </c>
      <c r="B44" s="14" t="s">
        <v>150</v>
      </c>
      <c r="C44" s="197">
        <f>SUM(C5:C43)</f>
        <v>100</v>
      </c>
      <c r="D44" s="92">
        <f>投入係数表!V44</f>
        <v>0.60869565217391308</v>
      </c>
      <c r="E44" s="91">
        <f>SUM(E5:E43)</f>
        <v>60.869565217391298</v>
      </c>
      <c r="F44" s="92">
        <f>分析係数表!C47</f>
        <v>0.47263002368346718</v>
      </c>
      <c r="G44" s="91">
        <f>SUM(G5:G43)</f>
        <v>4.2616887098447185</v>
      </c>
      <c r="H44" s="91">
        <f>SUM(H5:H43)</f>
        <v>4.6927387627183261</v>
      </c>
      <c r="I44" s="91">
        <f>SUM(I5:I43)</f>
        <v>104.69273876271831</v>
      </c>
      <c r="J44" s="92">
        <f>分析係数表!G47</f>
        <v>0.26462048578521241</v>
      </c>
      <c r="K44" s="93">
        <f>SUM(K5:K43)</f>
        <v>18.903962418245765</v>
      </c>
      <c r="L44" s="94">
        <f>最終需要_まとめ!$L$33</f>
        <v>0.627</v>
      </c>
      <c r="M44" s="91">
        <f>K44*L44</f>
        <v>11.852784436240094</v>
      </c>
      <c r="N44" s="95">
        <f>分析係数表!H47</f>
        <v>1</v>
      </c>
      <c r="O44" s="96">
        <f>SUM(O5:O43)</f>
        <v>11.852784436240094</v>
      </c>
      <c r="P44" s="92">
        <f>分析係数表!C47</f>
        <v>0.47263002368346718</v>
      </c>
      <c r="Q44" s="96">
        <f>SUM(Q5:Q43)</f>
        <v>5.0595383289845692</v>
      </c>
      <c r="R44" s="91">
        <f>SUM(R7:R43)</f>
        <v>5.466410660563878</v>
      </c>
      <c r="S44" s="97">
        <f>SUM(S5:S43)</f>
        <v>110.37583487763057</v>
      </c>
      <c r="T44" s="98">
        <f>分析係数表!F47</f>
        <v>0.52662257348619745</v>
      </c>
      <c r="U44" s="99">
        <f>SUM(U5:U43)</f>
        <v>42.589517211700368</v>
      </c>
      <c r="V44" s="100">
        <f>分析係数表!D47</f>
        <v>0.12117876158981061</v>
      </c>
      <c r="W44" s="101">
        <f>SUM(W5:W43)</f>
        <v>1</v>
      </c>
      <c r="X44" s="92">
        <f>分析係数表!E47</f>
        <v>8.7670283594003556E-2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206</v>
      </c>
      <c r="S2" s="3" t="s">
        <v>152</v>
      </c>
      <c r="U2" s="64" t="s">
        <v>209</v>
      </c>
      <c r="W2" s="3" t="s">
        <v>130</v>
      </c>
      <c r="Y2" s="3" t="s">
        <v>153</v>
      </c>
    </row>
    <row r="3" spans="1:25" ht="44" x14ac:dyDescent="0.2">
      <c r="B3" s="65"/>
      <c r="C3" s="66" t="s">
        <v>227</v>
      </c>
      <c r="D3" s="66" t="s">
        <v>236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投入係数表!W5</f>
        <v>0</v>
      </c>
      <c r="E5" s="77">
        <f t="shared" ref="E5:E38" si="0">$C$25*D5</f>
        <v>0</v>
      </c>
      <c r="F5" s="76">
        <f>分析係数表!C8</f>
        <v>1</v>
      </c>
      <c r="G5" s="77">
        <f t="shared" ref="G5:G38" si="1">E5*F5</f>
        <v>0</v>
      </c>
      <c r="H5" s="77">
        <f t="array" ref="H5:H43">MMULT(逆行列係数!C5:AO43,'21'!G5:G43)</f>
        <v>7.6866869967437987E-4</v>
      </c>
      <c r="I5" s="77">
        <f t="shared" ref="I5:I38" si="2">C5+H5</f>
        <v>7.6866869967437987E-4</v>
      </c>
      <c r="J5" s="76">
        <f>分析係数表!G8</f>
        <v>0.11965371866250442</v>
      </c>
      <c r="K5" s="78">
        <f t="shared" ref="K5:K38" si="3">I5*J5</f>
        <v>9.1974068335511346E-5</v>
      </c>
      <c r="L5" s="79" t="s">
        <v>183</v>
      </c>
      <c r="M5" s="80" t="s">
        <v>183</v>
      </c>
      <c r="N5" s="81">
        <f>分析係数表!H8</f>
        <v>1.2017741412035444E-2</v>
      </c>
      <c r="O5" s="82">
        <f t="shared" ref="O5:O43" si="4">$M$44*N5</f>
        <v>0.11128206332003307</v>
      </c>
      <c r="P5" s="76">
        <f>分析係数表!C8</f>
        <v>1</v>
      </c>
      <c r="Q5" s="82">
        <f t="shared" ref="Q5:Q38" si="5">O5*P5</f>
        <v>0.11128206332003307</v>
      </c>
      <c r="R5" s="83">
        <f t="array" ref="R5:R43">MMULT(逆行列係数!C5:AO43,'21'!Q5:Q43)</f>
        <v>0.16573092619706806</v>
      </c>
      <c r="S5" s="84">
        <f t="shared" ref="S5:S38" si="6">I5+R5</f>
        <v>0.16649959489674243</v>
      </c>
      <c r="T5" s="85">
        <f>分析係数表!F8</f>
        <v>0.45142084768126667</v>
      </c>
      <c r="U5" s="86">
        <f t="shared" ref="U5:U38" si="7">S5*T5</f>
        <v>7.5161388266874976E-2</v>
      </c>
      <c r="V5" s="87">
        <f>分析係数表!D8</f>
        <v>0.2219933704502301</v>
      </c>
      <c r="W5" s="167">
        <f t="shared" ref="W5:W38" si="8">ROUND(S5*V5,0)</f>
        <v>0</v>
      </c>
      <c r="X5" s="76">
        <f>分析係数表!E8</f>
        <v>0.14173076304186916</v>
      </c>
      <c r="Y5" s="166">
        <f t="shared" ref="Y5:Y38" si="9">ROUND(S5*X5,0)</f>
        <v>0</v>
      </c>
    </row>
    <row r="6" spans="1:25" x14ac:dyDescent="0.2">
      <c r="A6" s="6" t="s">
        <v>219</v>
      </c>
      <c r="B6" s="5" t="s">
        <v>265</v>
      </c>
      <c r="C6" s="90"/>
      <c r="D6" s="76">
        <f>投入係数表!W6</f>
        <v>0</v>
      </c>
      <c r="E6" s="77">
        <f t="shared" si="0"/>
        <v>0</v>
      </c>
      <c r="F6" s="76">
        <f>分析係数表!C9</f>
        <v>0.51136363636363635</v>
      </c>
      <c r="G6" s="77">
        <f t="shared" si="1"/>
        <v>0</v>
      </c>
      <c r="H6" s="77">
        <v>1.9739373535897919E-4</v>
      </c>
      <c r="I6" s="77">
        <f t="shared" si="2"/>
        <v>1.9739373535897919E-4</v>
      </c>
      <c r="J6" s="76">
        <f>分析係数表!G9</f>
        <v>0.25773195876288657</v>
      </c>
      <c r="K6" s="78">
        <f t="shared" si="3"/>
        <v>5.0874674061592568E-5</v>
      </c>
      <c r="L6" s="79"/>
      <c r="M6" s="80"/>
      <c r="N6" s="81">
        <f>分析係数表!H9</f>
        <v>6.2940707886274014E-4</v>
      </c>
      <c r="O6" s="82">
        <f t="shared" si="4"/>
        <v>5.828193168970635E-3</v>
      </c>
      <c r="P6" s="76">
        <f>分析係数表!C9</f>
        <v>0.51136363636363635</v>
      </c>
      <c r="Q6" s="82">
        <f t="shared" si="5"/>
        <v>2.9803260523145292E-3</v>
      </c>
      <c r="R6" s="83">
        <v>3.5514269551247366E-3</v>
      </c>
      <c r="S6" s="84">
        <f t="shared" si="6"/>
        <v>3.7488206904837157E-3</v>
      </c>
      <c r="T6" s="85">
        <f>分析係数表!F9</f>
        <v>0.69072164948453607</v>
      </c>
      <c r="U6" s="86">
        <f t="shared" si="7"/>
        <v>2.5893916109526694E-3</v>
      </c>
      <c r="V6" s="87">
        <f>分析係数表!D9</f>
        <v>0.13402061855670103</v>
      </c>
      <c r="W6" s="167">
        <f t="shared" si="8"/>
        <v>0</v>
      </c>
      <c r="X6" s="76">
        <f>分析係数表!E9</f>
        <v>0</v>
      </c>
      <c r="Y6" s="166">
        <f t="shared" si="9"/>
        <v>0</v>
      </c>
    </row>
    <row r="7" spans="1:25" x14ac:dyDescent="0.2">
      <c r="A7" s="6" t="s">
        <v>220</v>
      </c>
      <c r="B7" s="5" t="s">
        <v>266</v>
      </c>
      <c r="C7" s="90"/>
      <c r="D7" s="76">
        <f>投入係数表!W7</f>
        <v>0</v>
      </c>
      <c r="E7" s="77">
        <f t="shared" si="0"/>
        <v>0</v>
      </c>
      <c r="F7" s="76">
        <f>分析係数表!C10</f>
        <v>1</v>
      </c>
      <c r="G7" s="77">
        <f t="shared" si="1"/>
        <v>0</v>
      </c>
      <c r="H7" s="77">
        <v>1.5746904109502865E-4</v>
      </c>
      <c r="I7" s="77">
        <f t="shared" si="2"/>
        <v>1.5746904109502865E-4</v>
      </c>
      <c r="J7" s="76">
        <f>分析係数表!G10</f>
        <v>0.17918250950570341</v>
      </c>
      <c r="K7" s="78">
        <f t="shared" si="3"/>
        <v>2.8215697952863971E-5</v>
      </c>
      <c r="L7" s="79"/>
      <c r="M7" s="80"/>
      <c r="N7" s="81">
        <f>分析係数表!H10</f>
        <v>1.2293107009037892E-3</v>
      </c>
      <c r="O7" s="82">
        <f t="shared" si="4"/>
        <v>1.1383189783145771E-2</v>
      </c>
      <c r="P7" s="76">
        <f>分析係数表!C10</f>
        <v>1</v>
      </c>
      <c r="Q7" s="82">
        <f t="shared" si="5"/>
        <v>1.1383189783145771E-2</v>
      </c>
      <c r="R7" s="83">
        <v>1.8296979558498457E-2</v>
      </c>
      <c r="S7" s="84">
        <f t="shared" si="6"/>
        <v>1.8454448599593484E-2</v>
      </c>
      <c r="T7" s="85">
        <f>分析係数表!F10</f>
        <v>0.51806083650190116</v>
      </c>
      <c r="U7" s="86">
        <f t="shared" si="7"/>
        <v>9.5605270786867386E-3</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投入係数表!W8</f>
        <v>0</v>
      </c>
      <c r="E8" s="77">
        <f t="shared" si="0"/>
        <v>0</v>
      </c>
      <c r="F8" s="76">
        <f>分析係数表!C11</f>
        <v>1.1623683254631256E-2</v>
      </c>
      <c r="G8" s="77">
        <f t="shared" si="1"/>
        <v>0</v>
      </c>
      <c r="H8" s="77">
        <v>2.0760422028075504E-3</v>
      </c>
      <c r="I8" s="77">
        <f t="shared" si="2"/>
        <v>2.0760422028075504E-3</v>
      </c>
      <c r="J8" s="76">
        <f>分析係数表!G11</f>
        <v>0.35416666666666669</v>
      </c>
      <c r="K8" s="78">
        <f t="shared" si="3"/>
        <v>7.3526494682767411E-4</v>
      </c>
      <c r="L8" s="79"/>
      <c r="M8" s="80"/>
      <c r="N8" s="81">
        <f>分析係数表!H11</f>
        <v>-1.9668971214460629E-5</v>
      </c>
      <c r="O8" s="82">
        <f t="shared" si="4"/>
        <v>-1.8213103653033234E-4</v>
      </c>
      <c r="P8" s="76">
        <f>分析係数表!C11</f>
        <v>1.1623683254631256E-2</v>
      </c>
      <c r="Q8" s="82">
        <f t="shared" si="5"/>
        <v>-2.1170334794662576E-6</v>
      </c>
      <c r="R8" s="83">
        <v>6.2198653247441541E-4</v>
      </c>
      <c r="S8" s="84">
        <f t="shared" si="6"/>
        <v>2.6980287352819658E-3</v>
      </c>
      <c r="T8" s="85">
        <f>分析係数表!F11</f>
        <v>0.60416666666666663</v>
      </c>
      <c r="U8" s="86">
        <f t="shared" si="7"/>
        <v>1.6300590275661875E-3</v>
      </c>
      <c r="V8" s="87">
        <f>分析係数表!D11</f>
        <v>8.3333333333333329E-2</v>
      </c>
      <c r="W8" s="167">
        <f t="shared" si="8"/>
        <v>0</v>
      </c>
      <c r="X8" s="76">
        <f>分析係数表!E11</f>
        <v>6.25E-2</v>
      </c>
      <c r="Y8" s="166">
        <f t="shared" si="9"/>
        <v>0</v>
      </c>
    </row>
    <row r="9" spans="1:25" x14ac:dyDescent="0.2">
      <c r="A9" s="6" t="s">
        <v>222</v>
      </c>
      <c r="B9" s="5" t="s">
        <v>190</v>
      </c>
      <c r="C9" s="90"/>
      <c r="D9" s="76">
        <f>投入係数表!W9</f>
        <v>0</v>
      </c>
      <c r="E9" s="77">
        <f t="shared" si="0"/>
        <v>0</v>
      </c>
      <c r="F9" s="76">
        <f>分析係数表!C12</f>
        <v>0.11373523927905527</v>
      </c>
      <c r="G9" s="77">
        <f t="shared" si="1"/>
        <v>0</v>
      </c>
      <c r="H9" s="77">
        <v>9.5690776315262427E-5</v>
      </c>
      <c r="I9" s="77">
        <f t="shared" si="2"/>
        <v>9.5690776315262427E-5</v>
      </c>
      <c r="J9" s="76">
        <f>分析係数表!G12</f>
        <v>0.14013636107511129</v>
      </c>
      <c r="K9" s="78">
        <f t="shared" si="3"/>
        <v>1.3409757181273323E-5</v>
      </c>
      <c r="L9" s="79"/>
      <c r="M9" s="80"/>
      <c r="N9" s="81">
        <f>分析係数表!H12</f>
        <v>9.2788371704218012E-2</v>
      </c>
      <c r="O9" s="82">
        <f t="shared" si="4"/>
        <v>0.85920316483184278</v>
      </c>
      <c r="P9" s="76">
        <f>分析係数表!C12</f>
        <v>0.11373523927905527</v>
      </c>
      <c r="Q9" s="82">
        <f t="shared" si="5"/>
        <v>9.7721677541471208E-2</v>
      </c>
      <c r="R9" s="83">
        <v>0.11041582814093165</v>
      </c>
      <c r="S9" s="84">
        <f t="shared" si="6"/>
        <v>0.11051151891724691</v>
      </c>
      <c r="T9" s="85">
        <f>分析係数表!F12</f>
        <v>0.31610976503070942</v>
      </c>
      <c r="U9" s="86">
        <f t="shared" si="7"/>
        <v>3.4933770278117719E-2</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投入係数表!W10</f>
        <v>1.5151515151515152E-3</v>
      </c>
      <c r="E10" s="77">
        <f t="shared" si="0"/>
        <v>0.15151515151515152</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0.13013262560092245</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投入係数表!W11</f>
        <v>1.5151515151515152E-3</v>
      </c>
      <c r="E11" s="77">
        <f t="shared" si="0"/>
        <v>0.15151515151515152</v>
      </c>
      <c r="F11" s="76">
        <f>分析係数表!C14</f>
        <v>8.3810515356585125E-2</v>
      </c>
      <c r="G11" s="77">
        <f t="shared" si="1"/>
        <v>1.2698562932815929E-2</v>
      </c>
      <c r="H11" s="77">
        <v>2.152081914776403E-2</v>
      </c>
      <c r="I11" s="77">
        <f t="shared" si="2"/>
        <v>2.152081914776403E-2</v>
      </c>
      <c r="J11" s="76">
        <f>分析係数表!G14</f>
        <v>0.16188655194391333</v>
      </c>
      <c r="K11" s="78">
        <f t="shared" si="3"/>
        <v>3.4839312068400663E-3</v>
      </c>
      <c r="L11" s="79"/>
      <c r="M11" s="80"/>
      <c r="N11" s="81">
        <f>分析係数表!H14</f>
        <v>1.1703037872604074E-3</v>
      </c>
      <c r="O11" s="82">
        <f t="shared" si="4"/>
        <v>1.0836796673554775E-2</v>
      </c>
      <c r="P11" s="76">
        <f>分析係数表!C14</f>
        <v>8.3810515356585125E-2</v>
      </c>
      <c r="Q11" s="82">
        <f t="shared" si="5"/>
        <v>9.0823751402515306E-4</v>
      </c>
      <c r="R11" s="83">
        <v>3.4034124442956981E-3</v>
      </c>
      <c r="S11" s="84">
        <f t="shared" si="6"/>
        <v>2.4924231592059729E-2</v>
      </c>
      <c r="T11" s="85">
        <f>分析係数表!F14</f>
        <v>0.30656469088591459</v>
      </c>
      <c r="U11" s="86">
        <f t="shared" si="7"/>
        <v>7.6408893535887378E-3</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投入係数表!W12</f>
        <v>1.0101010101010102E-2</v>
      </c>
      <c r="E12" s="77">
        <f t="shared" si="0"/>
        <v>1.0101010101010102</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7.9318066408959734E-2</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投入係数表!W13</f>
        <v>2.0202020202020202E-3</v>
      </c>
      <c r="E13" s="77">
        <f t="shared" si="0"/>
        <v>0.20202020202020202</v>
      </c>
      <c r="F13" s="76">
        <f>分析係数表!C16</f>
        <v>0.33235149729995095</v>
      </c>
      <c r="G13" s="77">
        <f t="shared" si="1"/>
        <v>6.714171662625272E-2</v>
      </c>
      <c r="H13" s="77">
        <v>0.10303110121072956</v>
      </c>
      <c r="I13" s="77">
        <f t="shared" si="2"/>
        <v>0.10303110121072956</v>
      </c>
      <c r="J13" s="76">
        <f>分析係数表!G16</f>
        <v>3.3478406427854032E-2</v>
      </c>
      <c r="K13" s="78">
        <f t="shared" si="3"/>
        <v>3.4493170810421677E-3</v>
      </c>
      <c r="L13" s="79"/>
      <c r="M13" s="80"/>
      <c r="N13" s="81">
        <f>分析係数表!H16</f>
        <v>1.6757963474720455E-2</v>
      </c>
      <c r="O13" s="82">
        <f t="shared" si="4"/>
        <v>0.15517564312384316</v>
      </c>
      <c r="P13" s="76">
        <f>分析係数表!C16</f>
        <v>0.33235149729995095</v>
      </c>
      <c r="Q13" s="82">
        <f t="shared" si="5"/>
        <v>5.1572857336692111E-2</v>
      </c>
      <c r="R13" s="83">
        <v>6.3701185631909366E-2</v>
      </c>
      <c r="S13" s="84">
        <f t="shared" si="6"/>
        <v>0.16673228684263891</v>
      </c>
      <c r="T13" s="85">
        <f>分析係数表!F16</f>
        <v>0.28858386340810177</v>
      </c>
      <c r="U13" s="86">
        <f t="shared" si="7"/>
        <v>4.811624749191655E-2</v>
      </c>
      <c r="V13" s="87">
        <f>分析係数表!D16</f>
        <v>0</v>
      </c>
      <c r="W13" s="167">
        <f t="shared" si="8"/>
        <v>0</v>
      </c>
      <c r="X13" s="76">
        <f>分析係数表!E16</f>
        <v>0</v>
      </c>
      <c r="Y13" s="166">
        <f t="shared" si="9"/>
        <v>0</v>
      </c>
    </row>
    <row r="14" spans="1:25" x14ac:dyDescent="0.2">
      <c r="A14" s="6" t="s">
        <v>2</v>
      </c>
      <c r="B14" s="5" t="s">
        <v>364</v>
      </c>
      <c r="C14" s="90"/>
      <c r="D14" s="76">
        <f>投入係数表!W14</f>
        <v>3.8383838383838381E-2</v>
      </c>
      <c r="E14" s="77">
        <f t="shared" si="0"/>
        <v>3.8383838383838382</v>
      </c>
      <c r="F14" s="76">
        <f>分析係数表!C17</f>
        <v>6.074586697424067E-2</v>
      </c>
      <c r="G14" s="77">
        <f t="shared" si="1"/>
        <v>0.23316595404253992</v>
      </c>
      <c r="H14" s="77">
        <v>0.24771783803105032</v>
      </c>
      <c r="I14" s="77">
        <f t="shared" si="2"/>
        <v>0.24771783803105032</v>
      </c>
      <c r="J14" s="76">
        <f>分析係数表!G17</f>
        <v>0.21321961620469082</v>
      </c>
      <c r="K14" s="78">
        <f t="shared" si="3"/>
        <v>5.2818302352036314E-2</v>
      </c>
      <c r="L14" s="79"/>
      <c r="M14" s="80"/>
      <c r="N14" s="81">
        <f>分析係数表!H17</f>
        <v>2.8520008260967912E-3</v>
      </c>
      <c r="O14" s="82">
        <f t="shared" si="4"/>
        <v>2.6409000296898192E-2</v>
      </c>
      <c r="P14" s="76">
        <f>分析係数表!C17</f>
        <v>6.074586697424067E-2</v>
      </c>
      <c r="Q14" s="82">
        <f t="shared" si="5"/>
        <v>1.6042376189580598E-3</v>
      </c>
      <c r="R14" s="83">
        <v>2.9261863045585315E-3</v>
      </c>
      <c r="S14" s="84">
        <f t="shared" si="6"/>
        <v>0.25064402433560884</v>
      </c>
      <c r="T14" s="85">
        <f>分析係数表!F17</f>
        <v>0.32302771855010659</v>
      </c>
      <c r="U14" s="86">
        <f t="shared" si="7"/>
        <v>8.0964967349349118E-2</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投入係数表!W15</f>
        <v>5.5555555555555558E-3</v>
      </c>
      <c r="E15" s="77">
        <f t="shared" si="0"/>
        <v>0.55555555555555558</v>
      </c>
      <c r="F15" s="76">
        <f>分析係数表!C18</f>
        <v>0.54911591355599221</v>
      </c>
      <c r="G15" s="77">
        <f t="shared" si="1"/>
        <v>0.30506439641999566</v>
      </c>
      <c r="H15" s="77">
        <v>0.34113437718148226</v>
      </c>
      <c r="I15" s="77">
        <f t="shared" si="2"/>
        <v>0.34113437718148226</v>
      </c>
      <c r="J15" s="76">
        <f>分析係数表!G18</f>
        <v>0.21576398062527521</v>
      </c>
      <c r="K15" s="78">
        <f t="shared" si="3"/>
        <v>7.3604511148800664E-2</v>
      </c>
      <c r="L15" s="79"/>
      <c r="M15" s="80"/>
      <c r="N15" s="81">
        <f>分析係数表!H18</f>
        <v>4.5238633793259444E-4</v>
      </c>
      <c r="O15" s="82">
        <f t="shared" si="4"/>
        <v>4.1890138401976442E-3</v>
      </c>
      <c r="P15" s="76">
        <f>分析係数表!C18</f>
        <v>0.54911591355599221</v>
      </c>
      <c r="Q15" s="82">
        <f t="shared" si="5"/>
        <v>2.3002541617588245E-3</v>
      </c>
      <c r="R15" s="83">
        <v>5.3493974090147904E-3</v>
      </c>
      <c r="S15" s="84">
        <f t="shared" si="6"/>
        <v>0.34648377459049706</v>
      </c>
      <c r="T15" s="85">
        <f>分析係数表!F18</f>
        <v>0.45985615734624979</v>
      </c>
      <c r="U15" s="86">
        <f t="shared" si="7"/>
        <v>0.15933269716601017</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投入係数表!W16</f>
        <v>5.5050505050505051E-2</v>
      </c>
      <c r="E16" s="77">
        <f t="shared" si="0"/>
        <v>5.5050505050505052</v>
      </c>
      <c r="F16" s="76">
        <f>分析係数表!C19</f>
        <v>2.9142663503896937E-2</v>
      </c>
      <c r="G16" s="77">
        <f t="shared" si="1"/>
        <v>0.16043183444064477</v>
      </c>
      <c r="H16" s="77">
        <v>0.17027854450497057</v>
      </c>
      <c r="I16" s="77">
        <f t="shared" si="2"/>
        <v>0.17027854450497057</v>
      </c>
      <c r="J16" s="76">
        <f>分析係数表!G19</f>
        <v>5.9139784946236562E-2</v>
      </c>
      <c r="K16" s="78">
        <f t="shared" si="3"/>
        <v>1.0070236502982131E-2</v>
      </c>
      <c r="L16" s="79"/>
      <c r="M16" s="80"/>
      <c r="N16" s="81">
        <f>分析係数表!H19</f>
        <v>-1.1801382728676376E-4</v>
      </c>
      <c r="O16" s="82">
        <f t="shared" si="4"/>
        <v>-1.0927862191819941E-3</v>
      </c>
      <c r="P16" s="76">
        <f>分析係数表!C19</f>
        <v>2.9142663503896937E-2</v>
      </c>
      <c r="Q16" s="82">
        <f t="shared" si="5"/>
        <v>-3.1846701067316619E-5</v>
      </c>
      <c r="R16" s="83">
        <v>6.8078973993589945E-5</v>
      </c>
      <c r="S16" s="84">
        <f t="shared" si="6"/>
        <v>0.17034662347896415</v>
      </c>
      <c r="T16" s="85">
        <f>分析係数表!F19</f>
        <v>0.2446236559139785</v>
      </c>
      <c r="U16" s="86">
        <f t="shared" si="7"/>
        <v>4.1670813808026175E-2</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投入係数表!W17</f>
        <v>2.4747474747474747E-2</v>
      </c>
      <c r="E17" s="77">
        <f t="shared" si="0"/>
        <v>2.4747474747474749</v>
      </c>
      <c r="F17" s="76">
        <f>分析係数表!C20</f>
        <v>9.9464422341239977E-3</v>
      </c>
      <c r="G17" s="77">
        <f t="shared" si="1"/>
        <v>2.4614932801619995E-2</v>
      </c>
      <c r="H17" s="77">
        <v>2.6173883958917257E-2</v>
      </c>
      <c r="I17" s="77">
        <f t="shared" si="2"/>
        <v>2.6173883958917257E-2</v>
      </c>
      <c r="J17" s="76">
        <f>分析係数表!G20</f>
        <v>0.10126582278481013</v>
      </c>
      <c r="K17" s="78">
        <f t="shared" si="3"/>
        <v>2.6505198945738994E-3</v>
      </c>
      <c r="L17" s="79"/>
      <c r="M17" s="80"/>
      <c r="N17" s="81">
        <f>分析係数表!H20</f>
        <v>5.6056567961212792E-4</v>
      </c>
      <c r="O17" s="82">
        <f t="shared" si="4"/>
        <v>5.1907345411144725E-3</v>
      </c>
      <c r="P17" s="76">
        <f>分析係数表!C20</f>
        <v>9.9464422341239977E-3</v>
      </c>
      <c r="Q17" s="82">
        <f t="shared" si="5"/>
        <v>5.162934126586724E-5</v>
      </c>
      <c r="R17" s="83">
        <v>9.3282556677555769E-5</v>
      </c>
      <c r="S17" s="84">
        <f t="shared" si="6"/>
        <v>2.6267166515594811E-2</v>
      </c>
      <c r="T17" s="85">
        <f>分析係数表!F20</f>
        <v>0.22784810126582278</v>
      </c>
      <c r="U17" s="86">
        <f t="shared" si="7"/>
        <v>5.9849240162114757E-3</v>
      </c>
      <c r="V17" s="87">
        <f>分析係数表!D20</f>
        <v>1.2658227848101266E-2</v>
      </c>
      <c r="W17" s="167">
        <f t="shared" si="8"/>
        <v>0</v>
      </c>
      <c r="X17" s="76">
        <f>分析係数表!E20</f>
        <v>0</v>
      </c>
      <c r="Y17" s="166">
        <f t="shared" si="9"/>
        <v>0</v>
      </c>
    </row>
    <row r="18" spans="1:25" x14ac:dyDescent="0.2">
      <c r="A18" s="6" t="s">
        <v>6</v>
      </c>
      <c r="B18" s="5" t="s">
        <v>34</v>
      </c>
      <c r="C18" s="90"/>
      <c r="D18" s="76">
        <f>投入係数表!W18</f>
        <v>1.0606060606060607E-2</v>
      </c>
      <c r="E18" s="77">
        <f t="shared" si="0"/>
        <v>1.0606060606060608</v>
      </c>
      <c r="F18" s="76">
        <f>分析係数表!C21</f>
        <v>0.16340425531914893</v>
      </c>
      <c r="G18" s="77">
        <f t="shared" si="1"/>
        <v>0.1733075435203095</v>
      </c>
      <c r="H18" s="77">
        <v>0.18765311131344559</v>
      </c>
      <c r="I18" s="77">
        <f t="shared" si="2"/>
        <v>0.18765311131344559</v>
      </c>
      <c r="J18" s="76">
        <f>分析係数表!G21</f>
        <v>0.28521373510861947</v>
      </c>
      <c r="K18" s="78">
        <f t="shared" si="3"/>
        <v>5.3521244782461355E-2</v>
      </c>
      <c r="L18" s="79"/>
      <c r="M18" s="80"/>
      <c r="N18" s="81">
        <f>分析係数表!H21</f>
        <v>9.2444164707964954E-4</v>
      </c>
      <c r="O18" s="82">
        <f t="shared" si="4"/>
        <v>8.5601587169256196E-3</v>
      </c>
      <c r="P18" s="76">
        <f>分析係数表!C21</f>
        <v>0.16340425531914893</v>
      </c>
      <c r="Q18" s="82">
        <f t="shared" si="5"/>
        <v>1.3987663605529521E-3</v>
      </c>
      <c r="R18" s="83">
        <v>2.9496941792261882E-3</v>
      </c>
      <c r="S18" s="84">
        <f t="shared" si="6"/>
        <v>0.19060280549267178</v>
      </c>
      <c r="T18" s="85">
        <f>分析係数表!F21</f>
        <v>0.42560149497780891</v>
      </c>
      <c r="U18" s="86">
        <f t="shared" si="7"/>
        <v>8.1120838964645642E-2</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投入係数表!W19</f>
        <v>8.0808080808080808E-3</v>
      </c>
      <c r="E19" s="77">
        <f t="shared" si="0"/>
        <v>0.80808080808080807</v>
      </c>
      <c r="F19" s="76">
        <f>分析係数表!C22</f>
        <v>3.8216560509554132E-2</v>
      </c>
      <c r="G19" s="77">
        <f t="shared" si="1"/>
        <v>3.0882069098629599E-2</v>
      </c>
      <c r="H19" s="77">
        <v>3.2749976342656077E-2</v>
      </c>
      <c r="I19" s="77">
        <f t="shared" si="2"/>
        <v>3.2749976342656077E-2</v>
      </c>
      <c r="J19" s="76">
        <f>分析係数表!G22</f>
        <v>0.19408999328408327</v>
      </c>
      <c r="K19" s="78">
        <f t="shared" si="3"/>
        <v>6.356442688400004E-3</v>
      </c>
      <c r="L19" s="79"/>
      <c r="M19" s="80"/>
      <c r="N19" s="81">
        <f>分析係数表!H22</f>
        <v>3.9337942428921259E-5</v>
      </c>
      <c r="O19" s="82">
        <f t="shared" si="4"/>
        <v>3.6426207306066469E-4</v>
      </c>
      <c r="P19" s="76">
        <f>分析係数表!C22</f>
        <v>3.8216560509554132E-2</v>
      </c>
      <c r="Q19" s="82">
        <f t="shared" si="5"/>
        <v>1.392084355645852E-5</v>
      </c>
      <c r="R19" s="83">
        <v>1.3007912423840191E-4</v>
      </c>
      <c r="S19" s="84">
        <f t="shared" si="6"/>
        <v>3.288005546689448E-2</v>
      </c>
      <c r="T19" s="85">
        <f>分析係数表!F22</f>
        <v>0.41168569509738079</v>
      </c>
      <c r="U19" s="86">
        <f t="shared" si="7"/>
        <v>1.3536248489728888E-2</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投入係数表!W20</f>
        <v>1.0101010101010101E-3</v>
      </c>
      <c r="E20" s="77">
        <f t="shared" si="0"/>
        <v>0.10101010101010101</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2.7319655479549851E-4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投入係数表!W21</f>
        <v>5.0505050505050505E-4</v>
      </c>
      <c r="E21" s="77">
        <f t="shared" si="0"/>
        <v>5.0505050505050504E-2</v>
      </c>
      <c r="F21" s="76">
        <f>分析係数表!C24</f>
        <v>0.44444444444444442</v>
      </c>
      <c r="G21" s="77">
        <f t="shared" si="1"/>
        <v>2.2446689113355778E-2</v>
      </c>
      <c r="H21" s="77">
        <v>2.8524420178640236E-2</v>
      </c>
      <c r="I21" s="77">
        <f t="shared" si="2"/>
        <v>2.8524420178640236E-2</v>
      </c>
      <c r="J21" s="76">
        <f>分析係数表!G24</f>
        <v>0.20874587458745875</v>
      </c>
      <c r="K21" s="78">
        <f t="shared" si="3"/>
        <v>5.9543550372904127E-3</v>
      </c>
      <c r="L21" s="79"/>
      <c r="M21" s="80"/>
      <c r="N21" s="81">
        <f>分析係数表!H24</f>
        <v>3.6387596746752162E-4</v>
      </c>
      <c r="O21" s="82">
        <f t="shared" si="4"/>
        <v>3.3694241758111484E-3</v>
      </c>
      <c r="P21" s="76">
        <f>分析係数表!C24</f>
        <v>0.44444444444444442</v>
      </c>
      <c r="Q21" s="82">
        <f t="shared" si="5"/>
        <v>1.4975218559160658E-3</v>
      </c>
      <c r="R21" s="83">
        <v>5.2185273915515782E-3</v>
      </c>
      <c r="S21" s="84">
        <f t="shared" si="6"/>
        <v>3.3742947570191813E-2</v>
      </c>
      <c r="T21" s="85">
        <f>分析係数表!F24</f>
        <v>0.39356435643564358</v>
      </c>
      <c r="U21" s="86">
        <f t="shared" si="7"/>
        <v>1.3280021444704204E-2</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投入係数表!W22</f>
        <v>1.1111111111111112E-2</v>
      </c>
      <c r="E22" s="77">
        <f t="shared" si="0"/>
        <v>1.1111111111111112</v>
      </c>
      <c r="F22" s="76">
        <f>分析係数表!C25</f>
        <v>6.3926940639269514E-3</v>
      </c>
      <c r="G22" s="77">
        <f t="shared" si="1"/>
        <v>7.10299340436328E-3</v>
      </c>
      <c r="H22" s="77">
        <v>8.1835671522987614E-3</v>
      </c>
      <c r="I22" s="77">
        <f t="shared" si="2"/>
        <v>8.1835671522987614E-3</v>
      </c>
      <c r="J22" s="76">
        <f>分析係数表!G25</f>
        <v>0.2</v>
      </c>
      <c r="K22" s="78">
        <f t="shared" si="3"/>
        <v>1.6367134304597524E-3</v>
      </c>
      <c r="L22" s="79"/>
      <c r="M22" s="80"/>
      <c r="N22" s="81">
        <f>分析係数表!H25</f>
        <v>5.212277371832066E-4</v>
      </c>
      <c r="O22" s="82">
        <f t="shared" si="4"/>
        <v>4.8264724680538067E-3</v>
      </c>
      <c r="P22" s="76">
        <f>分析係数表!C25</f>
        <v>6.3926940639269514E-3</v>
      </c>
      <c r="Q22" s="82">
        <f t="shared" si="5"/>
        <v>3.0854161896234435E-5</v>
      </c>
      <c r="R22" s="83">
        <v>8.1161879107572143E-5</v>
      </c>
      <c r="S22" s="84">
        <f t="shared" si="6"/>
        <v>8.2647290314063343E-3</v>
      </c>
      <c r="T22" s="85">
        <f>分析係数表!F25</f>
        <v>0.35238095238095241</v>
      </c>
      <c r="U22" s="86">
        <f t="shared" si="7"/>
        <v>2.9123330872574704E-3</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投入係数表!W23</f>
        <v>3.2828282828282832E-2</v>
      </c>
      <c r="E23" s="77">
        <f t="shared" si="0"/>
        <v>3.2828282828282833</v>
      </c>
      <c r="F23" s="76">
        <f>分析係数表!C26</f>
        <v>0.22258379433778064</v>
      </c>
      <c r="G23" s="77">
        <f t="shared" si="1"/>
        <v>0.73070437535130017</v>
      </c>
      <c r="H23" s="77">
        <v>0.77407527157768086</v>
      </c>
      <c r="I23" s="77">
        <f t="shared" si="2"/>
        <v>0.77407527157768086</v>
      </c>
      <c r="J23" s="76">
        <f>分析係数表!G26</f>
        <v>0.19608865710560625</v>
      </c>
      <c r="K23" s="78">
        <f t="shared" si="3"/>
        <v>0.1517873805023249</v>
      </c>
      <c r="L23" s="79"/>
      <c r="M23" s="80"/>
      <c r="N23" s="81">
        <f>分析係数表!H26</f>
        <v>1.1073630793741334E-2</v>
      </c>
      <c r="O23" s="82">
        <f t="shared" si="4"/>
        <v>0.10253977356657712</v>
      </c>
      <c r="P23" s="76">
        <f>分析係数表!C26</f>
        <v>0.22258379433778064</v>
      </c>
      <c r="Q23" s="82">
        <f t="shared" si="5"/>
        <v>2.2823691870985596E-2</v>
      </c>
      <c r="R23" s="83">
        <v>2.3999620500088591E-2</v>
      </c>
      <c r="S23" s="84">
        <f t="shared" si="6"/>
        <v>0.79807489207776949</v>
      </c>
      <c r="T23" s="85">
        <f>分析係数表!F26</f>
        <v>0.33481095176010428</v>
      </c>
      <c r="U23" s="86">
        <f t="shared" si="7"/>
        <v>0.26720421419240054</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投入係数表!W24</f>
        <v>6.0606060606060606E-3</v>
      </c>
      <c r="E24" s="77">
        <f t="shared" si="0"/>
        <v>0.60606060606060608</v>
      </c>
      <c r="F24" s="76">
        <f>分析係数表!C27</f>
        <v>1.0521885521885488E-2</v>
      </c>
      <c r="G24" s="77">
        <f t="shared" si="1"/>
        <v>6.3769003162942352E-3</v>
      </c>
      <c r="H24" s="77">
        <v>6.586661641707443E-3</v>
      </c>
      <c r="I24" s="77">
        <f t="shared" si="2"/>
        <v>6.586661641707443E-3</v>
      </c>
      <c r="J24" s="76">
        <f>分析係数表!G27</f>
        <v>0.17391304347826086</v>
      </c>
      <c r="K24" s="78">
        <f t="shared" si="3"/>
        <v>1.1455063724708596E-3</v>
      </c>
      <c r="L24" s="79"/>
      <c r="M24" s="80"/>
      <c r="N24" s="81">
        <f>分析係数表!H27</f>
        <v>1.0867106595989497E-2</v>
      </c>
      <c r="O24" s="82">
        <f t="shared" si="4"/>
        <v>0.10062739768300862</v>
      </c>
      <c r="P24" s="76">
        <f>分析係数表!C27</f>
        <v>1.0521885521885488E-2</v>
      </c>
      <c r="Q24" s="82">
        <f t="shared" si="5"/>
        <v>1.0587899587858616E-3</v>
      </c>
      <c r="R24" s="83">
        <v>1.0674387414471773E-3</v>
      </c>
      <c r="S24" s="84">
        <f t="shared" si="6"/>
        <v>7.6541003831546205E-3</v>
      </c>
      <c r="T24" s="85">
        <f>分析係数表!F27</f>
        <v>0.36231884057971014</v>
      </c>
      <c r="U24" s="86">
        <f t="shared" si="7"/>
        <v>2.7732247765052975E-3</v>
      </c>
      <c r="V24" s="87">
        <f>分析係数表!D27</f>
        <v>0</v>
      </c>
      <c r="W24" s="167">
        <f t="shared" si="8"/>
        <v>0</v>
      </c>
      <c r="X24" s="76">
        <f>分析係数表!E27</f>
        <v>0</v>
      </c>
      <c r="Y24" s="166">
        <f t="shared" si="9"/>
        <v>0</v>
      </c>
    </row>
    <row r="25" spans="1:25" x14ac:dyDescent="0.2">
      <c r="A25" s="6" t="s">
        <v>13</v>
      </c>
      <c r="B25" s="5" t="s">
        <v>191</v>
      </c>
      <c r="C25" s="75">
        <f>最終需要_まとめ!C26</f>
        <v>100</v>
      </c>
      <c r="D25" s="76">
        <f>投入係数表!W25</f>
        <v>0.46717171717171718</v>
      </c>
      <c r="E25" s="77">
        <f t="shared" si="0"/>
        <v>46.717171717171716</v>
      </c>
      <c r="F25" s="76">
        <f>分析係数表!C28</f>
        <v>5.934473521533068E-2</v>
      </c>
      <c r="G25" s="77">
        <f t="shared" si="1"/>
        <v>2.7724181855646908</v>
      </c>
      <c r="H25" s="77">
        <v>2.8533416806540828</v>
      </c>
      <c r="I25" s="77">
        <f t="shared" si="2"/>
        <v>102.85334168065408</v>
      </c>
      <c r="J25" s="76">
        <f>分析係数表!G28</f>
        <v>0.12525252525252525</v>
      </c>
      <c r="K25" s="78">
        <f t="shared" si="3"/>
        <v>12.882640776162734</v>
      </c>
      <c r="L25" s="79"/>
      <c r="M25" s="80"/>
      <c r="N25" s="81">
        <f>分析係数表!H28</f>
        <v>2.0780268088077654E-2</v>
      </c>
      <c r="O25" s="82">
        <f t="shared" si="4"/>
        <v>0.19242144009429613</v>
      </c>
      <c r="P25" s="76">
        <f>分析係数表!C28</f>
        <v>5.934473521533068E-2</v>
      </c>
      <c r="Q25" s="82">
        <f t="shared" si="5"/>
        <v>1.1419199412148619E-2</v>
      </c>
      <c r="R25" s="83">
        <v>1.2218349049059525E-2</v>
      </c>
      <c r="S25" s="84">
        <f t="shared" si="6"/>
        <v>102.86556002970315</v>
      </c>
      <c r="T25" s="85">
        <f>分析係数表!F28</f>
        <v>0.21414141414141413</v>
      </c>
      <c r="U25" s="86">
        <f t="shared" si="7"/>
        <v>22.027776491209156</v>
      </c>
      <c r="V25" s="87">
        <f>分析係数表!D28</f>
        <v>5.909090909090909E-2</v>
      </c>
      <c r="W25" s="167">
        <f t="shared" si="8"/>
        <v>6</v>
      </c>
      <c r="X25" s="76">
        <f>分析係数表!E28</f>
        <v>5.4040404040404041E-2</v>
      </c>
      <c r="Y25" s="166">
        <f t="shared" si="9"/>
        <v>6</v>
      </c>
    </row>
    <row r="26" spans="1:25" x14ac:dyDescent="0.2">
      <c r="A26" s="6" t="s">
        <v>14</v>
      </c>
      <c r="B26" s="5" t="s">
        <v>50</v>
      </c>
      <c r="C26" s="90"/>
      <c r="D26" s="76">
        <f>投入係数表!W26</f>
        <v>1.5151515151515152E-3</v>
      </c>
      <c r="E26" s="77">
        <f t="shared" si="0"/>
        <v>0.15151515151515152</v>
      </c>
      <c r="F26" s="76">
        <f>分析係数表!C29</f>
        <v>0.10737736577829282</v>
      </c>
      <c r="G26" s="77">
        <f t="shared" si="1"/>
        <v>1.6269297845195884E-2</v>
      </c>
      <c r="H26" s="77">
        <v>2.0924846473479621E-2</v>
      </c>
      <c r="I26" s="77">
        <f t="shared" si="2"/>
        <v>2.0924846473479621E-2</v>
      </c>
      <c r="J26" s="76">
        <f>分析係数表!G29</f>
        <v>0.26220204313280365</v>
      </c>
      <c r="K26" s="78">
        <f t="shared" si="3"/>
        <v>5.4865374975865975E-3</v>
      </c>
      <c r="L26" s="79"/>
      <c r="M26" s="80"/>
      <c r="N26" s="81">
        <f>分析係数表!H29</f>
        <v>9.8049821504086233E-3</v>
      </c>
      <c r="O26" s="82">
        <f t="shared" si="4"/>
        <v>9.0792321710370674E-2</v>
      </c>
      <c r="P26" s="76">
        <f>分析係数表!C29</f>
        <v>0.10737736577829282</v>
      </c>
      <c r="Q26" s="82">
        <f t="shared" si="5"/>
        <v>9.7490403381549091E-3</v>
      </c>
      <c r="R26" s="83">
        <v>1.2505892502885894E-2</v>
      </c>
      <c r="S26" s="84">
        <f t="shared" si="6"/>
        <v>3.3430738976365518E-2</v>
      </c>
      <c r="T26" s="85">
        <f>分析係数表!F29</f>
        <v>0.42792281498297391</v>
      </c>
      <c r="U26" s="86">
        <f t="shared" si="7"/>
        <v>1.4305775929727356E-2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投入係数表!W27</f>
        <v>5.0505050505050505E-4</v>
      </c>
      <c r="E27" s="77">
        <f t="shared" si="0"/>
        <v>5.0505050505050504E-2</v>
      </c>
      <c r="F27" s="76">
        <f>分析係数表!C30</f>
        <v>1</v>
      </c>
      <c r="G27" s="77">
        <f t="shared" si="1"/>
        <v>5.0505050505050504E-2</v>
      </c>
      <c r="H27" s="77">
        <v>7.2194451971808418E-2</v>
      </c>
      <c r="I27" s="77">
        <f t="shared" si="2"/>
        <v>7.2194451971808418E-2</v>
      </c>
      <c r="J27" s="76">
        <f>分析係数表!G30</f>
        <v>0.34459787999611008</v>
      </c>
      <c r="K27" s="78">
        <f t="shared" si="3"/>
        <v>2.4878055096966171E-2</v>
      </c>
      <c r="L27" s="79"/>
      <c r="M27" s="80"/>
      <c r="N27" s="81">
        <f>分析係数表!H30</f>
        <v>0</v>
      </c>
      <c r="O27" s="82">
        <f t="shared" si="4"/>
        <v>0</v>
      </c>
      <c r="P27" s="76">
        <f>分析係数表!C30</f>
        <v>1</v>
      </c>
      <c r="Q27" s="82">
        <f t="shared" si="5"/>
        <v>0</v>
      </c>
      <c r="R27" s="83">
        <v>2.3148816983718977E-2</v>
      </c>
      <c r="S27" s="84">
        <f t="shared" si="6"/>
        <v>9.5343268955527388E-2</v>
      </c>
      <c r="T27" s="85">
        <f>分析係数表!F30</f>
        <v>0.44063016629388313</v>
      </c>
      <c r="U27" s="86">
        <f t="shared" si="7"/>
        <v>4.2011120454876455E-2</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投入係数表!W28</f>
        <v>1.2626262626262626E-2</v>
      </c>
      <c r="E28" s="77">
        <f t="shared" si="0"/>
        <v>1.2626262626262625</v>
      </c>
      <c r="F28" s="76">
        <f>分析係数表!C31</f>
        <v>0.18861092824226466</v>
      </c>
      <c r="G28" s="77">
        <f t="shared" si="1"/>
        <v>0.23814511141700082</v>
      </c>
      <c r="H28" s="77">
        <v>0.2694130635744163</v>
      </c>
      <c r="I28" s="77">
        <f t="shared" si="2"/>
        <v>0.2694130635744163</v>
      </c>
      <c r="J28" s="76">
        <f>分析係数表!G31</f>
        <v>7.1118820468343447E-2</v>
      </c>
      <c r="K28" s="78">
        <f t="shared" si="3"/>
        <v>1.9160339300175314E-2</v>
      </c>
      <c r="L28" s="79"/>
      <c r="M28" s="80"/>
      <c r="N28" s="81">
        <f>分析係数表!H31</f>
        <v>2.3061868748955085E-2</v>
      </c>
      <c r="O28" s="82">
        <f t="shared" si="4"/>
        <v>0.21354864033181467</v>
      </c>
      <c r="P28" s="76">
        <f>分析係数表!C31</f>
        <v>0.18861092824226466</v>
      </c>
      <c r="Q28" s="82">
        <f t="shared" si="5"/>
        <v>4.0277607277857085E-2</v>
      </c>
      <c r="R28" s="83">
        <v>5.1849964002959242E-2</v>
      </c>
      <c r="S28" s="84">
        <f t="shared" si="6"/>
        <v>0.32126302757737557</v>
      </c>
      <c r="T28" s="85">
        <f>分析係数表!F31</f>
        <v>0.34518647007805725</v>
      </c>
      <c r="U28" s="86">
        <f t="shared" si="7"/>
        <v>0.11089565045602383</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投入係数表!W29</f>
        <v>5.0505050505050505E-4</v>
      </c>
      <c r="E29" s="77">
        <f t="shared" si="0"/>
        <v>5.0505050505050504E-2</v>
      </c>
      <c r="F29" s="76">
        <f>分析係数表!C32</f>
        <v>1</v>
      </c>
      <c r="G29" s="77">
        <f t="shared" si="1"/>
        <v>5.0505050505050504E-2</v>
      </c>
      <c r="H29" s="77">
        <v>6.5512448143274837E-2</v>
      </c>
      <c r="I29" s="77">
        <f t="shared" si="2"/>
        <v>6.5512448143274837E-2</v>
      </c>
      <c r="J29" s="76">
        <f>分析係数表!G32</f>
        <v>0.14006342494714588</v>
      </c>
      <c r="K29" s="78">
        <f t="shared" si="3"/>
        <v>9.1758978636193624E-3</v>
      </c>
      <c r="L29" s="79"/>
      <c r="M29" s="80"/>
      <c r="N29" s="81">
        <f>分析係数表!H32</f>
        <v>6.5891053568443107E-3</v>
      </c>
      <c r="O29" s="82">
        <f t="shared" si="4"/>
        <v>6.1013897237661339E-2</v>
      </c>
      <c r="P29" s="76">
        <f>分析係数表!C32</f>
        <v>1</v>
      </c>
      <c r="Q29" s="82">
        <f t="shared" si="5"/>
        <v>6.1013897237661339E-2</v>
      </c>
      <c r="R29" s="83">
        <v>7.9652225277067362E-2</v>
      </c>
      <c r="S29" s="84">
        <f t="shared" si="6"/>
        <v>0.1451646734203422</v>
      </c>
      <c r="T29" s="85">
        <f>分析係数表!F32</f>
        <v>0.48202959830866809</v>
      </c>
      <c r="U29" s="86">
        <f t="shared" si="7"/>
        <v>6.9973669217416545E-2</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投入係数表!W30</f>
        <v>5.0505050505050505E-4</v>
      </c>
      <c r="E30" s="77">
        <f t="shared" si="0"/>
        <v>5.0505050505050504E-2</v>
      </c>
      <c r="F30" s="76">
        <f>分析係数表!C33</f>
        <v>0.72406639004149376</v>
      </c>
      <c r="G30" s="77">
        <f t="shared" si="1"/>
        <v>3.6569009598055237E-2</v>
      </c>
      <c r="H30" s="77">
        <v>4.4623261359527176E-2</v>
      </c>
      <c r="I30" s="77">
        <f t="shared" si="2"/>
        <v>4.4623261359527176E-2</v>
      </c>
      <c r="J30" s="76">
        <f>分析係数表!G33</f>
        <v>0.50714966634890368</v>
      </c>
      <c r="K30" s="78">
        <f t="shared" si="3"/>
        <v>2.2630672109884134E-2</v>
      </c>
      <c r="L30" s="79"/>
      <c r="M30" s="80"/>
      <c r="N30" s="81">
        <f>分析係数表!H33</f>
        <v>9.6377958950857076E-4</v>
      </c>
      <c r="O30" s="82">
        <f t="shared" si="4"/>
        <v>8.9244207899862853E-3</v>
      </c>
      <c r="P30" s="76">
        <f>分析係数表!C33</f>
        <v>0.72406639004149376</v>
      </c>
      <c r="Q30" s="82">
        <f t="shared" si="5"/>
        <v>6.4618731446166259E-3</v>
      </c>
      <c r="R30" s="83">
        <v>2.0017997975246896E-2</v>
      </c>
      <c r="S30" s="84">
        <f t="shared" si="6"/>
        <v>6.4641259334774076E-2</v>
      </c>
      <c r="T30" s="85">
        <f>分析係数表!F33</f>
        <v>0.64537654909437558</v>
      </c>
      <c r="U30" s="86">
        <f t="shared" si="7"/>
        <v>4.1717952878591084E-2</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投入係数表!W31</f>
        <v>4.0404040404040407E-2</v>
      </c>
      <c r="E31" s="77">
        <f t="shared" si="0"/>
        <v>4.0404040404040407</v>
      </c>
      <c r="F31" s="76">
        <f>分析係数表!C34</f>
        <v>0.32384390579336431</v>
      </c>
      <c r="G31" s="77">
        <f t="shared" si="1"/>
        <v>1.3084602254277347</v>
      </c>
      <c r="H31" s="77">
        <v>1.4036251426086812</v>
      </c>
      <c r="I31" s="77">
        <f t="shared" si="2"/>
        <v>1.4036251426086812</v>
      </c>
      <c r="J31" s="76">
        <f>分析係数表!G34</f>
        <v>0.42504523132592403</v>
      </c>
      <c r="K31" s="78">
        <f t="shared" si="3"/>
        <v>0.59660417343499006</v>
      </c>
      <c r="L31" s="79"/>
      <c r="M31" s="80"/>
      <c r="N31" s="81">
        <f>分析係数表!H34</f>
        <v>0.16282957819891231</v>
      </c>
      <c r="O31" s="82">
        <f t="shared" si="4"/>
        <v>1.5077717859163562</v>
      </c>
      <c r="P31" s="76">
        <f>分析係数表!C34</f>
        <v>0.32384390579336431</v>
      </c>
      <c r="Q31" s="82">
        <f t="shared" si="5"/>
        <v>0.48828270419618913</v>
      </c>
      <c r="R31" s="83">
        <v>0.52725333640082772</v>
      </c>
      <c r="S31" s="84">
        <f t="shared" si="6"/>
        <v>1.9308784790095088</v>
      </c>
      <c r="T31" s="85">
        <f>分析係数表!F34</f>
        <v>0.69998707676402172</v>
      </c>
      <c r="U31" s="86">
        <f t="shared" si="7"/>
        <v>1.3515899821084265</v>
      </c>
      <c r="V31" s="87">
        <f>分析係数表!D34</f>
        <v>0.29303437580770225</v>
      </c>
      <c r="W31" s="167">
        <f t="shared" si="8"/>
        <v>1</v>
      </c>
      <c r="X31" s="76">
        <f>分析係数表!E34</f>
        <v>0.18493150684931506</v>
      </c>
      <c r="Y31" s="166">
        <f t="shared" si="9"/>
        <v>0</v>
      </c>
    </row>
    <row r="32" spans="1:25" x14ac:dyDescent="0.2">
      <c r="A32" s="6" t="s">
        <v>20</v>
      </c>
      <c r="B32" s="5" t="s">
        <v>37</v>
      </c>
      <c r="C32" s="90"/>
      <c r="D32" s="76">
        <f>投入係数表!W32</f>
        <v>3.5353535353535356E-3</v>
      </c>
      <c r="E32" s="77">
        <f t="shared" si="0"/>
        <v>0.35353535353535354</v>
      </c>
      <c r="F32" s="76">
        <f>分析係数表!C35</f>
        <v>0.26996197718631176</v>
      </c>
      <c r="G32" s="77">
        <f t="shared" si="1"/>
        <v>9.5441103045665776E-2</v>
      </c>
      <c r="H32" s="77">
        <v>0.12232231364039449</v>
      </c>
      <c r="I32" s="77">
        <f t="shared" si="2"/>
        <v>0.12232231364039449</v>
      </c>
      <c r="J32" s="76">
        <f>分析係数表!G35</f>
        <v>0.31501962183374954</v>
      </c>
      <c r="K32" s="78">
        <f t="shared" si="3"/>
        <v>3.8533928984826375E-2</v>
      </c>
      <c r="L32" s="79"/>
      <c r="M32" s="80"/>
      <c r="N32" s="81">
        <f>分析係数表!H35</f>
        <v>6.1563879901261762E-2</v>
      </c>
      <c r="O32" s="82">
        <f t="shared" si="4"/>
        <v>0.57007014433994019</v>
      </c>
      <c r="P32" s="76">
        <f>分析係数表!C35</f>
        <v>0.26996197718631176</v>
      </c>
      <c r="Q32" s="82">
        <f t="shared" si="5"/>
        <v>0.1538972633008964</v>
      </c>
      <c r="R32" s="83">
        <v>0.19372439276251863</v>
      </c>
      <c r="S32" s="84">
        <f t="shared" si="6"/>
        <v>0.3160467064029131</v>
      </c>
      <c r="T32" s="85">
        <f>分析係数表!F35</f>
        <v>0.64537995005351412</v>
      </c>
      <c r="U32" s="86">
        <f t="shared" si="7"/>
        <v>0.2039702075928897</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投入係数表!W33</f>
        <v>5.0505050505050505E-4</v>
      </c>
      <c r="E33" s="77">
        <f t="shared" si="0"/>
        <v>5.0505050505050504E-2</v>
      </c>
      <c r="F33" s="76">
        <f>分析係数表!C36</f>
        <v>0.80496031746031749</v>
      </c>
      <c r="G33" s="77">
        <f t="shared" si="1"/>
        <v>4.0654561487894821E-2</v>
      </c>
      <c r="H33" s="77">
        <v>0.10358974821488481</v>
      </c>
      <c r="I33" s="77">
        <f t="shared" si="2"/>
        <v>0.10358974821488481</v>
      </c>
      <c r="J33" s="76">
        <f>分析係数表!G36</f>
        <v>2.1935483870967741E-2</v>
      </c>
      <c r="K33" s="78">
        <f t="shared" si="3"/>
        <v>2.272291251165215E-3</v>
      </c>
      <c r="L33" s="79"/>
      <c r="M33" s="80"/>
      <c r="N33" s="81">
        <f>分析係数表!H36</f>
        <v>0.17534887837691648</v>
      </c>
      <c r="O33" s="82">
        <f t="shared" si="4"/>
        <v>1.6236981906679127</v>
      </c>
      <c r="P33" s="76">
        <f>分析係数表!C36</f>
        <v>0.80496031746031749</v>
      </c>
      <c r="Q33" s="82">
        <f t="shared" si="5"/>
        <v>1.3070126110197862</v>
      </c>
      <c r="R33" s="83">
        <v>1.359005767780501</v>
      </c>
      <c r="S33" s="84">
        <f t="shared" si="6"/>
        <v>1.4625955159953858</v>
      </c>
      <c r="T33" s="85">
        <f>分析係数表!F36</f>
        <v>0.87987711213517661</v>
      </c>
      <c r="U33" s="86">
        <f t="shared" si="7"/>
        <v>1.2869043188358786</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投入係数表!W34</f>
        <v>1.4646464646464647E-2</v>
      </c>
      <c r="E34" s="77">
        <f t="shared" si="0"/>
        <v>1.4646464646464648</v>
      </c>
      <c r="F34" s="76">
        <f>分析係数表!C37</f>
        <v>0.55184267327524184</v>
      </c>
      <c r="G34" s="77">
        <f t="shared" si="1"/>
        <v>0.80825442045363705</v>
      </c>
      <c r="H34" s="77">
        <v>0.99861456642492841</v>
      </c>
      <c r="I34" s="77">
        <f t="shared" si="2"/>
        <v>0.99861456642492841</v>
      </c>
      <c r="J34" s="76">
        <f>分析係数表!G37</f>
        <v>0.39950799507995077</v>
      </c>
      <c r="K34" s="78">
        <f t="shared" si="3"/>
        <v>0.39895450329005749</v>
      </c>
      <c r="L34" s="79"/>
      <c r="M34" s="80"/>
      <c r="N34" s="81">
        <f>分析係数表!H37</f>
        <v>4.8346331245144224E-2</v>
      </c>
      <c r="O34" s="82">
        <f t="shared" si="4"/>
        <v>0.44767808779155688</v>
      </c>
      <c r="P34" s="76">
        <f>分析係数表!C37</f>
        <v>0.55184267327524184</v>
      </c>
      <c r="Q34" s="82">
        <f t="shared" si="5"/>
        <v>0.24704787273364115</v>
      </c>
      <c r="R34" s="83">
        <v>0.3161865802063869</v>
      </c>
      <c r="S34" s="84">
        <f t="shared" si="6"/>
        <v>1.3148011466313152</v>
      </c>
      <c r="T34" s="85">
        <f>分析係数表!F37</f>
        <v>0.59204592045920457</v>
      </c>
      <c r="U34" s="86">
        <f t="shared" si="7"/>
        <v>0.77842265507815456</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投入係数表!W35</f>
        <v>2.0202020202020202E-3</v>
      </c>
      <c r="E35" s="77">
        <f t="shared" si="0"/>
        <v>0.20202020202020202</v>
      </c>
      <c r="F35" s="76">
        <f>分析係数表!C38</f>
        <v>1.1757092007334657E-2</v>
      </c>
      <c r="G35" s="77">
        <f t="shared" si="1"/>
        <v>2.3751701024918499E-3</v>
      </c>
      <c r="H35" s="77">
        <v>3.8648137612192044E-3</v>
      </c>
      <c r="I35" s="77">
        <f t="shared" si="2"/>
        <v>3.8648137612192044E-3</v>
      </c>
      <c r="J35" s="76">
        <f>分析係数表!G38</f>
        <v>0.32317073170731708</v>
      </c>
      <c r="K35" s="78">
        <f t="shared" si="3"/>
        <v>1.2489946911257185E-3</v>
      </c>
      <c r="L35" s="79"/>
      <c r="M35" s="80"/>
      <c r="N35" s="81">
        <f>分析係数表!H38</f>
        <v>4.2711170992201251E-2</v>
      </c>
      <c r="O35" s="82">
        <f t="shared" si="4"/>
        <v>0.39549754582561669</v>
      </c>
      <c r="P35" s="76">
        <f>分析係数表!C38</f>
        <v>1.1757092007334657E-2</v>
      </c>
      <c r="Q35" s="82">
        <f t="shared" si="5"/>
        <v>4.6499010349468307E-3</v>
      </c>
      <c r="R35" s="83">
        <v>5.5627482213234467E-3</v>
      </c>
      <c r="S35" s="84">
        <f t="shared" si="6"/>
        <v>9.4275619825426506E-3</v>
      </c>
      <c r="T35" s="85">
        <f>分析係数表!F38</f>
        <v>0.53048780487804881</v>
      </c>
      <c r="U35" s="86">
        <f t="shared" si="7"/>
        <v>5.0012066614707968E-3</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投入係数表!W36</f>
        <v>0</v>
      </c>
      <c r="E36" s="77">
        <f t="shared" si="0"/>
        <v>0</v>
      </c>
      <c r="F36" s="76">
        <f>分析係数表!C39</f>
        <v>1</v>
      </c>
      <c r="G36" s="77">
        <f t="shared" si="1"/>
        <v>0</v>
      </c>
      <c r="H36" s="77">
        <v>4.2919006413066558E-3</v>
      </c>
      <c r="I36" s="77">
        <f t="shared" si="2"/>
        <v>4.2919006413066558E-3</v>
      </c>
      <c r="J36" s="76">
        <f>分析係数表!G39</f>
        <v>0.35350897115602997</v>
      </c>
      <c r="K36" s="78">
        <f t="shared" si="3"/>
        <v>1.5172253800122212E-3</v>
      </c>
      <c r="L36" s="79"/>
      <c r="M36" s="80"/>
      <c r="N36" s="81">
        <f>分析係数表!H39</f>
        <v>3.855118358034283E-3</v>
      </c>
      <c r="O36" s="82">
        <f t="shared" si="4"/>
        <v>3.5697683159945141E-2</v>
      </c>
      <c r="P36" s="76">
        <f>分析係数表!C39</f>
        <v>1</v>
      </c>
      <c r="Q36" s="82">
        <f t="shared" si="5"/>
        <v>3.5697683159945141E-2</v>
      </c>
      <c r="R36" s="83">
        <v>3.9640640039126485E-2</v>
      </c>
      <c r="S36" s="84">
        <f t="shared" si="6"/>
        <v>4.3932540680433139E-2</v>
      </c>
      <c r="T36" s="85">
        <f>分析係数表!F39</f>
        <v>0.70417896888485121</v>
      </c>
      <c r="U36" s="86">
        <f t="shared" si="7"/>
        <v>3.0936371196839188E-2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投入係数表!W37</f>
        <v>0</v>
      </c>
      <c r="E37" s="77">
        <f t="shared" si="0"/>
        <v>0</v>
      </c>
      <c r="F37" s="76">
        <f>分析係数表!C40</f>
        <v>0.83949490339266697</v>
      </c>
      <c r="G37" s="77">
        <f t="shared" si="1"/>
        <v>0</v>
      </c>
      <c r="H37" s="77">
        <v>8.4167267774975987E-4</v>
      </c>
      <c r="I37" s="77">
        <f t="shared" si="2"/>
        <v>8.4167267774975987E-4</v>
      </c>
      <c r="J37" s="76">
        <f>分析係数表!G40</f>
        <v>0.50502596749874351</v>
      </c>
      <c r="K37" s="78">
        <f t="shared" si="3"/>
        <v>4.2506655839783067E-4</v>
      </c>
      <c r="L37" s="79"/>
      <c r="M37" s="80"/>
      <c r="N37" s="81">
        <f>分析係数表!H40</f>
        <v>2.8775704886755897E-2</v>
      </c>
      <c r="O37" s="82">
        <f t="shared" si="4"/>
        <v>0.26645770644387623</v>
      </c>
      <c r="P37" s="76">
        <f>分析係数表!C40</f>
        <v>0.83949490339266697</v>
      </c>
      <c r="Q37" s="82">
        <f t="shared" si="5"/>
        <v>0.2236898865293335</v>
      </c>
      <c r="R37" s="83">
        <v>0.22384033606356921</v>
      </c>
      <c r="S37" s="84">
        <f t="shared" si="6"/>
        <v>0.22468200874131897</v>
      </c>
      <c r="T37" s="85">
        <f>分析係数表!F40</f>
        <v>0.7013737644496566</v>
      </c>
      <c r="U37" s="86">
        <f t="shared" si="7"/>
        <v>0.15758606627500954</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投入係数表!W38</f>
        <v>0</v>
      </c>
      <c r="E38" s="77">
        <f t="shared" si="0"/>
        <v>0</v>
      </c>
      <c r="F38" s="76">
        <f>分析係数表!C41</f>
        <v>0.80611940933656756</v>
      </c>
      <c r="G38" s="77">
        <f t="shared" si="1"/>
        <v>0</v>
      </c>
      <c r="H38" s="77">
        <v>2.163554082340017E-4</v>
      </c>
      <c r="I38" s="77">
        <f t="shared" si="2"/>
        <v>2.163554082340017E-4</v>
      </c>
      <c r="J38" s="76">
        <f>分析係数表!G41</f>
        <v>0.44252267454123601</v>
      </c>
      <c r="K38" s="78">
        <f t="shared" si="3"/>
        <v>9.5742173903171383E-5</v>
      </c>
      <c r="L38" s="79"/>
      <c r="M38" s="80"/>
      <c r="N38" s="81">
        <f>分析係数表!H41</f>
        <v>5.550583676720789E-2</v>
      </c>
      <c r="O38" s="82">
        <f t="shared" si="4"/>
        <v>0.51397378508859781</v>
      </c>
      <c r="P38" s="76">
        <f>分析係数表!C41</f>
        <v>0.80611940933656756</v>
      </c>
      <c r="Q38" s="82">
        <f t="shared" si="5"/>
        <v>0.41432424405010038</v>
      </c>
      <c r="R38" s="83">
        <v>0.42163101567987343</v>
      </c>
      <c r="S38" s="84">
        <f t="shared" si="6"/>
        <v>0.42184737108810744</v>
      </c>
      <c r="T38" s="85">
        <f>分析係数表!F41</f>
        <v>0.54745834212191524</v>
      </c>
      <c r="U38" s="86">
        <f t="shared" si="7"/>
        <v>0.23094386240438367</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投入係数表!W39</f>
        <v>0</v>
      </c>
      <c r="E39" s="77">
        <f>$C$25*D39</f>
        <v>0</v>
      </c>
      <c r="F39" s="76">
        <f>分析係数表!C42</f>
        <v>0.71104294478527608</v>
      </c>
      <c r="G39" s="77">
        <f>E39*F39</f>
        <v>0</v>
      </c>
      <c r="H39" s="77">
        <v>4.0609332336854816E-3</v>
      </c>
      <c r="I39" s="77">
        <f>C39+H39</f>
        <v>4.0609332336854816E-3</v>
      </c>
      <c r="J39" s="76">
        <f>分析係数表!G42</f>
        <v>0.48544520547945208</v>
      </c>
      <c r="K39" s="78">
        <f>I39*J39</f>
        <v>1.9713605680647846E-3</v>
      </c>
      <c r="L39" s="79"/>
      <c r="M39" s="80"/>
      <c r="N39" s="81">
        <f>分析係数表!H42</f>
        <v>1.3778114335729669E-2</v>
      </c>
      <c r="O39" s="82">
        <f t="shared" si="4"/>
        <v>0.1275827910894978</v>
      </c>
      <c r="P39" s="76">
        <f>分析係数表!C42</f>
        <v>0.71104294478527608</v>
      </c>
      <c r="Q39" s="82">
        <f>O39*P39</f>
        <v>9.071684348020119E-2</v>
      </c>
      <c r="R39" s="83">
        <v>9.3749439343369573E-2</v>
      </c>
      <c r="S39" s="84">
        <f>I39+R39</f>
        <v>9.7810372577055049E-2</v>
      </c>
      <c r="T39" s="85">
        <f>分析係数表!F42</f>
        <v>0.55821917808219179</v>
      </c>
      <c r="U39" s="86">
        <f>S39*T39</f>
        <v>5.4599625787876624E-2</v>
      </c>
      <c r="V39" s="87">
        <f>分析係数表!D42</f>
        <v>0.36986301369863012</v>
      </c>
      <c r="W39" s="167">
        <f>ROUND(S39*V39,0)</f>
        <v>0</v>
      </c>
      <c r="X39" s="76">
        <f>分析係数表!E42</f>
        <v>0.3535958904109589</v>
      </c>
      <c r="Y39" s="166">
        <f>ROUND(S39*X39,0)</f>
        <v>0</v>
      </c>
    </row>
    <row r="40" spans="1:25" x14ac:dyDescent="0.2">
      <c r="A40" s="6" t="s">
        <v>194</v>
      </c>
      <c r="B40" s="5" t="s">
        <v>41</v>
      </c>
      <c r="C40" s="90"/>
      <c r="D40" s="76">
        <f>投入係数表!W40</f>
        <v>2.2727272727272728E-2</v>
      </c>
      <c r="E40" s="77">
        <f>$C$25*D40</f>
        <v>2.2727272727272729</v>
      </c>
      <c r="F40" s="76">
        <f>分析係数表!C43</f>
        <v>0.39669527347252465</v>
      </c>
      <c r="G40" s="77">
        <f>E40*F40</f>
        <v>0.90158016698301069</v>
      </c>
      <c r="H40" s="77">
        <v>1.1091645852103365</v>
      </c>
      <c r="I40" s="77">
        <f>C40+H40</f>
        <v>1.1091645852103365</v>
      </c>
      <c r="J40" s="76">
        <f>分析係数表!G43</f>
        <v>0.35613275613275613</v>
      </c>
      <c r="K40" s="78">
        <f>I40*J40</f>
        <v>0.39500984073580236</v>
      </c>
      <c r="L40" s="79"/>
      <c r="M40" s="80"/>
      <c r="N40" s="81">
        <f>分析係数表!H43</f>
        <v>3.7184190080937818E-2</v>
      </c>
      <c r="O40" s="82">
        <f t="shared" si="4"/>
        <v>0.34431872456059331</v>
      </c>
      <c r="P40" s="76">
        <f>分析係数表!C43</f>
        <v>0.39669527347252465</v>
      </c>
      <c r="Q40" s="82">
        <f>O40*P40</f>
        <v>0.13658961060127545</v>
      </c>
      <c r="R40" s="83">
        <v>0.22323892685018695</v>
      </c>
      <c r="S40" s="84">
        <f>I40+R40</f>
        <v>1.3324035120605233</v>
      </c>
      <c r="T40" s="85">
        <f>分析係数表!F43</f>
        <v>0.65281385281385285</v>
      </c>
      <c r="U40" s="86">
        <f>S40*T40</f>
        <v>0.86981147021093908</v>
      </c>
      <c r="V40" s="87">
        <f>分析係数表!D43</f>
        <v>0.13751803751803751</v>
      </c>
      <c r="W40" s="167">
        <f>ROUND(S40*V40,0)</f>
        <v>0</v>
      </c>
      <c r="X40" s="76">
        <f>分析係数表!E43</f>
        <v>9.1486291486291491E-2</v>
      </c>
      <c r="Y40" s="166">
        <f>ROUND(S40*X40,0)</f>
        <v>0</v>
      </c>
    </row>
    <row r="41" spans="1:25" x14ac:dyDescent="0.2">
      <c r="A41" s="6" t="s">
        <v>340</v>
      </c>
      <c r="B41" s="5" t="s">
        <v>42</v>
      </c>
      <c r="C41" s="90"/>
      <c r="D41" s="76">
        <f>投入係数表!W41</f>
        <v>0</v>
      </c>
      <c r="E41" s="77">
        <f>$C$25*D41</f>
        <v>0</v>
      </c>
      <c r="F41" s="76">
        <f>分析係数表!C44</f>
        <v>0.38370118845500845</v>
      </c>
      <c r="G41" s="77">
        <f>E41*F41</f>
        <v>0</v>
      </c>
      <c r="H41" s="77">
        <v>9.39127622198257E-4</v>
      </c>
      <c r="I41" s="77">
        <f>C41+H41</f>
        <v>9.39127622198257E-4</v>
      </c>
      <c r="J41" s="76">
        <f>分析係数表!G44</f>
        <v>0.26240733113673803</v>
      </c>
      <c r="K41" s="78">
        <f>I41*J41</f>
        <v>2.4643397293783544E-4</v>
      </c>
      <c r="L41" s="79"/>
      <c r="M41" s="80"/>
      <c r="N41" s="81">
        <f>分析係数表!H44</f>
        <v>0.11164108061327853</v>
      </c>
      <c r="O41" s="82">
        <f t="shared" si="4"/>
        <v>1.0337757633461664</v>
      </c>
      <c r="P41" s="76">
        <f>分析係数表!C44</f>
        <v>0.38370118845500845</v>
      </c>
      <c r="Q41" s="82">
        <f>O41*P41</f>
        <v>0.3966609889919076</v>
      </c>
      <c r="R41" s="83">
        <v>0.40278993844426558</v>
      </c>
      <c r="S41" s="84">
        <f>I41+R41</f>
        <v>0.40372906606646386</v>
      </c>
      <c r="T41" s="85">
        <f>分析係数表!F44</f>
        <v>0.45680601317957165</v>
      </c>
      <c r="U41" s="86">
        <f>S41*T41</f>
        <v>0.18442586507453324</v>
      </c>
      <c r="V41" s="87">
        <f>分析係数表!D44</f>
        <v>0.17087108731466227</v>
      </c>
      <c r="W41" s="167">
        <f>ROUND(S41*V41,0)</f>
        <v>0</v>
      </c>
      <c r="X41" s="76">
        <f>分析係数表!E44</f>
        <v>0.10131795716639209</v>
      </c>
      <c r="Y41" s="166">
        <f>ROUND(S41*X41,0)</f>
        <v>0</v>
      </c>
    </row>
    <row r="42" spans="1:25" x14ac:dyDescent="0.2">
      <c r="A42" s="6" t="s">
        <v>341</v>
      </c>
      <c r="B42" s="5" t="s">
        <v>278</v>
      </c>
      <c r="C42" s="90"/>
      <c r="D42" s="76">
        <f>投入係数表!W42</f>
        <v>1.0101010101010101E-3</v>
      </c>
      <c r="E42" s="77">
        <f>$C$25*D42</f>
        <v>0.10101010101010101</v>
      </c>
      <c r="F42" s="76">
        <f>分析係数表!C45</f>
        <v>1</v>
      </c>
      <c r="G42" s="77">
        <f>E42*F42</f>
        <v>0.10101010101010101</v>
      </c>
      <c r="H42" s="77">
        <v>0.11173227272247328</v>
      </c>
      <c r="I42" s="77">
        <f>C42+H42</f>
        <v>0.11173227272247328</v>
      </c>
      <c r="J42" s="76">
        <f>分析係数表!G45</f>
        <v>0</v>
      </c>
      <c r="K42" s="78">
        <f>I42*J42</f>
        <v>0</v>
      </c>
      <c r="L42" s="79"/>
      <c r="M42" s="80"/>
      <c r="N42" s="81">
        <f>分析係数表!H45</f>
        <v>0</v>
      </c>
      <c r="O42" s="82">
        <f t="shared" si="4"/>
        <v>0</v>
      </c>
      <c r="P42" s="76">
        <f>分析係数表!C45</f>
        <v>1</v>
      </c>
      <c r="Q42" s="82">
        <f>O42*P42</f>
        <v>0</v>
      </c>
      <c r="R42" s="83">
        <v>5.4242957635192695E-3</v>
      </c>
      <c r="S42" s="84">
        <f>I42+R42</f>
        <v>0.11715656848599255</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投入係数表!W43</f>
        <v>2.0202020202020202E-3</v>
      </c>
      <c r="E43" s="77">
        <f>$C$25*D43</f>
        <v>0.20202020202020202</v>
      </c>
      <c r="F43" s="76">
        <f>分析係数表!C46</f>
        <v>8.9294904786412777E-2</v>
      </c>
      <c r="G43" s="77">
        <f>E43*F43</f>
        <v>1.8039374704325813E-2</v>
      </c>
      <c r="H43" s="77">
        <v>2.2630021563253278E-2</v>
      </c>
      <c r="I43" s="77">
        <f>C43+H43</f>
        <v>2.2630021563253278E-2</v>
      </c>
      <c r="J43" s="76">
        <f>分析係数表!G46</f>
        <v>8.6206896551724137E-3</v>
      </c>
      <c r="K43" s="78">
        <f>I43*J43</f>
        <v>1.9508639278666617E-4</v>
      </c>
      <c r="L43" s="79"/>
      <c r="M43" s="80"/>
      <c r="N43" s="81">
        <f>分析係数表!H46</f>
        <v>2.2501303069342959E-2</v>
      </c>
      <c r="O43" s="82">
        <f t="shared" si="4"/>
        <v>0.20835790579070021</v>
      </c>
      <c r="P43" s="76">
        <f>分析係数表!C46</f>
        <v>8.9294904786412777E-2</v>
      </c>
      <c r="Q43" s="82">
        <f>O43*P43</f>
        <v>1.8605299359076937E-2</v>
      </c>
      <c r="R43" s="83">
        <v>2.0790136272047149E-2</v>
      </c>
      <c r="S43" s="84">
        <f>I43+R43</f>
        <v>4.3420157835300427E-2</v>
      </c>
      <c r="T43" s="85">
        <f>分析係数表!F46</f>
        <v>0.31609195402298851</v>
      </c>
      <c r="U43" s="86">
        <f>S43*T43</f>
        <v>1.3724762534146687E-2</v>
      </c>
      <c r="V43" s="87">
        <f>分析係数表!D46</f>
        <v>1.4367816091954023E-2</v>
      </c>
      <c r="W43" s="167">
        <f>ROUND(S43*V43,0)</f>
        <v>0</v>
      </c>
      <c r="X43" s="76">
        <f>分析係数表!E46</f>
        <v>4.3103448275862072E-2</v>
      </c>
      <c r="Y43" s="166">
        <f>ROUND(S43*X43,0)</f>
        <v>0</v>
      </c>
    </row>
    <row r="44" spans="1:25" x14ac:dyDescent="0.2">
      <c r="A44" s="192">
        <v>40</v>
      </c>
      <c r="B44" s="14" t="s">
        <v>150</v>
      </c>
      <c r="C44" s="197">
        <f>SUM(C5:C43)</f>
        <v>100</v>
      </c>
      <c r="D44" s="92">
        <f>投入係数表!W44</f>
        <v>0.77878787878787881</v>
      </c>
      <c r="E44" s="91">
        <f>SUM(E5:E43)</f>
        <v>77.87878787878789</v>
      </c>
      <c r="F44" s="92">
        <f>分析係数表!C47</f>
        <v>0.47263002368346718</v>
      </c>
      <c r="G44" s="91">
        <f>SUM(G5:G43)</f>
        <v>8.2141647967180269</v>
      </c>
      <c r="H44" s="91">
        <f>SUM(H5:H43)</f>
        <v>9.1628280426025288</v>
      </c>
      <c r="I44" s="91">
        <f>SUM(I5:I43)</f>
        <v>109.16282804260257</v>
      </c>
      <c r="J44" s="92">
        <f>分析係数表!G47</f>
        <v>0.26462048578521241</v>
      </c>
      <c r="K44" s="93">
        <f>SUM(K5:K43)</f>
        <v>14.768445125609079</v>
      </c>
      <c r="L44" s="94">
        <f>最終需要_まとめ!$L$33</f>
        <v>0.627</v>
      </c>
      <c r="M44" s="91">
        <f>K44*L44</f>
        <v>9.2598150937568917</v>
      </c>
      <c r="N44" s="95">
        <f>分析係数表!H47</f>
        <v>1</v>
      </c>
      <c r="O44" s="96">
        <f>SUM(O5:O43)</f>
        <v>9.2598150937568935</v>
      </c>
      <c r="P44" s="92">
        <f>分析係数表!C47</f>
        <v>0.47263002368346718</v>
      </c>
      <c r="Q44" s="96">
        <f>SUM(Q5:Q43)</f>
        <v>3.9526905798545493</v>
      </c>
      <c r="R44" s="91">
        <f>SUM(R5:R43)</f>
        <v>4.4398360121386595</v>
      </c>
      <c r="S44" s="97">
        <f>SUM(S5:S43)</f>
        <v>113.6026640547412</v>
      </c>
      <c r="T44" s="98">
        <f>分析係数表!F47</f>
        <v>0.52662257348619745</v>
      </c>
      <c r="U44" s="99">
        <f>SUM(U5:U43)</f>
        <v>28.323009610308887</v>
      </c>
      <c r="V44" s="100">
        <f>分析係数表!D47</f>
        <v>0.12117876158981061</v>
      </c>
      <c r="W44" s="164">
        <f>SUM(W5:W43)</f>
        <v>7</v>
      </c>
      <c r="X44" s="92">
        <f>分析係数表!E47</f>
        <v>8.7670283594003556E-2</v>
      </c>
      <c r="Y44" s="165">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294</v>
      </c>
      <c r="S2" s="3" t="s">
        <v>152</v>
      </c>
      <c r="U2" s="64" t="s">
        <v>209</v>
      </c>
      <c r="W2" s="3" t="s">
        <v>130</v>
      </c>
      <c r="Y2" s="3" t="s">
        <v>153</v>
      </c>
    </row>
    <row r="3" spans="1:25" ht="44" x14ac:dyDescent="0.2">
      <c r="B3" s="65"/>
      <c r="C3" s="66" t="s">
        <v>227</v>
      </c>
      <c r="D3" s="66" t="s">
        <v>234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投入係数表!X5</f>
        <v>1.1350737797956867E-3</v>
      </c>
      <c r="E5" s="77">
        <f t="shared" ref="E5:E38" si="0">$C$26*D5</f>
        <v>0.11350737797956867</v>
      </c>
      <c r="F5" s="76">
        <f>分析係数表!C8</f>
        <v>1</v>
      </c>
      <c r="G5" s="77">
        <f t="shared" ref="G5:G38" si="1">E5*F5</f>
        <v>0.11350737797956867</v>
      </c>
      <c r="H5" s="77">
        <f t="array" ref="H5:H43">MMULT(逆行列係数!C5:AO43,'22'!G5:G43)</f>
        <v>0.1433337101858686</v>
      </c>
      <c r="I5" s="77">
        <f t="shared" ref="I5:I38" si="2">C5+H5</f>
        <v>0.1433337101858686</v>
      </c>
      <c r="J5" s="76">
        <f>分析係数表!G8</f>
        <v>0.11965371866250442</v>
      </c>
      <c r="K5" s="78">
        <f t="shared" ref="K5:K38" si="3">I5*J5</f>
        <v>1.7150411433432867E-2</v>
      </c>
      <c r="L5" s="79" t="s">
        <v>183</v>
      </c>
      <c r="M5" s="80" t="s">
        <v>183</v>
      </c>
      <c r="N5" s="81">
        <f>分析係数表!H8</f>
        <v>1.2017741412035444E-2</v>
      </c>
      <c r="O5" s="82">
        <f t="shared" ref="O5:O43" si="4">$M$44*N5</f>
        <v>0.23581154706939669</v>
      </c>
      <c r="P5" s="76">
        <f>分析係数表!C8</f>
        <v>1</v>
      </c>
      <c r="Q5" s="82">
        <f t="shared" ref="Q5:Q38" si="5">O5*P5</f>
        <v>0.23581154706939669</v>
      </c>
      <c r="R5" s="83">
        <f t="array" ref="R5:R43">MMULT(逆行列係数!C5:AO43,'22'!Q5:Q43)</f>
        <v>0.3511910629422989</v>
      </c>
      <c r="S5" s="84">
        <f t="shared" ref="S5:S38" si="6">I5+R5</f>
        <v>0.49452477312816751</v>
      </c>
      <c r="T5" s="85">
        <f>分析係数表!F8</f>
        <v>0.45142084768126667</v>
      </c>
      <c r="U5" s="86">
        <f t="shared" ref="U5:U38" si="7">S5*T5</f>
        <v>0.22323879228490345</v>
      </c>
      <c r="V5" s="87">
        <f>分析係数表!D8</f>
        <v>0.2219933704502301</v>
      </c>
      <c r="W5" s="88">
        <f t="shared" ref="W5:W38" si="8">ROUND(S5*V5,0)</f>
        <v>0</v>
      </c>
      <c r="X5" s="76">
        <f>分析係数表!E8</f>
        <v>0.14173076304186916</v>
      </c>
      <c r="Y5" s="89">
        <f t="shared" ref="Y5:Y38" si="9">ROUND(S5*X5,0)</f>
        <v>0</v>
      </c>
    </row>
    <row r="6" spans="1:25" x14ac:dyDescent="0.2">
      <c r="A6" s="6" t="s">
        <v>219</v>
      </c>
      <c r="B6" s="5" t="s">
        <v>265</v>
      </c>
      <c r="C6" s="90"/>
      <c r="D6" s="76">
        <f>投入係数表!X6</f>
        <v>0</v>
      </c>
      <c r="E6" s="77">
        <f t="shared" si="0"/>
        <v>0</v>
      </c>
      <c r="F6" s="76">
        <f>分析係数表!C9</f>
        <v>0.51136363636363635</v>
      </c>
      <c r="G6" s="77">
        <f t="shared" si="1"/>
        <v>0</v>
      </c>
      <c r="H6" s="77">
        <v>6.4670976753657388E-3</v>
      </c>
      <c r="I6" s="77">
        <f t="shared" si="2"/>
        <v>6.4670976753657388E-3</v>
      </c>
      <c r="J6" s="76">
        <f>分析係数表!G9</f>
        <v>0.25773195876288657</v>
      </c>
      <c r="K6" s="78">
        <f t="shared" si="3"/>
        <v>1.6667777513829222E-3</v>
      </c>
      <c r="L6" s="79"/>
      <c r="M6" s="80"/>
      <c r="N6" s="81">
        <f>分析係数表!H9</f>
        <v>6.2940707886274014E-4</v>
      </c>
      <c r="O6" s="82">
        <f t="shared" si="4"/>
        <v>1.2350195591195899E-2</v>
      </c>
      <c r="P6" s="76">
        <f>分析係数表!C9</f>
        <v>0.51136363636363635</v>
      </c>
      <c r="Q6" s="82">
        <f t="shared" si="5"/>
        <v>6.3154409273160845E-3</v>
      </c>
      <c r="R6" s="83">
        <v>7.5256286557472529E-3</v>
      </c>
      <c r="S6" s="84">
        <f t="shared" si="6"/>
        <v>1.3992726331112992E-2</v>
      </c>
      <c r="T6" s="85">
        <f>分析係数表!F9</f>
        <v>0.69072164948453607</v>
      </c>
      <c r="U6" s="86">
        <f t="shared" si="7"/>
        <v>9.6650790122120665E-3</v>
      </c>
      <c r="V6" s="87">
        <f>分析係数表!D9</f>
        <v>0.13402061855670103</v>
      </c>
      <c r="W6" s="88">
        <f t="shared" si="8"/>
        <v>0</v>
      </c>
      <c r="X6" s="76">
        <f>分析係数表!E9</f>
        <v>0</v>
      </c>
      <c r="Y6" s="89">
        <f t="shared" si="9"/>
        <v>0</v>
      </c>
    </row>
    <row r="7" spans="1:25" x14ac:dyDescent="0.2">
      <c r="A7" s="6" t="s">
        <v>220</v>
      </c>
      <c r="B7" s="5" t="s">
        <v>266</v>
      </c>
      <c r="C7" s="90"/>
      <c r="D7" s="76">
        <f>投入係数表!X7</f>
        <v>6.8104426787741201E-3</v>
      </c>
      <c r="E7" s="77">
        <f t="shared" si="0"/>
        <v>0.68104426787741201</v>
      </c>
      <c r="F7" s="76">
        <f>分析係数表!C10</f>
        <v>1</v>
      </c>
      <c r="G7" s="77">
        <f t="shared" si="1"/>
        <v>0.68104426787741201</v>
      </c>
      <c r="H7" s="77">
        <v>0.7174049976609842</v>
      </c>
      <c r="I7" s="77">
        <f t="shared" si="2"/>
        <v>0.7174049976609842</v>
      </c>
      <c r="J7" s="76">
        <f>分析係数表!G10</f>
        <v>0.17918250950570341</v>
      </c>
      <c r="K7" s="78">
        <f t="shared" si="3"/>
        <v>0.12854642781282843</v>
      </c>
      <c r="L7" s="79"/>
      <c r="M7" s="80"/>
      <c r="N7" s="81">
        <f>分析係数表!H10</f>
        <v>1.2293107009037892E-3</v>
      </c>
      <c r="O7" s="82">
        <f t="shared" si="4"/>
        <v>2.412147576405449E-2</v>
      </c>
      <c r="P7" s="76">
        <f>分析係数表!C10</f>
        <v>1</v>
      </c>
      <c r="Q7" s="82">
        <f t="shared" si="5"/>
        <v>2.412147576405449E-2</v>
      </c>
      <c r="R7" s="83">
        <v>3.8772097925415853E-2</v>
      </c>
      <c r="S7" s="84">
        <f t="shared" si="6"/>
        <v>0.75617709558640001</v>
      </c>
      <c r="T7" s="85">
        <f>分析係数表!F10</f>
        <v>0.51806083650190116</v>
      </c>
      <c r="U7" s="86">
        <f t="shared" si="7"/>
        <v>0.39174573868306845</v>
      </c>
      <c r="V7" s="87">
        <f>分析係数表!D10</f>
        <v>0.10527566539923955</v>
      </c>
      <c r="W7" s="88">
        <f t="shared" si="8"/>
        <v>0</v>
      </c>
      <c r="X7" s="76">
        <f>分析係数表!E10</f>
        <v>7.4144486692015205E-2</v>
      </c>
      <c r="Y7" s="89">
        <f t="shared" si="9"/>
        <v>0</v>
      </c>
    </row>
    <row r="8" spans="1:25" x14ac:dyDescent="0.2">
      <c r="A8" s="6" t="s">
        <v>221</v>
      </c>
      <c r="B8" s="5" t="s">
        <v>27</v>
      </c>
      <c r="C8" s="90"/>
      <c r="D8" s="76">
        <f>投入係数表!X8</f>
        <v>0</v>
      </c>
      <c r="E8" s="77">
        <f t="shared" si="0"/>
        <v>0</v>
      </c>
      <c r="F8" s="76">
        <f>分析係数表!C11</f>
        <v>1.1623683254631256E-2</v>
      </c>
      <c r="G8" s="77">
        <f t="shared" si="1"/>
        <v>0</v>
      </c>
      <c r="H8" s="77">
        <v>3.3665791530865584E-3</v>
      </c>
      <c r="I8" s="77">
        <f t="shared" si="2"/>
        <v>3.3665791530865584E-3</v>
      </c>
      <c r="J8" s="76">
        <f>分析係数表!G11</f>
        <v>0.35416666666666669</v>
      </c>
      <c r="K8" s="78">
        <f t="shared" si="3"/>
        <v>1.1923301167181561E-3</v>
      </c>
      <c r="L8" s="79"/>
      <c r="M8" s="80"/>
      <c r="N8" s="81">
        <f>分析係数表!H11</f>
        <v>-1.9668971214460629E-5</v>
      </c>
      <c r="O8" s="82">
        <f t="shared" si="4"/>
        <v>-3.8594361222487185E-4</v>
      </c>
      <c r="P8" s="76">
        <f>分析係数表!C11</f>
        <v>1.1623683254631256E-2</v>
      </c>
      <c r="Q8" s="82">
        <f t="shared" si="5"/>
        <v>-4.4860863026501416E-6</v>
      </c>
      <c r="R8" s="83">
        <v>1.3180165976731807E-3</v>
      </c>
      <c r="S8" s="84">
        <f t="shared" si="6"/>
        <v>4.6845957507597388E-3</v>
      </c>
      <c r="T8" s="85">
        <f>分析係数表!F11</f>
        <v>0.60416666666666663</v>
      </c>
      <c r="U8" s="86">
        <f t="shared" si="7"/>
        <v>2.8302765994173422E-3</v>
      </c>
      <c r="V8" s="87">
        <f>分析係数表!D11</f>
        <v>8.3333333333333329E-2</v>
      </c>
      <c r="W8" s="88">
        <f t="shared" si="8"/>
        <v>0</v>
      </c>
      <c r="X8" s="76">
        <f>分析係数表!E11</f>
        <v>6.25E-2</v>
      </c>
      <c r="Y8" s="89">
        <f t="shared" si="9"/>
        <v>0</v>
      </c>
    </row>
    <row r="9" spans="1:25" x14ac:dyDescent="0.2">
      <c r="A9" s="6" t="s">
        <v>222</v>
      </c>
      <c r="B9" s="5" t="s">
        <v>190</v>
      </c>
      <c r="C9" s="90"/>
      <c r="D9" s="76">
        <f>投入係数表!X9</f>
        <v>2.2701475595913734E-3</v>
      </c>
      <c r="E9" s="77">
        <f t="shared" si="0"/>
        <v>0.22701475595913734</v>
      </c>
      <c r="F9" s="76">
        <f>分析係数表!C12</f>
        <v>0.11373523927905527</v>
      </c>
      <c r="G9" s="77">
        <f t="shared" si="1"/>
        <v>2.5819577588888823E-2</v>
      </c>
      <c r="H9" s="77">
        <v>3.7865531283451888E-2</v>
      </c>
      <c r="I9" s="77">
        <f t="shared" si="2"/>
        <v>3.7865531283451888E-2</v>
      </c>
      <c r="J9" s="76">
        <f>分析係数表!G12</f>
        <v>0.14013636107511129</v>
      </c>
      <c r="K9" s="78">
        <f t="shared" si="3"/>
        <v>5.306337764238736E-3</v>
      </c>
      <c r="L9" s="79"/>
      <c r="M9" s="80"/>
      <c r="N9" s="81">
        <f>分析係数表!H12</f>
        <v>9.2788371704218012E-2</v>
      </c>
      <c r="O9" s="82">
        <f t="shared" si="4"/>
        <v>1.8206889906708328</v>
      </c>
      <c r="P9" s="76">
        <f>分析係数表!C12</f>
        <v>0.11373523927905527</v>
      </c>
      <c r="Q9" s="82">
        <f t="shared" si="5"/>
        <v>0.20707649800668879</v>
      </c>
      <c r="R9" s="83">
        <v>0.23397595693370343</v>
      </c>
      <c r="S9" s="84">
        <f t="shared" si="6"/>
        <v>0.27184148821715531</v>
      </c>
      <c r="T9" s="85">
        <f>分析係数表!F12</f>
        <v>0.31610976503070942</v>
      </c>
      <c r="U9" s="86">
        <f t="shared" si="7"/>
        <v>8.593174896592333E-2</v>
      </c>
      <c r="V9" s="87">
        <f>分析係数表!D12</f>
        <v>5.0318363667098666E-2</v>
      </c>
      <c r="W9" s="88">
        <f t="shared" si="8"/>
        <v>0</v>
      </c>
      <c r="X9" s="76">
        <f>分析係数表!E12</f>
        <v>4.4345523187017524E-2</v>
      </c>
      <c r="Y9" s="89">
        <f t="shared" si="9"/>
        <v>0</v>
      </c>
    </row>
    <row r="10" spans="1:25" x14ac:dyDescent="0.2">
      <c r="A10" s="6" t="s">
        <v>223</v>
      </c>
      <c r="B10" s="5" t="s">
        <v>28</v>
      </c>
      <c r="C10" s="90"/>
      <c r="D10" s="76">
        <f>投入係数表!X10</f>
        <v>4.5402951191827468E-3</v>
      </c>
      <c r="E10" s="77">
        <f t="shared" si="0"/>
        <v>0.45402951191827468</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0.27575671093467091</v>
      </c>
      <c r="P10" s="76">
        <f>分析係数表!C13</f>
        <v>0</v>
      </c>
      <c r="Q10" s="82">
        <f t="shared" si="5"/>
        <v>0</v>
      </c>
      <c r="R10" s="83">
        <v>0</v>
      </c>
      <c r="S10" s="84">
        <f t="shared" si="6"/>
        <v>0</v>
      </c>
      <c r="T10" s="85">
        <f>分析係数表!F13</f>
        <v>0.38422391857506361</v>
      </c>
      <c r="U10" s="86">
        <f t="shared" si="7"/>
        <v>0</v>
      </c>
      <c r="V10" s="87">
        <f>分析係数表!D13</f>
        <v>0.11195928753180662</v>
      </c>
      <c r="W10" s="88">
        <f t="shared" si="8"/>
        <v>0</v>
      </c>
      <c r="X10" s="76">
        <f>分析係数表!E13</f>
        <v>9.6692111959287536E-2</v>
      </c>
      <c r="Y10" s="89">
        <f t="shared" si="9"/>
        <v>0</v>
      </c>
    </row>
    <row r="11" spans="1:25" x14ac:dyDescent="0.2">
      <c r="A11" s="6" t="s">
        <v>224</v>
      </c>
      <c r="B11" s="5" t="s">
        <v>267</v>
      </c>
      <c r="C11" s="90"/>
      <c r="D11" s="76">
        <f>投入係数表!X11</f>
        <v>7.9455164585698068E-2</v>
      </c>
      <c r="E11" s="77">
        <f t="shared" si="0"/>
        <v>7.9455164585698066</v>
      </c>
      <c r="F11" s="76">
        <f>分析係数表!C14</f>
        <v>8.3810515356585125E-2</v>
      </c>
      <c r="G11" s="77">
        <f t="shared" si="1"/>
        <v>0.66591782916696463</v>
      </c>
      <c r="H11" s="77">
        <v>0.70121273225201763</v>
      </c>
      <c r="I11" s="77">
        <f t="shared" si="2"/>
        <v>0.70121273225201763</v>
      </c>
      <c r="J11" s="76">
        <f>分析係数表!G14</f>
        <v>0.16188655194391333</v>
      </c>
      <c r="K11" s="78">
        <f t="shared" si="3"/>
        <v>0.11351691140344965</v>
      </c>
      <c r="L11" s="79"/>
      <c r="M11" s="80"/>
      <c r="N11" s="81">
        <f>分析係数表!H14</f>
        <v>1.1703037872604074E-3</v>
      </c>
      <c r="O11" s="82">
        <f t="shared" si="4"/>
        <v>2.2963644927379876E-2</v>
      </c>
      <c r="P11" s="76">
        <f>分析係数表!C14</f>
        <v>8.3810515356585125E-2</v>
      </c>
      <c r="Q11" s="82">
        <f t="shared" si="5"/>
        <v>1.9245949158293392E-3</v>
      </c>
      <c r="R11" s="83">
        <v>7.211979449882536E-3</v>
      </c>
      <c r="S11" s="84">
        <f t="shared" si="6"/>
        <v>0.70842471170190013</v>
      </c>
      <c r="T11" s="85">
        <f>分析係数表!F14</f>
        <v>0.30656469088591459</v>
      </c>
      <c r="U11" s="86">
        <f t="shared" si="7"/>
        <v>0.21717800275883617</v>
      </c>
      <c r="V11" s="87">
        <f>分析係数表!D14</f>
        <v>7.2020395156150413E-2</v>
      </c>
      <c r="W11" s="88">
        <f t="shared" si="8"/>
        <v>0</v>
      </c>
      <c r="X11" s="76">
        <f>分析係数表!E14</f>
        <v>4.2702358189929894E-2</v>
      </c>
      <c r="Y11" s="89">
        <f t="shared" si="9"/>
        <v>0</v>
      </c>
    </row>
    <row r="12" spans="1:25" x14ac:dyDescent="0.2">
      <c r="A12" s="6" t="s">
        <v>225</v>
      </c>
      <c r="B12" s="5" t="s">
        <v>29</v>
      </c>
      <c r="C12" s="90"/>
      <c r="D12" s="76">
        <f>投入係数表!X12</f>
        <v>3.7457434733257661E-2</v>
      </c>
      <c r="E12" s="77">
        <f t="shared" si="0"/>
        <v>3.7457434733257662</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0.16807844312393166</v>
      </c>
      <c r="P12" s="76">
        <f>分析係数表!C15</f>
        <v>0</v>
      </c>
      <c r="Q12" s="82">
        <f t="shared" si="5"/>
        <v>0</v>
      </c>
      <c r="R12" s="83">
        <v>0</v>
      </c>
      <c r="S12" s="84">
        <f t="shared" si="6"/>
        <v>0</v>
      </c>
      <c r="T12" s="85">
        <f>分析係数表!F15</f>
        <v>0.29973474801061006</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投入係数表!X13</f>
        <v>2.2701475595913734E-3</v>
      </c>
      <c r="E13" s="77">
        <f t="shared" si="0"/>
        <v>0.22701475595913734</v>
      </c>
      <c r="F13" s="76">
        <f>分析係数表!C16</f>
        <v>0.33235149729995095</v>
      </c>
      <c r="G13" s="77">
        <f t="shared" si="1"/>
        <v>7.5448694052202253E-2</v>
      </c>
      <c r="H13" s="77">
        <v>0.22984693928342836</v>
      </c>
      <c r="I13" s="77">
        <f t="shared" si="2"/>
        <v>0.22984693928342836</v>
      </c>
      <c r="J13" s="76">
        <f>分析係数表!G16</f>
        <v>3.3478406427854032E-2</v>
      </c>
      <c r="K13" s="78">
        <f t="shared" si="3"/>
        <v>7.6949092495289034E-3</v>
      </c>
      <c r="L13" s="79"/>
      <c r="M13" s="80"/>
      <c r="N13" s="81">
        <f>分析係数表!H16</f>
        <v>1.6757963474720455E-2</v>
      </c>
      <c r="O13" s="82">
        <f t="shared" si="4"/>
        <v>0.3288239576155908</v>
      </c>
      <c r="P13" s="76">
        <f>分析係数表!C16</f>
        <v>0.33235149729995095</v>
      </c>
      <c r="Q13" s="82">
        <f t="shared" si="5"/>
        <v>0.10928513466163721</v>
      </c>
      <c r="R13" s="83">
        <v>0.13498559144087324</v>
      </c>
      <c r="S13" s="84">
        <f t="shared" si="6"/>
        <v>0.36483253072430161</v>
      </c>
      <c r="T13" s="85">
        <f>分析係数表!F16</f>
        <v>0.28858386340810177</v>
      </c>
      <c r="U13" s="86">
        <f t="shared" si="7"/>
        <v>0.10528478121337395</v>
      </c>
      <c r="V13" s="87">
        <f>分析係数表!D16</f>
        <v>0</v>
      </c>
      <c r="W13" s="88">
        <f t="shared" si="8"/>
        <v>0</v>
      </c>
      <c r="X13" s="76">
        <f>分析係数表!E16</f>
        <v>0</v>
      </c>
      <c r="Y13" s="89">
        <f t="shared" si="9"/>
        <v>0</v>
      </c>
    </row>
    <row r="14" spans="1:25" x14ac:dyDescent="0.2">
      <c r="A14" s="6" t="s">
        <v>2</v>
      </c>
      <c r="B14" s="5" t="s">
        <v>364</v>
      </c>
      <c r="C14" s="90"/>
      <c r="D14" s="76">
        <f>投入係数表!X14</f>
        <v>6.3564131668558455E-2</v>
      </c>
      <c r="E14" s="77">
        <f t="shared" si="0"/>
        <v>6.3564131668558455</v>
      </c>
      <c r="F14" s="76">
        <f>分析係数表!C17</f>
        <v>6.074586697424067E-2</v>
      </c>
      <c r="G14" s="77">
        <f t="shared" si="1"/>
        <v>0.38612582866713707</v>
      </c>
      <c r="H14" s="77">
        <v>0.39992354828719406</v>
      </c>
      <c r="I14" s="77">
        <f t="shared" si="2"/>
        <v>0.39992354828719406</v>
      </c>
      <c r="J14" s="76">
        <f>分析係数表!G17</f>
        <v>0.21321961620469082</v>
      </c>
      <c r="K14" s="78">
        <f t="shared" si="3"/>
        <v>8.5271545477013655E-2</v>
      </c>
      <c r="L14" s="79"/>
      <c r="M14" s="80"/>
      <c r="N14" s="81">
        <f>分析係数表!H17</f>
        <v>2.8520008260967912E-3</v>
      </c>
      <c r="O14" s="82">
        <f t="shared" si="4"/>
        <v>5.5961823772606417E-2</v>
      </c>
      <c r="P14" s="76">
        <f>分析係数表!C17</f>
        <v>6.074586697424067E-2</v>
      </c>
      <c r="Q14" s="82">
        <f t="shared" si="5"/>
        <v>3.3994495025266485E-3</v>
      </c>
      <c r="R14" s="83">
        <v>6.2007164398704016E-3</v>
      </c>
      <c r="S14" s="84">
        <f t="shared" si="6"/>
        <v>0.40612426472706448</v>
      </c>
      <c r="T14" s="85">
        <f>分析係数表!F17</f>
        <v>0.32302771855010659</v>
      </c>
      <c r="U14" s="86">
        <f t="shared" si="7"/>
        <v>0.13118939468262317</v>
      </c>
      <c r="V14" s="87">
        <f>分析係数表!D17</f>
        <v>9.5948827292110878E-2</v>
      </c>
      <c r="W14" s="88">
        <f t="shared" si="8"/>
        <v>0</v>
      </c>
      <c r="X14" s="76">
        <f>分析係数表!E17</f>
        <v>8.8486140724946691E-2</v>
      </c>
      <c r="Y14" s="89">
        <f t="shared" si="9"/>
        <v>0</v>
      </c>
    </row>
    <row r="15" spans="1:25" x14ac:dyDescent="0.2">
      <c r="A15" s="6" t="s">
        <v>3</v>
      </c>
      <c r="B15" s="5" t="s">
        <v>31</v>
      </c>
      <c r="C15" s="90"/>
      <c r="D15" s="76">
        <f>投入係数表!X15</f>
        <v>6.8104426787741201E-3</v>
      </c>
      <c r="E15" s="77">
        <f t="shared" si="0"/>
        <v>0.68104426787741201</v>
      </c>
      <c r="F15" s="76">
        <f>分析係数表!C18</f>
        <v>0.54911591355599221</v>
      </c>
      <c r="G15" s="77">
        <f t="shared" si="1"/>
        <v>0.373972245327577</v>
      </c>
      <c r="H15" s="77">
        <v>0.40985247784380302</v>
      </c>
      <c r="I15" s="77">
        <f t="shared" si="2"/>
        <v>0.40985247784380302</v>
      </c>
      <c r="J15" s="76">
        <f>分析係数表!G18</f>
        <v>0.21576398062527521</v>
      </c>
      <c r="K15" s="78">
        <f t="shared" si="3"/>
        <v>8.843140208871135E-2</v>
      </c>
      <c r="L15" s="79"/>
      <c r="M15" s="80"/>
      <c r="N15" s="81">
        <f>分析係数表!H18</f>
        <v>4.5238633793259444E-4</v>
      </c>
      <c r="O15" s="82">
        <f t="shared" si="4"/>
        <v>8.8767030811720514E-3</v>
      </c>
      <c r="P15" s="76">
        <f>分析係数表!C18</f>
        <v>0.54911591355599221</v>
      </c>
      <c r="Q15" s="82">
        <f t="shared" si="5"/>
        <v>4.8743389217830819E-3</v>
      </c>
      <c r="R15" s="83">
        <v>1.1335606487462679E-2</v>
      </c>
      <c r="S15" s="84">
        <f t="shared" si="6"/>
        <v>0.4211880843312657</v>
      </c>
      <c r="T15" s="85">
        <f>分析係数表!F18</f>
        <v>0.45985615734624979</v>
      </c>
      <c r="U15" s="86">
        <f t="shared" si="7"/>
        <v>0.19368593398060405</v>
      </c>
      <c r="V15" s="87">
        <f>分析係数表!D18</f>
        <v>0.12417437252311757</v>
      </c>
      <c r="W15" s="88">
        <f t="shared" si="8"/>
        <v>0</v>
      </c>
      <c r="X15" s="76">
        <f>分析係数表!E18</f>
        <v>0.10024952297079114</v>
      </c>
      <c r="Y15" s="89">
        <f t="shared" si="9"/>
        <v>0</v>
      </c>
    </row>
    <row r="16" spans="1:25" x14ac:dyDescent="0.2">
      <c r="A16" s="6" t="s">
        <v>4</v>
      </c>
      <c r="B16" s="5" t="s">
        <v>32</v>
      </c>
      <c r="C16" s="90"/>
      <c r="D16" s="76">
        <f>投入係数表!X16</f>
        <v>4.5402951191827468E-3</v>
      </c>
      <c r="E16" s="77">
        <f t="shared" si="0"/>
        <v>0.45402951191827468</v>
      </c>
      <c r="F16" s="76">
        <f>分析係数表!C19</f>
        <v>2.9142663503896937E-2</v>
      </c>
      <c r="G16" s="77">
        <f t="shared" si="1"/>
        <v>1.3231629286672843E-2</v>
      </c>
      <c r="H16" s="77">
        <v>1.5887454740738403E-2</v>
      </c>
      <c r="I16" s="77">
        <f t="shared" si="2"/>
        <v>1.5887454740738403E-2</v>
      </c>
      <c r="J16" s="76">
        <f>分析係数表!G19</f>
        <v>5.9139784946236562E-2</v>
      </c>
      <c r="K16" s="78">
        <f t="shared" si="3"/>
        <v>9.3958065671033571E-4</v>
      </c>
      <c r="L16" s="79"/>
      <c r="M16" s="80"/>
      <c r="N16" s="81">
        <f>分析係数表!H19</f>
        <v>-1.1801382728676376E-4</v>
      </c>
      <c r="O16" s="82">
        <f t="shared" si="4"/>
        <v>-2.3156616733492311E-3</v>
      </c>
      <c r="P16" s="76">
        <f>分析係数表!C19</f>
        <v>2.9142663503896937E-2</v>
      </c>
      <c r="Q16" s="82">
        <f t="shared" si="5"/>
        <v>-6.7484548935287545E-5</v>
      </c>
      <c r="R16" s="83">
        <v>1.4426231596871949E-4</v>
      </c>
      <c r="S16" s="84">
        <f t="shared" si="6"/>
        <v>1.6031717056707123E-2</v>
      </c>
      <c r="T16" s="85">
        <f>分析係数表!F19</f>
        <v>0.2446236559139785</v>
      </c>
      <c r="U16" s="86">
        <f t="shared" si="7"/>
        <v>3.9217372369901833E-3</v>
      </c>
      <c r="V16" s="87">
        <f>分析係数表!D19</f>
        <v>3.4946236559139782E-2</v>
      </c>
      <c r="W16" s="88">
        <f t="shared" si="8"/>
        <v>0</v>
      </c>
      <c r="X16" s="76">
        <f>分析係数表!E19</f>
        <v>1.8817204301075269E-2</v>
      </c>
      <c r="Y16" s="89">
        <f t="shared" si="9"/>
        <v>0</v>
      </c>
    </row>
    <row r="17" spans="1:25" x14ac:dyDescent="0.2">
      <c r="A17" s="6" t="s">
        <v>5</v>
      </c>
      <c r="B17" s="5" t="s">
        <v>33</v>
      </c>
      <c r="C17" s="90"/>
      <c r="D17" s="76">
        <f>投入係数表!X17</f>
        <v>1.70261066969353E-2</v>
      </c>
      <c r="E17" s="77">
        <f t="shared" si="0"/>
        <v>1.7026106696935299</v>
      </c>
      <c r="F17" s="76">
        <f>分析係数表!C20</f>
        <v>9.9464422341239977E-3</v>
      </c>
      <c r="G17" s="77">
        <f t="shared" si="1"/>
        <v>1.693491867330987E-2</v>
      </c>
      <c r="H17" s="77">
        <v>1.7412510585236039E-2</v>
      </c>
      <c r="I17" s="77">
        <f t="shared" si="2"/>
        <v>1.7412510585236039E-2</v>
      </c>
      <c r="J17" s="76">
        <f>分析係数表!G20</f>
        <v>0.10126582278481013</v>
      </c>
      <c r="K17" s="78">
        <f t="shared" si="3"/>
        <v>1.7632922111631432E-3</v>
      </c>
      <c r="L17" s="79"/>
      <c r="M17" s="80"/>
      <c r="N17" s="81">
        <f>分析係数表!H20</f>
        <v>5.6056567961212792E-4</v>
      </c>
      <c r="O17" s="82">
        <f t="shared" si="4"/>
        <v>1.0999392948408848E-2</v>
      </c>
      <c r="P17" s="76">
        <f>分析係数表!C20</f>
        <v>9.9464422341239977E-3</v>
      </c>
      <c r="Q17" s="82">
        <f t="shared" si="5"/>
        <v>1.0940482657177944E-4</v>
      </c>
      <c r="R17" s="83">
        <v>1.9766980723085831E-4</v>
      </c>
      <c r="S17" s="84">
        <f t="shared" si="6"/>
        <v>1.7610180392466899E-2</v>
      </c>
      <c r="T17" s="85">
        <f>分析係数表!F20</f>
        <v>0.22784810126582278</v>
      </c>
      <c r="U17" s="86">
        <f t="shared" si="7"/>
        <v>4.0124461653722049E-3</v>
      </c>
      <c r="V17" s="87">
        <f>分析係数表!D20</f>
        <v>1.2658227848101266E-2</v>
      </c>
      <c r="W17" s="88">
        <f t="shared" si="8"/>
        <v>0</v>
      </c>
      <c r="X17" s="76">
        <f>分析係数表!E20</f>
        <v>0</v>
      </c>
      <c r="Y17" s="89">
        <f t="shared" si="9"/>
        <v>0</v>
      </c>
    </row>
    <row r="18" spans="1:25" x14ac:dyDescent="0.2">
      <c r="A18" s="6" t="s">
        <v>6</v>
      </c>
      <c r="B18" s="5" t="s">
        <v>34</v>
      </c>
      <c r="C18" s="90"/>
      <c r="D18" s="76">
        <f>投入係数表!X18</f>
        <v>1.5891032917139614E-2</v>
      </c>
      <c r="E18" s="77">
        <f t="shared" si="0"/>
        <v>1.5891032917139614</v>
      </c>
      <c r="F18" s="76">
        <f>分析係数表!C21</f>
        <v>0.16340425531914893</v>
      </c>
      <c r="G18" s="77">
        <f t="shared" si="1"/>
        <v>0.25966624000772814</v>
      </c>
      <c r="H18" s="77">
        <v>0.27379313441522996</v>
      </c>
      <c r="I18" s="77">
        <f t="shared" si="2"/>
        <v>0.27379313441522996</v>
      </c>
      <c r="J18" s="76">
        <f>分析係数表!G21</f>
        <v>0.28521373510861947</v>
      </c>
      <c r="K18" s="78">
        <f t="shared" si="3"/>
        <v>7.8089562513664043E-2</v>
      </c>
      <c r="L18" s="79"/>
      <c r="M18" s="80"/>
      <c r="N18" s="81">
        <f>分析係数表!H21</f>
        <v>9.2444164707964954E-4</v>
      </c>
      <c r="O18" s="82">
        <f t="shared" si="4"/>
        <v>1.8139349774568977E-2</v>
      </c>
      <c r="P18" s="76">
        <f>分析係数表!C21</f>
        <v>0.16340425531914893</v>
      </c>
      <c r="Q18" s="82">
        <f t="shared" si="5"/>
        <v>2.9640469418870156E-3</v>
      </c>
      <c r="R18" s="83">
        <v>6.2505306518674583E-3</v>
      </c>
      <c r="S18" s="84">
        <f t="shared" si="6"/>
        <v>0.28004366506709744</v>
      </c>
      <c r="T18" s="85">
        <f>分析係数表!F21</f>
        <v>0.42560149497780891</v>
      </c>
      <c r="U18" s="86">
        <f t="shared" si="7"/>
        <v>0.11918700251162147</v>
      </c>
      <c r="V18" s="87">
        <f>分析係数表!D21</f>
        <v>2.6862882504087832E-2</v>
      </c>
      <c r="W18" s="88">
        <f t="shared" si="8"/>
        <v>0</v>
      </c>
      <c r="X18" s="76">
        <f>分析係数表!E21</f>
        <v>1.5884139219808455E-2</v>
      </c>
      <c r="Y18" s="89">
        <f t="shared" si="9"/>
        <v>0</v>
      </c>
    </row>
    <row r="19" spans="1:25" x14ac:dyDescent="0.2">
      <c r="A19" s="6" t="s">
        <v>7</v>
      </c>
      <c r="B19" s="5" t="s">
        <v>268</v>
      </c>
      <c r="C19" s="90"/>
      <c r="D19" s="76">
        <f>投入係数表!X19</f>
        <v>0</v>
      </c>
      <c r="E19" s="77">
        <f t="shared" si="0"/>
        <v>0</v>
      </c>
      <c r="F19" s="76">
        <f>分析係数表!C22</f>
        <v>3.8216560509554132E-2</v>
      </c>
      <c r="G19" s="77">
        <f t="shared" si="1"/>
        <v>0</v>
      </c>
      <c r="H19" s="77">
        <v>5.9442956210841943E-4</v>
      </c>
      <c r="I19" s="77">
        <f t="shared" si="2"/>
        <v>5.9442956210841943E-4</v>
      </c>
      <c r="J19" s="76">
        <f>分析係数表!G22</f>
        <v>0.19408999328408327</v>
      </c>
      <c r="K19" s="78">
        <f t="shared" si="3"/>
        <v>1.1537282971748369E-4</v>
      </c>
      <c r="L19" s="79"/>
      <c r="M19" s="80"/>
      <c r="N19" s="81">
        <f>分析係数表!H22</f>
        <v>3.9337942428921259E-5</v>
      </c>
      <c r="O19" s="82">
        <f t="shared" si="4"/>
        <v>7.7188722444974369E-4</v>
      </c>
      <c r="P19" s="76">
        <f>分析係数表!C22</f>
        <v>3.8216560509554132E-2</v>
      </c>
      <c r="Q19" s="82">
        <f t="shared" si="5"/>
        <v>2.9498874819735422E-5</v>
      </c>
      <c r="R19" s="83">
        <v>2.756433392133898E-4</v>
      </c>
      <c r="S19" s="84">
        <f t="shared" si="6"/>
        <v>8.7007290132180923E-4</v>
      </c>
      <c r="T19" s="85">
        <f>分析係数表!F22</f>
        <v>0.41168569509738079</v>
      </c>
      <c r="U19" s="86">
        <f t="shared" si="7"/>
        <v>3.5819656716606381E-4</v>
      </c>
      <c r="V19" s="87">
        <f>分析係数表!D22</f>
        <v>5.4398925453324379E-2</v>
      </c>
      <c r="W19" s="88">
        <f t="shared" si="8"/>
        <v>0</v>
      </c>
      <c r="X19" s="76">
        <f>分析係数表!E22</f>
        <v>5.104096709200806E-2</v>
      </c>
      <c r="Y19" s="89">
        <f t="shared" si="9"/>
        <v>0</v>
      </c>
    </row>
    <row r="20" spans="1:25" x14ac:dyDescent="0.2">
      <c r="A20" s="6" t="s">
        <v>8</v>
      </c>
      <c r="B20" s="5" t="s">
        <v>269</v>
      </c>
      <c r="C20" s="90"/>
      <c r="D20" s="76">
        <f>投入係数表!X20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5.7891541833730777E-4</v>
      </c>
      <c r="P20" s="76">
        <f>分析係数表!C23</f>
        <v>0</v>
      </c>
      <c r="Q20" s="82">
        <f t="shared" si="5"/>
        <v>0</v>
      </c>
      <c r="R20" s="83">
        <v>0</v>
      </c>
      <c r="S20" s="84">
        <f t="shared" si="6"/>
        <v>0</v>
      </c>
      <c r="T20" s="85">
        <f>分析係数表!F23</f>
        <v>0.44087572102779232</v>
      </c>
      <c r="U20" s="86">
        <f t="shared" si="7"/>
        <v>0</v>
      </c>
      <c r="V20" s="87">
        <f>分析係数表!D23</f>
        <v>3.2773990561090718E-2</v>
      </c>
      <c r="W20" s="88">
        <f t="shared" si="8"/>
        <v>0</v>
      </c>
      <c r="X20" s="76">
        <f>分析係数表!E23</f>
        <v>2.9103303618248557E-2</v>
      </c>
      <c r="Y20" s="89">
        <f t="shared" si="9"/>
        <v>0</v>
      </c>
    </row>
    <row r="21" spans="1:25" x14ac:dyDescent="0.2">
      <c r="A21" s="6" t="s">
        <v>9</v>
      </c>
      <c r="B21" s="5" t="s">
        <v>270</v>
      </c>
      <c r="C21" s="90"/>
      <c r="D21" s="76">
        <f>投入係数表!X21</f>
        <v>0</v>
      </c>
      <c r="E21" s="77">
        <f t="shared" si="0"/>
        <v>0</v>
      </c>
      <c r="F21" s="76">
        <f>分析係数表!C24</f>
        <v>0.44444444444444442</v>
      </c>
      <c r="G21" s="77">
        <f t="shared" si="1"/>
        <v>0</v>
      </c>
      <c r="H21" s="77">
        <v>6.1800199745123624E-3</v>
      </c>
      <c r="I21" s="77">
        <f t="shared" si="2"/>
        <v>6.1800199745123624E-3</v>
      </c>
      <c r="J21" s="76">
        <f>分析係数表!G24</f>
        <v>0.20874587458745875</v>
      </c>
      <c r="K21" s="78">
        <f t="shared" si="3"/>
        <v>1.2900536745475476E-3</v>
      </c>
      <c r="L21" s="79"/>
      <c r="M21" s="80"/>
      <c r="N21" s="81">
        <f>分析係数表!H24</f>
        <v>3.6387596746752162E-4</v>
      </c>
      <c r="O21" s="82">
        <f t="shared" si="4"/>
        <v>7.1399568261601293E-3</v>
      </c>
      <c r="P21" s="76">
        <f>分析係数表!C24</f>
        <v>0.44444444444444442</v>
      </c>
      <c r="Q21" s="82">
        <f t="shared" si="5"/>
        <v>3.1733141449600574E-3</v>
      </c>
      <c r="R21" s="83">
        <v>1.1058287211001685E-2</v>
      </c>
      <c r="S21" s="84">
        <f t="shared" si="6"/>
        <v>1.7238307185514046E-2</v>
      </c>
      <c r="T21" s="85">
        <f>分析係数表!F24</f>
        <v>0.39356435643564358</v>
      </c>
      <c r="U21" s="86">
        <f t="shared" si="7"/>
        <v>6.7843832735067664E-3</v>
      </c>
      <c r="V21" s="87">
        <f>分析係数表!D24</f>
        <v>4.9504950495049507E-2</v>
      </c>
      <c r="W21" s="88">
        <f t="shared" si="8"/>
        <v>0</v>
      </c>
      <c r="X21" s="76">
        <f>分析係数表!E24</f>
        <v>5.1980198019801978E-2</v>
      </c>
      <c r="Y21" s="89">
        <f t="shared" si="9"/>
        <v>0</v>
      </c>
    </row>
    <row r="22" spans="1:25" x14ac:dyDescent="0.2">
      <c r="A22" s="6" t="s">
        <v>10</v>
      </c>
      <c r="B22" s="5" t="s">
        <v>271</v>
      </c>
      <c r="C22" s="90"/>
      <c r="D22" s="76">
        <f>投入係数表!X22</f>
        <v>9.0805902383654935E-3</v>
      </c>
      <c r="E22" s="77">
        <f t="shared" si="0"/>
        <v>0.90805902383654935</v>
      </c>
      <c r="F22" s="76">
        <f>分析係数表!C25</f>
        <v>6.3926940639269514E-3</v>
      </c>
      <c r="G22" s="77">
        <f t="shared" si="1"/>
        <v>5.8049435313752111E-3</v>
      </c>
      <c r="H22" s="77">
        <v>5.9993693699149676E-3</v>
      </c>
      <c r="I22" s="77">
        <f t="shared" si="2"/>
        <v>5.9993693699149676E-3</v>
      </c>
      <c r="J22" s="76">
        <f>分析係数表!G25</f>
        <v>0.2</v>
      </c>
      <c r="K22" s="78">
        <f t="shared" si="3"/>
        <v>1.1998738739829936E-3</v>
      </c>
      <c r="L22" s="79"/>
      <c r="M22" s="80"/>
      <c r="N22" s="81">
        <f>分析係数表!H25</f>
        <v>5.212277371832066E-4</v>
      </c>
      <c r="O22" s="82">
        <f t="shared" si="4"/>
        <v>1.0227505723959102E-2</v>
      </c>
      <c r="P22" s="76">
        <f>分析係数表!C25</f>
        <v>6.3926940639269514E-3</v>
      </c>
      <c r="Q22" s="82">
        <f t="shared" si="5"/>
        <v>6.5381315130332273E-5</v>
      </c>
      <c r="R22" s="83">
        <v>1.7198556267216997E-4</v>
      </c>
      <c r="S22" s="84">
        <f t="shared" si="6"/>
        <v>6.1713549325871373E-3</v>
      </c>
      <c r="T22" s="85">
        <f>分析係数表!F25</f>
        <v>0.35238095238095241</v>
      </c>
      <c r="U22" s="86">
        <f t="shared" si="7"/>
        <v>2.1746679286259439E-3</v>
      </c>
      <c r="V22" s="87">
        <f>分析係数表!D25</f>
        <v>0.33333333333333331</v>
      </c>
      <c r="W22" s="88">
        <f t="shared" si="8"/>
        <v>0</v>
      </c>
      <c r="X22" s="76">
        <f>分析係数表!E25</f>
        <v>6.6666666666666666E-2</v>
      </c>
      <c r="Y22" s="89">
        <f t="shared" si="9"/>
        <v>0</v>
      </c>
    </row>
    <row r="23" spans="1:25" x14ac:dyDescent="0.2">
      <c r="A23" s="6" t="s">
        <v>11</v>
      </c>
      <c r="B23" s="5" t="s">
        <v>35</v>
      </c>
      <c r="C23" s="90"/>
      <c r="D23" s="76">
        <f>投入係数表!X23</f>
        <v>1.1350737797956867E-3</v>
      </c>
      <c r="E23" s="77">
        <f t="shared" si="0"/>
        <v>0.11350737797956867</v>
      </c>
      <c r="F23" s="76">
        <f>分析係数表!C26</f>
        <v>0.22258379433778064</v>
      </c>
      <c r="G23" s="77">
        <f t="shared" si="1"/>
        <v>2.5264902876025043E-2</v>
      </c>
      <c r="H23" s="77">
        <v>2.9451334404950458E-2</v>
      </c>
      <c r="I23" s="77">
        <f t="shared" si="2"/>
        <v>2.9451334404950458E-2</v>
      </c>
      <c r="J23" s="76">
        <f>分析係数表!G26</f>
        <v>0.19608865710560625</v>
      </c>
      <c r="K23" s="78">
        <f t="shared" si="3"/>
        <v>5.7750726134348741E-3</v>
      </c>
      <c r="L23" s="79"/>
      <c r="M23" s="80"/>
      <c r="N23" s="81">
        <f>分析係数表!H26</f>
        <v>1.1073630793741334E-2</v>
      </c>
      <c r="O23" s="82">
        <f t="shared" si="4"/>
        <v>0.21728625368260285</v>
      </c>
      <c r="P23" s="76">
        <f>分析係数表!C26</f>
        <v>0.22258379433778064</v>
      </c>
      <c r="Q23" s="82">
        <f t="shared" si="5"/>
        <v>4.8364398802115301E-2</v>
      </c>
      <c r="R23" s="83">
        <v>5.0856242869334836E-2</v>
      </c>
      <c r="S23" s="84">
        <f t="shared" si="6"/>
        <v>8.0307577274285294E-2</v>
      </c>
      <c r="T23" s="85">
        <f>分析係数表!F26</f>
        <v>0.33481095176010428</v>
      </c>
      <c r="U23" s="86">
        <f t="shared" si="7"/>
        <v>2.6887856380751581E-2</v>
      </c>
      <c r="V23" s="87">
        <f>分析係数表!D26</f>
        <v>0.20704041720990873</v>
      </c>
      <c r="W23" s="88">
        <f t="shared" si="8"/>
        <v>0</v>
      </c>
      <c r="X23" s="76">
        <f>分析係数表!E26</f>
        <v>0.22842242503259452</v>
      </c>
      <c r="Y23" s="89">
        <f t="shared" si="9"/>
        <v>0</v>
      </c>
    </row>
    <row r="24" spans="1:25" x14ac:dyDescent="0.2">
      <c r="A24" s="6" t="s">
        <v>12</v>
      </c>
      <c r="B24" s="5" t="s">
        <v>365</v>
      </c>
      <c r="C24" s="90"/>
      <c r="D24" s="76">
        <f>投入係数表!X24</f>
        <v>0</v>
      </c>
      <c r="E24" s="77">
        <f t="shared" si="0"/>
        <v>0</v>
      </c>
      <c r="F24" s="76">
        <f>分析係数表!C27</f>
        <v>1.0521885521885488E-2</v>
      </c>
      <c r="G24" s="77">
        <f t="shared" si="1"/>
        <v>0</v>
      </c>
      <c r="H24" s="77">
        <v>4.7419200129690029E-5</v>
      </c>
      <c r="I24" s="77">
        <f t="shared" si="2"/>
        <v>4.7419200129690029E-5</v>
      </c>
      <c r="J24" s="76">
        <f>分析係数表!G27</f>
        <v>0.17391304347826086</v>
      </c>
      <c r="K24" s="78">
        <f t="shared" si="3"/>
        <v>8.2468174138591361E-6</v>
      </c>
      <c r="L24" s="79"/>
      <c r="M24" s="80"/>
      <c r="N24" s="81">
        <f>分析係数表!H27</f>
        <v>1.0867106595989497E-2</v>
      </c>
      <c r="O24" s="82">
        <f t="shared" si="4"/>
        <v>0.21323384575424167</v>
      </c>
      <c r="P24" s="76">
        <f>分析係数表!C27</f>
        <v>1.0521885521885488E-2</v>
      </c>
      <c r="Q24" s="82">
        <f t="shared" si="5"/>
        <v>2.2436221144175187E-3</v>
      </c>
      <c r="R24" s="83">
        <v>2.2619492621966412E-3</v>
      </c>
      <c r="S24" s="84">
        <f t="shared" si="6"/>
        <v>2.3093684623263313E-3</v>
      </c>
      <c r="T24" s="85">
        <f>分析係数表!F27</f>
        <v>0.36231884057971014</v>
      </c>
      <c r="U24" s="86">
        <f t="shared" si="7"/>
        <v>8.367277037414244E-4</v>
      </c>
      <c r="V24" s="87">
        <f>分析係数表!D27</f>
        <v>0</v>
      </c>
      <c r="W24" s="88">
        <f t="shared" si="8"/>
        <v>0</v>
      </c>
      <c r="X24" s="76">
        <f>分析係数表!E27</f>
        <v>0</v>
      </c>
      <c r="Y24" s="89">
        <f t="shared" si="9"/>
        <v>0</v>
      </c>
    </row>
    <row r="25" spans="1:25" x14ac:dyDescent="0.2">
      <c r="A25" s="6" t="s">
        <v>13</v>
      </c>
      <c r="B25" s="5" t="s">
        <v>191</v>
      </c>
      <c r="C25" s="90"/>
      <c r="D25" s="76">
        <f>投入係数表!X25</f>
        <v>0</v>
      </c>
      <c r="E25" s="77">
        <f t="shared" si="0"/>
        <v>0</v>
      </c>
      <c r="F25" s="76">
        <f>分析係数表!C28</f>
        <v>5.934473521533068E-2</v>
      </c>
      <c r="G25" s="77">
        <f t="shared" si="1"/>
        <v>0</v>
      </c>
      <c r="H25" s="77">
        <v>6.1437963330547383E-3</v>
      </c>
      <c r="I25" s="77">
        <f t="shared" si="2"/>
        <v>6.1437963330547383E-3</v>
      </c>
      <c r="J25" s="76">
        <f>分析係数表!G28</f>
        <v>0.12525252525252525</v>
      </c>
      <c r="K25" s="78">
        <f t="shared" si="3"/>
        <v>7.6952600535231069E-4</v>
      </c>
      <c r="L25" s="79"/>
      <c r="M25" s="80"/>
      <c r="N25" s="81">
        <f>分析係数表!H28</f>
        <v>2.0780268088077654E-2</v>
      </c>
      <c r="O25" s="82">
        <f t="shared" si="4"/>
        <v>0.40774942631557709</v>
      </c>
      <c r="P25" s="76">
        <f>分析係数表!C28</f>
        <v>5.934473521533068E-2</v>
      </c>
      <c r="Q25" s="82">
        <f t="shared" si="5"/>
        <v>2.4197781738900911E-2</v>
      </c>
      <c r="R25" s="83">
        <v>2.5891214683956505E-2</v>
      </c>
      <c r="S25" s="84">
        <f t="shared" si="6"/>
        <v>3.2035011017011242E-2</v>
      </c>
      <c r="T25" s="85">
        <f>分析係数表!F28</f>
        <v>0.21414141414141413</v>
      </c>
      <c r="U25" s="86">
        <f t="shared" si="7"/>
        <v>6.8600225612185685E-3</v>
      </c>
      <c r="V25" s="87">
        <f>分析係数表!D28</f>
        <v>5.909090909090909E-2</v>
      </c>
      <c r="W25" s="88">
        <f t="shared" si="8"/>
        <v>0</v>
      </c>
      <c r="X25" s="76">
        <f>分析係数表!E28</f>
        <v>5.4040404040404041E-2</v>
      </c>
      <c r="Y25" s="89">
        <f t="shared" si="9"/>
        <v>0</v>
      </c>
    </row>
    <row r="26" spans="1:25" x14ac:dyDescent="0.2">
      <c r="A26" s="6" t="s">
        <v>14</v>
      </c>
      <c r="B26" s="5" t="s">
        <v>50</v>
      </c>
      <c r="C26" s="75">
        <f>最終需要_まとめ!C27</f>
        <v>100</v>
      </c>
      <c r="D26" s="76">
        <f>投入係数表!X26</f>
        <v>5.1078320090805901E-2</v>
      </c>
      <c r="E26" s="77">
        <f t="shared" si="0"/>
        <v>5.1078320090805898</v>
      </c>
      <c r="F26" s="76">
        <f>分析係数表!C29</f>
        <v>0.10737736577829282</v>
      </c>
      <c r="G26" s="77">
        <f t="shared" si="1"/>
        <v>0.54846554597311881</v>
      </c>
      <c r="H26" s="77">
        <v>0.56029621206353586</v>
      </c>
      <c r="I26" s="77">
        <f t="shared" si="2"/>
        <v>100.56029621206353</v>
      </c>
      <c r="J26" s="76">
        <f>分析係数表!G29</f>
        <v>0.26220204313280365</v>
      </c>
      <c r="K26" s="78">
        <f t="shared" si="3"/>
        <v>26.367115124842993</v>
      </c>
      <c r="L26" s="79"/>
      <c r="M26" s="80"/>
      <c r="N26" s="81">
        <f>分析係数表!H29</f>
        <v>9.8049821504086233E-3</v>
      </c>
      <c r="O26" s="82">
        <f t="shared" si="4"/>
        <v>0.19239289069409862</v>
      </c>
      <c r="P26" s="76">
        <f>分析係数表!C29</f>
        <v>0.10737736577829282</v>
      </c>
      <c r="Q26" s="82">
        <f t="shared" si="5"/>
        <v>2.0658641797203336E-2</v>
      </c>
      <c r="R26" s="83">
        <v>2.6500531807251315E-2</v>
      </c>
      <c r="S26" s="84">
        <f t="shared" si="6"/>
        <v>100.58679674387079</v>
      </c>
      <c r="T26" s="85">
        <f>分析係数表!F29</f>
        <v>0.42792281498297391</v>
      </c>
      <c r="U26" s="86">
        <f t="shared" si="7"/>
        <v>43.043385212757421</v>
      </c>
      <c r="V26" s="87">
        <f>分析係数表!D29</f>
        <v>0.20204313280363223</v>
      </c>
      <c r="W26" s="88">
        <f t="shared" si="8"/>
        <v>20</v>
      </c>
      <c r="X26" s="76">
        <f>分析係数表!E29</f>
        <v>0.12031782065834279</v>
      </c>
      <c r="Y26" s="89">
        <f t="shared" si="9"/>
        <v>12</v>
      </c>
    </row>
    <row r="27" spans="1:25" x14ac:dyDescent="0.2">
      <c r="A27" s="6" t="s">
        <v>15</v>
      </c>
      <c r="B27" s="5" t="s">
        <v>36</v>
      </c>
      <c r="C27" s="90"/>
      <c r="D27" s="76">
        <f>投入係数表!X27</f>
        <v>2.2701475595913734E-3</v>
      </c>
      <c r="E27" s="77">
        <f t="shared" si="0"/>
        <v>0.22701475595913734</v>
      </c>
      <c r="F27" s="76">
        <f>分析係数表!C30</f>
        <v>1</v>
      </c>
      <c r="G27" s="77">
        <f t="shared" si="1"/>
        <v>0.22701475595913734</v>
      </c>
      <c r="H27" s="77">
        <v>0.26681461433317383</v>
      </c>
      <c r="I27" s="77">
        <f t="shared" si="2"/>
        <v>0.26681461433317383</v>
      </c>
      <c r="J27" s="76">
        <f>分析係数表!G30</f>
        <v>0.34459787999611008</v>
      </c>
      <c r="K27" s="78">
        <f t="shared" si="3"/>
        <v>9.1943750451191422E-2</v>
      </c>
      <c r="L27" s="79"/>
      <c r="M27" s="80"/>
      <c r="N27" s="81">
        <f>分析係数表!H30</f>
        <v>0</v>
      </c>
      <c r="O27" s="82">
        <f t="shared" si="4"/>
        <v>0</v>
      </c>
      <c r="P27" s="76">
        <f>分析係数表!C30</f>
        <v>1</v>
      </c>
      <c r="Q27" s="82">
        <f t="shared" si="5"/>
        <v>0</v>
      </c>
      <c r="R27" s="83">
        <v>4.9053353100206296E-2</v>
      </c>
      <c r="S27" s="84">
        <f t="shared" si="6"/>
        <v>0.31586796743338014</v>
      </c>
      <c r="T27" s="85">
        <f>分析係数表!F30</f>
        <v>0.44063016629388313</v>
      </c>
      <c r="U27" s="86">
        <f t="shared" si="7"/>
        <v>0.13918095501708114</v>
      </c>
      <c r="V27" s="87">
        <f>分析係数表!D30</f>
        <v>9.4184576485461441E-2</v>
      </c>
      <c r="W27" s="88">
        <f t="shared" si="8"/>
        <v>0</v>
      </c>
      <c r="X27" s="76">
        <f>分析係数表!E30</f>
        <v>6.5934065934065936E-2</v>
      </c>
      <c r="Y27" s="89">
        <f t="shared" si="9"/>
        <v>0</v>
      </c>
    </row>
    <row r="28" spans="1:25" x14ac:dyDescent="0.2">
      <c r="A28" s="6" t="s">
        <v>16</v>
      </c>
      <c r="B28" s="5" t="s">
        <v>192</v>
      </c>
      <c r="C28" s="90"/>
      <c r="D28" s="76">
        <f>投入係数表!X28</f>
        <v>1.8161180476730987E-2</v>
      </c>
      <c r="E28" s="77">
        <f t="shared" si="0"/>
        <v>1.8161180476730987</v>
      </c>
      <c r="F28" s="76">
        <f>分析係数表!C31</f>
        <v>0.18861092824226466</v>
      </c>
      <c r="G28" s="77">
        <f t="shared" si="1"/>
        <v>0.34253971076915263</v>
      </c>
      <c r="H28" s="77">
        <v>0.38797399951217049</v>
      </c>
      <c r="I28" s="77">
        <f t="shared" si="2"/>
        <v>0.38797399951217049</v>
      </c>
      <c r="J28" s="76">
        <f>分析係数表!G31</f>
        <v>7.1118820468343447E-2</v>
      </c>
      <c r="K28" s="78">
        <f t="shared" si="3"/>
        <v>2.759225321769122E-2</v>
      </c>
      <c r="L28" s="79"/>
      <c r="M28" s="80"/>
      <c r="N28" s="81">
        <f>分析係数表!H31</f>
        <v>2.3061868748955085E-2</v>
      </c>
      <c r="O28" s="82">
        <f t="shared" si="4"/>
        <v>0.45251888533366219</v>
      </c>
      <c r="P28" s="76">
        <f>分析係数表!C31</f>
        <v>0.18861092824226466</v>
      </c>
      <c r="Q28" s="82">
        <f t="shared" si="5"/>
        <v>8.5350007009936946E-2</v>
      </c>
      <c r="R28" s="83">
        <v>0.109872335776769</v>
      </c>
      <c r="S28" s="84">
        <f t="shared" si="6"/>
        <v>0.49784633528893951</v>
      </c>
      <c r="T28" s="85">
        <f>分析係数表!F31</f>
        <v>0.34518647007805725</v>
      </c>
      <c r="U28" s="86">
        <f t="shared" si="7"/>
        <v>0.17184981911968597</v>
      </c>
      <c r="V28" s="87">
        <f>分析係数表!D31</f>
        <v>8.6730268863833475E-4</v>
      </c>
      <c r="W28" s="88">
        <f t="shared" si="8"/>
        <v>0</v>
      </c>
      <c r="X28" s="76">
        <f>分析係数表!E31</f>
        <v>8.6730268863833475E-4</v>
      </c>
      <c r="Y28" s="89">
        <f t="shared" si="9"/>
        <v>0</v>
      </c>
    </row>
    <row r="29" spans="1:25" x14ac:dyDescent="0.2">
      <c r="A29" s="6" t="s">
        <v>17</v>
      </c>
      <c r="B29" s="5" t="s">
        <v>272</v>
      </c>
      <c r="C29" s="90"/>
      <c r="D29" s="76">
        <f>投入係数表!X29</f>
        <v>0</v>
      </c>
      <c r="E29" s="77">
        <f t="shared" si="0"/>
        <v>0</v>
      </c>
      <c r="F29" s="76">
        <f>分析係数表!C32</f>
        <v>1</v>
      </c>
      <c r="G29" s="77">
        <f t="shared" si="1"/>
        <v>0</v>
      </c>
      <c r="H29" s="77">
        <v>1.9491639272691232E-2</v>
      </c>
      <c r="I29" s="77">
        <f t="shared" si="2"/>
        <v>1.9491639272691232E-2</v>
      </c>
      <c r="J29" s="76">
        <f>分析係数表!G32</f>
        <v>0.14006342494714588</v>
      </c>
      <c r="K29" s="78">
        <f t="shared" si="3"/>
        <v>2.7300657543674295E-3</v>
      </c>
      <c r="L29" s="79"/>
      <c r="M29" s="80"/>
      <c r="N29" s="81">
        <f>分析係数表!H32</f>
        <v>6.5891053568443107E-3</v>
      </c>
      <c r="O29" s="82">
        <f t="shared" si="4"/>
        <v>0.12929111009533206</v>
      </c>
      <c r="P29" s="76">
        <f>分析係数表!C32</f>
        <v>1</v>
      </c>
      <c r="Q29" s="82">
        <f t="shared" si="5"/>
        <v>0.12929111009533206</v>
      </c>
      <c r="R29" s="83">
        <v>0.1687865403437756</v>
      </c>
      <c r="S29" s="84">
        <f t="shared" si="6"/>
        <v>0.18827817961646684</v>
      </c>
      <c r="T29" s="85">
        <f>分析係数表!F32</f>
        <v>0.48202959830866809</v>
      </c>
      <c r="U29" s="86">
        <f t="shared" si="7"/>
        <v>9.0755655290812767E-2</v>
      </c>
      <c r="V29" s="87">
        <f>分析係数表!D32</f>
        <v>1.7441860465116279E-2</v>
      </c>
      <c r="W29" s="88">
        <f t="shared" si="8"/>
        <v>0</v>
      </c>
      <c r="X29" s="76">
        <f>分析係数表!E32</f>
        <v>2.6427061310782242E-2</v>
      </c>
      <c r="Y29" s="89">
        <f t="shared" si="9"/>
        <v>0</v>
      </c>
    </row>
    <row r="30" spans="1:25" x14ac:dyDescent="0.2">
      <c r="A30" s="6" t="s">
        <v>18</v>
      </c>
      <c r="B30" s="5" t="s">
        <v>273</v>
      </c>
      <c r="C30" s="90"/>
      <c r="D30" s="76">
        <f>投入係数表!X30</f>
        <v>0</v>
      </c>
      <c r="E30" s="77">
        <f t="shared" si="0"/>
        <v>0</v>
      </c>
      <c r="F30" s="76">
        <f>分析係数表!C33</f>
        <v>0.72406639004149376</v>
      </c>
      <c r="G30" s="77">
        <f t="shared" si="1"/>
        <v>0</v>
      </c>
      <c r="H30" s="77">
        <v>1.893870043408357E-2</v>
      </c>
      <c r="I30" s="77">
        <f t="shared" si="2"/>
        <v>1.893870043408357E-2</v>
      </c>
      <c r="J30" s="76">
        <f>分析係数表!G33</f>
        <v>0.50714966634890368</v>
      </c>
      <c r="K30" s="78">
        <f t="shared" si="3"/>
        <v>9.6047556062273196E-3</v>
      </c>
      <c r="L30" s="79"/>
      <c r="M30" s="80"/>
      <c r="N30" s="81">
        <f>分析係数表!H33</f>
        <v>9.6377958950857076E-4</v>
      </c>
      <c r="O30" s="82">
        <f t="shared" si="4"/>
        <v>1.891123699901872E-2</v>
      </c>
      <c r="P30" s="76">
        <f>分析係数表!C33</f>
        <v>0.72406639004149376</v>
      </c>
      <c r="Q30" s="82">
        <f t="shared" si="5"/>
        <v>1.3692991105098617E-2</v>
      </c>
      <c r="R30" s="83">
        <v>4.2419011033247418E-2</v>
      </c>
      <c r="S30" s="84">
        <f t="shared" si="6"/>
        <v>6.1357711467330989E-2</v>
      </c>
      <c r="T30" s="85">
        <f>分析係数表!F33</f>
        <v>0.64537654909437558</v>
      </c>
      <c r="U30" s="86">
        <f t="shared" si="7"/>
        <v>3.9598828087114471E-2</v>
      </c>
      <c r="V30" s="87">
        <f>分析係数表!D33</f>
        <v>8.8655862726406104E-2</v>
      </c>
      <c r="W30" s="88">
        <f t="shared" si="8"/>
        <v>0</v>
      </c>
      <c r="X30" s="76">
        <f>分析係数表!E33</f>
        <v>8.3889418493803616E-2</v>
      </c>
      <c r="Y30" s="89">
        <f t="shared" si="9"/>
        <v>0</v>
      </c>
    </row>
    <row r="31" spans="1:25" x14ac:dyDescent="0.2">
      <c r="A31" s="6" t="s">
        <v>19</v>
      </c>
      <c r="B31" s="5" t="s">
        <v>274</v>
      </c>
      <c r="C31" s="90"/>
      <c r="D31" s="76">
        <f>投入係数表!X31</f>
        <v>7.3779795686719635E-2</v>
      </c>
      <c r="E31" s="77">
        <f t="shared" si="0"/>
        <v>7.3779795686719636</v>
      </c>
      <c r="F31" s="76">
        <f>分析係数表!C34</f>
        <v>0.32384390579336431</v>
      </c>
      <c r="G31" s="77">
        <f t="shared" si="1"/>
        <v>2.3893137203823698</v>
      </c>
      <c r="H31" s="77">
        <v>2.5228569942254966</v>
      </c>
      <c r="I31" s="77">
        <f t="shared" si="2"/>
        <v>2.5228569942254966</v>
      </c>
      <c r="J31" s="76">
        <f>分析係数表!G34</f>
        <v>0.42504523132592403</v>
      </c>
      <c r="K31" s="78">
        <f t="shared" si="3"/>
        <v>1.0723283347128016</v>
      </c>
      <c r="L31" s="79"/>
      <c r="M31" s="80"/>
      <c r="N31" s="81">
        <f>分析係数表!H34</f>
        <v>0.16282957819891231</v>
      </c>
      <c r="O31" s="82">
        <f t="shared" si="4"/>
        <v>3.1950341938036013</v>
      </c>
      <c r="P31" s="76">
        <f>分析係数表!C34</f>
        <v>0.32384390579336431</v>
      </c>
      <c r="Q31" s="82">
        <f t="shared" si="5"/>
        <v>1.0346923524647111</v>
      </c>
      <c r="R31" s="83">
        <v>1.1172728222751946</v>
      </c>
      <c r="S31" s="84">
        <f t="shared" si="6"/>
        <v>3.640129816500691</v>
      </c>
      <c r="T31" s="85">
        <f>分析係数表!F34</f>
        <v>0.69998707676402172</v>
      </c>
      <c r="U31" s="86">
        <f t="shared" si="7"/>
        <v>2.5480438292938734</v>
      </c>
      <c r="V31" s="87">
        <f>分析係数表!D34</f>
        <v>0.29303437580770225</v>
      </c>
      <c r="W31" s="88">
        <f t="shared" si="8"/>
        <v>1</v>
      </c>
      <c r="X31" s="76">
        <f>分析係数表!E34</f>
        <v>0.18493150684931506</v>
      </c>
      <c r="Y31" s="89">
        <f t="shared" si="9"/>
        <v>1</v>
      </c>
    </row>
    <row r="32" spans="1:25" x14ac:dyDescent="0.2">
      <c r="A32" s="6" t="s">
        <v>20</v>
      </c>
      <c r="B32" s="5" t="s">
        <v>37</v>
      </c>
      <c r="C32" s="90"/>
      <c r="D32" s="76">
        <f>投入係数表!X32</f>
        <v>1.70261066969353E-2</v>
      </c>
      <c r="E32" s="77">
        <f t="shared" si="0"/>
        <v>1.7026106696935299</v>
      </c>
      <c r="F32" s="76">
        <f>分析係数表!C35</f>
        <v>0.26996197718631176</v>
      </c>
      <c r="G32" s="77">
        <f t="shared" si="1"/>
        <v>0.45964014276897569</v>
      </c>
      <c r="H32" s="77">
        <v>0.52738161432811637</v>
      </c>
      <c r="I32" s="77">
        <f t="shared" si="2"/>
        <v>0.52738161432811637</v>
      </c>
      <c r="J32" s="76">
        <f>分析係数表!G35</f>
        <v>0.31501962183374954</v>
      </c>
      <c r="K32" s="78">
        <f t="shared" si="3"/>
        <v>0.16613555670771557</v>
      </c>
      <c r="L32" s="79"/>
      <c r="M32" s="80"/>
      <c r="N32" s="81">
        <f>分析係数表!H35</f>
        <v>6.1563879901261762E-2</v>
      </c>
      <c r="O32" s="82">
        <f t="shared" si="4"/>
        <v>1.2080035062638488</v>
      </c>
      <c r="P32" s="76">
        <f>分析係数表!C35</f>
        <v>0.26996197718631176</v>
      </c>
      <c r="Q32" s="82">
        <f t="shared" si="5"/>
        <v>0.32611501499898576</v>
      </c>
      <c r="R32" s="83">
        <v>0.41051043986335889</v>
      </c>
      <c r="S32" s="84">
        <f t="shared" si="6"/>
        <v>0.93789205419147526</v>
      </c>
      <c r="T32" s="85">
        <f>分析係数表!F35</f>
        <v>0.64537995005351412</v>
      </c>
      <c r="U32" s="86">
        <f t="shared" si="7"/>
        <v>0.60529672708968207</v>
      </c>
      <c r="V32" s="87">
        <f>分析係数表!D35</f>
        <v>0.12557973599714592</v>
      </c>
      <c r="W32" s="88">
        <f t="shared" si="8"/>
        <v>0</v>
      </c>
      <c r="X32" s="76">
        <f>分析係数表!E35</f>
        <v>0.11630396004281128</v>
      </c>
      <c r="Y32" s="89">
        <f t="shared" si="9"/>
        <v>0</v>
      </c>
    </row>
    <row r="33" spans="1:25" x14ac:dyDescent="0.2">
      <c r="A33" s="6" t="s">
        <v>21</v>
      </c>
      <c r="B33" s="5" t="s">
        <v>38</v>
      </c>
      <c r="C33" s="90"/>
      <c r="D33" s="76">
        <f>投入係数表!X33</f>
        <v>1.1350737797956867E-3</v>
      </c>
      <c r="E33" s="77">
        <f t="shared" si="0"/>
        <v>0.11350737797956867</v>
      </c>
      <c r="F33" s="76">
        <f>分析係数表!C36</f>
        <v>0.80496031746031749</v>
      </c>
      <c r="G33" s="77">
        <f t="shared" si="1"/>
        <v>9.1368935012521843E-2</v>
      </c>
      <c r="H33" s="77">
        <v>0.28198897558652453</v>
      </c>
      <c r="I33" s="77">
        <f t="shared" si="2"/>
        <v>0.28198897558652453</v>
      </c>
      <c r="J33" s="76">
        <f>分析係数表!G36</f>
        <v>2.1935483870967741E-2</v>
      </c>
      <c r="K33" s="78">
        <f t="shared" si="3"/>
        <v>6.1855646257689247E-3</v>
      </c>
      <c r="L33" s="79"/>
      <c r="M33" s="80"/>
      <c r="N33" s="81">
        <f>分析係数表!H36</f>
        <v>0.17534887837691648</v>
      </c>
      <c r="O33" s="82">
        <f t="shared" si="4"/>
        <v>3.440687302984732</v>
      </c>
      <c r="P33" s="76">
        <f>分析係数表!C36</f>
        <v>0.80496031746031749</v>
      </c>
      <c r="Q33" s="82">
        <f t="shared" si="5"/>
        <v>2.7696167436922736</v>
      </c>
      <c r="R33" s="83">
        <v>2.8797925111697857</v>
      </c>
      <c r="S33" s="84">
        <f t="shared" si="6"/>
        <v>3.1617814867563103</v>
      </c>
      <c r="T33" s="85">
        <f>分析係数表!F36</f>
        <v>0.87987711213517661</v>
      </c>
      <c r="U33" s="86">
        <f t="shared" si="7"/>
        <v>2.7819791637696074</v>
      </c>
      <c r="V33" s="87">
        <f>分析係数表!D36</f>
        <v>1.130568356374808E-2</v>
      </c>
      <c r="W33" s="88">
        <f t="shared" si="8"/>
        <v>0</v>
      </c>
      <c r="X33" s="76">
        <f>分析係数表!E36</f>
        <v>2.9493087557603687E-3</v>
      </c>
      <c r="Y33" s="89">
        <f t="shared" si="9"/>
        <v>0</v>
      </c>
    </row>
    <row r="34" spans="1:25" x14ac:dyDescent="0.2">
      <c r="A34" s="6" t="s">
        <v>22</v>
      </c>
      <c r="B34" s="5" t="s">
        <v>377</v>
      </c>
      <c r="C34" s="90"/>
      <c r="D34" s="76">
        <f>投入係数表!X34</f>
        <v>9.5346197502837682E-2</v>
      </c>
      <c r="E34" s="77">
        <f t="shared" si="0"/>
        <v>9.5346197502837686</v>
      </c>
      <c r="F34" s="76">
        <f>分析係数表!C37</f>
        <v>0.55184267327524184</v>
      </c>
      <c r="G34" s="77">
        <f t="shared" si="1"/>
        <v>5.2616100516595132</v>
      </c>
      <c r="H34" s="77">
        <v>6.0002916036211396</v>
      </c>
      <c r="I34" s="77">
        <f t="shared" si="2"/>
        <v>6.0002916036211396</v>
      </c>
      <c r="J34" s="76">
        <f>分析係数表!G37</f>
        <v>0.39950799507995077</v>
      </c>
      <c r="K34" s="78">
        <f t="shared" si="3"/>
        <v>2.3971644684577442</v>
      </c>
      <c r="L34" s="79"/>
      <c r="M34" s="80"/>
      <c r="N34" s="81">
        <f>分析係数表!H37</f>
        <v>4.8346331245144224E-2</v>
      </c>
      <c r="O34" s="82">
        <f t="shared" si="4"/>
        <v>0.948649398848735</v>
      </c>
      <c r="P34" s="76">
        <f>分析係数表!C37</f>
        <v>0.55184267327524184</v>
      </c>
      <c r="Q34" s="82">
        <f t="shared" si="5"/>
        <v>0.52350522026163704</v>
      </c>
      <c r="R34" s="83">
        <v>0.67001315770560077</v>
      </c>
      <c r="S34" s="84">
        <f t="shared" si="6"/>
        <v>6.6703047613267401</v>
      </c>
      <c r="T34" s="85">
        <f>分析係数表!F37</f>
        <v>0.59204592045920457</v>
      </c>
      <c r="U34" s="86">
        <f t="shared" si="7"/>
        <v>3.9491267221631046</v>
      </c>
      <c r="V34" s="87">
        <f>分析係数表!D37</f>
        <v>7.6014760147601473E-2</v>
      </c>
      <c r="W34" s="88">
        <f t="shared" si="8"/>
        <v>1</v>
      </c>
      <c r="X34" s="76">
        <f>分析係数表!E37</f>
        <v>6.3468634686346864E-2</v>
      </c>
      <c r="Y34" s="89">
        <f t="shared" si="9"/>
        <v>0</v>
      </c>
    </row>
    <row r="35" spans="1:25" x14ac:dyDescent="0.2">
      <c r="A35" s="6" t="s">
        <v>23</v>
      </c>
      <c r="B35" s="5" t="s">
        <v>193</v>
      </c>
      <c r="C35" s="90"/>
      <c r="D35" s="76">
        <f>投入係数表!X35</f>
        <v>4.5402951191827468E-3</v>
      </c>
      <c r="E35" s="77">
        <f t="shared" si="0"/>
        <v>0.45402951191827468</v>
      </c>
      <c r="F35" s="76">
        <f>分析係数表!C38</f>
        <v>1.1757092007334657E-2</v>
      </c>
      <c r="G35" s="77">
        <f t="shared" si="1"/>
        <v>5.3380667456684027E-3</v>
      </c>
      <c r="H35" s="77">
        <v>8.3397703385233914E-3</v>
      </c>
      <c r="I35" s="77">
        <f t="shared" si="2"/>
        <v>8.3397703385233914E-3</v>
      </c>
      <c r="J35" s="76">
        <f>分析係数表!G38</f>
        <v>0.32317073170731708</v>
      </c>
      <c r="K35" s="78">
        <f t="shared" si="3"/>
        <v>2.6951696825715838E-3</v>
      </c>
      <c r="L35" s="79"/>
      <c r="M35" s="80"/>
      <c r="N35" s="81">
        <f>分析係数表!H38</f>
        <v>4.2711170992201251E-2</v>
      </c>
      <c r="O35" s="82">
        <f t="shared" si="4"/>
        <v>0.83807655394630909</v>
      </c>
      <c r="P35" s="76">
        <f>分析係数表!C38</f>
        <v>1.1757092007334657E-2</v>
      </c>
      <c r="Q35" s="82">
        <f t="shared" si="5"/>
        <v>9.8533431539367233E-3</v>
      </c>
      <c r="R35" s="83">
        <v>1.1787706166584642E-2</v>
      </c>
      <c r="S35" s="84">
        <f t="shared" si="6"/>
        <v>2.0127476505108034E-2</v>
      </c>
      <c r="T35" s="85">
        <f>分析係数表!F38</f>
        <v>0.53048780487804881</v>
      </c>
      <c r="U35" s="86">
        <f t="shared" si="7"/>
        <v>1.0677380828929262E-2</v>
      </c>
      <c r="V35" s="87">
        <f>分析係数表!D38</f>
        <v>0.25609756097560976</v>
      </c>
      <c r="W35" s="88">
        <f t="shared" si="8"/>
        <v>0</v>
      </c>
      <c r="X35" s="76">
        <f>分析係数表!E38</f>
        <v>0.24390243902439024</v>
      </c>
      <c r="Y35" s="89">
        <f t="shared" si="9"/>
        <v>0</v>
      </c>
    </row>
    <row r="36" spans="1:25" x14ac:dyDescent="0.2">
      <c r="A36" s="6" t="s">
        <v>24</v>
      </c>
      <c r="B36" s="5" t="s">
        <v>39</v>
      </c>
      <c r="C36" s="90"/>
      <c r="D36" s="76">
        <f>投入係数表!X36</f>
        <v>0</v>
      </c>
      <c r="E36" s="77">
        <f t="shared" si="0"/>
        <v>0</v>
      </c>
      <c r="F36" s="76">
        <f>分析係数表!C39</f>
        <v>1</v>
      </c>
      <c r="G36" s="77">
        <f t="shared" si="1"/>
        <v>0</v>
      </c>
      <c r="H36" s="77">
        <v>6.3183213218132323E-3</v>
      </c>
      <c r="I36" s="77">
        <f t="shared" si="2"/>
        <v>6.3183213218132323E-3</v>
      </c>
      <c r="J36" s="76">
        <f>分析係数表!G39</f>
        <v>0.35350897115602997</v>
      </c>
      <c r="K36" s="78">
        <f t="shared" si="3"/>
        <v>2.2335832699074032E-3</v>
      </c>
      <c r="L36" s="79"/>
      <c r="M36" s="80"/>
      <c r="N36" s="81">
        <f>分析係数表!H39</f>
        <v>3.855118358034283E-3</v>
      </c>
      <c r="O36" s="82">
        <f t="shared" si="4"/>
        <v>7.5644947996074879E-2</v>
      </c>
      <c r="P36" s="76">
        <f>分析係数表!C39</f>
        <v>1</v>
      </c>
      <c r="Q36" s="82">
        <f t="shared" si="5"/>
        <v>7.5644947996074879E-2</v>
      </c>
      <c r="R36" s="83">
        <v>8.4000245642144797E-2</v>
      </c>
      <c r="S36" s="84">
        <f t="shared" si="6"/>
        <v>9.0318566963958027E-2</v>
      </c>
      <c r="T36" s="85">
        <f>分析係数表!F39</f>
        <v>0.70417896888485121</v>
      </c>
      <c r="U36" s="86">
        <f t="shared" si="7"/>
        <v>6.3600435355837356E-2</v>
      </c>
      <c r="V36" s="87">
        <f>分析係数表!D39</f>
        <v>5.7687940040881215E-2</v>
      </c>
      <c r="W36" s="88">
        <f t="shared" si="8"/>
        <v>0</v>
      </c>
      <c r="X36" s="76">
        <f>分析係数表!E39</f>
        <v>7.3018396547808312E-2</v>
      </c>
      <c r="Y36" s="89">
        <f t="shared" si="9"/>
        <v>0</v>
      </c>
    </row>
    <row r="37" spans="1:25" x14ac:dyDescent="0.2">
      <c r="A37" s="6" t="s">
        <v>25</v>
      </c>
      <c r="B37" s="5" t="s">
        <v>40</v>
      </c>
      <c r="C37" s="90"/>
      <c r="D37" s="76">
        <f>投入係数表!X37</f>
        <v>0</v>
      </c>
      <c r="E37" s="77">
        <f t="shared" si="0"/>
        <v>0</v>
      </c>
      <c r="F37" s="76">
        <f>分析係数表!C40</f>
        <v>0.83949490339266697</v>
      </c>
      <c r="G37" s="77">
        <f t="shared" si="1"/>
        <v>0</v>
      </c>
      <c r="H37" s="77">
        <v>8.2717812148307786E-4</v>
      </c>
      <c r="I37" s="77">
        <f t="shared" si="2"/>
        <v>8.2717812148307786E-4</v>
      </c>
      <c r="J37" s="76">
        <f>分析係数表!G40</f>
        <v>0.50502596749874351</v>
      </c>
      <c r="K37" s="78">
        <f t="shared" si="3"/>
        <v>4.1774643109578459E-4</v>
      </c>
      <c r="L37" s="79"/>
      <c r="M37" s="80"/>
      <c r="N37" s="81">
        <f>分析係数表!H40</f>
        <v>2.8775704886755897E-2</v>
      </c>
      <c r="O37" s="82">
        <f t="shared" si="4"/>
        <v>0.56463550468498747</v>
      </c>
      <c r="P37" s="76">
        <f>分析係数表!C40</f>
        <v>0.83949490339266697</v>
      </c>
      <c r="Q37" s="82">
        <f t="shared" si="5"/>
        <v>0.47400862845759328</v>
      </c>
      <c r="R37" s="83">
        <v>0.47432743758428914</v>
      </c>
      <c r="S37" s="84">
        <f t="shared" si="6"/>
        <v>0.47515461570577222</v>
      </c>
      <c r="T37" s="85">
        <f>分析係数表!F40</f>
        <v>0.7013737644496566</v>
      </c>
      <c r="U37" s="86">
        <f t="shared" si="7"/>
        <v>0.33326098151318739</v>
      </c>
      <c r="V37" s="87">
        <f>分析係数表!D40</f>
        <v>8.3012229854246944E-2</v>
      </c>
      <c r="W37" s="88">
        <f t="shared" si="8"/>
        <v>0</v>
      </c>
      <c r="X37" s="76">
        <f>分析係数表!E40</f>
        <v>5.1013570112246609E-2</v>
      </c>
      <c r="Y37" s="89">
        <f t="shared" si="9"/>
        <v>0</v>
      </c>
    </row>
    <row r="38" spans="1:25" x14ac:dyDescent="0.2">
      <c r="A38" s="6" t="s">
        <v>26</v>
      </c>
      <c r="B38" s="5" t="s">
        <v>276</v>
      </c>
      <c r="C38" s="90"/>
      <c r="D38" s="76">
        <f>投入係数表!X38</f>
        <v>0</v>
      </c>
      <c r="E38" s="77">
        <f t="shared" si="0"/>
        <v>0</v>
      </c>
      <c r="F38" s="76">
        <f>分析係数表!C41</f>
        <v>0.80611940933656756</v>
      </c>
      <c r="G38" s="77">
        <f t="shared" si="1"/>
        <v>0</v>
      </c>
      <c r="H38" s="77">
        <v>9.5440721858012047E-4</v>
      </c>
      <c r="I38" s="77">
        <f t="shared" si="2"/>
        <v>9.5440721858012047E-4</v>
      </c>
      <c r="J38" s="76">
        <f>分析係数表!G41</f>
        <v>0.44252267454123601</v>
      </c>
      <c r="K38" s="78">
        <f t="shared" si="3"/>
        <v>4.2234683496753694E-4</v>
      </c>
      <c r="L38" s="79"/>
      <c r="M38" s="80"/>
      <c r="N38" s="81">
        <f>分析係数表!H41</f>
        <v>5.550583676720789E-2</v>
      </c>
      <c r="O38" s="82">
        <f t="shared" si="4"/>
        <v>1.0891328736985884</v>
      </c>
      <c r="P38" s="76">
        <f>分析係数表!C41</f>
        <v>0.80611940933656756</v>
      </c>
      <c r="Q38" s="82">
        <f t="shared" si="5"/>
        <v>0.87797114883494454</v>
      </c>
      <c r="R38" s="83">
        <v>0.89345451669041265</v>
      </c>
      <c r="S38" s="84">
        <f t="shared" si="6"/>
        <v>0.89440892390899274</v>
      </c>
      <c r="T38" s="85">
        <f>分析係数表!F41</f>
        <v>0.54745834212191524</v>
      </c>
      <c r="U38" s="86">
        <f t="shared" si="7"/>
        <v>0.48965162666226342</v>
      </c>
      <c r="V38" s="87">
        <f>分析係数表!D41</f>
        <v>0.12049145749841805</v>
      </c>
      <c r="W38" s="88">
        <f t="shared" si="8"/>
        <v>0</v>
      </c>
      <c r="X38" s="76">
        <f>分析係数表!E41</f>
        <v>0.11680025311115798</v>
      </c>
      <c r="Y38" s="89">
        <f t="shared" si="9"/>
        <v>0</v>
      </c>
    </row>
    <row r="39" spans="1:25" x14ac:dyDescent="0.2">
      <c r="A39" s="6" t="s">
        <v>51</v>
      </c>
      <c r="B39" s="5" t="s">
        <v>367</v>
      </c>
      <c r="C39" s="90"/>
      <c r="D39" s="76">
        <f>投入係数表!X39</f>
        <v>0</v>
      </c>
      <c r="E39" s="77">
        <f>$C$26*D39</f>
        <v>0</v>
      </c>
      <c r="F39" s="76">
        <f>分析係数表!C42</f>
        <v>0.71104294478527608</v>
      </c>
      <c r="G39" s="77">
        <f>E39*F39</f>
        <v>0</v>
      </c>
      <c r="H39" s="77">
        <v>1.4198733560992608E-2</v>
      </c>
      <c r="I39" s="77">
        <f>C39+H39</f>
        <v>1.4198733560992608E-2</v>
      </c>
      <c r="J39" s="76">
        <f>分析係数表!G42</f>
        <v>0.48544520547945208</v>
      </c>
      <c r="K39" s="78">
        <f>I39*J39</f>
        <v>6.892707131064049E-3</v>
      </c>
      <c r="L39" s="79"/>
      <c r="M39" s="80"/>
      <c r="N39" s="81">
        <f>分析係数表!H42</f>
        <v>1.3778114335729669E-2</v>
      </c>
      <c r="O39" s="82">
        <f t="shared" si="4"/>
        <v>0.27035350036352268</v>
      </c>
      <c r="P39" s="76">
        <f>分析係数表!C42</f>
        <v>0.71104294478527608</v>
      </c>
      <c r="Q39" s="82">
        <f>O39*P39</f>
        <v>0.19223294903148638</v>
      </c>
      <c r="R39" s="83">
        <v>0.19865915196837289</v>
      </c>
      <c r="S39" s="84">
        <f>I39+R39</f>
        <v>0.21285788552936549</v>
      </c>
      <c r="T39" s="85">
        <f>分析係数表!F42</f>
        <v>0.55821917808219179</v>
      </c>
      <c r="U39" s="86">
        <f>S39*T39</f>
        <v>0.11882135390851567</v>
      </c>
      <c r="V39" s="87">
        <f>分析係数表!D42</f>
        <v>0.36986301369863012</v>
      </c>
      <c r="W39" s="88">
        <f>ROUND(S39*V39,0)</f>
        <v>0</v>
      </c>
      <c r="X39" s="76">
        <f>分析係数表!E42</f>
        <v>0.3535958904109589</v>
      </c>
      <c r="Y39" s="89">
        <f>ROUND(S39*X39,0)</f>
        <v>0</v>
      </c>
    </row>
    <row r="40" spans="1:25" x14ac:dyDescent="0.2">
      <c r="A40" s="6" t="s">
        <v>194</v>
      </c>
      <c r="B40" s="5" t="s">
        <v>41</v>
      </c>
      <c r="C40" s="90"/>
      <c r="D40" s="76">
        <f>投入係数表!X40</f>
        <v>3.2917139614074914E-2</v>
      </c>
      <c r="E40" s="77">
        <f>$C$26*D40</f>
        <v>3.2917139614074915</v>
      </c>
      <c r="F40" s="76">
        <f>分析係数表!C43</f>
        <v>0.39669527347252465</v>
      </c>
      <c r="G40" s="77">
        <f>E40*F40</f>
        <v>1.3058073701138724</v>
      </c>
      <c r="H40" s="77">
        <v>1.6899876540299243</v>
      </c>
      <c r="I40" s="77">
        <f>C40+H40</f>
        <v>1.6899876540299243</v>
      </c>
      <c r="J40" s="76">
        <f>分析係数表!G43</f>
        <v>0.35613275613275613</v>
      </c>
      <c r="K40" s="78">
        <f>I40*J40</f>
        <v>0.60185996106000772</v>
      </c>
      <c r="L40" s="79"/>
      <c r="M40" s="80"/>
      <c r="N40" s="81">
        <f>分析係数表!H43</f>
        <v>3.7184190080937818E-2</v>
      </c>
      <c r="O40" s="82">
        <f t="shared" si="4"/>
        <v>0.72962639891112024</v>
      </c>
      <c r="P40" s="76">
        <f>分析係数表!C43</f>
        <v>0.39669527347252465</v>
      </c>
      <c r="Q40" s="82">
        <f>O40*P40</f>
        <v>0.2894393438488202</v>
      </c>
      <c r="R40" s="83">
        <v>0.47305302522349779</v>
      </c>
      <c r="S40" s="84">
        <f>I40+R40</f>
        <v>2.163040679253422</v>
      </c>
      <c r="T40" s="85">
        <f>分析係数表!F43</f>
        <v>0.65281385281385285</v>
      </c>
      <c r="U40" s="86">
        <f>S40*T40</f>
        <v>1.4120629196165198</v>
      </c>
      <c r="V40" s="87">
        <f>分析係数表!D43</f>
        <v>0.13751803751803751</v>
      </c>
      <c r="W40" s="88">
        <f>ROUND(S40*V40,0)</f>
        <v>0</v>
      </c>
      <c r="X40" s="76">
        <f>分析係数表!E43</f>
        <v>9.1486291486291491E-2</v>
      </c>
      <c r="Y40" s="89">
        <f>ROUND(S40*X40,0)</f>
        <v>0</v>
      </c>
    </row>
    <row r="41" spans="1:25" x14ac:dyDescent="0.2">
      <c r="A41" s="6" t="s">
        <v>340</v>
      </c>
      <c r="B41" s="5" t="s">
        <v>42</v>
      </c>
      <c r="C41" s="90"/>
      <c r="D41" s="76">
        <f>投入係数表!X41</f>
        <v>0</v>
      </c>
      <c r="E41" s="77">
        <f>$C$26*D41</f>
        <v>0</v>
      </c>
      <c r="F41" s="76">
        <f>分析係数表!C44</f>
        <v>0.38370118845500845</v>
      </c>
      <c r="G41" s="77">
        <f>E41*F41</f>
        <v>0</v>
      </c>
      <c r="H41" s="77">
        <v>2.4515455027761023E-3</v>
      </c>
      <c r="I41" s="77">
        <f>C41+H41</f>
        <v>2.4515455027761023E-3</v>
      </c>
      <c r="J41" s="76">
        <f>分析係数表!G44</f>
        <v>0.26240733113673803</v>
      </c>
      <c r="K41" s="78">
        <f>I41*J41</f>
        <v>6.4330351254374965E-4</v>
      </c>
      <c r="L41" s="79"/>
      <c r="M41" s="80"/>
      <c r="N41" s="81">
        <f>分析係数表!H44</f>
        <v>0.11164108061327853</v>
      </c>
      <c r="O41" s="82">
        <f t="shared" si="4"/>
        <v>2.1906159429883725</v>
      </c>
      <c r="P41" s="76">
        <f>分析係数表!C44</f>
        <v>0.38370118845500845</v>
      </c>
      <c r="Q41" s="82">
        <f>O41*P41</f>
        <v>0.84054194077312749</v>
      </c>
      <c r="R41" s="83">
        <v>0.85352945204989317</v>
      </c>
      <c r="S41" s="84">
        <f>I41+R41</f>
        <v>0.85598099755266932</v>
      </c>
      <c r="T41" s="85">
        <f>分析係数表!F44</f>
        <v>0.45680601317957165</v>
      </c>
      <c r="U41" s="86">
        <f>S41*T41</f>
        <v>0.39101726684950755</v>
      </c>
      <c r="V41" s="87">
        <f>分析係数表!D44</f>
        <v>0.17087108731466227</v>
      </c>
      <c r="W41" s="88">
        <f>ROUND(S41*V41,0)</f>
        <v>0</v>
      </c>
      <c r="X41" s="76">
        <f>分析係数表!E44</f>
        <v>0.10131795716639209</v>
      </c>
      <c r="Y41" s="89">
        <f>ROUND(S41*X41,0)</f>
        <v>0</v>
      </c>
    </row>
    <row r="42" spans="1:25" x14ac:dyDescent="0.2">
      <c r="A42" s="6" t="s">
        <v>341</v>
      </c>
      <c r="B42" s="5" t="s">
        <v>278</v>
      </c>
      <c r="C42" s="90"/>
      <c r="D42" s="76">
        <f>投入係数表!X42</f>
        <v>1.1350737797956867E-3</v>
      </c>
      <c r="E42" s="77">
        <f>$C$26*D42</f>
        <v>0.11350737797956867</v>
      </c>
      <c r="F42" s="76">
        <f>分析係数表!C45</f>
        <v>1</v>
      </c>
      <c r="G42" s="77">
        <f>E42*F42</f>
        <v>0.11350737797956867</v>
      </c>
      <c r="H42" s="77">
        <v>0.13739431395053195</v>
      </c>
      <c r="I42" s="77">
        <f>C42+H42</f>
        <v>0.13739431395053195</v>
      </c>
      <c r="J42" s="76">
        <f>分析係数表!G45</f>
        <v>0</v>
      </c>
      <c r="K42" s="78">
        <f>I42*J42</f>
        <v>0</v>
      </c>
      <c r="L42" s="79"/>
      <c r="M42" s="80"/>
      <c r="N42" s="81">
        <f>分析係数表!H45</f>
        <v>0</v>
      </c>
      <c r="O42" s="82">
        <f t="shared" si="4"/>
        <v>0</v>
      </c>
      <c r="P42" s="76">
        <f>分析係数表!C45</f>
        <v>1</v>
      </c>
      <c r="Q42" s="82">
        <f>O42*P42</f>
        <v>0</v>
      </c>
      <c r="R42" s="83">
        <v>1.1494319368242582E-2</v>
      </c>
      <c r="S42" s="84">
        <f>I42+R42</f>
        <v>0.14888863331877453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投入係数表!X43</f>
        <v>2.2701475595913734E-3</v>
      </c>
      <c r="E43" s="77">
        <f>$C$26*D43</f>
        <v>0.22701475595913734</v>
      </c>
      <c r="F43" s="76">
        <f>分析係数表!C46</f>
        <v>8.9294904786412777E-2</v>
      </c>
      <c r="G43" s="77">
        <f>E43*F43</f>
        <v>2.0271261018481902E-2</v>
      </c>
      <c r="H43" s="77">
        <v>3.3314785151378867E-2</v>
      </c>
      <c r="I43" s="77">
        <f>C43+H43</f>
        <v>3.3314785151378867E-2</v>
      </c>
      <c r="J43" s="76">
        <f>分析係数表!G46</f>
        <v>8.6206896551724137E-3</v>
      </c>
      <c r="K43" s="78">
        <f>I43*J43</f>
        <v>2.8719642371878335E-4</v>
      </c>
      <c r="L43" s="79"/>
      <c r="M43" s="80"/>
      <c r="N43" s="81">
        <f>分析係数表!H46</f>
        <v>2.2501303069342959E-2</v>
      </c>
      <c r="O43" s="82">
        <f t="shared" si="4"/>
        <v>0.4415194923852534</v>
      </c>
      <c r="P43" s="76">
        <f>分析係数表!C46</f>
        <v>8.9294904786412777E-2</v>
      </c>
      <c r="Q43" s="82">
        <f>O43*P43</f>
        <v>3.9425441033886503E-2</v>
      </c>
      <c r="R43" s="83">
        <v>4.4055205770186838E-2</v>
      </c>
      <c r="S43" s="84">
        <f>I43+R43</f>
        <v>7.7369990921565712E-2</v>
      </c>
      <c r="T43" s="85">
        <f>分析係数表!F46</f>
        <v>0.31609195402298851</v>
      </c>
      <c r="U43" s="86">
        <f>S43*T43</f>
        <v>2.4456031613138588E-2</v>
      </c>
      <c r="V43" s="87">
        <f>分析係数表!D46</f>
        <v>1.4367816091954023E-2</v>
      </c>
      <c r="W43" s="88">
        <f>ROUND(S43*V43,0)</f>
        <v>0</v>
      </c>
      <c r="X43" s="76">
        <f>分析係数表!E46</f>
        <v>4.3103448275862072E-2</v>
      </c>
      <c r="Y43" s="89">
        <f>ROUND(S43*X43,0)</f>
        <v>0</v>
      </c>
    </row>
    <row r="44" spans="1:25" x14ac:dyDescent="0.2">
      <c r="A44" s="192">
        <v>40</v>
      </c>
      <c r="B44" s="14" t="s">
        <v>150</v>
      </c>
      <c r="C44" s="197">
        <f>SUM(C5:C43)</f>
        <v>100</v>
      </c>
      <c r="D44" s="92">
        <f>投入係数表!X44</f>
        <v>0.55164585698070379</v>
      </c>
      <c r="E44" s="91">
        <f>SUM(E5:E43)</f>
        <v>55.164585698070354</v>
      </c>
      <c r="F44" s="92">
        <f>分析係数表!C47</f>
        <v>0.47263002368346718</v>
      </c>
      <c r="G44" s="91">
        <f>SUM(G5:G43)</f>
        <v>13.407615393417242</v>
      </c>
      <c r="H44" s="91">
        <f>SUM(H5:H43)</f>
        <v>15.484604144784011</v>
      </c>
      <c r="I44" s="91">
        <f>SUM(I5:I43)</f>
        <v>115.484604144784</v>
      </c>
      <c r="J44" s="92">
        <f>分析係数表!G47</f>
        <v>0.26462048578521241</v>
      </c>
      <c r="K44" s="93">
        <f>SUM(K5:K43)</f>
        <v>31.294979523015666</v>
      </c>
      <c r="L44" s="94">
        <f>最終需要_まとめ!$L$33</f>
        <v>0.627</v>
      </c>
      <c r="M44" s="91">
        <f>K44*L44</f>
        <v>19.621952160930821</v>
      </c>
      <c r="N44" s="95">
        <f>分析係数表!H47</f>
        <v>1</v>
      </c>
      <c r="O44" s="96">
        <f>SUM(O5:O43)</f>
        <v>19.621952160930821</v>
      </c>
      <c r="P44" s="92">
        <f>分析係数表!C47</f>
        <v>0.47263002368346718</v>
      </c>
      <c r="Q44" s="96">
        <f>SUM(Q5:Q43)</f>
        <v>8.3759237824478454</v>
      </c>
      <c r="R44" s="91">
        <f>SUM(R5:R43)</f>
        <v>9.4082062061151834</v>
      </c>
      <c r="S44" s="97">
        <f>SUM(S5:S43)</f>
        <v>124.89281035089921</v>
      </c>
      <c r="T44" s="98">
        <f>分析係数表!F47</f>
        <v>0.52662257348619745</v>
      </c>
      <c r="U44" s="99">
        <f>SUM(U5:U43)</f>
        <v>57.744537697446241</v>
      </c>
      <c r="V44" s="100">
        <f>分析係数表!D47</f>
        <v>0.12117876158981061</v>
      </c>
      <c r="W44" s="101">
        <f>SUM(W5:W43)</f>
        <v>22</v>
      </c>
      <c r="X44" s="92">
        <f>分析係数表!E47</f>
        <v>8.7670283594003556E-2</v>
      </c>
      <c r="Y44" s="102">
        <f>SUM(Y5:Y43)</f>
        <v>13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293</v>
      </c>
      <c r="S2" s="3" t="s">
        <v>152</v>
      </c>
      <c r="U2" s="64" t="s">
        <v>209</v>
      </c>
      <c r="W2" s="3" t="s">
        <v>130</v>
      </c>
      <c r="Y2" s="3" t="s">
        <v>153</v>
      </c>
    </row>
    <row r="3" spans="1:25" ht="44" x14ac:dyDescent="0.2">
      <c r="B3" s="65"/>
      <c r="C3" s="66" t="s">
        <v>227</v>
      </c>
      <c r="D3" s="66" t="s">
        <v>235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投入係数表!Y5</f>
        <v>1.0697267334435477E-3</v>
      </c>
      <c r="E5" s="77">
        <f t="shared" ref="E5:E38" si="0">$C$27*D5</f>
        <v>0.10697267334435477</v>
      </c>
      <c r="F5" s="76">
        <f>分析係数表!C8</f>
        <v>1</v>
      </c>
      <c r="G5" s="77">
        <f t="shared" ref="G5:G38" si="1">E5*F5</f>
        <v>0.10697267334435477</v>
      </c>
      <c r="H5" s="77">
        <f t="array" ref="H5:H43">MMULT(逆行列係数!C5:AO43,'23'!G5:G43)</f>
        <v>0.12727426097123032</v>
      </c>
      <c r="I5" s="77">
        <f t="shared" ref="I5:I38" si="2">C5+H5</f>
        <v>0.12727426097123032</v>
      </c>
      <c r="J5" s="76">
        <f>分析係数表!G8</f>
        <v>0.11965371866250442</v>
      </c>
      <c r="K5" s="78">
        <f t="shared" ref="K5:K38" si="3">I5*J5</f>
        <v>1.5228838615229759E-2</v>
      </c>
      <c r="L5" s="79" t="s">
        <v>183</v>
      </c>
      <c r="M5" s="80" t="s">
        <v>183</v>
      </c>
      <c r="N5" s="81">
        <f>分析係数表!H8</f>
        <v>1.2017741412035444E-2</v>
      </c>
      <c r="O5" s="82">
        <f t="shared" ref="O5:O43" si="4">$M$44*N5</f>
        <v>0.29640923400650421</v>
      </c>
      <c r="P5" s="76">
        <f>分析係数表!C8</f>
        <v>1</v>
      </c>
      <c r="Q5" s="82">
        <f t="shared" ref="Q5:Q38" si="5">O5*P5</f>
        <v>0.29640923400650421</v>
      </c>
      <c r="R5" s="83">
        <f t="array" ref="R5:R43">MMULT(逆行列係数!C5:AO43,'23'!Q5:Q43)</f>
        <v>0.44143840812859958</v>
      </c>
      <c r="S5" s="84">
        <f t="shared" ref="S5:S38" si="6">I5+R5</f>
        <v>0.56871266909982987</v>
      </c>
      <c r="T5" s="85">
        <f>分析係数表!F8</f>
        <v>0.45142084768126667</v>
      </c>
      <c r="U5" s="86">
        <f t="shared" ref="U5:U38" si="7">S5*T5</f>
        <v>0.2567287551721209</v>
      </c>
      <c r="V5" s="87">
        <f>分析係数表!D8</f>
        <v>0.2219933704502301</v>
      </c>
      <c r="W5" s="167">
        <f t="shared" ref="W5:W38" si="8">ROUND(S5*V5,0)</f>
        <v>0</v>
      </c>
      <c r="X5" s="76">
        <f>分析係数表!E8</f>
        <v>0.14173076304186916</v>
      </c>
      <c r="Y5" s="166">
        <f t="shared" ref="Y5:Y38" si="9">ROUND(S5*X5,0)</f>
        <v>0</v>
      </c>
    </row>
    <row r="6" spans="1:25" x14ac:dyDescent="0.2">
      <c r="A6" s="6" t="s">
        <v>219</v>
      </c>
      <c r="B6" s="5" t="s">
        <v>265</v>
      </c>
      <c r="C6" s="90"/>
      <c r="D6" s="76">
        <f>投入係数表!Y6</f>
        <v>4.8623942429252163E-5</v>
      </c>
      <c r="E6" s="77">
        <f t="shared" si="0"/>
        <v>4.8623942429252163E-3</v>
      </c>
      <c r="F6" s="76">
        <f>分析係数表!C9</f>
        <v>0.51136363636363635</v>
      </c>
      <c r="G6" s="77">
        <f t="shared" si="1"/>
        <v>2.4864516014958494E-3</v>
      </c>
      <c r="H6" s="77">
        <v>6.7274715559718177E-3</v>
      </c>
      <c r="I6" s="77">
        <f t="shared" si="2"/>
        <v>6.7274715559718177E-3</v>
      </c>
      <c r="J6" s="76">
        <f>分析係数表!G9</f>
        <v>0.25773195876288657</v>
      </c>
      <c r="K6" s="78">
        <f t="shared" si="3"/>
        <v>1.7338844216422209E-3</v>
      </c>
      <c r="L6" s="79"/>
      <c r="M6" s="80"/>
      <c r="N6" s="81">
        <f>分析係数表!H9</f>
        <v>6.2940707886274014E-4</v>
      </c>
      <c r="O6" s="82">
        <f t="shared" si="4"/>
        <v>1.5523887869407749E-2</v>
      </c>
      <c r="P6" s="76">
        <f>分析係数表!C9</f>
        <v>0.51136363636363635</v>
      </c>
      <c r="Q6" s="82">
        <f t="shared" si="5"/>
        <v>7.9383517514016889E-3</v>
      </c>
      <c r="R6" s="83">
        <v>9.4595275464224027E-3</v>
      </c>
      <c r="S6" s="84">
        <f t="shared" si="6"/>
        <v>1.6186999102394219E-2</v>
      </c>
      <c r="T6" s="85">
        <f>分析係数表!F9</f>
        <v>0.69072164948453607</v>
      </c>
      <c r="U6" s="86">
        <f t="shared" si="7"/>
        <v>1.118071072021044E-2</v>
      </c>
      <c r="V6" s="87">
        <f>分析係数表!D9</f>
        <v>0.13402061855670103</v>
      </c>
      <c r="W6" s="167">
        <f t="shared" si="8"/>
        <v>0</v>
      </c>
      <c r="X6" s="76">
        <f>分析係数表!E9</f>
        <v>0</v>
      </c>
      <c r="Y6" s="166">
        <f t="shared" si="9"/>
        <v>0</v>
      </c>
    </row>
    <row r="7" spans="1:25" x14ac:dyDescent="0.2">
      <c r="A7" s="6" t="s">
        <v>220</v>
      </c>
      <c r="B7" s="5" t="s">
        <v>266</v>
      </c>
      <c r="C7" s="90"/>
      <c r="D7" s="76">
        <f>投入係数表!Y7</f>
        <v>0</v>
      </c>
      <c r="E7" s="77">
        <f t="shared" si="0"/>
        <v>0</v>
      </c>
      <c r="F7" s="76">
        <f>分析係数表!C10</f>
        <v>1</v>
      </c>
      <c r="G7" s="77">
        <f t="shared" si="1"/>
        <v>0</v>
      </c>
      <c r="H7" s="77">
        <v>5.2310768221400065E-4</v>
      </c>
      <c r="I7" s="77">
        <f t="shared" si="2"/>
        <v>5.2310768221400065E-4</v>
      </c>
      <c r="J7" s="76">
        <f>分析係数表!G10</f>
        <v>0.17918250950570341</v>
      </c>
      <c r="K7" s="78">
        <f t="shared" si="3"/>
        <v>9.3731747240816655E-5</v>
      </c>
      <c r="L7" s="79"/>
      <c r="M7" s="80"/>
      <c r="N7" s="81">
        <f>分析係数表!H10</f>
        <v>1.2293107009037892E-3</v>
      </c>
      <c r="O7" s="82">
        <f t="shared" si="4"/>
        <v>3.0320093494937007E-2</v>
      </c>
      <c r="P7" s="76">
        <f>分析係数表!C10</f>
        <v>1</v>
      </c>
      <c r="Q7" s="82">
        <f t="shared" si="5"/>
        <v>3.0320093494937007E-2</v>
      </c>
      <c r="R7" s="83">
        <v>4.8735560195089157E-2</v>
      </c>
      <c r="S7" s="84">
        <f t="shared" si="6"/>
        <v>4.925866787730316E-2</v>
      </c>
      <c r="T7" s="85">
        <f>分析係数表!F10</f>
        <v>0.51806083650190116</v>
      </c>
      <c r="U7" s="86">
        <f t="shared" si="7"/>
        <v>2.5518986685485003E-2</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投入係数表!Y8</f>
        <v>6.6614801128075463E-3</v>
      </c>
      <c r="E8" s="77">
        <f t="shared" si="0"/>
        <v>0.66614801128075463</v>
      </c>
      <c r="F8" s="76">
        <f>分析係数表!C11</f>
        <v>1.1623683254631256E-2</v>
      </c>
      <c r="G8" s="77">
        <f t="shared" si="1"/>
        <v>7.7430934838300207E-3</v>
      </c>
      <c r="H8" s="77">
        <v>1.4457959373261312E-2</v>
      </c>
      <c r="I8" s="77">
        <f t="shared" si="2"/>
        <v>1.4457959373261312E-2</v>
      </c>
      <c r="J8" s="76">
        <f>分析係数表!G11</f>
        <v>0.35416666666666669</v>
      </c>
      <c r="K8" s="78">
        <f t="shared" si="3"/>
        <v>5.1205272780300484E-3</v>
      </c>
      <c r="L8" s="79"/>
      <c r="M8" s="80"/>
      <c r="N8" s="81">
        <f>分析係数表!H11</f>
        <v>-1.9668971214460629E-5</v>
      </c>
      <c r="O8" s="82">
        <f t="shared" si="4"/>
        <v>-4.8512149591899216E-4</v>
      </c>
      <c r="P8" s="76">
        <f>分析係数表!C11</f>
        <v>1.1623683254631256E-2</v>
      </c>
      <c r="Q8" s="82">
        <f t="shared" si="5"/>
        <v>-5.6388986085752543E-6</v>
      </c>
      <c r="R8" s="83">
        <v>1.6567139946255301E-3</v>
      </c>
      <c r="S8" s="84">
        <f t="shared" si="6"/>
        <v>1.6114673367886842E-2</v>
      </c>
      <c r="T8" s="85">
        <f>分析係数表!F11</f>
        <v>0.60416666666666663</v>
      </c>
      <c r="U8" s="86">
        <f t="shared" si="7"/>
        <v>9.7359484930982995E-3</v>
      </c>
      <c r="V8" s="87">
        <f>分析係数表!D11</f>
        <v>8.3333333333333329E-2</v>
      </c>
      <c r="W8" s="167">
        <f t="shared" si="8"/>
        <v>0</v>
      </c>
      <c r="X8" s="76">
        <f>分析係数表!E11</f>
        <v>6.25E-2</v>
      </c>
      <c r="Y8" s="166">
        <f t="shared" si="9"/>
        <v>0</v>
      </c>
    </row>
    <row r="9" spans="1:25" x14ac:dyDescent="0.2">
      <c r="A9" s="6" t="s">
        <v>222</v>
      </c>
      <c r="B9" s="5" t="s">
        <v>190</v>
      </c>
      <c r="C9" s="90"/>
      <c r="D9" s="76">
        <f>投入係数表!Y9</f>
        <v>4.8623942429252163E-5</v>
      </c>
      <c r="E9" s="77">
        <f t="shared" si="0"/>
        <v>4.8623942429252163E-3</v>
      </c>
      <c r="F9" s="76">
        <f>分析係数表!C12</f>
        <v>0.11373523927905527</v>
      </c>
      <c r="G9" s="77">
        <f t="shared" si="1"/>
        <v>5.5302557268820031E-4</v>
      </c>
      <c r="H9" s="77">
        <v>3.2081122106532669E-3</v>
      </c>
      <c r="I9" s="77">
        <f t="shared" si="2"/>
        <v>3.2081122106532669E-3</v>
      </c>
      <c r="J9" s="76">
        <f>分析係数表!G12</f>
        <v>0.14013636107511129</v>
      </c>
      <c r="K9" s="78">
        <f t="shared" si="3"/>
        <v>4.4957317112157973E-4</v>
      </c>
      <c r="L9" s="79"/>
      <c r="M9" s="80"/>
      <c r="N9" s="81">
        <f>分析係数表!H12</f>
        <v>9.2788371704218012E-2</v>
      </c>
      <c r="O9" s="82">
        <f t="shared" si="4"/>
        <v>2.2885606569978454</v>
      </c>
      <c r="P9" s="76">
        <f>分析係数表!C12</f>
        <v>0.11373523927905527</v>
      </c>
      <c r="Q9" s="82">
        <f t="shared" si="5"/>
        <v>0.26028999392828189</v>
      </c>
      <c r="R9" s="83">
        <v>0.29410194298181752</v>
      </c>
      <c r="S9" s="84">
        <f t="shared" si="6"/>
        <v>0.29731005519247078</v>
      </c>
      <c r="T9" s="85">
        <f>分析係数表!F12</f>
        <v>0.31610976503070942</v>
      </c>
      <c r="U9" s="86">
        <f t="shared" si="7"/>
        <v>9.398261168815919E-2</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投入係数表!Y10</f>
        <v>3.3064280851891471E-3</v>
      </c>
      <c r="E10" s="77">
        <f t="shared" si="0"/>
        <v>0.3306428085189147</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0.34661930883411984</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投入係数表!Y11</f>
        <v>5.0034036759700473E-2</v>
      </c>
      <c r="E11" s="77">
        <f t="shared" si="0"/>
        <v>5.0034036759700475</v>
      </c>
      <c r="F11" s="76">
        <f>分析係数表!C14</f>
        <v>8.3810515356585125E-2</v>
      </c>
      <c r="G11" s="77">
        <f t="shared" si="1"/>
        <v>0.41933784062008211</v>
      </c>
      <c r="H11" s="77">
        <v>0.44763753599382311</v>
      </c>
      <c r="I11" s="77">
        <f t="shared" si="2"/>
        <v>0.44763753599382311</v>
      </c>
      <c r="J11" s="76">
        <f>分析係数表!G14</f>
        <v>0.16188655194391333</v>
      </c>
      <c r="K11" s="78">
        <f t="shared" si="3"/>
        <v>7.2466497222709411E-2</v>
      </c>
      <c r="L11" s="79"/>
      <c r="M11" s="80"/>
      <c r="N11" s="81">
        <f>分析係数表!H14</f>
        <v>1.1703037872604074E-3</v>
      </c>
      <c r="O11" s="82">
        <f t="shared" si="4"/>
        <v>2.8864729007180033E-2</v>
      </c>
      <c r="P11" s="76">
        <f>分析係数表!C14</f>
        <v>8.3810515356585125E-2</v>
      </c>
      <c r="Q11" s="82">
        <f t="shared" si="5"/>
        <v>2.4191678137199303E-3</v>
      </c>
      <c r="R11" s="83">
        <v>9.0652783164228666E-3</v>
      </c>
      <c r="S11" s="84">
        <f t="shared" si="6"/>
        <v>0.45670281431024595</v>
      </c>
      <c r="T11" s="85">
        <f>分析係数表!F14</f>
        <v>0.30656469088591459</v>
      </c>
      <c r="U11" s="86">
        <f t="shared" si="7"/>
        <v>0.14000895709574779</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投入係数表!Y12</f>
        <v>5.7376252066517553E-3</v>
      </c>
      <c r="E12" s="77">
        <f t="shared" si="0"/>
        <v>0.57376252066517552</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0.21127041147272105</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投入係数表!Y13</f>
        <v>1.2836720801322572E-2</v>
      </c>
      <c r="E13" s="77">
        <f t="shared" si="0"/>
        <v>1.2836720801322572</v>
      </c>
      <c r="F13" s="76">
        <f>分析係数表!C16</f>
        <v>0.33235149729995095</v>
      </c>
      <c r="G13" s="77">
        <f t="shared" si="1"/>
        <v>0.42663033787409832</v>
      </c>
      <c r="H13" s="77">
        <v>0.51163334610773836</v>
      </c>
      <c r="I13" s="77">
        <f t="shared" si="2"/>
        <v>0.51163334610773836</v>
      </c>
      <c r="J13" s="76">
        <f>分析係数表!G16</f>
        <v>3.3478406427854032E-2</v>
      </c>
      <c r="K13" s="78">
        <f t="shared" si="3"/>
        <v>1.7128669103037775E-2</v>
      </c>
      <c r="L13" s="79"/>
      <c r="M13" s="80"/>
      <c r="N13" s="81">
        <f>分析係数表!H16</f>
        <v>1.6757963474720455E-2</v>
      </c>
      <c r="O13" s="82">
        <f t="shared" si="4"/>
        <v>0.41332351452298127</v>
      </c>
      <c r="P13" s="76">
        <f>分析係数表!C16</f>
        <v>0.33235149729995095</v>
      </c>
      <c r="Q13" s="82">
        <f t="shared" si="5"/>
        <v>0.13736868892099086</v>
      </c>
      <c r="R13" s="83">
        <v>0.16967352217544038</v>
      </c>
      <c r="S13" s="84">
        <f t="shared" si="6"/>
        <v>0.68130686828317877</v>
      </c>
      <c r="T13" s="85">
        <f>分析係数表!F16</f>
        <v>0.28858386340810177</v>
      </c>
      <c r="U13" s="86">
        <f t="shared" si="7"/>
        <v>0.19661416821563443</v>
      </c>
      <c r="V13" s="87">
        <f>分析係数表!D16</f>
        <v>0</v>
      </c>
      <c r="W13" s="167">
        <f t="shared" si="8"/>
        <v>0</v>
      </c>
      <c r="X13" s="76">
        <f>分析係数表!E16</f>
        <v>0</v>
      </c>
      <c r="Y13" s="166">
        <f t="shared" si="9"/>
        <v>0</v>
      </c>
    </row>
    <row r="14" spans="1:25" x14ac:dyDescent="0.2">
      <c r="A14" s="6" t="s">
        <v>2</v>
      </c>
      <c r="B14" s="5" t="s">
        <v>364</v>
      </c>
      <c r="C14" s="90"/>
      <c r="D14" s="76">
        <f>投入係数表!Y14</f>
        <v>1.439268695905864E-2</v>
      </c>
      <c r="E14" s="77">
        <f t="shared" si="0"/>
        <v>1.439268695905864</v>
      </c>
      <c r="F14" s="76">
        <f>分析係数表!C17</f>
        <v>6.074586697424067E-2</v>
      </c>
      <c r="G14" s="77">
        <f t="shared" si="1"/>
        <v>8.742962474168646E-2</v>
      </c>
      <c r="H14" s="77">
        <v>9.6486399519716104E-2</v>
      </c>
      <c r="I14" s="77">
        <f t="shared" si="2"/>
        <v>9.6486399519716104E-2</v>
      </c>
      <c r="J14" s="76">
        <f>分析係数表!G17</f>
        <v>0.21321961620469082</v>
      </c>
      <c r="K14" s="78">
        <f t="shared" si="3"/>
        <v>2.0572793074566331E-2</v>
      </c>
      <c r="L14" s="79"/>
      <c r="M14" s="80"/>
      <c r="N14" s="81">
        <f>分析係数表!H17</f>
        <v>2.8520008260967912E-3</v>
      </c>
      <c r="O14" s="82">
        <f t="shared" si="4"/>
        <v>7.0342616908253858E-2</v>
      </c>
      <c r="P14" s="76">
        <f>分析係数表!C17</f>
        <v>6.074586697424067E-2</v>
      </c>
      <c r="Q14" s="82">
        <f t="shared" si="5"/>
        <v>4.2730232493287616E-3</v>
      </c>
      <c r="R14" s="83">
        <v>7.7941459316775343E-3</v>
      </c>
      <c r="S14" s="84">
        <f t="shared" si="6"/>
        <v>0.10428054545139363</v>
      </c>
      <c r="T14" s="85">
        <f>分析係数表!F17</f>
        <v>0.32302771855010659</v>
      </c>
      <c r="U14" s="86">
        <f t="shared" si="7"/>
        <v>3.3685506686324383E-2</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投入係数表!Y15</f>
        <v>5.7035884469512785E-2</v>
      </c>
      <c r="E15" s="77">
        <f t="shared" si="0"/>
        <v>5.7035884469512785</v>
      </c>
      <c r="F15" s="76">
        <f>分析係数表!C18</f>
        <v>0.54911591355599221</v>
      </c>
      <c r="G15" s="77">
        <f t="shared" si="1"/>
        <v>3.1319311805950543</v>
      </c>
      <c r="H15" s="77">
        <v>3.3036521013292908</v>
      </c>
      <c r="I15" s="77">
        <f t="shared" si="2"/>
        <v>3.3036521013292908</v>
      </c>
      <c r="J15" s="76">
        <f>分析係数表!G18</f>
        <v>0.21576398062527521</v>
      </c>
      <c r="K15" s="78">
        <f t="shared" si="3"/>
        <v>0.71280912798386287</v>
      </c>
      <c r="L15" s="79"/>
      <c r="M15" s="80"/>
      <c r="N15" s="81">
        <f>分析係数表!H18</f>
        <v>4.5238633793259444E-4</v>
      </c>
      <c r="O15" s="82">
        <f t="shared" si="4"/>
        <v>1.1157794406136819E-2</v>
      </c>
      <c r="P15" s="76">
        <f>分析係数表!C18</f>
        <v>0.54911591355599221</v>
      </c>
      <c r="Q15" s="82">
        <f t="shared" si="5"/>
        <v>6.1269224685957593E-3</v>
      </c>
      <c r="R15" s="83">
        <v>1.4248574667801018E-2</v>
      </c>
      <c r="S15" s="84">
        <f t="shared" si="6"/>
        <v>3.3179006759970919</v>
      </c>
      <c r="T15" s="85">
        <f>分析係数表!F18</f>
        <v>0.45985615734624979</v>
      </c>
      <c r="U15" s="86">
        <f t="shared" si="7"/>
        <v>1.5257570553205473</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投入係数表!Y16</f>
        <v>2.4798210638918603E-2</v>
      </c>
      <c r="E16" s="77">
        <f t="shared" si="0"/>
        <v>2.4798210638918605</v>
      </c>
      <c r="F16" s="76">
        <f>分析係数表!C19</f>
        <v>2.9142663503896937E-2</v>
      </c>
      <c r="G16" s="77">
        <f t="shared" si="1"/>
        <v>7.2268590814876202E-2</v>
      </c>
      <c r="H16" s="77">
        <v>8.6657223276741219E-2</v>
      </c>
      <c r="I16" s="77">
        <f t="shared" si="2"/>
        <v>8.6657223276741219E-2</v>
      </c>
      <c r="J16" s="76">
        <f>分析係数表!G19</f>
        <v>5.9139784946236562E-2</v>
      </c>
      <c r="K16" s="78">
        <f t="shared" si="3"/>
        <v>5.1248895486244806E-3</v>
      </c>
      <c r="L16" s="79"/>
      <c r="M16" s="80"/>
      <c r="N16" s="81">
        <f>分析係数表!H19</f>
        <v>-1.1801382728676376E-4</v>
      </c>
      <c r="O16" s="82">
        <f t="shared" si="4"/>
        <v>-2.9107289755139526E-3</v>
      </c>
      <c r="P16" s="76">
        <f>分析係数表!C19</f>
        <v>2.9142663503896937E-2</v>
      </c>
      <c r="Q16" s="82">
        <f t="shared" si="5"/>
        <v>-8.4826395084445795E-5</v>
      </c>
      <c r="R16" s="83">
        <v>1.8133413356432644E-4</v>
      </c>
      <c r="S16" s="84">
        <f t="shared" si="6"/>
        <v>8.683855741030555E-2</v>
      </c>
      <c r="T16" s="85">
        <f>分析係数表!F19</f>
        <v>0.2446236559139785</v>
      </c>
      <c r="U16" s="86">
        <f t="shared" si="7"/>
        <v>2.1242765388004854E-2</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投入係数表!Y17</f>
        <v>9.5789166585626764E-3</v>
      </c>
      <c r="E17" s="77">
        <f t="shared" si="0"/>
        <v>0.95789166585626762</v>
      </c>
      <c r="F17" s="76">
        <f>分析係数表!C20</f>
        <v>9.9464422341239977E-3</v>
      </c>
      <c r="G17" s="77">
        <f t="shared" si="1"/>
        <v>9.5276141209881728E-3</v>
      </c>
      <c r="H17" s="77">
        <v>1.1281370930113315E-2</v>
      </c>
      <c r="I17" s="77">
        <f t="shared" si="2"/>
        <v>1.1281370930113315E-2</v>
      </c>
      <c r="J17" s="76">
        <f>分析係数表!G20</f>
        <v>0.10126582278481013</v>
      </c>
      <c r="K17" s="78">
        <f t="shared" si="3"/>
        <v>1.1424173093785635E-3</v>
      </c>
      <c r="L17" s="79"/>
      <c r="M17" s="80"/>
      <c r="N17" s="81">
        <f>分析係数表!H20</f>
        <v>5.6056567961212792E-4</v>
      </c>
      <c r="O17" s="82">
        <f t="shared" si="4"/>
        <v>1.3825962633691277E-2</v>
      </c>
      <c r="P17" s="76">
        <f>分析係数表!C20</f>
        <v>9.9464422341239977E-3</v>
      </c>
      <c r="Q17" s="82">
        <f t="shared" si="5"/>
        <v>1.3751913866716717E-4</v>
      </c>
      <c r="R17" s="83">
        <v>2.4846601820677309E-4</v>
      </c>
      <c r="S17" s="84">
        <f t="shared" si="6"/>
        <v>1.1529836948320089E-2</v>
      </c>
      <c r="T17" s="85">
        <f>分析係数表!F20</f>
        <v>0.22784810126582278</v>
      </c>
      <c r="U17" s="86">
        <f t="shared" si="7"/>
        <v>2.6270514565792605E-3</v>
      </c>
      <c r="V17" s="87">
        <f>分析係数表!D20</f>
        <v>1.2658227848101266E-2</v>
      </c>
      <c r="W17" s="167">
        <f t="shared" si="8"/>
        <v>0</v>
      </c>
      <c r="X17" s="76">
        <f>分析係数表!E20</f>
        <v>0</v>
      </c>
      <c r="Y17" s="166">
        <f t="shared" si="9"/>
        <v>0</v>
      </c>
    </row>
    <row r="18" spans="1:25" x14ac:dyDescent="0.2">
      <c r="A18" s="6" t="s">
        <v>6</v>
      </c>
      <c r="B18" s="5" t="s">
        <v>34</v>
      </c>
      <c r="C18" s="90"/>
      <c r="D18" s="76">
        <f>投入係数表!Y18</f>
        <v>0.10196440727414179</v>
      </c>
      <c r="E18" s="77">
        <f t="shared" si="0"/>
        <v>10.196440727414178</v>
      </c>
      <c r="F18" s="76">
        <f>分析係数表!C21</f>
        <v>0.16340425531914893</v>
      </c>
      <c r="G18" s="77">
        <f t="shared" si="1"/>
        <v>1.6661418039689548</v>
      </c>
      <c r="H18" s="77">
        <v>1.6987118423266483</v>
      </c>
      <c r="I18" s="77">
        <f t="shared" si="2"/>
        <v>1.6987118423266483</v>
      </c>
      <c r="J18" s="76">
        <f>分析係数表!G21</f>
        <v>0.28521373510861947</v>
      </c>
      <c r="K18" s="78">
        <f t="shared" si="3"/>
        <v>0.48449594942322766</v>
      </c>
      <c r="L18" s="79"/>
      <c r="M18" s="80"/>
      <c r="N18" s="81">
        <f>分析係数表!H21</f>
        <v>9.2444164707964954E-4</v>
      </c>
      <c r="O18" s="82">
        <f t="shared" si="4"/>
        <v>2.2800710308192633E-2</v>
      </c>
      <c r="P18" s="76">
        <f>分析係数表!C21</f>
        <v>0.16340425531914893</v>
      </c>
      <c r="Q18" s="82">
        <f t="shared" si="5"/>
        <v>3.7257330886578599E-3</v>
      </c>
      <c r="R18" s="83">
        <v>7.8567611538928397E-3</v>
      </c>
      <c r="S18" s="84">
        <f t="shared" si="6"/>
        <v>1.7065686034805412</v>
      </c>
      <c r="T18" s="85">
        <f>分析係数表!F21</f>
        <v>0.42560149497780891</v>
      </c>
      <c r="U18" s="86">
        <f t="shared" si="7"/>
        <v>0.72631814892350988</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投入係数表!Y19</f>
        <v>6.8073519400953025E-3</v>
      </c>
      <c r="E19" s="77">
        <f t="shared" si="0"/>
        <v>0.6807351940095302</v>
      </c>
      <c r="F19" s="76">
        <f>分析係数表!C22</f>
        <v>3.8216560509554132E-2</v>
      </c>
      <c r="G19" s="77">
        <f t="shared" si="1"/>
        <v>2.6015357732848281E-2</v>
      </c>
      <c r="H19" s="77">
        <v>2.783394998687895E-2</v>
      </c>
      <c r="I19" s="77">
        <f t="shared" si="2"/>
        <v>2.783394998687895E-2</v>
      </c>
      <c r="J19" s="76">
        <f>分析係数表!G22</f>
        <v>0.19408999328408327</v>
      </c>
      <c r="K19" s="78">
        <f t="shared" si="3"/>
        <v>5.4022911660228448E-3</v>
      </c>
      <c r="L19" s="79"/>
      <c r="M19" s="80"/>
      <c r="N19" s="81">
        <f>分析係数表!H22</f>
        <v>3.9337942428921259E-5</v>
      </c>
      <c r="O19" s="82">
        <f t="shared" si="4"/>
        <v>9.7024299183798431E-4</v>
      </c>
      <c r="P19" s="76">
        <f>分析係数表!C22</f>
        <v>3.8216560509554132E-2</v>
      </c>
      <c r="Q19" s="82">
        <f t="shared" si="5"/>
        <v>3.7079350006547164E-5</v>
      </c>
      <c r="R19" s="83">
        <v>3.4647680340772953E-4</v>
      </c>
      <c r="S19" s="84">
        <f t="shared" si="6"/>
        <v>2.8180426790286681E-2</v>
      </c>
      <c r="T19" s="85">
        <f>分析係数表!F22</f>
        <v>0.41168569509738079</v>
      </c>
      <c r="U19" s="86">
        <f t="shared" si="7"/>
        <v>1.1601478591300023E-2</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投入係数表!Y20</f>
        <v>9.7247884858504325E-5</v>
      </c>
      <c r="E20" s="77">
        <f t="shared" si="0"/>
        <v>9.7247884858504326E-3</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7.2768224387848815E-4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投入係数表!Y21</f>
        <v>1.9449576971700865E-4</v>
      </c>
      <c r="E21" s="77">
        <f t="shared" si="0"/>
        <v>1.9449576971700865E-2</v>
      </c>
      <c r="F21" s="76">
        <f>分析係数表!C24</f>
        <v>0.44444444444444442</v>
      </c>
      <c r="G21" s="77">
        <f t="shared" si="1"/>
        <v>8.6442564318670503E-3</v>
      </c>
      <c r="H21" s="77">
        <v>1.9061114222131973E-2</v>
      </c>
      <c r="I21" s="77">
        <f t="shared" si="2"/>
        <v>1.9061114222131973E-2</v>
      </c>
      <c r="J21" s="76">
        <f>分析係数表!G24</f>
        <v>0.20874587458745875</v>
      </c>
      <c r="K21" s="78">
        <f t="shared" si="3"/>
        <v>3.9789289589103874E-3</v>
      </c>
      <c r="L21" s="79"/>
      <c r="M21" s="80"/>
      <c r="N21" s="81">
        <f>分析係数表!H24</f>
        <v>3.6387596746752162E-4</v>
      </c>
      <c r="O21" s="82">
        <f t="shared" si="4"/>
        <v>8.974747674501354E-3</v>
      </c>
      <c r="P21" s="76">
        <f>分析係数表!C24</f>
        <v>0.44444444444444442</v>
      </c>
      <c r="Q21" s="82">
        <f t="shared" si="5"/>
        <v>3.9887767442228234E-3</v>
      </c>
      <c r="R21" s="83">
        <v>1.3899991253067505E-2</v>
      </c>
      <c r="S21" s="84">
        <f t="shared" si="6"/>
        <v>3.2961105475199481E-2</v>
      </c>
      <c r="T21" s="85">
        <f>分析係数表!F24</f>
        <v>0.39356435643564358</v>
      </c>
      <c r="U21" s="86">
        <f t="shared" si="7"/>
        <v>1.2972316263754252E-2</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投入係数表!Y22</f>
        <v>3.4036759700476512E-4</v>
      </c>
      <c r="E22" s="77">
        <f t="shared" si="0"/>
        <v>3.403675970047651E-2</v>
      </c>
      <c r="F22" s="76">
        <f>分析係数表!C25</f>
        <v>6.3926940639269514E-3</v>
      </c>
      <c r="G22" s="77">
        <f t="shared" si="1"/>
        <v>2.1758659169254427E-4</v>
      </c>
      <c r="H22" s="77">
        <v>7.456666161374892E-4</v>
      </c>
      <c r="I22" s="77">
        <f t="shared" si="2"/>
        <v>7.456666161374892E-4</v>
      </c>
      <c r="J22" s="76">
        <f>分析係数表!G25</f>
        <v>0.2</v>
      </c>
      <c r="K22" s="78">
        <f t="shared" si="3"/>
        <v>1.4913332322749785E-4</v>
      </c>
      <c r="L22" s="79"/>
      <c r="M22" s="80"/>
      <c r="N22" s="81">
        <f>分析係数表!H25</f>
        <v>5.212277371832066E-4</v>
      </c>
      <c r="O22" s="82">
        <f t="shared" si="4"/>
        <v>1.2855719641853291E-2</v>
      </c>
      <c r="P22" s="76">
        <f>分析係数表!C25</f>
        <v>6.3926940639269514E-3</v>
      </c>
      <c r="Q22" s="82">
        <f t="shared" si="5"/>
        <v>8.218268264198464E-5</v>
      </c>
      <c r="R22" s="83">
        <v>2.1618156330925235E-4</v>
      </c>
      <c r="S22" s="84">
        <f t="shared" si="6"/>
        <v>9.6184817944674149E-4</v>
      </c>
      <c r="T22" s="85">
        <f>分析係数表!F25</f>
        <v>0.35238095238095241</v>
      </c>
      <c r="U22" s="86">
        <f t="shared" si="7"/>
        <v>3.3893697751932798E-4</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投入係数表!Y23</f>
        <v>8.4605659826898771E-3</v>
      </c>
      <c r="E23" s="77">
        <f t="shared" si="0"/>
        <v>0.84605659826898771</v>
      </c>
      <c r="F23" s="76">
        <f>分析係数表!C26</f>
        <v>0.22258379433778064</v>
      </c>
      <c r="G23" s="77">
        <f t="shared" si="1"/>
        <v>0.18831848786722666</v>
      </c>
      <c r="H23" s="77">
        <v>0.2000241851433841</v>
      </c>
      <c r="I23" s="77">
        <f t="shared" si="2"/>
        <v>0.2000241851433841</v>
      </c>
      <c r="J23" s="76">
        <f>分析係数表!G26</f>
        <v>0.19608865710560625</v>
      </c>
      <c r="K23" s="78">
        <f t="shared" si="3"/>
        <v>3.9222473853409344E-2</v>
      </c>
      <c r="L23" s="79"/>
      <c r="M23" s="80"/>
      <c r="N23" s="81">
        <f>分析係数表!H26</f>
        <v>1.1073630793741334E-2</v>
      </c>
      <c r="O23" s="82">
        <f t="shared" si="4"/>
        <v>0.27312340220239256</v>
      </c>
      <c r="P23" s="76">
        <f>分析係数表!C26</f>
        <v>0.22258379433778064</v>
      </c>
      <c r="Q23" s="82">
        <f t="shared" si="5"/>
        <v>6.0792843184652293E-2</v>
      </c>
      <c r="R23" s="83">
        <v>6.3925029035631131E-2</v>
      </c>
      <c r="S23" s="84">
        <f t="shared" si="6"/>
        <v>0.26394921417901523</v>
      </c>
      <c r="T23" s="85">
        <f>分析係数表!F26</f>
        <v>0.33481095176010428</v>
      </c>
      <c r="U23" s="86">
        <f t="shared" si="7"/>
        <v>8.8373087615607707E-2</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投入係数表!Y24</f>
        <v>1.7504619274530779E-3</v>
      </c>
      <c r="E24" s="77">
        <f t="shared" si="0"/>
        <v>0.1750461927453078</v>
      </c>
      <c r="F24" s="76">
        <f>分析係数表!C27</f>
        <v>1.0521885521885488E-2</v>
      </c>
      <c r="G24" s="77">
        <f t="shared" si="1"/>
        <v>1.8418160011080308E-3</v>
      </c>
      <c r="H24" s="77">
        <v>1.9261262010939208E-3</v>
      </c>
      <c r="I24" s="77">
        <f t="shared" si="2"/>
        <v>1.9261262010939208E-3</v>
      </c>
      <c r="J24" s="76">
        <f>分析係数表!G27</f>
        <v>0.17391304347826086</v>
      </c>
      <c r="K24" s="78">
        <f t="shared" si="3"/>
        <v>3.349784697554645E-4</v>
      </c>
      <c r="L24" s="79"/>
      <c r="M24" s="80"/>
      <c r="N24" s="81">
        <f>分析係数表!H27</f>
        <v>1.0867106595989497E-2</v>
      </c>
      <c r="O24" s="82">
        <f t="shared" si="4"/>
        <v>0.26802962649524315</v>
      </c>
      <c r="P24" s="76">
        <f>分析係数表!C27</f>
        <v>1.0521885521885488E-2</v>
      </c>
      <c r="Q24" s="82">
        <f t="shared" si="5"/>
        <v>2.8201770464566737E-3</v>
      </c>
      <c r="R24" s="83">
        <v>2.8432138141732894E-3</v>
      </c>
      <c r="S24" s="84">
        <f t="shared" si="6"/>
        <v>4.7693400152672098E-3</v>
      </c>
      <c r="T24" s="85">
        <f>分析係数表!F27</f>
        <v>0.36231884057971014</v>
      </c>
      <c r="U24" s="86">
        <f t="shared" si="7"/>
        <v>1.7280217446620325E-3</v>
      </c>
      <c r="V24" s="87">
        <f>分析係数表!D27</f>
        <v>0</v>
      </c>
      <c r="W24" s="167">
        <f t="shared" si="8"/>
        <v>0</v>
      </c>
      <c r="X24" s="76">
        <f>分析係数表!E27</f>
        <v>0</v>
      </c>
      <c r="Y24" s="166">
        <f t="shared" si="9"/>
        <v>0</v>
      </c>
    </row>
    <row r="25" spans="1:25" x14ac:dyDescent="0.2">
      <c r="A25" s="6" t="s">
        <v>13</v>
      </c>
      <c r="B25" s="5" t="s">
        <v>191</v>
      </c>
      <c r="C25" s="90"/>
      <c r="D25" s="76">
        <f>投入係数表!Y25</f>
        <v>0</v>
      </c>
      <c r="E25" s="77">
        <f t="shared" si="0"/>
        <v>0</v>
      </c>
      <c r="F25" s="76">
        <f>分析係数表!C28</f>
        <v>5.934473521533068E-2</v>
      </c>
      <c r="G25" s="77">
        <f t="shared" si="1"/>
        <v>0</v>
      </c>
      <c r="H25" s="77">
        <v>6.728032851599168E-3</v>
      </c>
      <c r="I25" s="77">
        <f t="shared" si="2"/>
        <v>6.728032851599168E-3</v>
      </c>
      <c r="J25" s="76">
        <f>分析係数表!G28</f>
        <v>0.12525252525252525</v>
      </c>
      <c r="K25" s="78">
        <f t="shared" si="3"/>
        <v>8.4270310464474424E-4</v>
      </c>
      <c r="L25" s="79"/>
      <c r="M25" s="80"/>
      <c r="N25" s="81">
        <f>分析係数表!H28</f>
        <v>2.0780268088077654E-2</v>
      </c>
      <c r="O25" s="82">
        <f t="shared" si="4"/>
        <v>0.51253086043841523</v>
      </c>
      <c r="P25" s="76">
        <f>分析係数表!C28</f>
        <v>5.934473521533068E-2</v>
      </c>
      <c r="Q25" s="82">
        <f t="shared" si="5"/>
        <v>3.0416008202403352E-2</v>
      </c>
      <c r="R25" s="83">
        <v>3.2544611183569466E-2</v>
      </c>
      <c r="S25" s="84">
        <f t="shared" si="6"/>
        <v>3.9272644035168634E-2</v>
      </c>
      <c r="T25" s="85">
        <f>分析係数表!F28</f>
        <v>0.21414141414141413</v>
      </c>
      <c r="U25" s="86">
        <f t="shared" si="7"/>
        <v>8.4098995307633848E-3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投入係数表!Y26</f>
        <v>3.3064280851891471E-3</v>
      </c>
      <c r="E26" s="77">
        <f t="shared" si="0"/>
        <v>0.3306428085189147</v>
      </c>
      <c r="F26" s="76">
        <f>分析係数表!C29</f>
        <v>0.10737736577829282</v>
      </c>
      <c r="G26" s="77">
        <f t="shared" si="1"/>
        <v>3.550355379229754E-2</v>
      </c>
      <c r="H26" s="77">
        <v>4.8243247295269326E-2</v>
      </c>
      <c r="I26" s="77">
        <f t="shared" si="2"/>
        <v>4.8243247295269326E-2</v>
      </c>
      <c r="J26" s="76">
        <f>分析係数表!G29</f>
        <v>0.26220204313280365</v>
      </c>
      <c r="K26" s="78">
        <f t="shared" si="3"/>
        <v>1.264947800818072E-2</v>
      </c>
      <c r="L26" s="79"/>
      <c r="M26" s="80"/>
      <c r="N26" s="81">
        <f>分析係数表!H29</f>
        <v>9.8049821504086233E-3</v>
      </c>
      <c r="O26" s="82">
        <f t="shared" si="4"/>
        <v>0.24183306571561758</v>
      </c>
      <c r="P26" s="76">
        <f>分析係数表!C29</f>
        <v>0.10737736577829282</v>
      </c>
      <c r="Q26" s="82">
        <f t="shared" si="5"/>
        <v>2.5967397554631795E-2</v>
      </c>
      <c r="R26" s="83">
        <v>3.3310507612422914E-2</v>
      </c>
      <c r="S26" s="84">
        <f t="shared" si="6"/>
        <v>8.1553754907692233E-2</v>
      </c>
      <c r="T26" s="85">
        <f>分析係数表!F29</f>
        <v>0.42792281498297391</v>
      </c>
      <c r="U26" s="86">
        <f t="shared" si="7"/>
        <v>3.4898712372531185E-2</v>
      </c>
      <c r="V26" s="87">
        <f>分析係数表!D29</f>
        <v>0.20204313280363223</v>
      </c>
      <c r="W26" s="167">
        <f t="shared" si="8"/>
        <v>0</v>
      </c>
      <c r="X26" s="76">
        <f>分析係数表!E29</f>
        <v>0.12031782065834279</v>
      </c>
      <c r="Y26" s="166">
        <f t="shared" si="9"/>
        <v>0</v>
      </c>
    </row>
    <row r="27" spans="1:25" x14ac:dyDescent="0.2">
      <c r="A27" s="6" t="s">
        <v>15</v>
      </c>
      <c r="B27" s="5" t="s">
        <v>36</v>
      </c>
      <c r="C27" s="75">
        <f>最終需要_まとめ!C28</f>
        <v>100</v>
      </c>
      <c r="D27" s="76">
        <f>投入係数表!Y27</f>
        <v>6.3211125158027818E-4</v>
      </c>
      <c r="E27" s="77">
        <f t="shared" si="0"/>
        <v>6.321112515802782E-2</v>
      </c>
      <c r="F27" s="76">
        <f>分析係数表!C30</f>
        <v>1</v>
      </c>
      <c r="G27" s="77">
        <f t="shared" si="1"/>
        <v>6.321112515802782E-2</v>
      </c>
      <c r="H27" s="77">
        <v>0.11728177160100232</v>
      </c>
      <c r="I27" s="77">
        <f t="shared" si="2"/>
        <v>100.117281771601</v>
      </c>
      <c r="J27" s="76">
        <f>分析係数表!G30</f>
        <v>0.34459787999611008</v>
      </c>
      <c r="K27" s="78">
        <f t="shared" si="3"/>
        <v>34.500203049466897</v>
      </c>
      <c r="L27" s="79"/>
      <c r="M27" s="80"/>
      <c r="N27" s="81">
        <f>分析係数表!H30</f>
        <v>0</v>
      </c>
      <c r="O27" s="82">
        <f t="shared" si="4"/>
        <v>0</v>
      </c>
      <c r="P27" s="76">
        <f>分析係数表!C30</f>
        <v>1</v>
      </c>
      <c r="Q27" s="82">
        <f t="shared" si="5"/>
        <v>0</v>
      </c>
      <c r="R27" s="83">
        <v>6.1658841556235626E-2</v>
      </c>
      <c r="S27" s="84">
        <f t="shared" si="6"/>
        <v>100.17894061315724</v>
      </c>
      <c r="T27" s="85">
        <f>分析係数表!F30</f>
        <v>0.44063016629388313</v>
      </c>
      <c r="U27" s="86">
        <f t="shared" si="7"/>
        <v>44.141863261520513</v>
      </c>
      <c r="V27" s="87">
        <f>分析係数表!D30</f>
        <v>9.4184576485461441E-2</v>
      </c>
      <c r="W27" s="167">
        <f t="shared" si="8"/>
        <v>9</v>
      </c>
      <c r="X27" s="76">
        <f>分析係数表!E30</f>
        <v>6.5934065934065936E-2</v>
      </c>
      <c r="Y27" s="166">
        <f t="shared" si="9"/>
        <v>7</v>
      </c>
    </row>
    <row r="28" spans="1:25" x14ac:dyDescent="0.2">
      <c r="A28" s="6" t="s">
        <v>16</v>
      </c>
      <c r="B28" s="5" t="s">
        <v>192</v>
      </c>
      <c r="C28" s="90"/>
      <c r="D28" s="76">
        <f>投入係数表!Y28</f>
        <v>3.209180200330643E-3</v>
      </c>
      <c r="E28" s="77">
        <f t="shared" si="0"/>
        <v>0.3209180200330643</v>
      </c>
      <c r="F28" s="76">
        <f>分析係数表!C31</f>
        <v>0.18861092824226466</v>
      </c>
      <c r="G28" s="77">
        <f t="shared" si="1"/>
        <v>6.0528645648105943E-2</v>
      </c>
      <c r="H28" s="77">
        <v>0.13338118975673197</v>
      </c>
      <c r="I28" s="77">
        <f t="shared" si="2"/>
        <v>0.13338118975673197</v>
      </c>
      <c r="J28" s="76">
        <f>分析係数表!G31</f>
        <v>7.1118820468343447E-2</v>
      </c>
      <c r="K28" s="78">
        <f t="shared" si="3"/>
        <v>9.48591288816307E-3</v>
      </c>
      <c r="L28" s="79"/>
      <c r="M28" s="80"/>
      <c r="N28" s="81">
        <f>分析係数表!H31</f>
        <v>2.3061868748955085E-2</v>
      </c>
      <c r="O28" s="82">
        <f t="shared" si="4"/>
        <v>0.56880495396501829</v>
      </c>
      <c r="P28" s="76">
        <f>分析係数表!C31</f>
        <v>0.18861092824226466</v>
      </c>
      <c r="Q28" s="82">
        <f t="shared" si="5"/>
        <v>0.10728283035614072</v>
      </c>
      <c r="R28" s="83">
        <v>0.13810678607911167</v>
      </c>
      <c r="S28" s="84">
        <f t="shared" si="6"/>
        <v>0.27148797583584361</v>
      </c>
      <c r="T28" s="85">
        <f>分析係数表!F31</f>
        <v>0.34518647007805725</v>
      </c>
      <c r="U28" s="86">
        <f t="shared" si="7"/>
        <v>9.3713976047411759E-2</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投入係数表!Y29</f>
        <v>7.2935913643878243E-4</v>
      </c>
      <c r="E29" s="77">
        <f t="shared" si="0"/>
        <v>7.2935913643878247E-2</v>
      </c>
      <c r="F29" s="76">
        <f>分析係数表!C32</f>
        <v>1</v>
      </c>
      <c r="G29" s="77">
        <f t="shared" si="1"/>
        <v>7.2935913643878247E-2</v>
      </c>
      <c r="H29" s="77">
        <v>0.10315998293486925</v>
      </c>
      <c r="I29" s="77">
        <f t="shared" si="2"/>
        <v>0.10315998293486925</v>
      </c>
      <c r="J29" s="76">
        <f>分析係数表!G32</f>
        <v>0.14006342494714588</v>
      </c>
      <c r="K29" s="78">
        <f t="shared" si="3"/>
        <v>1.444894052734691E-2</v>
      </c>
      <c r="L29" s="79"/>
      <c r="M29" s="80"/>
      <c r="N29" s="81">
        <f>分析係数表!H32</f>
        <v>6.5891053568443107E-3</v>
      </c>
      <c r="O29" s="82">
        <f t="shared" si="4"/>
        <v>0.16251570113286237</v>
      </c>
      <c r="P29" s="76">
        <f>分析係数表!C32</f>
        <v>1</v>
      </c>
      <c r="Q29" s="82">
        <f t="shared" si="5"/>
        <v>0.16251570113286237</v>
      </c>
      <c r="R29" s="83">
        <v>0.21216047201956237</v>
      </c>
      <c r="S29" s="84">
        <f t="shared" si="6"/>
        <v>0.31532045495443162</v>
      </c>
      <c r="T29" s="85">
        <f>分析係数表!F32</f>
        <v>0.48202959830866809</v>
      </c>
      <c r="U29" s="86">
        <f t="shared" si="7"/>
        <v>0.15199379224019113</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投入係数表!Y30</f>
        <v>1.9935816395993387E-3</v>
      </c>
      <c r="E30" s="77">
        <f t="shared" si="0"/>
        <v>0.19935816395993386</v>
      </c>
      <c r="F30" s="76">
        <f>分析係数表!C33</f>
        <v>0.72406639004149376</v>
      </c>
      <c r="G30" s="77">
        <f t="shared" si="1"/>
        <v>0.14434854610376954</v>
      </c>
      <c r="H30" s="77">
        <v>0.15963283945180148</v>
      </c>
      <c r="I30" s="77">
        <f t="shared" si="2"/>
        <v>0.15963283945180148</v>
      </c>
      <c r="J30" s="76">
        <f>分析係数表!G33</f>
        <v>0.50714966634890368</v>
      </c>
      <c r="K30" s="78">
        <f t="shared" si="3"/>
        <v>8.0957741266309224E-2</v>
      </c>
      <c r="L30" s="79"/>
      <c r="M30" s="80"/>
      <c r="N30" s="81">
        <f>分析係数表!H33</f>
        <v>9.6377958950857076E-4</v>
      </c>
      <c r="O30" s="82">
        <f t="shared" si="4"/>
        <v>2.3770953300030616E-2</v>
      </c>
      <c r="P30" s="76">
        <f>分析係数表!C33</f>
        <v>0.72406639004149376</v>
      </c>
      <c r="Q30" s="82">
        <f t="shared" si="5"/>
        <v>1.72117483437981E-2</v>
      </c>
      <c r="R30" s="83">
        <v>5.3319639025047876E-2</v>
      </c>
      <c r="S30" s="84">
        <f t="shared" si="6"/>
        <v>0.21295247847684937</v>
      </c>
      <c r="T30" s="85">
        <f>分析係数表!F33</f>
        <v>0.64537654909437558</v>
      </c>
      <c r="U30" s="86">
        <f t="shared" si="7"/>
        <v>0.13743453568048333</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投入係数表!Y31</f>
        <v>5.9029466109112125E-2</v>
      </c>
      <c r="E31" s="77">
        <f t="shared" si="0"/>
        <v>5.9029466109112123</v>
      </c>
      <c r="F31" s="76">
        <f>分析係数表!C34</f>
        <v>0.32384390579336431</v>
      </c>
      <c r="G31" s="77">
        <f t="shared" si="1"/>
        <v>1.9116332861671896</v>
      </c>
      <c r="H31" s="77">
        <v>2.0616987986338873</v>
      </c>
      <c r="I31" s="77">
        <f t="shared" si="2"/>
        <v>2.0616987986338873</v>
      </c>
      <c r="J31" s="76">
        <f>分析係数表!G34</f>
        <v>0.42504523132592403</v>
      </c>
      <c r="K31" s="78">
        <f t="shared" si="3"/>
        <v>0.87631524278972028</v>
      </c>
      <c r="L31" s="79"/>
      <c r="M31" s="80"/>
      <c r="N31" s="81">
        <f>分析係数表!H34</f>
        <v>0.16282957819891231</v>
      </c>
      <c r="O31" s="82">
        <f t="shared" si="4"/>
        <v>4.0160783039653767</v>
      </c>
      <c r="P31" s="76">
        <f>分析係数表!C34</f>
        <v>0.32384390579336431</v>
      </c>
      <c r="Q31" s="82">
        <f t="shared" si="5"/>
        <v>1.3005824839281377</v>
      </c>
      <c r="R31" s="83">
        <v>1.4043840750911825</v>
      </c>
      <c r="S31" s="84">
        <f t="shared" si="6"/>
        <v>3.4660828737250697</v>
      </c>
      <c r="T31" s="85">
        <f>分析係数表!F34</f>
        <v>0.69998707676402172</v>
      </c>
      <c r="U31" s="86">
        <f t="shared" si="7"/>
        <v>2.4262132186006515</v>
      </c>
      <c r="V31" s="87">
        <f>分析係数表!D34</f>
        <v>0.29303437580770225</v>
      </c>
      <c r="W31" s="167">
        <f t="shared" si="8"/>
        <v>1</v>
      </c>
      <c r="X31" s="76">
        <f>分析係数表!E34</f>
        <v>0.18493150684931506</v>
      </c>
      <c r="Y31" s="166">
        <f t="shared" si="9"/>
        <v>1</v>
      </c>
    </row>
    <row r="32" spans="1:25" x14ac:dyDescent="0.2">
      <c r="A32" s="6" t="s">
        <v>20</v>
      </c>
      <c r="B32" s="5" t="s">
        <v>37</v>
      </c>
      <c r="C32" s="90"/>
      <c r="D32" s="76">
        <f>投入係数表!Y32</f>
        <v>1.2544977146747058E-2</v>
      </c>
      <c r="E32" s="77">
        <f t="shared" si="0"/>
        <v>1.2544977146747058</v>
      </c>
      <c r="F32" s="76">
        <f>分析係数表!C35</f>
        <v>0.26996197718631176</v>
      </c>
      <c r="G32" s="77">
        <f t="shared" si="1"/>
        <v>0.33866668342929318</v>
      </c>
      <c r="H32" s="77">
        <v>0.40391238078704245</v>
      </c>
      <c r="I32" s="77">
        <f t="shared" si="2"/>
        <v>0.40391238078704245</v>
      </c>
      <c r="J32" s="76">
        <f>分析係数表!G35</f>
        <v>0.31501962183374954</v>
      </c>
      <c r="K32" s="78">
        <f t="shared" si="3"/>
        <v>0.12724032544950356</v>
      </c>
      <c r="L32" s="79"/>
      <c r="M32" s="80"/>
      <c r="N32" s="81">
        <f>分析係数表!H35</f>
        <v>6.1563879901261762E-2</v>
      </c>
      <c r="O32" s="82">
        <f t="shared" si="4"/>
        <v>1.5184302822264453</v>
      </c>
      <c r="P32" s="76">
        <f>分析係数表!C35</f>
        <v>0.26996197718631176</v>
      </c>
      <c r="Q32" s="82">
        <f t="shared" si="5"/>
        <v>0.40991844120942056</v>
      </c>
      <c r="R32" s="83">
        <v>0.51600138561392217</v>
      </c>
      <c r="S32" s="84">
        <f t="shared" si="6"/>
        <v>0.91991376640096467</v>
      </c>
      <c r="T32" s="85">
        <f>分析係数表!F35</f>
        <v>0.64537995005351412</v>
      </c>
      <c r="U32" s="86">
        <f t="shared" si="7"/>
        <v>0.59369390061339467</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投入係数表!Y33</f>
        <v>3.4522999124769038E-3</v>
      </c>
      <c r="E33" s="77">
        <f t="shared" si="0"/>
        <v>0.34522999124769038</v>
      </c>
      <c r="F33" s="76">
        <f>分析係数表!C36</f>
        <v>0.80496031746031749</v>
      </c>
      <c r="G33" s="77">
        <f t="shared" si="1"/>
        <v>0.27789644335156349</v>
      </c>
      <c r="H33" s="77">
        <v>0.40549485144930592</v>
      </c>
      <c r="I33" s="77">
        <f t="shared" si="2"/>
        <v>0.40549485144930592</v>
      </c>
      <c r="J33" s="76">
        <f>分析係数表!G36</f>
        <v>2.1935483870967741E-2</v>
      </c>
      <c r="K33" s="78">
        <f t="shared" si="3"/>
        <v>8.8947257737267103E-3</v>
      </c>
      <c r="L33" s="79"/>
      <c r="M33" s="80"/>
      <c r="N33" s="81">
        <f>分析係数表!H36</f>
        <v>0.17534887837691648</v>
      </c>
      <c r="O33" s="82">
        <f t="shared" si="4"/>
        <v>4.3248581361178147</v>
      </c>
      <c r="P33" s="76">
        <f>分析係数表!C36</f>
        <v>0.80496031746031749</v>
      </c>
      <c r="Q33" s="82">
        <f t="shared" si="5"/>
        <v>3.481339178220233</v>
      </c>
      <c r="R33" s="83">
        <v>3.6198273703802109</v>
      </c>
      <c r="S33" s="84">
        <f t="shared" si="6"/>
        <v>4.0253222218295166</v>
      </c>
      <c r="T33" s="85">
        <f>分析係数表!F36</f>
        <v>0.87987711213517661</v>
      </c>
      <c r="U33" s="86">
        <f t="shared" si="7"/>
        <v>3.5417888919569078</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投入係数表!Y34</f>
        <v>2.6354176796654673E-2</v>
      </c>
      <c r="E34" s="77">
        <f t="shared" si="0"/>
        <v>2.6354176796654674</v>
      </c>
      <c r="F34" s="76">
        <f>分析係数表!C37</f>
        <v>0.55184267327524184</v>
      </c>
      <c r="G34" s="77">
        <f t="shared" si="1"/>
        <v>1.4543359375434264</v>
      </c>
      <c r="H34" s="77">
        <v>1.8371532986306747</v>
      </c>
      <c r="I34" s="77">
        <f t="shared" si="2"/>
        <v>1.8371532986306747</v>
      </c>
      <c r="J34" s="76">
        <f>分析係数表!G37</f>
        <v>0.39950799507995077</v>
      </c>
      <c r="K34" s="78">
        <f t="shared" si="3"/>
        <v>0.73395743099045896</v>
      </c>
      <c r="L34" s="79"/>
      <c r="M34" s="80"/>
      <c r="N34" s="81">
        <f>分析係数表!H37</f>
        <v>4.8346331245144224E-2</v>
      </c>
      <c r="O34" s="82">
        <f t="shared" si="4"/>
        <v>1.1924286369688828</v>
      </c>
      <c r="P34" s="76">
        <f>分析係数表!C37</f>
        <v>0.55184267327524184</v>
      </c>
      <c r="Q34" s="82">
        <f t="shared" si="5"/>
        <v>0.65803300671486109</v>
      </c>
      <c r="R34" s="83">
        <v>0.84218983047234341</v>
      </c>
      <c r="S34" s="84">
        <f t="shared" si="6"/>
        <v>2.6793431291030183</v>
      </c>
      <c r="T34" s="85">
        <f>分析係数表!F37</f>
        <v>0.59204592045920457</v>
      </c>
      <c r="U34" s="86">
        <f t="shared" si="7"/>
        <v>1.5862941690958419</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投入係数表!Y35</f>
        <v>8.5578138675483813E-3</v>
      </c>
      <c r="E35" s="77">
        <f t="shared" si="0"/>
        <v>0.85578138675483817</v>
      </c>
      <c r="F35" s="76">
        <f>分析係数表!C38</f>
        <v>1.1757092007334657E-2</v>
      </c>
      <c r="G35" s="77">
        <f t="shared" si="1"/>
        <v>1.0061500502241078E-2</v>
      </c>
      <c r="H35" s="77">
        <v>1.3452804795434202E-2</v>
      </c>
      <c r="I35" s="77">
        <f t="shared" si="2"/>
        <v>1.3452804795434202E-2</v>
      </c>
      <c r="J35" s="76">
        <f>分析係数表!G38</f>
        <v>0.32317073170731708</v>
      </c>
      <c r="K35" s="78">
        <f t="shared" si="3"/>
        <v>4.3475527692561754E-3</v>
      </c>
      <c r="L35" s="79"/>
      <c r="M35" s="80"/>
      <c r="N35" s="81">
        <f>分析係数表!H38</f>
        <v>4.2711170992201251E-2</v>
      </c>
      <c r="O35" s="82">
        <f t="shared" si="4"/>
        <v>1.0534413283880915</v>
      </c>
      <c r="P35" s="76">
        <f>分析係数表!C38</f>
        <v>1.1757092007334657E-2</v>
      </c>
      <c r="Q35" s="82">
        <f t="shared" si="5"/>
        <v>1.2385406622187635E-2</v>
      </c>
      <c r="R35" s="83">
        <v>1.4816852690012082E-2</v>
      </c>
      <c r="S35" s="84">
        <f t="shared" si="6"/>
        <v>2.8269657485446284E-2</v>
      </c>
      <c r="T35" s="85">
        <f>分析係数表!F38</f>
        <v>0.53048780487804881</v>
      </c>
      <c r="U35" s="86">
        <f t="shared" si="7"/>
        <v>1.49967085441087E-2</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投入係数表!Y36</f>
        <v>0</v>
      </c>
      <c r="E36" s="77">
        <f t="shared" si="0"/>
        <v>0</v>
      </c>
      <c r="F36" s="76">
        <f>分析係数表!C39</f>
        <v>1</v>
      </c>
      <c r="G36" s="77">
        <f t="shared" si="1"/>
        <v>0</v>
      </c>
      <c r="H36" s="77">
        <v>2.8405064961052381E-2</v>
      </c>
      <c r="I36" s="77">
        <f t="shared" si="2"/>
        <v>2.8405064961052381E-2</v>
      </c>
      <c r="J36" s="76">
        <f>分析係数表!G39</f>
        <v>0.35350897115602997</v>
      </c>
      <c r="K36" s="78">
        <f t="shared" si="3"/>
        <v>1.0041445290001824E-2</v>
      </c>
      <c r="L36" s="79"/>
      <c r="M36" s="80"/>
      <c r="N36" s="81">
        <f>分析係数表!H39</f>
        <v>3.855118358034283E-3</v>
      </c>
      <c r="O36" s="82">
        <f t="shared" si="4"/>
        <v>9.5083813200122463E-2</v>
      </c>
      <c r="P36" s="76">
        <f>分析係数表!C39</f>
        <v>1</v>
      </c>
      <c r="Q36" s="82">
        <f t="shared" si="5"/>
        <v>9.5083813200122463E-2</v>
      </c>
      <c r="R36" s="83">
        <v>0.10558621397712553</v>
      </c>
      <c r="S36" s="84">
        <f t="shared" si="6"/>
        <v>0.13399127893817792</v>
      </c>
      <c r="T36" s="85">
        <f>分析係数表!F39</f>
        <v>0.70417896888485121</v>
      </c>
      <c r="U36" s="86">
        <f t="shared" si="7"/>
        <v>9.435384064224861E-2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投入係数表!Y37</f>
        <v>1.458718272877565E-4</v>
      </c>
      <c r="E37" s="77">
        <f t="shared" si="0"/>
        <v>1.458718272877565E-2</v>
      </c>
      <c r="F37" s="76">
        <f>分析係数表!C40</f>
        <v>0.83949490339266697</v>
      </c>
      <c r="G37" s="77">
        <f t="shared" si="1"/>
        <v>1.2245865555664695E-2</v>
      </c>
      <c r="H37" s="77">
        <v>1.4190054907784839E-2</v>
      </c>
      <c r="I37" s="77">
        <f t="shared" si="2"/>
        <v>1.4190054907784839E-2</v>
      </c>
      <c r="J37" s="76">
        <f>分析係数表!G40</f>
        <v>0.50502596749874351</v>
      </c>
      <c r="K37" s="78">
        <f t="shared" si="3"/>
        <v>7.166346208664332E-3</v>
      </c>
      <c r="L37" s="79"/>
      <c r="M37" s="80"/>
      <c r="N37" s="81">
        <f>分析係数表!H40</f>
        <v>2.8775704886755897E-2</v>
      </c>
      <c r="O37" s="82">
        <f t="shared" si="4"/>
        <v>0.70973274852948542</v>
      </c>
      <c r="P37" s="76">
        <f>分析係数表!C40</f>
        <v>0.83949490339266697</v>
      </c>
      <c r="Q37" s="82">
        <f t="shared" si="5"/>
        <v>0.59581702516137236</v>
      </c>
      <c r="R37" s="83">
        <v>0.59621776028317874</v>
      </c>
      <c r="S37" s="84">
        <f t="shared" si="6"/>
        <v>0.61040781519096354</v>
      </c>
      <c r="T37" s="85">
        <f>分析係数表!F40</f>
        <v>0.7013737644496566</v>
      </c>
      <c r="U37" s="86">
        <f t="shared" si="7"/>
        <v>0.42812402718997639</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投入係数表!Y38</f>
        <v>0</v>
      </c>
      <c r="E38" s="77">
        <f t="shared" si="0"/>
        <v>0</v>
      </c>
      <c r="F38" s="76">
        <f>分析係数表!C41</f>
        <v>0.80611940933656756</v>
      </c>
      <c r="G38" s="77">
        <f t="shared" si="1"/>
        <v>0</v>
      </c>
      <c r="H38" s="77">
        <v>6.9885148576656554E-4</v>
      </c>
      <c r="I38" s="77">
        <f t="shared" si="2"/>
        <v>6.9885148576656554E-4</v>
      </c>
      <c r="J38" s="76">
        <f>分析係数表!G41</f>
        <v>0.44252267454123601</v>
      </c>
      <c r="K38" s="78">
        <f t="shared" si="3"/>
        <v>3.0925762858853713E-4</v>
      </c>
      <c r="L38" s="79"/>
      <c r="M38" s="80"/>
      <c r="N38" s="81">
        <f>分析係数表!H41</f>
        <v>5.550583676720789E-2</v>
      </c>
      <c r="O38" s="82">
        <f t="shared" si="4"/>
        <v>1.3690128614833958</v>
      </c>
      <c r="P38" s="76">
        <f>分析係数表!C41</f>
        <v>0.80611940933656756</v>
      </c>
      <c r="Q38" s="82">
        <f t="shared" si="5"/>
        <v>1.1035878392731593</v>
      </c>
      <c r="R38" s="83">
        <v>1.1230500465438218</v>
      </c>
      <c r="S38" s="84">
        <f t="shared" si="6"/>
        <v>1.1237488980295884</v>
      </c>
      <c r="T38" s="85">
        <f>分析係数表!F41</f>
        <v>0.54745834212191524</v>
      </c>
      <c r="U38" s="86">
        <f t="shared" si="7"/>
        <v>0.61520570867660762</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投入係数表!Y39</f>
        <v>6.8073519400953025E-4</v>
      </c>
      <c r="E39" s="77">
        <f>$C$27*D39</f>
        <v>6.807351940095302E-2</v>
      </c>
      <c r="F39" s="76">
        <f>分析係数表!C42</f>
        <v>0.71104294478527608</v>
      </c>
      <c r="G39" s="77">
        <f>E39*F39</f>
        <v>4.8403195696751257E-2</v>
      </c>
      <c r="H39" s="77">
        <v>6.0226519017744028E-2</v>
      </c>
      <c r="I39" s="77">
        <f>C39+H39</f>
        <v>6.0226519017744028E-2</v>
      </c>
      <c r="J39" s="76">
        <f>分析係数表!G42</f>
        <v>0.48544520547945208</v>
      </c>
      <c r="K39" s="78">
        <f>I39*J39</f>
        <v>2.9236674899880879E-2</v>
      </c>
      <c r="L39" s="79"/>
      <c r="M39" s="80"/>
      <c r="N39" s="81">
        <f>分析係数表!H42</f>
        <v>1.3778114335729669E-2</v>
      </c>
      <c r="O39" s="82">
        <f t="shared" si="4"/>
        <v>0.33982760789125399</v>
      </c>
      <c r="P39" s="76">
        <f>分析係数表!C42</f>
        <v>0.71104294478527608</v>
      </c>
      <c r="Q39" s="82">
        <f>O39*P39</f>
        <v>0.24163202303433337</v>
      </c>
      <c r="R39" s="83">
        <v>0.24970959986958616</v>
      </c>
      <c r="S39" s="84">
        <f>I39+R39</f>
        <v>0.30993611888733019</v>
      </c>
      <c r="T39" s="85">
        <f>分析係数表!F42</f>
        <v>0.55821917808219179</v>
      </c>
      <c r="U39" s="86">
        <f>S39*T39</f>
        <v>0.17301228554326994</v>
      </c>
      <c r="V39" s="87">
        <f>分析係数表!D42</f>
        <v>0.36986301369863012</v>
      </c>
      <c r="W39" s="167">
        <f>ROUND(S39*V39,0)</f>
        <v>0</v>
      </c>
      <c r="X39" s="76">
        <f>分析係数表!E42</f>
        <v>0.3535958904109589</v>
      </c>
      <c r="Y39" s="166">
        <f>ROUND(S39*X39,0)</f>
        <v>0</v>
      </c>
    </row>
    <row r="40" spans="1:25" x14ac:dyDescent="0.2">
      <c r="A40" s="6" t="s">
        <v>194</v>
      </c>
      <c r="B40" s="5" t="s">
        <v>41</v>
      </c>
      <c r="C40" s="90"/>
      <c r="D40" s="76">
        <f>投入係数表!Y40</f>
        <v>9.5546046873480506E-2</v>
      </c>
      <c r="E40" s="77">
        <f>$C$27*D40</f>
        <v>9.5546046873480499</v>
      </c>
      <c r="F40" s="76">
        <f>分析係数表!C43</f>
        <v>0.39669527347252465</v>
      </c>
      <c r="G40" s="77">
        <f>E40*F40</f>
        <v>3.7902665193694003</v>
      </c>
      <c r="H40" s="77">
        <v>4.299205582866608</v>
      </c>
      <c r="I40" s="77">
        <f>C40+H40</f>
        <v>4.299205582866608</v>
      </c>
      <c r="J40" s="76">
        <f>分析係数表!G43</f>
        <v>0.35613275613275613</v>
      </c>
      <c r="K40" s="78">
        <f>I40*J40</f>
        <v>1.5310879334076175</v>
      </c>
      <c r="L40" s="79"/>
      <c r="M40" s="80"/>
      <c r="N40" s="81">
        <f>分析係数表!H43</f>
        <v>3.7184190080937818E-2</v>
      </c>
      <c r="O40" s="82">
        <f t="shared" si="4"/>
        <v>0.91712218803485468</v>
      </c>
      <c r="P40" s="76">
        <f>分析係数表!C43</f>
        <v>0.39669527347252465</v>
      </c>
      <c r="Q40" s="82">
        <f>O40*P40</f>
        <v>0.36381803719020683</v>
      </c>
      <c r="R40" s="83">
        <v>0.59461585572691278</v>
      </c>
      <c r="S40" s="84">
        <f>I40+R40</f>
        <v>4.8938214385935206</v>
      </c>
      <c r="T40" s="85">
        <f>分析係数表!F43</f>
        <v>0.65281385281385285</v>
      </c>
      <c r="U40" s="86">
        <f>S40*T40</f>
        <v>3.1947544283112683</v>
      </c>
      <c r="V40" s="87">
        <f>分析係数表!D43</f>
        <v>0.13751803751803751</v>
      </c>
      <c r="W40" s="167">
        <f>ROUND(S40*V40,0)</f>
        <v>1</v>
      </c>
      <c r="X40" s="76">
        <f>分析係数表!E43</f>
        <v>9.1486291486291491E-2</v>
      </c>
      <c r="Y40" s="166">
        <f>ROUND(S40*X40,0)</f>
        <v>0</v>
      </c>
    </row>
    <row r="41" spans="1:25" x14ac:dyDescent="0.2">
      <c r="A41" s="6" t="s">
        <v>340</v>
      </c>
      <c r="B41" s="5" t="s">
        <v>42</v>
      </c>
      <c r="C41" s="90"/>
      <c r="D41" s="76">
        <f>投入係数表!Y41</f>
        <v>2.4311971214626083E-4</v>
      </c>
      <c r="E41" s="77">
        <f>$C$27*D41</f>
        <v>2.4311971214626082E-2</v>
      </c>
      <c r="F41" s="76">
        <f>分析係数表!C44</f>
        <v>0.38370118845500845</v>
      </c>
      <c r="G41" s="77">
        <f>E41*F41</f>
        <v>9.3285322487359837E-3</v>
      </c>
      <c r="H41" s="77">
        <v>1.1730704734475877E-2</v>
      </c>
      <c r="I41" s="77">
        <f>C41+H41</f>
        <v>1.1730704734475877E-2</v>
      </c>
      <c r="J41" s="76">
        <f>分析係数表!G44</f>
        <v>0.26240733113673803</v>
      </c>
      <c r="K41" s="78">
        <f>I41*J41</f>
        <v>3.0782229217269121E-3</v>
      </c>
      <c r="L41" s="79"/>
      <c r="M41" s="80"/>
      <c r="N41" s="81">
        <f>分析係数表!H44</f>
        <v>0.11164108061327853</v>
      </c>
      <c r="O41" s="82">
        <f t="shared" si="4"/>
        <v>2.7535496108361994</v>
      </c>
      <c r="P41" s="76">
        <f>分析係数表!C44</f>
        <v>0.38370118845500845</v>
      </c>
      <c r="Q41" s="82">
        <f>O41*P41</f>
        <v>1.0565402581476757</v>
      </c>
      <c r="R41" s="83">
        <v>1.0728652359404895</v>
      </c>
      <c r="S41" s="84">
        <f>I41+R41</f>
        <v>1.0845959406749655</v>
      </c>
      <c r="T41" s="85">
        <f>分析係数表!F44</f>
        <v>0.45680601317957165</v>
      </c>
      <c r="U41" s="86">
        <f>S41*T41</f>
        <v>0.49544994757047817</v>
      </c>
      <c r="V41" s="87">
        <f>分析係数表!D44</f>
        <v>0.17087108731466227</v>
      </c>
      <c r="W41" s="167">
        <f>ROUND(S41*V41,0)</f>
        <v>0</v>
      </c>
      <c r="X41" s="76">
        <f>分析係数表!E44</f>
        <v>0.10131795716639209</v>
      </c>
      <c r="Y41" s="166">
        <f>ROUND(S41*X41,0)</f>
        <v>0</v>
      </c>
    </row>
    <row r="42" spans="1:25" x14ac:dyDescent="0.2">
      <c r="A42" s="6" t="s">
        <v>341</v>
      </c>
      <c r="B42" s="5" t="s">
        <v>278</v>
      </c>
      <c r="C42" s="90"/>
      <c r="D42" s="76">
        <f>投入係数表!Y42</f>
        <v>6.8073519400953025E-4</v>
      </c>
      <c r="E42" s="77">
        <f>$C$27*D42</f>
        <v>6.807351940095302E-2</v>
      </c>
      <c r="F42" s="76">
        <f>分析係数表!C45</f>
        <v>1</v>
      </c>
      <c r="G42" s="77">
        <f>E42*F42</f>
        <v>6.807351940095302E-2</v>
      </c>
      <c r="H42" s="77">
        <v>8.9259689261826633E-2</v>
      </c>
      <c r="I42" s="77">
        <f>C42+H42</f>
        <v>8.9259689261826633E-2</v>
      </c>
      <c r="J42" s="76">
        <f>分析係数表!G45</f>
        <v>0</v>
      </c>
      <c r="K42" s="78">
        <f>I42*J42</f>
        <v>0</v>
      </c>
      <c r="L42" s="79"/>
      <c r="M42" s="80"/>
      <c r="N42" s="81">
        <f>分析係数表!H45</f>
        <v>0</v>
      </c>
      <c r="O42" s="82">
        <f t="shared" si="4"/>
        <v>0</v>
      </c>
      <c r="P42" s="76">
        <f>分析係数表!C45</f>
        <v>1</v>
      </c>
      <c r="Q42" s="82">
        <f>O42*P42</f>
        <v>0</v>
      </c>
      <c r="R42" s="83">
        <v>1.4448072800965342E-2</v>
      </c>
      <c r="S42" s="84">
        <f>I42+R42</f>
        <v>0.10370776206279197</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投入係数表!Y43</f>
        <v>1.5559661577360693E-2</v>
      </c>
      <c r="E43" s="77">
        <f>$C$27*D43</f>
        <v>1.5559661577360693</v>
      </c>
      <c r="F43" s="76">
        <f>分析係数表!C46</f>
        <v>8.9294904786412777E-2</v>
      </c>
      <c r="G43" s="77">
        <f>E43*F43</f>
        <v>0.13893984990592284</v>
      </c>
      <c r="H43" s="77">
        <v>0.14977216070373073</v>
      </c>
      <c r="I43" s="77">
        <f>C43+H43</f>
        <v>0.14977216070373073</v>
      </c>
      <c r="J43" s="76">
        <f>分析係数表!G46</f>
        <v>8.6206896551724137E-3</v>
      </c>
      <c r="K43" s="78">
        <f>I43*J43</f>
        <v>1.2911393164114719E-3</v>
      </c>
      <c r="L43" s="79"/>
      <c r="M43" s="80"/>
      <c r="N43" s="81">
        <f>分析係数表!H46</f>
        <v>2.2501303069342959E-2</v>
      </c>
      <c r="O43" s="82">
        <f t="shared" si="4"/>
        <v>0.554978991331327</v>
      </c>
      <c r="P43" s="76">
        <f>分析係数表!C46</f>
        <v>8.9294904786412777E-2</v>
      </c>
      <c r="Q43" s="82">
        <f>O43*P43</f>
        <v>4.9556796189390247E-2</v>
      </c>
      <c r="R43" s="83">
        <v>5.5376295006016277E-2</v>
      </c>
      <c r="S43" s="84">
        <f>I43+R43</f>
        <v>0.20514845570974699</v>
      </c>
      <c r="T43" s="85">
        <f>分析係数表!F46</f>
        <v>0.31609195402298851</v>
      </c>
      <c r="U43" s="86">
        <f>S43*T43</f>
        <v>6.4845776230092439E-2</v>
      </c>
      <c r="V43" s="87">
        <f>分析係数表!D46</f>
        <v>1.4367816091954023E-2</v>
      </c>
      <c r="W43" s="167">
        <f>ROUND(S43*V43,0)</f>
        <v>0</v>
      </c>
      <c r="X43" s="76">
        <f>分析係数表!E46</f>
        <v>4.3103448275862072E-2</v>
      </c>
      <c r="Y43" s="166">
        <f>ROUND(S43*X43,0)</f>
        <v>0</v>
      </c>
    </row>
    <row r="44" spans="1:25" x14ac:dyDescent="0.2">
      <c r="A44" s="192">
        <v>40</v>
      </c>
      <c r="B44" s="14" t="s">
        <v>150</v>
      </c>
      <c r="C44" s="197">
        <f>SUM(C5:C43)</f>
        <v>100</v>
      </c>
      <c r="D44" s="92">
        <f>投入係数表!Y44</f>
        <v>0.53782942720995819</v>
      </c>
      <c r="E44" s="91">
        <f>SUM(E5:E43)</f>
        <v>53.78294272099582</v>
      </c>
      <c r="F44" s="92">
        <f>分析係数表!C47</f>
        <v>0.47263002368346718</v>
      </c>
      <c r="G44" s="91">
        <f>SUM(G5:G43)</f>
        <v>14.592438858880072</v>
      </c>
      <c r="H44" s="91">
        <f>SUM(H5:H43)</f>
        <v>16.501469599573635</v>
      </c>
      <c r="I44" s="91">
        <f>SUM(I5:I43)</f>
        <v>116.50146959957364</v>
      </c>
      <c r="J44" s="92">
        <f>分析係数表!G47</f>
        <v>0.26462048578521241</v>
      </c>
      <c r="K44" s="93">
        <f>SUM(K5:K43)</f>
        <v>39.337008827377097</v>
      </c>
      <c r="L44" s="94">
        <f>最終需要_まとめ!$L$33</f>
        <v>0.627</v>
      </c>
      <c r="M44" s="91">
        <f>K44*L44</f>
        <v>24.664304534765439</v>
      </c>
      <c r="N44" s="95">
        <f>分析係数表!H47</f>
        <v>1</v>
      </c>
      <c r="O44" s="96">
        <f>SUM(O5:O43)</f>
        <v>24.664304534765446</v>
      </c>
      <c r="P44" s="92">
        <f>分析係数表!C47</f>
        <v>0.47263002368346718</v>
      </c>
      <c r="Q44" s="96">
        <f>SUM(Q5:Q43)</f>
        <v>10.528327316056307</v>
      </c>
      <c r="R44" s="91">
        <f>SUM(R5:R43)</f>
        <v>11.825880579584867</v>
      </c>
      <c r="S44" s="97">
        <f>SUM(S5:S43)</f>
        <v>128.32735017915851</v>
      </c>
      <c r="T44" s="98">
        <f>分析係数表!F47</f>
        <v>0.52662257348619745</v>
      </c>
      <c r="U44" s="99">
        <f>SUM(U5:U43)</f>
        <v>60.955461587405004</v>
      </c>
      <c r="V44" s="100">
        <f>分析係数表!D47</f>
        <v>0.12117876158981061</v>
      </c>
      <c r="W44" s="164">
        <f>SUM(W5:W43)</f>
        <v>11</v>
      </c>
      <c r="X44" s="92">
        <f>分析係数表!E47</f>
        <v>8.7670283594003556E-2</v>
      </c>
      <c r="Y44" s="165">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
        <v>487</v>
      </c>
      <c r="H1" s="401"/>
      <c r="I1" s="401"/>
    </row>
    <row r="2" spans="1:25" x14ac:dyDescent="0.2">
      <c r="B2" s="3" t="s">
        <v>292</v>
      </c>
      <c r="S2" s="3" t="s">
        <v>152</v>
      </c>
      <c r="U2" s="64" t="s">
        <v>209</v>
      </c>
      <c r="W2" s="3" t="s">
        <v>130</v>
      </c>
      <c r="Y2" s="3" t="s">
        <v>153</v>
      </c>
    </row>
    <row r="3" spans="1:25" ht="44" x14ac:dyDescent="0.2">
      <c r="B3" s="65"/>
      <c r="C3" s="66" t="s">
        <v>227</v>
      </c>
      <c r="D3" s="66" t="s">
        <v>314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投入係数表!Z5</f>
        <v>0</v>
      </c>
      <c r="E5" s="77">
        <f t="shared" ref="E5:E38" si="0">$C$28*D5</f>
        <v>0</v>
      </c>
      <c r="F5" s="76">
        <f>分析係数表!C8</f>
        <v>1</v>
      </c>
      <c r="G5" s="77">
        <f t="shared" ref="G5:G38" si="1">E5*F5</f>
        <v>0</v>
      </c>
      <c r="H5" s="77">
        <f t="array" ref="H5:H43">MMULT(逆行列係数!C5:AO43,'24'!G5:G43)</f>
        <v>2.0716763009703877E-3</v>
      </c>
      <c r="I5" s="77">
        <f t="shared" ref="I5:I38" si="2">C5+H5</f>
        <v>2.0716763009703877E-3</v>
      </c>
      <c r="J5" s="76">
        <f>分析係数表!G8</f>
        <v>0.11965371866250442</v>
      </c>
      <c r="K5" s="78">
        <f t="shared" ref="K5:K38" si="3">I5*J5</f>
        <v>2.4788377327608857E-4</v>
      </c>
      <c r="L5" s="79" t="s">
        <v>183</v>
      </c>
      <c r="M5" s="80" t="s">
        <v>183</v>
      </c>
      <c r="N5" s="81">
        <f>分析係数表!H8</f>
        <v>1.2017741412035444E-2</v>
      </c>
      <c r="O5" s="82">
        <f t="shared" ref="O5:O43" si="4">$M$44*N5</f>
        <v>8.2053937402450955E-2</v>
      </c>
      <c r="P5" s="76">
        <f>分析係数表!C8</f>
        <v>1</v>
      </c>
      <c r="Q5" s="82">
        <f t="shared" ref="Q5:Q38" si="5">O5*P5</f>
        <v>8.2053937402450955E-2</v>
      </c>
      <c r="R5" s="83">
        <f t="array" ref="R5:R43">MMULT(逆行列係数!C5:AO43,'24'!Q5:Q43)</f>
        <v>0.12220185929439324</v>
      </c>
      <c r="S5" s="84">
        <f t="shared" ref="S5:S38" si="6">I5+R5</f>
        <v>0.12427353559536362</v>
      </c>
      <c r="T5" s="85">
        <f>分析係数表!F8</f>
        <v>0.45142084768126667</v>
      </c>
      <c r="U5" s="86">
        <f t="shared" ref="U5:U38" si="7">S5*T5</f>
        <v>5.6099664782807111E-2</v>
      </c>
      <c r="V5" s="87">
        <f>分析係数表!D8</f>
        <v>0.2219933704502301</v>
      </c>
      <c r="W5" s="167">
        <f t="shared" ref="W5:W38" si="8">ROUND(S5*V5,0)</f>
        <v>0</v>
      </c>
      <c r="X5" s="76">
        <f>分析係数表!E8</f>
        <v>0.14173076304186916</v>
      </c>
      <c r="Y5" s="166">
        <f t="shared" ref="Y5:Y38" si="9">ROUND(S5*X5,0)</f>
        <v>0</v>
      </c>
    </row>
    <row r="6" spans="1:25" x14ac:dyDescent="0.2">
      <c r="A6" s="6" t="s">
        <v>219</v>
      </c>
      <c r="B6" s="5" t="s">
        <v>265</v>
      </c>
      <c r="C6" s="90"/>
      <c r="D6" s="76">
        <f>投入係数表!Z6</f>
        <v>0</v>
      </c>
      <c r="E6" s="77">
        <f t="shared" si="0"/>
        <v>0</v>
      </c>
      <c r="F6" s="76">
        <f>分析係数表!C9</f>
        <v>0.51136363636363635</v>
      </c>
      <c r="G6" s="77">
        <f t="shared" si="1"/>
        <v>0</v>
      </c>
      <c r="H6" s="77">
        <v>4.0378631941669497E-4</v>
      </c>
      <c r="I6" s="77">
        <f t="shared" si="2"/>
        <v>4.0378631941669497E-4</v>
      </c>
      <c r="J6" s="76">
        <f>分析係数表!G9</f>
        <v>0.25773195876288657</v>
      </c>
      <c r="K6" s="78">
        <f t="shared" si="3"/>
        <v>1.0406863902492138E-4</v>
      </c>
      <c r="L6" s="79"/>
      <c r="M6" s="80"/>
      <c r="N6" s="81">
        <f>分析係数表!H9</f>
        <v>6.2940707886274014E-4</v>
      </c>
      <c r="O6" s="82">
        <f t="shared" si="4"/>
        <v>4.2974238901447312E-3</v>
      </c>
      <c r="P6" s="76">
        <f>分析係数表!C9</f>
        <v>0.51136363636363635</v>
      </c>
      <c r="Q6" s="82">
        <f t="shared" si="5"/>
        <v>2.1975463074603739E-3</v>
      </c>
      <c r="R6" s="83">
        <v>2.6186481124736908E-3</v>
      </c>
      <c r="S6" s="84">
        <f t="shared" si="6"/>
        <v>3.0224344318903859E-3</v>
      </c>
      <c r="T6" s="85">
        <f>分析係数表!F9</f>
        <v>0.69072164948453607</v>
      </c>
      <c r="U6" s="86">
        <f t="shared" si="7"/>
        <v>2.087660896254184E-3</v>
      </c>
      <c r="V6" s="87">
        <f>分析係数表!D9</f>
        <v>0.13402061855670103</v>
      </c>
      <c r="W6" s="167">
        <f t="shared" si="8"/>
        <v>0</v>
      </c>
      <c r="X6" s="76">
        <f>分析係数表!E9</f>
        <v>0</v>
      </c>
      <c r="Y6" s="166">
        <f t="shared" si="9"/>
        <v>0</v>
      </c>
    </row>
    <row r="7" spans="1:25" x14ac:dyDescent="0.2">
      <c r="A7" s="6" t="s">
        <v>220</v>
      </c>
      <c r="B7" s="5" t="s">
        <v>266</v>
      </c>
      <c r="C7" s="90"/>
      <c r="D7" s="76">
        <f>投入係数表!Z7</f>
        <v>0</v>
      </c>
      <c r="E7" s="77">
        <f t="shared" si="0"/>
        <v>0</v>
      </c>
      <c r="F7" s="76">
        <f>分析係数表!C10</f>
        <v>1</v>
      </c>
      <c r="G7" s="77">
        <f t="shared" si="1"/>
        <v>0</v>
      </c>
      <c r="H7" s="77">
        <v>8.0370967871847292E-4</v>
      </c>
      <c r="I7" s="77">
        <f t="shared" si="2"/>
        <v>8.0370967871847292E-4</v>
      </c>
      <c r="J7" s="76">
        <f>分析係数表!G10</f>
        <v>0.17918250950570341</v>
      </c>
      <c r="K7" s="78">
        <f t="shared" si="3"/>
        <v>1.4401071714679862E-4</v>
      </c>
      <c r="L7" s="79"/>
      <c r="M7" s="80"/>
      <c r="N7" s="81">
        <f>分析係数表!H10</f>
        <v>1.2293107009037892E-3</v>
      </c>
      <c r="O7" s="82">
        <f t="shared" si="4"/>
        <v>8.3934060354389269E-3</v>
      </c>
      <c r="P7" s="76">
        <f>分析係数表!C10</f>
        <v>1</v>
      </c>
      <c r="Q7" s="82">
        <f t="shared" si="5"/>
        <v>8.3934060354389269E-3</v>
      </c>
      <c r="R7" s="83">
        <v>1.3491295637009328E-2</v>
      </c>
      <c r="S7" s="84">
        <f t="shared" si="6"/>
        <v>1.4295005315727801E-2</v>
      </c>
      <c r="T7" s="85">
        <f>分析係数表!F10</f>
        <v>0.51806083650190116</v>
      </c>
      <c r="U7" s="86">
        <f t="shared" si="7"/>
        <v>7.4056824116650686E-3</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投入係数表!Z8</f>
        <v>0.3018213356461405</v>
      </c>
      <c r="E8" s="77">
        <f t="shared" si="0"/>
        <v>30.182133564614048</v>
      </c>
      <c r="F8" s="76">
        <f>分析係数表!C11</f>
        <v>1.1623683254631256E-2</v>
      </c>
      <c r="G8" s="77">
        <f t="shared" si="1"/>
        <v>0.35082756050404829</v>
      </c>
      <c r="H8" s="77">
        <v>0.37172684836393954</v>
      </c>
      <c r="I8" s="77">
        <f t="shared" si="2"/>
        <v>0.37172684836393954</v>
      </c>
      <c r="J8" s="76">
        <f>分析係数表!G11</f>
        <v>0.35416666666666669</v>
      </c>
      <c r="K8" s="78">
        <f t="shared" si="3"/>
        <v>0.13165325879556192</v>
      </c>
      <c r="L8" s="79"/>
      <c r="M8" s="80"/>
      <c r="N8" s="81">
        <f>分析係数表!H11</f>
        <v>-1.9668971214460629E-5</v>
      </c>
      <c r="O8" s="82">
        <f t="shared" si="4"/>
        <v>-1.3429449656702285E-4</v>
      </c>
      <c r="P8" s="76">
        <f>分析係数表!C11</f>
        <v>1.1623683254631256E-2</v>
      </c>
      <c r="Q8" s="82">
        <f t="shared" si="5"/>
        <v>-1.5609966909352383E-6</v>
      </c>
      <c r="R8" s="83">
        <v>4.5862237343720781E-4</v>
      </c>
      <c r="S8" s="84">
        <f t="shared" si="6"/>
        <v>0.37218547073737673</v>
      </c>
      <c r="T8" s="85">
        <f>分析係数表!F11</f>
        <v>0.60416666666666663</v>
      </c>
      <c r="U8" s="86">
        <f t="shared" si="7"/>
        <v>0.2248620552371651</v>
      </c>
      <c r="V8" s="87">
        <f>分析係数表!D11</f>
        <v>8.3333333333333329E-2</v>
      </c>
      <c r="W8" s="167">
        <f t="shared" si="8"/>
        <v>0</v>
      </c>
      <c r="X8" s="76">
        <f>分析係数表!E11</f>
        <v>6.25E-2</v>
      </c>
      <c r="Y8" s="166">
        <f t="shared" si="9"/>
        <v>0</v>
      </c>
    </row>
    <row r="9" spans="1:25" x14ac:dyDescent="0.2">
      <c r="A9" s="6" t="s">
        <v>222</v>
      </c>
      <c r="B9" s="5" t="s">
        <v>190</v>
      </c>
      <c r="C9" s="90"/>
      <c r="D9" s="76">
        <f>投入係数表!Z9</f>
        <v>0</v>
      </c>
      <c r="E9" s="77">
        <f t="shared" si="0"/>
        <v>0</v>
      </c>
      <c r="F9" s="76">
        <f>分析係数表!C12</f>
        <v>0.11373523927905527</v>
      </c>
      <c r="G9" s="77">
        <f t="shared" si="1"/>
        <v>0</v>
      </c>
      <c r="H9" s="77">
        <v>1.4475757099863677E-4</v>
      </c>
      <c r="I9" s="77">
        <f t="shared" si="2"/>
        <v>1.4475757099863677E-4</v>
      </c>
      <c r="J9" s="76">
        <f>分析係数表!G12</f>
        <v>0.14013636107511129</v>
      </c>
      <c r="K9" s="78">
        <f t="shared" si="3"/>
        <v>2.0285799237821023E-5</v>
      </c>
      <c r="L9" s="79"/>
      <c r="M9" s="80"/>
      <c r="N9" s="81">
        <f>分析係数表!H12</f>
        <v>9.2788371704218012E-2</v>
      </c>
      <c r="O9" s="82">
        <f t="shared" si="4"/>
        <v>0.63353428755493024</v>
      </c>
      <c r="P9" s="76">
        <f>分析係数表!C12</f>
        <v>0.11373523927905527</v>
      </c>
      <c r="Q9" s="82">
        <f t="shared" si="5"/>
        <v>7.2055173786545801E-2</v>
      </c>
      <c r="R9" s="83">
        <v>8.1415218052348859E-2</v>
      </c>
      <c r="S9" s="84">
        <f t="shared" si="6"/>
        <v>8.1559975623347492E-2</v>
      </c>
      <c r="T9" s="85">
        <f>分析係数表!F12</f>
        <v>0.31610976503070942</v>
      </c>
      <c r="U9" s="86">
        <f t="shared" si="7"/>
        <v>2.5781904730206764E-2</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投入係数表!Z10</f>
        <v>0</v>
      </c>
      <c r="E10" s="77">
        <f t="shared" si="0"/>
        <v>0</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9.5953417797137813E-2</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投入係数表!Z11</f>
        <v>3.469210754553339E-3</v>
      </c>
      <c r="E11" s="77">
        <f t="shared" si="0"/>
        <v>0.3469210754553339</v>
      </c>
      <c r="F11" s="76">
        <f>分析係数表!C14</f>
        <v>8.3810515356585125E-2</v>
      </c>
      <c r="G11" s="77">
        <f t="shared" si="1"/>
        <v>2.9075634121972289E-2</v>
      </c>
      <c r="H11" s="77">
        <v>4.0515391162754349E-2</v>
      </c>
      <c r="I11" s="77">
        <f t="shared" si="2"/>
        <v>4.0515391162754349E-2</v>
      </c>
      <c r="J11" s="76">
        <f>分析係数表!G14</f>
        <v>0.16188655194391333</v>
      </c>
      <c r="K11" s="78">
        <f t="shared" si="3"/>
        <v>6.5588969759971987E-3</v>
      </c>
      <c r="L11" s="79"/>
      <c r="M11" s="80"/>
      <c r="N11" s="81">
        <f>分析係数表!H14</f>
        <v>1.1703037872604074E-3</v>
      </c>
      <c r="O11" s="82">
        <f t="shared" si="4"/>
        <v>7.9905225457378593E-3</v>
      </c>
      <c r="P11" s="76">
        <f>分析係数表!C14</f>
        <v>8.3810515356585125E-2</v>
      </c>
      <c r="Q11" s="82">
        <f t="shared" si="5"/>
        <v>6.696898125267025E-4</v>
      </c>
      <c r="R11" s="83">
        <v>2.5095094692469512E-3</v>
      </c>
      <c r="S11" s="84">
        <f t="shared" si="6"/>
        <v>4.3024900632001303E-2</v>
      </c>
      <c r="T11" s="85">
        <f>分析係数表!F14</f>
        <v>0.30656469088591459</v>
      </c>
      <c r="U11" s="86">
        <f t="shared" si="7"/>
        <v>1.3189915362646671E-2</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投入係数表!Z12</f>
        <v>0</v>
      </c>
      <c r="E12" s="77">
        <f t="shared" si="0"/>
        <v>0</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5.8485253254938439E-2</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投入係数表!Z13</f>
        <v>5.6374674761491758E-2</v>
      </c>
      <c r="E13" s="77">
        <f t="shared" si="0"/>
        <v>5.6374674761491761</v>
      </c>
      <c r="F13" s="76">
        <f>分析係数表!C16</f>
        <v>0.33235149729995095</v>
      </c>
      <c r="G13" s="77">
        <f t="shared" si="1"/>
        <v>1.8736207566779541</v>
      </c>
      <c r="H13" s="77">
        <v>2.0109412404482381</v>
      </c>
      <c r="I13" s="77">
        <f t="shared" si="2"/>
        <v>2.0109412404482381</v>
      </c>
      <c r="J13" s="76">
        <f>分析係数表!G16</f>
        <v>3.3478406427854032E-2</v>
      </c>
      <c r="K13" s="78">
        <f t="shared" si="3"/>
        <v>6.7323108150259048E-2</v>
      </c>
      <c r="L13" s="79"/>
      <c r="M13" s="80"/>
      <c r="N13" s="81">
        <f>分析係数表!H16</f>
        <v>1.6757963474720455E-2</v>
      </c>
      <c r="O13" s="82">
        <f t="shared" si="4"/>
        <v>0.11441891107510345</v>
      </c>
      <c r="P13" s="76">
        <f>分析係数表!C16</f>
        <v>0.33235149729995095</v>
      </c>
      <c r="Q13" s="82">
        <f t="shared" si="5"/>
        <v>3.8027296415240573E-2</v>
      </c>
      <c r="R13" s="83">
        <v>4.6970131055807281E-2</v>
      </c>
      <c r="S13" s="84">
        <f t="shared" si="6"/>
        <v>2.0579113715040456</v>
      </c>
      <c r="T13" s="85">
        <f>分析係数表!F16</f>
        <v>0.28858386340810177</v>
      </c>
      <c r="U13" s="86">
        <f t="shared" si="7"/>
        <v>0.59388001414010283</v>
      </c>
      <c r="V13" s="87">
        <f>分析係数表!D16</f>
        <v>0</v>
      </c>
      <c r="W13" s="167">
        <f t="shared" si="8"/>
        <v>0</v>
      </c>
      <c r="X13" s="76">
        <f>分析係数表!E16</f>
        <v>0</v>
      </c>
      <c r="Y13" s="166">
        <f t="shared" si="9"/>
        <v>0</v>
      </c>
    </row>
    <row r="14" spans="1:25" x14ac:dyDescent="0.2">
      <c r="A14" s="6" t="s">
        <v>2</v>
      </c>
      <c r="B14" s="5" t="s">
        <v>364</v>
      </c>
      <c r="C14" s="90"/>
      <c r="D14" s="76">
        <f>投入係数表!Z14</f>
        <v>0</v>
      </c>
      <c r="E14" s="77">
        <f t="shared" si="0"/>
        <v>0</v>
      </c>
      <c r="F14" s="76">
        <f>分析係数表!C17</f>
        <v>6.074586697424067E-2</v>
      </c>
      <c r="G14" s="77">
        <f t="shared" si="1"/>
        <v>0</v>
      </c>
      <c r="H14" s="77">
        <v>5.2088413625138944E-3</v>
      </c>
      <c r="I14" s="77">
        <f t="shared" si="2"/>
        <v>5.2088413625138944E-3</v>
      </c>
      <c r="J14" s="76">
        <f>分析係数表!G17</f>
        <v>0.21321961620469082</v>
      </c>
      <c r="K14" s="78">
        <f t="shared" si="3"/>
        <v>1.1106271561863313E-3</v>
      </c>
      <c r="L14" s="79"/>
      <c r="M14" s="80"/>
      <c r="N14" s="81">
        <f>分析係数表!H17</f>
        <v>2.8520008260967912E-3</v>
      </c>
      <c r="O14" s="82">
        <f t="shared" si="4"/>
        <v>1.947270200221831E-2</v>
      </c>
      <c r="P14" s="76">
        <f>分析係数表!C17</f>
        <v>6.074586697424067E-2</v>
      </c>
      <c r="Q14" s="82">
        <f t="shared" si="5"/>
        <v>1.1828861654557834E-3</v>
      </c>
      <c r="R14" s="83">
        <v>2.1576263119029637E-3</v>
      </c>
      <c r="S14" s="84">
        <f t="shared" si="6"/>
        <v>7.3664676744168581E-3</v>
      </c>
      <c r="T14" s="85">
        <f>分析係数表!F17</f>
        <v>0.32302771855010659</v>
      </c>
      <c r="U14" s="86">
        <f t="shared" si="7"/>
        <v>2.3795732466399869E-3</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投入係数表!Z15</f>
        <v>0</v>
      </c>
      <c r="E15" s="77">
        <f t="shared" si="0"/>
        <v>0</v>
      </c>
      <c r="F15" s="76">
        <f>分析係数表!C18</f>
        <v>0.54911591355599221</v>
      </c>
      <c r="G15" s="77">
        <f t="shared" si="1"/>
        <v>0</v>
      </c>
      <c r="H15" s="77">
        <v>4.7967195320225163E-2</v>
      </c>
      <c r="I15" s="77">
        <f t="shared" si="2"/>
        <v>4.7967195320225163E-2</v>
      </c>
      <c r="J15" s="76">
        <f>分析係数表!G18</f>
        <v>0.21576398062527521</v>
      </c>
      <c r="K15" s="78">
        <f t="shared" si="3"/>
        <v>1.0349593001721854E-2</v>
      </c>
      <c r="L15" s="79"/>
      <c r="M15" s="80"/>
      <c r="N15" s="81">
        <f>分析係数表!H18</f>
        <v>4.5238633793259444E-4</v>
      </c>
      <c r="O15" s="82">
        <f t="shared" si="4"/>
        <v>3.0887734210415249E-3</v>
      </c>
      <c r="P15" s="76">
        <f>分析係数表!C18</f>
        <v>0.54911591355599221</v>
      </c>
      <c r="Q15" s="82">
        <f t="shared" si="5"/>
        <v>1.6960946388626843E-3</v>
      </c>
      <c r="R15" s="83">
        <v>3.944383371808983E-3</v>
      </c>
      <c r="S15" s="84">
        <f t="shared" si="6"/>
        <v>5.1911578692034145E-2</v>
      </c>
      <c r="T15" s="85">
        <f>分析係数表!F18</f>
        <v>0.45985615734624979</v>
      </c>
      <c r="U15" s="86">
        <f t="shared" si="7"/>
        <v>2.3871859099096282E-2</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投入係数表!Z16</f>
        <v>0</v>
      </c>
      <c r="E16" s="77">
        <f t="shared" si="0"/>
        <v>0</v>
      </c>
      <c r="F16" s="76">
        <f>分析係数表!C19</f>
        <v>2.9142663503896937E-2</v>
      </c>
      <c r="G16" s="77">
        <f t="shared" si="1"/>
        <v>0</v>
      </c>
      <c r="H16" s="77">
        <v>1.2378189581889805E-3</v>
      </c>
      <c r="I16" s="77">
        <f t="shared" si="2"/>
        <v>1.2378189581889805E-3</v>
      </c>
      <c r="J16" s="76">
        <f>分析係数表!G19</f>
        <v>5.9139784946236562E-2</v>
      </c>
      <c r="K16" s="78">
        <f t="shared" si="3"/>
        <v>7.3204346989670896E-5</v>
      </c>
      <c r="L16" s="79"/>
      <c r="M16" s="80"/>
      <c r="N16" s="81">
        <f>分析係数表!H19</f>
        <v>-1.1801382728676376E-4</v>
      </c>
      <c r="O16" s="82">
        <f t="shared" si="4"/>
        <v>-8.0576697940213694E-4</v>
      </c>
      <c r="P16" s="76">
        <f>分析係数表!C19</f>
        <v>2.9142663503896937E-2</v>
      </c>
      <c r="Q16" s="82">
        <f t="shared" si="5"/>
        <v>-2.3482195943267931E-5</v>
      </c>
      <c r="R16" s="83">
        <v>5.0198097553493972E-5</v>
      </c>
      <c r="S16" s="84">
        <f t="shared" si="6"/>
        <v>1.2880170557424745E-3</v>
      </c>
      <c r="T16" s="85">
        <f>分析係数表!F19</f>
        <v>0.2446236559139785</v>
      </c>
      <c r="U16" s="86">
        <f t="shared" si="7"/>
        <v>3.1507944105528275E-4</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投入係数表!Z17</f>
        <v>0</v>
      </c>
      <c r="E17" s="77">
        <f t="shared" si="0"/>
        <v>0</v>
      </c>
      <c r="F17" s="76">
        <f>分析係数表!C20</f>
        <v>9.9464422341239977E-3</v>
      </c>
      <c r="G17" s="77">
        <f t="shared" si="1"/>
        <v>0</v>
      </c>
      <c r="H17" s="77">
        <v>1.9083497495752622E-4</v>
      </c>
      <c r="I17" s="77">
        <f t="shared" si="2"/>
        <v>1.9083497495752622E-4</v>
      </c>
      <c r="J17" s="76">
        <f>分析係数表!G20</f>
        <v>0.10126582278481013</v>
      </c>
      <c r="K17" s="78">
        <f t="shared" si="3"/>
        <v>1.9325060755192529E-5</v>
      </c>
      <c r="L17" s="79"/>
      <c r="M17" s="80"/>
      <c r="N17" s="81">
        <f>分析係数表!H20</f>
        <v>5.6056567961212792E-4</v>
      </c>
      <c r="O17" s="82">
        <f t="shared" si="4"/>
        <v>3.8273931521601509E-3</v>
      </c>
      <c r="P17" s="76">
        <f>分析係数表!C20</f>
        <v>9.9464422341239977E-3</v>
      </c>
      <c r="Q17" s="82">
        <f t="shared" si="5"/>
        <v>3.8068944895242699E-5</v>
      </c>
      <c r="R17" s="83">
        <v>6.87819837088052E-5</v>
      </c>
      <c r="S17" s="84">
        <f t="shared" si="6"/>
        <v>2.5961695866633143E-4</v>
      </c>
      <c r="T17" s="85">
        <f>分析係数表!F20</f>
        <v>0.22784810126582278</v>
      </c>
      <c r="U17" s="86">
        <f t="shared" si="7"/>
        <v>5.9153231088531212E-5</v>
      </c>
      <c r="V17" s="87">
        <f>分析係数表!D20</f>
        <v>1.2658227848101266E-2</v>
      </c>
      <c r="W17" s="167">
        <f t="shared" si="8"/>
        <v>0</v>
      </c>
      <c r="X17" s="76">
        <f>分析係数表!E20</f>
        <v>0</v>
      </c>
      <c r="Y17" s="166">
        <f t="shared" si="9"/>
        <v>0</v>
      </c>
    </row>
    <row r="18" spans="1:25" x14ac:dyDescent="0.2">
      <c r="A18" s="6" t="s">
        <v>6</v>
      </c>
      <c r="B18" s="5" t="s">
        <v>34</v>
      </c>
      <c r="C18" s="90"/>
      <c r="D18" s="76">
        <f>投入係数表!Z18</f>
        <v>0</v>
      </c>
      <c r="E18" s="77">
        <f t="shared" si="0"/>
        <v>0</v>
      </c>
      <c r="F18" s="76">
        <f>分析係数表!C21</f>
        <v>0.16340425531914893</v>
      </c>
      <c r="G18" s="77">
        <f t="shared" si="1"/>
        <v>0</v>
      </c>
      <c r="H18" s="77">
        <v>2.6136682457657514E-2</v>
      </c>
      <c r="I18" s="77">
        <f t="shared" si="2"/>
        <v>2.6136682457657514E-2</v>
      </c>
      <c r="J18" s="76">
        <f>分析係数表!G21</f>
        <v>0.28521373510861947</v>
      </c>
      <c r="K18" s="78">
        <f t="shared" si="3"/>
        <v>7.4545408270964312E-3</v>
      </c>
      <c r="L18" s="79"/>
      <c r="M18" s="80"/>
      <c r="N18" s="81">
        <f>分析係数表!H21</f>
        <v>9.2444164707964954E-4</v>
      </c>
      <c r="O18" s="82">
        <f t="shared" si="4"/>
        <v>6.3118413386500736E-3</v>
      </c>
      <c r="P18" s="76">
        <f>分析係数表!C21</f>
        <v>0.16340425531914893</v>
      </c>
      <c r="Q18" s="82">
        <f t="shared" si="5"/>
        <v>1.0313817336347355E-3</v>
      </c>
      <c r="R18" s="83">
        <v>2.1749598661065495E-3</v>
      </c>
      <c r="S18" s="84">
        <f t="shared" si="6"/>
        <v>2.8311642323764062E-2</v>
      </c>
      <c r="T18" s="85">
        <f>分析係数表!F21</f>
        <v>0.42560149497780891</v>
      </c>
      <c r="U18" s="86">
        <f t="shared" si="7"/>
        <v>1.2049477298270992E-2</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投入係数表!Z19</f>
        <v>0</v>
      </c>
      <c r="E19" s="77">
        <f t="shared" si="0"/>
        <v>0</v>
      </c>
      <c r="F19" s="76">
        <f>分析係数表!C22</f>
        <v>3.8216560509554132E-2</v>
      </c>
      <c r="G19" s="77">
        <f t="shared" si="1"/>
        <v>0</v>
      </c>
      <c r="H19" s="77">
        <v>1.2106900859007608E-3</v>
      </c>
      <c r="I19" s="77">
        <f t="shared" si="2"/>
        <v>1.2106900859007608E-3</v>
      </c>
      <c r="J19" s="76">
        <f>分析係数表!G22</f>
        <v>0.19408999328408327</v>
      </c>
      <c r="K19" s="78">
        <f t="shared" si="3"/>
        <v>2.3498283064158487E-4</v>
      </c>
      <c r="L19" s="79"/>
      <c r="M19" s="80"/>
      <c r="N19" s="81">
        <f>分析係数表!H22</f>
        <v>3.9337942428921259E-5</v>
      </c>
      <c r="O19" s="82">
        <f t="shared" si="4"/>
        <v>2.685889931340457E-4</v>
      </c>
      <c r="P19" s="76">
        <f>分析係数表!C22</f>
        <v>3.8216560509554132E-2</v>
      </c>
      <c r="Q19" s="82">
        <f t="shared" si="5"/>
        <v>1.0264547508307477E-5</v>
      </c>
      <c r="R19" s="83">
        <v>9.5913968515553389E-5</v>
      </c>
      <c r="S19" s="84">
        <f t="shared" si="6"/>
        <v>1.3066040544163142E-3</v>
      </c>
      <c r="T19" s="85">
        <f>分析係数表!F22</f>
        <v>0.41168569509738079</v>
      </c>
      <c r="U19" s="86">
        <f t="shared" si="7"/>
        <v>5.3791019835943625E-4</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投入係数表!Z20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2.0144174485053424E-4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投入係数表!Z21</f>
        <v>0</v>
      </c>
      <c r="E21" s="77">
        <f t="shared" si="0"/>
        <v>0</v>
      </c>
      <c r="F21" s="76">
        <f>分析係数表!C24</f>
        <v>0.44444444444444442</v>
      </c>
      <c r="G21" s="77">
        <f t="shared" si="1"/>
        <v>0</v>
      </c>
      <c r="H21" s="77">
        <v>5.9899899759359738E-3</v>
      </c>
      <c r="I21" s="77">
        <f t="shared" si="2"/>
        <v>5.9899899759359738E-3</v>
      </c>
      <c r="J21" s="76">
        <f>分析係数表!G24</f>
        <v>0.20874587458745875</v>
      </c>
      <c r="K21" s="78">
        <f t="shared" si="3"/>
        <v>1.2503856962968658E-3</v>
      </c>
      <c r="L21" s="79"/>
      <c r="M21" s="80"/>
      <c r="N21" s="81">
        <f>分析係数表!H24</f>
        <v>3.6387596746752162E-4</v>
      </c>
      <c r="O21" s="82">
        <f t="shared" si="4"/>
        <v>2.4844481864899222E-3</v>
      </c>
      <c r="P21" s="76">
        <f>分析係数表!C24</f>
        <v>0.44444444444444442</v>
      </c>
      <c r="Q21" s="82">
        <f t="shared" si="5"/>
        <v>1.104199193995521E-3</v>
      </c>
      <c r="R21" s="83">
        <v>3.8478862374064548E-3</v>
      </c>
      <c r="S21" s="84">
        <f t="shared" si="6"/>
        <v>9.8378762133424294E-3</v>
      </c>
      <c r="T21" s="85">
        <f>分析係数表!F24</f>
        <v>0.39356435643564358</v>
      </c>
      <c r="U21" s="86">
        <f t="shared" si="7"/>
        <v>3.8718374205976396E-3</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投入係数表!Z22</f>
        <v>0</v>
      </c>
      <c r="E22" s="77">
        <f t="shared" si="0"/>
        <v>0</v>
      </c>
      <c r="F22" s="76">
        <f>分析係数表!C25</f>
        <v>6.3926940639269514E-3</v>
      </c>
      <c r="G22" s="77">
        <f t="shared" si="1"/>
        <v>0</v>
      </c>
      <c r="H22" s="77">
        <v>2.2033850015887009E-4</v>
      </c>
      <c r="I22" s="77">
        <f t="shared" si="2"/>
        <v>2.2033850015887009E-4</v>
      </c>
      <c r="J22" s="76">
        <f>分析係数表!G25</f>
        <v>0.2</v>
      </c>
      <c r="K22" s="78">
        <f t="shared" si="3"/>
        <v>4.406770003177402E-5</v>
      </c>
      <c r="L22" s="79"/>
      <c r="M22" s="80"/>
      <c r="N22" s="81">
        <f>分析係数表!H25</f>
        <v>5.212277371832066E-4</v>
      </c>
      <c r="O22" s="82">
        <f t="shared" si="4"/>
        <v>3.5588041590261048E-3</v>
      </c>
      <c r="P22" s="76">
        <f>分析係数表!C25</f>
        <v>6.3926940639269514E-3</v>
      </c>
      <c r="Q22" s="82">
        <f t="shared" si="5"/>
        <v>2.2750346222084728E-5</v>
      </c>
      <c r="R22" s="83">
        <v>5.9844790337915513E-5</v>
      </c>
      <c r="S22" s="84">
        <f t="shared" si="6"/>
        <v>2.8018329049678563E-4</v>
      </c>
      <c r="T22" s="85">
        <f>分析係数表!F25</f>
        <v>0.35238095238095241</v>
      </c>
      <c r="U22" s="86">
        <f t="shared" si="7"/>
        <v>9.8731254746486371E-5</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投入係数表!Z23</f>
        <v>0</v>
      </c>
      <c r="E23" s="77">
        <f t="shared" si="0"/>
        <v>0</v>
      </c>
      <c r="F23" s="76">
        <f>分析係数表!C26</f>
        <v>0.22258379433778064</v>
      </c>
      <c r="G23" s="77">
        <f t="shared" si="1"/>
        <v>0</v>
      </c>
      <c r="H23" s="77">
        <v>6.7955129432614126E-3</v>
      </c>
      <c r="I23" s="77">
        <f t="shared" si="2"/>
        <v>6.7955129432614126E-3</v>
      </c>
      <c r="J23" s="76">
        <f>分析係数表!G26</f>
        <v>0.19608865710560625</v>
      </c>
      <c r="K23" s="78">
        <f t="shared" si="3"/>
        <v>1.3325230073878962E-3</v>
      </c>
      <c r="L23" s="79"/>
      <c r="M23" s="80"/>
      <c r="N23" s="81">
        <f>分析係数表!H26</f>
        <v>1.1073630793741334E-2</v>
      </c>
      <c r="O23" s="82">
        <f t="shared" si="4"/>
        <v>7.5607801567233859E-2</v>
      </c>
      <c r="P23" s="76">
        <f>分析係数表!C26</f>
        <v>0.22258379433778064</v>
      </c>
      <c r="Q23" s="82">
        <f t="shared" si="5"/>
        <v>1.682907135437291E-2</v>
      </c>
      <c r="R23" s="83">
        <v>1.7696143470430605E-2</v>
      </c>
      <c r="S23" s="84">
        <f t="shared" si="6"/>
        <v>2.4491656413692019E-2</v>
      </c>
      <c r="T23" s="85">
        <f>分析係数表!F26</f>
        <v>0.33481095176010428</v>
      </c>
      <c r="U23" s="86">
        <f t="shared" si="7"/>
        <v>8.200074794049687E-3</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投入係数表!Z24</f>
        <v>0</v>
      </c>
      <c r="E24" s="77">
        <f t="shared" si="0"/>
        <v>0</v>
      </c>
      <c r="F24" s="76">
        <f>分析係数表!C27</f>
        <v>1.0521885521885488E-2</v>
      </c>
      <c r="G24" s="77">
        <f t="shared" si="1"/>
        <v>0</v>
      </c>
      <c r="H24" s="77">
        <v>8.1372173199455598E-5</v>
      </c>
      <c r="I24" s="77">
        <f t="shared" si="2"/>
        <v>8.1372173199455598E-5</v>
      </c>
      <c r="J24" s="76">
        <f>分析係数表!G27</f>
        <v>0.17391304347826086</v>
      </c>
      <c r="K24" s="78">
        <f t="shared" si="3"/>
        <v>1.4151682295557494E-5</v>
      </c>
      <c r="L24" s="79"/>
      <c r="M24" s="80"/>
      <c r="N24" s="81">
        <f>分析係数表!H27</f>
        <v>1.0867106595989497E-2</v>
      </c>
      <c r="O24" s="82">
        <f t="shared" si="4"/>
        <v>7.4197709353280114E-2</v>
      </c>
      <c r="P24" s="76">
        <f>分析係数表!C27</f>
        <v>1.0521885521885488E-2</v>
      </c>
      <c r="Q24" s="82">
        <f t="shared" si="5"/>
        <v>7.8069980380134551E-4</v>
      </c>
      <c r="R24" s="83">
        <v>7.8707699209141255E-4</v>
      </c>
      <c r="S24" s="84">
        <f t="shared" si="6"/>
        <v>8.684491652908681E-4</v>
      </c>
      <c r="T24" s="85">
        <f>分析係数表!F27</f>
        <v>0.36231884057971014</v>
      </c>
      <c r="U24" s="86">
        <f t="shared" si="7"/>
        <v>3.1465549467060439E-4</v>
      </c>
      <c r="V24" s="87">
        <f>分析係数表!D27</f>
        <v>0</v>
      </c>
      <c r="W24" s="167">
        <f t="shared" si="8"/>
        <v>0</v>
      </c>
      <c r="X24" s="76">
        <f>分析係数表!E27</f>
        <v>0</v>
      </c>
      <c r="Y24" s="166">
        <f t="shared" si="9"/>
        <v>0</v>
      </c>
    </row>
    <row r="25" spans="1:25" x14ac:dyDescent="0.2">
      <c r="A25" s="6" t="s">
        <v>13</v>
      </c>
      <c r="B25" s="5" t="s">
        <v>191</v>
      </c>
      <c r="C25" s="90"/>
      <c r="D25" s="76">
        <f>投入係数表!Z25</f>
        <v>0</v>
      </c>
      <c r="E25" s="77">
        <f t="shared" si="0"/>
        <v>0</v>
      </c>
      <c r="F25" s="76">
        <f>分析係数表!C28</f>
        <v>5.934473521533068E-2</v>
      </c>
      <c r="G25" s="77">
        <f t="shared" si="1"/>
        <v>0</v>
      </c>
      <c r="H25" s="77">
        <v>5.0724886596621851E-3</v>
      </c>
      <c r="I25" s="77">
        <f t="shared" si="2"/>
        <v>5.0724886596621851E-3</v>
      </c>
      <c r="J25" s="76">
        <f>分析係数表!G28</f>
        <v>0.12525252525252525</v>
      </c>
      <c r="K25" s="78">
        <f t="shared" si="3"/>
        <v>6.3534201393748583E-4</v>
      </c>
      <c r="L25" s="79"/>
      <c r="M25" s="80"/>
      <c r="N25" s="81">
        <f>分析係数表!H28</f>
        <v>2.0780268088077654E-2</v>
      </c>
      <c r="O25" s="82">
        <f t="shared" si="4"/>
        <v>0.14188213562305962</v>
      </c>
      <c r="P25" s="76">
        <f>分析係数表!C28</f>
        <v>5.934473521533068E-2</v>
      </c>
      <c r="Q25" s="82">
        <f t="shared" si="5"/>
        <v>8.4199577703361096E-3</v>
      </c>
      <c r="R25" s="83">
        <v>9.0092115307889315E-3</v>
      </c>
      <c r="S25" s="84">
        <f t="shared" si="6"/>
        <v>1.4081700190451116E-2</v>
      </c>
      <c r="T25" s="85">
        <f>分析係数表!F28</f>
        <v>0.21414141414141413</v>
      </c>
      <c r="U25" s="86">
        <f t="shared" si="7"/>
        <v>3.0154751922986224E-3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投入係数表!Z26</f>
        <v>9.5403295750216832E-3</v>
      </c>
      <c r="E26" s="77">
        <f t="shared" si="0"/>
        <v>0.95403295750216832</v>
      </c>
      <c r="F26" s="76">
        <f>分析係数表!C29</f>
        <v>0.10737736577829282</v>
      </c>
      <c r="G26" s="77">
        <f t="shared" si="1"/>
        <v>0.10244154584225681</v>
      </c>
      <c r="H26" s="77">
        <v>0.11096810751453826</v>
      </c>
      <c r="I26" s="77">
        <f t="shared" si="2"/>
        <v>0.11096810751453826</v>
      </c>
      <c r="J26" s="76">
        <f>分析係数表!G29</f>
        <v>0.26220204313280365</v>
      </c>
      <c r="K26" s="78">
        <f t="shared" si="3"/>
        <v>2.9096064512892553E-2</v>
      </c>
      <c r="L26" s="79"/>
      <c r="M26" s="80"/>
      <c r="N26" s="81">
        <f>分析係数表!H29</f>
        <v>9.8049821504086233E-3</v>
      </c>
      <c r="O26" s="82">
        <f t="shared" si="4"/>
        <v>6.6945806538660876E-2</v>
      </c>
      <c r="P26" s="76">
        <f>分析係数表!C29</f>
        <v>0.10737736577829282</v>
      </c>
      <c r="Q26" s="82">
        <f t="shared" si="5"/>
        <v>7.1884643560246164E-3</v>
      </c>
      <c r="R26" s="83">
        <v>9.2212319755653714E-3</v>
      </c>
      <c r="S26" s="84">
        <f t="shared" si="6"/>
        <v>0.12018933949010363</v>
      </c>
      <c r="T26" s="85">
        <f>分析係数表!F29</f>
        <v>0.42792281498297391</v>
      </c>
      <c r="U26" s="86">
        <f t="shared" si="7"/>
        <v>5.1431760485549455E-2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投入係数表!Z27</f>
        <v>1.3009540329575022E-2</v>
      </c>
      <c r="E27" s="77">
        <f t="shared" si="0"/>
        <v>1.3009540329575022</v>
      </c>
      <c r="F27" s="76">
        <f>分析係数表!C30</f>
        <v>1</v>
      </c>
      <c r="G27" s="77">
        <f t="shared" si="1"/>
        <v>1.3009540329575022</v>
      </c>
      <c r="H27" s="77">
        <v>1.3489737880989112</v>
      </c>
      <c r="I27" s="77">
        <f t="shared" si="2"/>
        <v>1.3489737880989112</v>
      </c>
      <c r="J27" s="76">
        <f>分析係数表!G30</f>
        <v>0.34459787999611008</v>
      </c>
      <c r="K27" s="78">
        <f t="shared" si="3"/>
        <v>0.46485350754920662</v>
      </c>
      <c r="L27" s="79"/>
      <c r="M27" s="80"/>
      <c r="N27" s="81">
        <f>分析係数表!H30</f>
        <v>0</v>
      </c>
      <c r="O27" s="82">
        <f t="shared" si="4"/>
        <v>0</v>
      </c>
      <c r="P27" s="76">
        <f>分析係数表!C30</f>
        <v>1</v>
      </c>
      <c r="Q27" s="82">
        <f t="shared" si="5"/>
        <v>0</v>
      </c>
      <c r="R27" s="83">
        <v>1.7068802671822231E-2</v>
      </c>
      <c r="S27" s="84">
        <f t="shared" si="6"/>
        <v>1.3660425907707334</v>
      </c>
      <c r="T27" s="85">
        <f>分析係数表!F30</f>
        <v>0.44063016629388313</v>
      </c>
      <c r="U27" s="86">
        <f t="shared" si="7"/>
        <v>0.60191957393583517</v>
      </c>
      <c r="V27" s="87">
        <f>分析係数表!D30</f>
        <v>9.4184576485461441E-2</v>
      </c>
      <c r="W27" s="167">
        <f t="shared" si="8"/>
        <v>0</v>
      </c>
      <c r="X27" s="76">
        <f>分析係数表!E30</f>
        <v>6.5934065934065936E-2</v>
      </c>
      <c r="Y27" s="166">
        <f t="shared" si="9"/>
        <v>0</v>
      </c>
    </row>
    <row r="28" spans="1:25" x14ac:dyDescent="0.2">
      <c r="A28" s="6" t="s">
        <v>16</v>
      </c>
      <c r="B28" s="5" t="s">
        <v>192</v>
      </c>
      <c r="C28" s="75">
        <f>最終需要_まとめ!C29</f>
        <v>100</v>
      </c>
      <c r="D28" s="76">
        <f>投入係数表!Z28</f>
        <v>0.10234171725932351</v>
      </c>
      <c r="E28" s="77">
        <f t="shared" si="0"/>
        <v>10.234171725932351</v>
      </c>
      <c r="F28" s="76">
        <f>分析係数表!C31</f>
        <v>0.18861092824226466</v>
      </c>
      <c r="G28" s="77">
        <f t="shared" si="1"/>
        <v>1.9302766290188405</v>
      </c>
      <c r="H28" s="77">
        <v>2.0007179070765226</v>
      </c>
      <c r="I28" s="77">
        <f t="shared" si="2"/>
        <v>102.00071790707652</v>
      </c>
      <c r="J28" s="76">
        <f>分析係数表!G31</f>
        <v>7.1118820468343447E-2</v>
      </c>
      <c r="K28" s="78">
        <f t="shared" si="3"/>
        <v>7.2541707444755197</v>
      </c>
      <c r="L28" s="79"/>
      <c r="M28" s="80"/>
      <c r="N28" s="81">
        <f>分析係数表!H31</f>
        <v>2.3061868748955085E-2</v>
      </c>
      <c r="O28" s="82">
        <f t="shared" si="4"/>
        <v>0.15746029722483426</v>
      </c>
      <c r="P28" s="76">
        <f>分析係数表!C31</f>
        <v>0.18861092824226466</v>
      </c>
      <c r="Q28" s="82">
        <f t="shared" si="5"/>
        <v>2.9698732820878881E-2</v>
      </c>
      <c r="R28" s="83">
        <v>3.8231621284579971E-2</v>
      </c>
      <c r="S28" s="84">
        <f t="shared" si="6"/>
        <v>102.0389495283611</v>
      </c>
      <c r="T28" s="85">
        <f>分析係数表!F31</f>
        <v>0.34518647007805725</v>
      </c>
      <c r="U28" s="86">
        <f t="shared" si="7"/>
        <v>35.222464798168012</v>
      </c>
      <c r="V28" s="87">
        <f>分析係数表!D31</f>
        <v>8.6730268863833475E-4</v>
      </c>
      <c r="W28" s="167">
        <f t="shared" si="8"/>
        <v>0</v>
      </c>
      <c r="X28" s="76">
        <f>分析係数表!E31</f>
        <v>8.6730268863833475E-4</v>
      </c>
      <c r="Y28" s="166">
        <f t="shared" si="9"/>
        <v>0</v>
      </c>
    </row>
    <row r="29" spans="1:25" x14ac:dyDescent="0.2">
      <c r="A29" s="6" t="s">
        <v>17</v>
      </c>
      <c r="B29" s="5" t="s">
        <v>272</v>
      </c>
      <c r="C29" s="90"/>
      <c r="D29" s="76">
        <f>投入係数表!Z29</f>
        <v>8.6730268863833475E-4</v>
      </c>
      <c r="E29" s="77">
        <f t="shared" si="0"/>
        <v>8.6730268863833476E-2</v>
      </c>
      <c r="F29" s="76">
        <f>分析係数表!C32</f>
        <v>1</v>
      </c>
      <c r="G29" s="77">
        <f t="shared" si="1"/>
        <v>8.6730268863833476E-2</v>
      </c>
      <c r="H29" s="77">
        <v>0.11744170797559324</v>
      </c>
      <c r="I29" s="77">
        <f t="shared" si="2"/>
        <v>0.11744170797559324</v>
      </c>
      <c r="J29" s="76">
        <f>分析係数表!G32</f>
        <v>0.14006342494714588</v>
      </c>
      <c r="K29" s="78">
        <f t="shared" si="3"/>
        <v>1.6449287850704129E-2</v>
      </c>
      <c r="L29" s="79"/>
      <c r="M29" s="80"/>
      <c r="N29" s="81">
        <f>分析係数表!H32</f>
        <v>6.5891053568443107E-3</v>
      </c>
      <c r="O29" s="82">
        <f t="shared" si="4"/>
        <v>4.4988656349952652E-2</v>
      </c>
      <c r="P29" s="76">
        <f>分析係数表!C32</f>
        <v>1</v>
      </c>
      <c r="Q29" s="82">
        <f t="shared" si="5"/>
        <v>4.4988656349952652E-2</v>
      </c>
      <c r="R29" s="83">
        <v>5.8731645620681353E-2</v>
      </c>
      <c r="S29" s="84">
        <f t="shared" si="6"/>
        <v>0.17617335359627459</v>
      </c>
      <c r="T29" s="85">
        <f>分析係数表!F32</f>
        <v>0.48202959830866809</v>
      </c>
      <c r="U29" s="86">
        <f t="shared" si="7"/>
        <v>8.4920770866703188E-2</v>
      </c>
      <c r="V29" s="87">
        <f>分析係数表!D32</f>
        <v>1.7441860465116279E-2</v>
      </c>
      <c r="W29" s="167">
        <f t="shared" si="8"/>
        <v>0</v>
      </c>
      <c r="X29" s="76">
        <f>分析係数表!E32</f>
        <v>2.6427061310782242E-2</v>
      </c>
      <c r="Y29" s="166">
        <f t="shared" si="9"/>
        <v>0</v>
      </c>
    </row>
    <row r="30" spans="1:25" x14ac:dyDescent="0.2">
      <c r="A30" s="6" t="s">
        <v>18</v>
      </c>
      <c r="B30" s="5" t="s">
        <v>273</v>
      </c>
      <c r="C30" s="90"/>
      <c r="D30" s="76">
        <f>投入係数表!Z30</f>
        <v>1.2142237640936688E-2</v>
      </c>
      <c r="E30" s="77">
        <f t="shared" si="0"/>
        <v>1.2142237640936688</v>
      </c>
      <c r="F30" s="76">
        <f>分析係数表!C33</f>
        <v>0.72406639004149376</v>
      </c>
      <c r="G30" s="77">
        <f t="shared" si="1"/>
        <v>0.87917861756989713</v>
      </c>
      <c r="H30" s="77">
        <v>0.90548671318064078</v>
      </c>
      <c r="I30" s="77">
        <f t="shared" si="2"/>
        <v>0.90548671318064078</v>
      </c>
      <c r="J30" s="76">
        <f>分析係数表!G33</f>
        <v>0.50714966634890368</v>
      </c>
      <c r="K30" s="78">
        <f t="shared" si="3"/>
        <v>0.45921728447292742</v>
      </c>
      <c r="L30" s="79"/>
      <c r="M30" s="80"/>
      <c r="N30" s="81">
        <f>分析係数表!H33</f>
        <v>9.6377958950857076E-4</v>
      </c>
      <c r="O30" s="82">
        <f t="shared" si="4"/>
        <v>6.5804303317841184E-3</v>
      </c>
      <c r="P30" s="76">
        <f>分析係数表!C33</f>
        <v>0.72406639004149376</v>
      </c>
      <c r="Q30" s="82">
        <f t="shared" si="5"/>
        <v>4.7646684352544754E-3</v>
      </c>
      <c r="R30" s="83">
        <v>1.4760290237066485E-2</v>
      </c>
      <c r="S30" s="84">
        <f t="shared" si="6"/>
        <v>0.92024700341770727</v>
      </c>
      <c r="T30" s="85">
        <f>分析係数表!F33</f>
        <v>0.64537654909437558</v>
      </c>
      <c r="U30" s="86">
        <f t="shared" si="7"/>
        <v>0.59390583538015995</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投入係数表!Z31</f>
        <v>1.7346053772766695E-2</v>
      </c>
      <c r="E31" s="77">
        <f t="shared" si="0"/>
        <v>1.7346053772766694</v>
      </c>
      <c r="F31" s="76">
        <f>分析係数表!C34</f>
        <v>0.32384390579336431</v>
      </c>
      <c r="G31" s="77">
        <f t="shared" si="1"/>
        <v>0.56174138038744892</v>
      </c>
      <c r="H31" s="77">
        <v>0.65236081007062074</v>
      </c>
      <c r="I31" s="77">
        <f t="shared" si="2"/>
        <v>0.65236081007062074</v>
      </c>
      <c r="J31" s="76">
        <f>分析係数表!G34</f>
        <v>0.42504523132592403</v>
      </c>
      <c r="K31" s="78">
        <f t="shared" si="3"/>
        <v>0.27728285142443421</v>
      </c>
      <c r="L31" s="79"/>
      <c r="M31" s="80"/>
      <c r="N31" s="81">
        <f>分析係数表!H34</f>
        <v>0.16282957819891231</v>
      </c>
      <c r="O31" s="82">
        <f t="shared" si="4"/>
        <v>1.1117569898300985</v>
      </c>
      <c r="P31" s="76">
        <f>分析係数表!C34</f>
        <v>0.32384390579336431</v>
      </c>
      <c r="Q31" s="82">
        <f t="shared" si="5"/>
        <v>0.36003572587965271</v>
      </c>
      <c r="R31" s="83">
        <v>0.38877075936170818</v>
      </c>
      <c r="S31" s="84">
        <f t="shared" si="6"/>
        <v>1.0411315694323289</v>
      </c>
      <c r="T31" s="85">
        <f>分析係数表!F34</f>
        <v>0.69998707676402172</v>
      </c>
      <c r="U31" s="86">
        <f t="shared" si="7"/>
        <v>0.72877864381367397</v>
      </c>
      <c r="V31" s="87">
        <f>分析係数表!D34</f>
        <v>0.29303437580770225</v>
      </c>
      <c r="W31" s="167">
        <f t="shared" si="8"/>
        <v>0</v>
      </c>
      <c r="X31" s="76">
        <f>分析係数表!E34</f>
        <v>0.18493150684931506</v>
      </c>
      <c r="Y31" s="166">
        <f t="shared" si="9"/>
        <v>0</v>
      </c>
    </row>
    <row r="32" spans="1:25" x14ac:dyDescent="0.2">
      <c r="A32" s="6" t="s">
        <v>20</v>
      </c>
      <c r="B32" s="5" t="s">
        <v>37</v>
      </c>
      <c r="C32" s="90"/>
      <c r="D32" s="76">
        <f>投入係数表!Z32</f>
        <v>1.9080659150043366E-2</v>
      </c>
      <c r="E32" s="77">
        <f t="shared" si="0"/>
        <v>1.9080659150043366</v>
      </c>
      <c r="F32" s="76">
        <f>分析係数表!C35</f>
        <v>0.26996197718631176</v>
      </c>
      <c r="G32" s="77">
        <f t="shared" si="1"/>
        <v>0.51510524701637983</v>
      </c>
      <c r="H32" s="77">
        <v>0.58131046730104852</v>
      </c>
      <c r="I32" s="77">
        <f t="shared" si="2"/>
        <v>0.58131046730104852</v>
      </c>
      <c r="J32" s="76">
        <f>分析係数表!G35</f>
        <v>0.31501962183374954</v>
      </c>
      <c r="K32" s="78">
        <f t="shared" si="3"/>
        <v>0.18312420357717654</v>
      </c>
      <c r="L32" s="79"/>
      <c r="M32" s="80"/>
      <c r="N32" s="81">
        <f>分析係数表!H35</f>
        <v>6.1563879901261762E-2</v>
      </c>
      <c r="O32" s="82">
        <f t="shared" si="4"/>
        <v>0.42034177425478142</v>
      </c>
      <c r="P32" s="76">
        <f>分析係数表!C35</f>
        <v>0.26996197718631176</v>
      </c>
      <c r="Q32" s="82">
        <f t="shared" si="5"/>
        <v>0.11347629647182311</v>
      </c>
      <c r="R32" s="83">
        <v>0.14284286903765506</v>
      </c>
      <c r="S32" s="84">
        <f t="shared" si="6"/>
        <v>0.7241533363387036</v>
      </c>
      <c r="T32" s="85">
        <f>分析係数表!F35</f>
        <v>0.64537995005351412</v>
      </c>
      <c r="U32" s="86">
        <f t="shared" si="7"/>
        <v>0.46735404403735814</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投入係数表!Z33</f>
        <v>2.6019080659150044E-3</v>
      </c>
      <c r="E33" s="77">
        <f t="shared" si="0"/>
        <v>0.26019080659150046</v>
      </c>
      <c r="F33" s="76">
        <f>分析係数表!C36</f>
        <v>0.80496031746031749</v>
      </c>
      <c r="G33" s="77">
        <f t="shared" si="1"/>
        <v>0.20944327427415027</v>
      </c>
      <c r="H33" s="77">
        <v>0.30055410598347737</v>
      </c>
      <c r="I33" s="77">
        <f t="shared" si="2"/>
        <v>0.30055410598347737</v>
      </c>
      <c r="J33" s="76">
        <f>分析係数表!G36</f>
        <v>2.1935483870967741E-2</v>
      </c>
      <c r="K33" s="78">
        <f t="shared" si="3"/>
        <v>6.5927997441536969E-3</v>
      </c>
      <c r="L33" s="79"/>
      <c r="M33" s="80"/>
      <c r="N33" s="81">
        <f>分析係数表!H36</f>
        <v>0.17534887837691648</v>
      </c>
      <c r="O33" s="82">
        <f t="shared" si="4"/>
        <v>1.1972354368950084</v>
      </c>
      <c r="P33" s="76">
        <f>分析係数表!C36</f>
        <v>0.80496031746031749</v>
      </c>
      <c r="Q33" s="82">
        <f t="shared" si="5"/>
        <v>0.96372701735774791</v>
      </c>
      <c r="R33" s="83">
        <v>1.0020642219612457</v>
      </c>
      <c r="S33" s="84">
        <f t="shared" si="6"/>
        <v>1.302618327944723</v>
      </c>
      <c r="T33" s="85">
        <f>分析係数表!F36</f>
        <v>0.87987711213517661</v>
      </c>
      <c r="U33" s="86">
        <f t="shared" si="7"/>
        <v>1.1461440526063553</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投入係数表!Z34</f>
        <v>3.2090199479618386E-2</v>
      </c>
      <c r="E34" s="77">
        <f t="shared" si="0"/>
        <v>3.2090199479618384</v>
      </c>
      <c r="F34" s="76">
        <f>分析係数表!C37</f>
        <v>0.55184267327524184</v>
      </c>
      <c r="G34" s="77">
        <f t="shared" si="1"/>
        <v>1.7708741466768383</v>
      </c>
      <c r="H34" s="77">
        <v>2.1281504401654754</v>
      </c>
      <c r="I34" s="77">
        <f t="shared" si="2"/>
        <v>2.1281504401654754</v>
      </c>
      <c r="J34" s="76">
        <f>分析係数表!G37</f>
        <v>0.39950799507995077</v>
      </c>
      <c r="K34" s="78">
        <f t="shared" si="3"/>
        <v>0.85021311557902379</v>
      </c>
      <c r="L34" s="79"/>
      <c r="M34" s="80"/>
      <c r="N34" s="81">
        <f>分析係数表!H37</f>
        <v>4.8346331245144224E-2</v>
      </c>
      <c r="O34" s="82">
        <f t="shared" si="4"/>
        <v>0.33009587256174211</v>
      </c>
      <c r="P34" s="76">
        <f>分析係数表!C37</f>
        <v>0.55184267327524184</v>
      </c>
      <c r="Q34" s="82">
        <f t="shared" si="5"/>
        <v>0.18216098875159531</v>
      </c>
      <c r="R34" s="83">
        <v>0.23314048181455119</v>
      </c>
      <c r="S34" s="84">
        <f t="shared" si="6"/>
        <v>2.3612909219800264</v>
      </c>
      <c r="T34" s="85">
        <f>分析係数表!F37</f>
        <v>0.59204592045920457</v>
      </c>
      <c r="U34" s="86">
        <f t="shared" si="7"/>
        <v>1.3979926573756285</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投入係数表!Z35</f>
        <v>5.2038161318300087E-3</v>
      </c>
      <c r="E35" s="77">
        <f t="shared" si="0"/>
        <v>0.52038161318300091</v>
      </c>
      <c r="F35" s="76">
        <f>分析係数表!C38</f>
        <v>1.1757092007334657E-2</v>
      </c>
      <c r="G35" s="77">
        <f t="shared" si="1"/>
        <v>6.1181745051177754E-3</v>
      </c>
      <c r="H35" s="77">
        <v>8.4892408452815881E-3</v>
      </c>
      <c r="I35" s="77">
        <f t="shared" si="2"/>
        <v>8.4892408452815881E-3</v>
      </c>
      <c r="J35" s="76">
        <f>分析係数表!G38</f>
        <v>0.32317073170731708</v>
      </c>
      <c r="K35" s="78">
        <f t="shared" si="3"/>
        <v>2.7434741756092937E-3</v>
      </c>
      <c r="L35" s="79"/>
      <c r="M35" s="80"/>
      <c r="N35" s="81">
        <f>分析係数表!H38</f>
        <v>4.2711170992201251E-2</v>
      </c>
      <c r="O35" s="82">
        <f t="shared" si="4"/>
        <v>0.29162049929529005</v>
      </c>
      <c r="P35" s="76">
        <f>分析係数表!C38</f>
        <v>1.1757092007334657E-2</v>
      </c>
      <c r="Q35" s="82">
        <f t="shared" si="5"/>
        <v>3.4286090414395965E-3</v>
      </c>
      <c r="R35" s="83">
        <v>4.1016978003489248E-3</v>
      </c>
      <c r="S35" s="84">
        <f t="shared" si="6"/>
        <v>1.2590938645630514E-2</v>
      </c>
      <c r="T35" s="85">
        <f>分析係数表!F38</f>
        <v>0.53048780487804881</v>
      </c>
      <c r="U35" s="86">
        <f t="shared" si="7"/>
        <v>6.6793394034747244E-3</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投入係数表!Z36</f>
        <v>0</v>
      </c>
      <c r="E36" s="77">
        <f t="shared" si="0"/>
        <v>0</v>
      </c>
      <c r="F36" s="76">
        <f>分析係数表!C39</f>
        <v>1</v>
      </c>
      <c r="G36" s="77">
        <f t="shared" si="1"/>
        <v>0</v>
      </c>
      <c r="H36" s="77">
        <v>6.3910103851849446E-3</v>
      </c>
      <c r="I36" s="77">
        <f t="shared" si="2"/>
        <v>6.3910103851849446E-3</v>
      </c>
      <c r="J36" s="76">
        <f>分析係数表!G39</f>
        <v>0.35350897115602997</v>
      </c>
      <c r="K36" s="78">
        <f t="shared" si="3"/>
        <v>2.2592795059142327E-3</v>
      </c>
      <c r="L36" s="79"/>
      <c r="M36" s="80"/>
      <c r="N36" s="81">
        <f>分析係数表!H39</f>
        <v>3.855118358034283E-3</v>
      </c>
      <c r="O36" s="82">
        <f t="shared" si="4"/>
        <v>2.6321721327136473E-2</v>
      </c>
      <c r="P36" s="76">
        <f>分析係数表!C39</f>
        <v>1</v>
      </c>
      <c r="Q36" s="82">
        <f t="shared" si="5"/>
        <v>2.6321721327136473E-2</v>
      </c>
      <c r="R36" s="83">
        <v>2.9229064409142996E-2</v>
      </c>
      <c r="S36" s="84">
        <f t="shared" si="6"/>
        <v>3.5620074794327938E-2</v>
      </c>
      <c r="T36" s="85">
        <f>分析係数表!F39</f>
        <v>0.70417896888485121</v>
      </c>
      <c r="U36" s="86">
        <f t="shared" si="7"/>
        <v>2.5082907540271124E-2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投入係数表!Z37</f>
        <v>0</v>
      </c>
      <c r="E37" s="77">
        <f t="shared" si="0"/>
        <v>0</v>
      </c>
      <c r="F37" s="76">
        <f>分析係数表!C40</f>
        <v>0.83949490339266697</v>
      </c>
      <c r="G37" s="77">
        <f t="shared" si="1"/>
        <v>0</v>
      </c>
      <c r="H37" s="77">
        <v>7.1105487363207827E-4</v>
      </c>
      <c r="I37" s="77">
        <f t="shared" si="2"/>
        <v>7.1105487363207827E-4</v>
      </c>
      <c r="J37" s="76">
        <f>分析係数表!G40</f>
        <v>0.50502596749874351</v>
      </c>
      <c r="K37" s="78">
        <f t="shared" si="3"/>
        <v>3.5910117550073711E-4</v>
      </c>
      <c r="L37" s="79"/>
      <c r="M37" s="80"/>
      <c r="N37" s="81">
        <f>分析係数表!H40</f>
        <v>2.8775704886755897E-2</v>
      </c>
      <c r="O37" s="82">
        <f t="shared" si="4"/>
        <v>0.19647284847755439</v>
      </c>
      <c r="P37" s="76">
        <f>分析係数表!C40</f>
        <v>0.83949490339266697</v>
      </c>
      <c r="Q37" s="82">
        <f t="shared" si="5"/>
        <v>0.16493795495194663</v>
      </c>
      <c r="R37" s="83">
        <v>0.16504888906204576</v>
      </c>
      <c r="S37" s="84">
        <f t="shared" si="6"/>
        <v>0.16575994393567783</v>
      </c>
      <c r="T37" s="85">
        <f>分析係数表!F40</f>
        <v>0.7013737644496566</v>
      </c>
      <c r="U37" s="86">
        <f t="shared" si="7"/>
        <v>0.11625967587313039</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投入係数表!Z38</f>
        <v>0</v>
      </c>
      <c r="E38" s="77">
        <f t="shared" si="0"/>
        <v>0</v>
      </c>
      <c r="F38" s="76">
        <f>分析係数表!C41</f>
        <v>0.80611940933656756</v>
      </c>
      <c r="G38" s="77">
        <f t="shared" si="1"/>
        <v>0</v>
      </c>
      <c r="H38" s="77">
        <v>4.1740080923300304E-4</v>
      </c>
      <c r="I38" s="77">
        <f t="shared" si="2"/>
        <v>4.1740080923300304E-4</v>
      </c>
      <c r="J38" s="76">
        <f>分析係数表!G41</f>
        <v>0.44252267454123601</v>
      </c>
      <c r="K38" s="78">
        <f t="shared" si="3"/>
        <v>1.8470932245746475E-4</v>
      </c>
      <c r="L38" s="79"/>
      <c r="M38" s="80"/>
      <c r="N38" s="81">
        <f>分析係数表!H41</f>
        <v>5.550583676720789E-2</v>
      </c>
      <c r="O38" s="82">
        <f t="shared" si="4"/>
        <v>0.37897906931213843</v>
      </c>
      <c r="P38" s="76">
        <f>分析係数表!C41</f>
        <v>0.80611940933656756</v>
      </c>
      <c r="Q38" s="82">
        <f t="shared" si="5"/>
        <v>0.30550238350482312</v>
      </c>
      <c r="R38" s="83">
        <v>0.31089003865818932</v>
      </c>
      <c r="S38" s="84">
        <f t="shared" si="6"/>
        <v>0.31130743946742234</v>
      </c>
      <c r="T38" s="85">
        <f>分析係数表!F41</f>
        <v>0.54745834212191524</v>
      </c>
      <c r="U38" s="86">
        <f t="shared" si="7"/>
        <v>0.17042785470105351</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投入係数表!Z39</f>
        <v>0</v>
      </c>
      <c r="E39" s="77">
        <f>$C$28*D39</f>
        <v>0</v>
      </c>
      <c r="F39" s="76">
        <f>分析係数表!C42</f>
        <v>0.71104294478527608</v>
      </c>
      <c r="G39" s="77">
        <f>E39*F39</f>
        <v>0</v>
      </c>
      <c r="H39" s="77">
        <v>1.0093685233965687E-2</v>
      </c>
      <c r="I39" s="77">
        <f>C39+H39</f>
        <v>1.0093685233965687E-2</v>
      </c>
      <c r="J39" s="76">
        <f>分析係数表!G42</f>
        <v>0.48544520547945208</v>
      </c>
      <c r="K39" s="78">
        <f>I39*J39</f>
        <v>4.8999311024473845E-3</v>
      </c>
      <c r="L39" s="79"/>
      <c r="M39" s="80"/>
      <c r="N39" s="81">
        <f>分析係数表!H42</f>
        <v>1.3778114335729669E-2</v>
      </c>
      <c r="O39" s="82">
        <f t="shared" si="4"/>
        <v>9.4073294845199482E-2</v>
      </c>
      <c r="P39" s="76">
        <f>分析係数表!C42</f>
        <v>0.71104294478527608</v>
      </c>
      <c r="Q39" s="82">
        <f>O39*P39</f>
        <v>6.6890152592384178E-2</v>
      </c>
      <c r="R39" s="83">
        <v>6.9126240095612163E-2</v>
      </c>
      <c r="S39" s="84">
        <f>I39+R39</f>
        <v>7.9219925329577848E-2</v>
      </c>
      <c r="T39" s="85">
        <f>分析係数表!F42</f>
        <v>0.55821917808219179</v>
      </c>
      <c r="U39" s="86">
        <f>S39*T39</f>
        <v>4.4222081605209553E-2</v>
      </c>
      <c r="V39" s="87">
        <f>分析係数表!D42</f>
        <v>0.36986301369863012</v>
      </c>
      <c r="W39" s="167">
        <f>ROUND(S39*V39,0)</f>
        <v>0</v>
      </c>
      <c r="X39" s="76">
        <f>分析係数表!E42</f>
        <v>0.3535958904109589</v>
      </c>
      <c r="Y39" s="166">
        <f>ROUND(S39*X39,0)</f>
        <v>0</v>
      </c>
    </row>
    <row r="40" spans="1:25" x14ac:dyDescent="0.2">
      <c r="A40" s="6" t="s">
        <v>194</v>
      </c>
      <c r="B40" s="5" t="s">
        <v>41</v>
      </c>
      <c r="C40" s="90"/>
      <c r="D40" s="76">
        <f>投入係数表!Z40</f>
        <v>6.764960971379011E-2</v>
      </c>
      <c r="E40" s="77">
        <f>$C$28*D40</f>
        <v>6.7649609713790113</v>
      </c>
      <c r="F40" s="76">
        <f>分析係数表!C43</f>
        <v>0.39669527347252465</v>
      </c>
      <c r="G40" s="77">
        <f>E40*F40</f>
        <v>2.683628042572153</v>
      </c>
      <c r="H40" s="77">
        <v>3.1134650794291439</v>
      </c>
      <c r="I40" s="77">
        <f>C40+H40</f>
        <v>3.1134650794291439</v>
      </c>
      <c r="J40" s="76">
        <f>分析係数表!G43</f>
        <v>0.35613275613275613</v>
      </c>
      <c r="K40" s="78">
        <f>I40*J40</f>
        <v>1.1088068998601914</v>
      </c>
      <c r="L40" s="79"/>
      <c r="M40" s="80"/>
      <c r="N40" s="81">
        <f>分析係数表!H43</f>
        <v>3.7184190080937818E-2</v>
      </c>
      <c r="O40" s="82">
        <f t="shared" si="4"/>
        <v>0.25388374575995665</v>
      </c>
      <c r="P40" s="76">
        <f>分析係数表!C43</f>
        <v>0.39669527347252465</v>
      </c>
      <c r="Q40" s="82">
        <f>O40*P40</f>
        <v>0.10071448195447492</v>
      </c>
      <c r="R40" s="83">
        <v>0.16460543939481409</v>
      </c>
      <c r="S40" s="84">
        <f>I40+R40</f>
        <v>3.2780705188239581</v>
      </c>
      <c r="T40" s="85">
        <f>分析係数表!F43</f>
        <v>0.65281385281385285</v>
      </c>
      <c r="U40" s="86">
        <f>S40*T40</f>
        <v>2.1399698451889737</v>
      </c>
      <c r="V40" s="87">
        <f>分析係数表!D43</f>
        <v>0.13751803751803751</v>
      </c>
      <c r="W40" s="167">
        <f>ROUND(S40*V40,0)</f>
        <v>0</v>
      </c>
      <c r="X40" s="76">
        <f>分析係数表!E43</f>
        <v>9.1486291486291491E-2</v>
      </c>
      <c r="Y40" s="166">
        <f>ROUND(S40*X40,0)</f>
        <v>0</v>
      </c>
    </row>
    <row r="41" spans="1:25" x14ac:dyDescent="0.2">
      <c r="A41" s="6" t="s">
        <v>340</v>
      </c>
      <c r="B41" s="5" t="s">
        <v>42</v>
      </c>
      <c r="C41" s="90"/>
      <c r="D41" s="76">
        <f>投入係数表!Z41</f>
        <v>0</v>
      </c>
      <c r="E41" s="77">
        <f>$C$28*D41</f>
        <v>0</v>
      </c>
      <c r="F41" s="76">
        <f>分析係数表!C44</f>
        <v>0.38370118845500845</v>
      </c>
      <c r="G41" s="77">
        <f>E41*F41</f>
        <v>0</v>
      </c>
      <c r="H41" s="77">
        <v>1.5751734150705142E-3</v>
      </c>
      <c r="I41" s="77">
        <f>C41+H41</f>
        <v>1.5751734150705142E-3</v>
      </c>
      <c r="J41" s="76">
        <f>分析係数表!G44</f>
        <v>0.26240733113673803</v>
      </c>
      <c r="K41" s="78">
        <f>I41*J41</f>
        <v>4.133370519261949E-4</v>
      </c>
      <c r="L41" s="79"/>
      <c r="M41" s="80"/>
      <c r="N41" s="81">
        <f>分析係数表!H44</f>
        <v>0.11164108061327853</v>
      </c>
      <c r="O41" s="82">
        <f t="shared" si="4"/>
        <v>0.76225556251442161</v>
      </c>
      <c r="P41" s="76">
        <f>分析係数表!C44</f>
        <v>0.38370118845500845</v>
      </c>
      <c r="Q41" s="82">
        <f>O41*P41</f>
        <v>0.29247836524322457</v>
      </c>
      <c r="R41" s="83">
        <v>0.29699755207084733</v>
      </c>
      <c r="S41" s="84">
        <f>I41+R41</f>
        <v>0.29857272548591784</v>
      </c>
      <c r="T41" s="85">
        <f>分析係数表!F44</f>
        <v>0.45680601317957165</v>
      </c>
      <c r="U41" s="86">
        <f>S41*T41</f>
        <v>0.13638981637338082</v>
      </c>
      <c r="V41" s="87">
        <f>分析係数表!D44</f>
        <v>0.17087108731466227</v>
      </c>
      <c r="W41" s="167">
        <f>ROUND(S41*V41,0)</f>
        <v>0</v>
      </c>
      <c r="X41" s="76">
        <f>分析係数表!E44</f>
        <v>0.10131795716639209</v>
      </c>
      <c r="Y41" s="166">
        <f>ROUND(S41*X41,0)</f>
        <v>0</v>
      </c>
    </row>
    <row r="42" spans="1:25" x14ac:dyDescent="0.2">
      <c r="A42" s="6" t="s">
        <v>341</v>
      </c>
      <c r="B42" s="5" t="s">
        <v>278</v>
      </c>
      <c r="C42" s="90"/>
      <c r="D42" s="76">
        <f>投入係数表!Z42</f>
        <v>0</v>
      </c>
      <c r="E42" s="77">
        <f>$C$28*D42</f>
        <v>0</v>
      </c>
      <c r="F42" s="76">
        <f>分析係数表!C45</f>
        <v>1</v>
      </c>
      <c r="G42" s="77">
        <f>E42*F42</f>
        <v>0</v>
      </c>
      <c r="H42" s="77">
        <v>1.6052130030139021E-2</v>
      </c>
      <c r="I42" s="77">
        <f>C42+H42</f>
        <v>1.6052130030139021E-2</v>
      </c>
      <c r="J42" s="76">
        <f>分析係数表!G45</f>
        <v>0</v>
      </c>
      <c r="K42" s="78">
        <f>I42*J42</f>
        <v>0</v>
      </c>
      <c r="L42" s="79"/>
      <c r="M42" s="80"/>
      <c r="N42" s="81">
        <f>分析係数表!H45</f>
        <v>0</v>
      </c>
      <c r="O42" s="82">
        <f t="shared" si="4"/>
        <v>0</v>
      </c>
      <c r="P42" s="76">
        <f>分析係数表!C45</f>
        <v>1</v>
      </c>
      <c r="Q42" s="82">
        <f>O42*P42</f>
        <v>0</v>
      </c>
      <c r="R42" s="83">
        <v>3.9996097462012608E-3</v>
      </c>
      <c r="S42" s="84">
        <f>I42+R42</f>
        <v>2.0051739776340283E-2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投入係数表!Z43</f>
        <v>2.6019080659150044E-3</v>
      </c>
      <c r="E43" s="77">
        <f>$C$28*D43</f>
        <v>0.26019080659150046</v>
      </c>
      <c r="F43" s="76">
        <f>分析係数表!C46</f>
        <v>8.9294904786412777E-2</v>
      </c>
      <c r="G43" s="77">
        <f>E43*F43</f>
        <v>2.3233713300887974E-2</v>
      </c>
      <c r="H43" s="77">
        <v>3.3698054758247893E-2</v>
      </c>
      <c r="I43" s="77">
        <f>C43+H43</f>
        <v>3.3698054758247893E-2</v>
      </c>
      <c r="J43" s="76">
        <f>分析係数表!G46</f>
        <v>8.6206896551724137E-3</v>
      </c>
      <c r="K43" s="78">
        <f>I43*J43</f>
        <v>2.9050047205386113E-4</v>
      </c>
      <c r="L43" s="79"/>
      <c r="M43" s="80"/>
      <c r="N43" s="81">
        <f>分析係数表!H46</f>
        <v>2.2501303069342959E-2</v>
      </c>
      <c r="O43" s="82">
        <f t="shared" si="4"/>
        <v>0.15363290407267413</v>
      </c>
      <c r="P43" s="76">
        <f>分析係数表!C46</f>
        <v>8.9294904786412777E-2</v>
      </c>
      <c r="Q43" s="82">
        <f>O43*P43</f>
        <v>1.3718635541229525E-2</v>
      </c>
      <c r="R43" s="83">
        <v>1.5329627159670775E-2</v>
      </c>
      <c r="S43" s="84">
        <f>I43+R43</f>
        <v>4.9027681917918668E-2</v>
      </c>
      <c r="T43" s="85">
        <f>分析係数表!F46</f>
        <v>0.31609195402298851</v>
      </c>
      <c r="U43" s="86">
        <f>S43*T43</f>
        <v>1.5497255778652453E-2</v>
      </c>
      <c r="V43" s="87">
        <f>分析係数表!D46</f>
        <v>1.4367816091954023E-2</v>
      </c>
      <c r="W43" s="167">
        <f>ROUND(S43*V43,0)</f>
        <v>0</v>
      </c>
      <c r="X43" s="76">
        <f>分析係数表!E46</f>
        <v>4.3103448275862072E-2</v>
      </c>
      <c r="Y43" s="166">
        <f>ROUND(S43*X43,0)</f>
        <v>0</v>
      </c>
    </row>
    <row r="44" spans="1:25" x14ac:dyDescent="0.2">
      <c r="A44" s="192">
        <v>40</v>
      </c>
      <c r="B44" s="14" t="s">
        <v>150</v>
      </c>
      <c r="C44" s="197">
        <f>SUM(C5:C43)</f>
        <v>100</v>
      </c>
      <c r="D44" s="92">
        <f>投入係数表!Z44</f>
        <v>0.64614050303555937</v>
      </c>
      <c r="E44" s="91">
        <f>SUM(E5:E43)</f>
        <v>64.614050303555942</v>
      </c>
      <c r="F44" s="92">
        <f>分析係数表!C47</f>
        <v>0.47263002368346718</v>
      </c>
      <c r="G44" s="91">
        <f>SUM(G5:G43)</f>
        <v>12.323249024289282</v>
      </c>
      <c r="H44" s="91">
        <f>SUM(H5:H43)</f>
        <v>13.863576052403426</v>
      </c>
      <c r="I44" s="91">
        <f>SUM(I5:I43)</f>
        <v>113.8635760524034</v>
      </c>
      <c r="J44" s="92">
        <f>分析係数表!G47</f>
        <v>0.26462048578521241</v>
      </c>
      <c r="K44" s="93">
        <f>SUM(K5:K43)</f>
        <v>10.889527348025982</v>
      </c>
      <c r="L44" s="94">
        <f>最終需要_まとめ!$L$33</f>
        <v>0.627</v>
      </c>
      <c r="M44" s="91">
        <f>K44*L44</f>
        <v>6.8277336472122911</v>
      </c>
      <c r="N44" s="95">
        <f>分析係数表!H47</f>
        <v>1</v>
      </c>
      <c r="O44" s="96">
        <f>SUM(O5:O43)</f>
        <v>6.8277336472122911</v>
      </c>
      <c r="P44" s="92">
        <f>分析係数表!C47</f>
        <v>0.47263002368346718</v>
      </c>
      <c r="Q44" s="96">
        <f>SUM(Q5:Q43)</f>
        <v>2.9145202356457025</v>
      </c>
      <c r="R44" s="91">
        <f>SUM(R7:R43)</f>
        <v>3.1488968855702497</v>
      </c>
      <c r="S44" s="97">
        <f>SUM(S5:S43)</f>
        <v>117.13729344538054</v>
      </c>
      <c r="T44" s="98">
        <f>分析係数表!F47</f>
        <v>0.52662257348619745</v>
      </c>
      <c r="U44" s="99">
        <f>SUM(U5:U43)</f>
        <v>43.927461637365155</v>
      </c>
      <c r="V44" s="100">
        <f>分析係数表!D47</f>
        <v>0.12117876158981061</v>
      </c>
      <c r="W44" s="164">
        <f>SUM(W5:W43)</f>
        <v>0</v>
      </c>
      <c r="X44" s="92">
        <f>分析係数表!E47</f>
        <v>8.7670283594003556E-2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285</v>
      </c>
      <c r="S2" s="3" t="s">
        <v>152</v>
      </c>
      <c r="U2" s="64" t="s">
        <v>209</v>
      </c>
      <c r="W2" s="3" t="s">
        <v>130</v>
      </c>
      <c r="Y2" s="3" t="s">
        <v>153</v>
      </c>
    </row>
    <row r="3" spans="1:25" ht="44" x14ac:dyDescent="0.2">
      <c r="B3" s="65"/>
      <c r="C3" s="66" t="s">
        <v>227</v>
      </c>
      <c r="D3" s="66" t="s">
        <v>315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投入係数表!AA5</f>
        <v>0</v>
      </c>
      <c r="E5" s="77">
        <f t="shared" ref="E5:E38" si="0">$C$29*D5</f>
        <v>0</v>
      </c>
      <c r="F5" s="76">
        <f>分析係数表!C8</f>
        <v>1</v>
      </c>
      <c r="G5" s="77">
        <f t="shared" ref="G5:G38" si="1">E5*F5</f>
        <v>0</v>
      </c>
      <c r="H5" s="77">
        <f t="array" ref="H5:H43">MMULT(逆行列係数!C5:AO43,'25'!G5:G43)</f>
        <v>7.2748475432588382E-3</v>
      </c>
      <c r="I5" s="77">
        <f t="shared" ref="I5:I38" si="2">C5+H5</f>
        <v>7.2748475432588382E-3</v>
      </c>
      <c r="J5" s="76">
        <f>分析係数表!G8</f>
        <v>0.11965371866250442</v>
      </c>
      <c r="K5" s="78">
        <f t="shared" ref="K5:K38" si="3">I5*J5</f>
        <v>8.7046256125370444E-4</v>
      </c>
      <c r="L5" s="79" t="s">
        <v>184</v>
      </c>
      <c r="M5" s="80" t="s">
        <v>184</v>
      </c>
      <c r="N5" s="81">
        <f>分析係数表!H8</f>
        <v>1.2017741412035444E-2</v>
      </c>
      <c r="O5" s="82">
        <f t="shared" ref="O5:O43" si="4">$M$44*N5</f>
        <v>0.15639414797462717</v>
      </c>
      <c r="P5" s="76">
        <f>分析係数表!C8</f>
        <v>1</v>
      </c>
      <c r="Q5" s="82">
        <f t="shared" ref="Q5:Q38" si="5">O5*P5</f>
        <v>0.15639414797462717</v>
      </c>
      <c r="R5" s="83">
        <f t="array" ref="R5:R43">MMULT(逆行列係数!C5:AO43,'25'!Q5:Q43)</f>
        <v>0.23291576577885265</v>
      </c>
      <c r="S5" s="84">
        <f t="shared" ref="S5:S38" si="6">I5+R5</f>
        <v>0.24019061332211147</v>
      </c>
      <c r="T5" s="85">
        <f>分析係数表!F8</f>
        <v>0.45142084768126667</v>
      </c>
      <c r="U5" s="86">
        <f t="shared" ref="U5:U38" si="7">S5*T5</f>
        <v>0.1084270502709509</v>
      </c>
      <c r="V5" s="87">
        <f>分析係数表!D8</f>
        <v>0.2219933704502301</v>
      </c>
      <c r="W5" s="167">
        <f t="shared" ref="W5:W38" si="8">ROUND(S5*V5,0)</f>
        <v>0</v>
      </c>
      <c r="X5" s="76">
        <f>分析係数表!E8</f>
        <v>0.14173076304186916</v>
      </c>
      <c r="Y5" s="166">
        <f t="shared" ref="Y5:Y38" si="9">ROUND(S5*X5,0)</f>
        <v>0</v>
      </c>
    </row>
    <row r="6" spans="1:25" x14ac:dyDescent="0.2">
      <c r="A6" s="6" t="s">
        <v>219</v>
      </c>
      <c r="B6" s="5" t="s">
        <v>265</v>
      </c>
      <c r="C6" s="90"/>
      <c r="D6" s="76">
        <f>投入係数表!AA6</f>
        <v>0</v>
      </c>
      <c r="E6" s="77">
        <f t="shared" si="0"/>
        <v>0</v>
      </c>
      <c r="F6" s="76">
        <f>分析係数表!C9</f>
        <v>0.51136363636363635</v>
      </c>
      <c r="G6" s="77">
        <f t="shared" si="1"/>
        <v>0</v>
      </c>
      <c r="H6" s="77">
        <v>6.1041588956716169E-4</v>
      </c>
      <c r="I6" s="77">
        <f t="shared" si="2"/>
        <v>6.1041588956716169E-4</v>
      </c>
      <c r="J6" s="76">
        <f>分析係数表!G9</f>
        <v>0.25773195876288657</v>
      </c>
      <c r="K6" s="78">
        <f t="shared" si="3"/>
        <v>1.5732368287813445E-4</v>
      </c>
      <c r="L6" s="79"/>
      <c r="M6" s="80"/>
      <c r="N6" s="81">
        <f>分析係数表!H9</f>
        <v>6.2940707886274014E-4</v>
      </c>
      <c r="O6" s="82">
        <f t="shared" si="4"/>
        <v>8.190855540406005E-3</v>
      </c>
      <c r="P6" s="76">
        <f>分析係数表!C9</f>
        <v>0.51136363636363635</v>
      </c>
      <c r="Q6" s="82">
        <f t="shared" si="5"/>
        <v>4.1885056740712523E-3</v>
      </c>
      <c r="R6" s="83">
        <v>4.9911223441601142E-3</v>
      </c>
      <c r="S6" s="84">
        <f t="shared" si="6"/>
        <v>5.6015382337272759E-3</v>
      </c>
      <c r="T6" s="85">
        <f>分析係数表!F9</f>
        <v>0.69072164948453607</v>
      </c>
      <c r="U6" s="86">
        <f t="shared" si="7"/>
        <v>3.8691037284507989E-3</v>
      </c>
      <c r="V6" s="87">
        <f>分析係数表!D9</f>
        <v>0.13402061855670103</v>
      </c>
      <c r="W6" s="167">
        <f t="shared" si="8"/>
        <v>0</v>
      </c>
      <c r="X6" s="76">
        <f>分析係数表!E9</f>
        <v>0</v>
      </c>
      <c r="Y6" s="166">
        <f t="shared" si="9"/>
        <v>0</v>
      </c>
    </row>
    <row r="7" spans="1:25" x14ac:dyDescent="0.2">
      <c r="A7" s="6" t="s">
        <v>220</v>
      </c>
      <c r="B7" s="5" t="s">
        <v>266</v>
      </c>
      <c r="C7" s="90"/>
      <c r="D7" s="76">
        <f>投入係数表!AA7</f>
        <v>0</v>
      </c>
      <c r="E7" s="77">
        <f t="shared" si="0"/>
        <v>0</v>
      </c>
      <c r="F7" s="76">
        <f>分析係数表!C10</f>
        <v>1</v>
      </c>
      <c r="G7" s="77">
        <f t="shared" si="1"/>
        <v>0</v>
      </c>
      <c r="H7" s="77">
        <v>4.7566114543434322E-4</v>
      </c>
      <c r="I7" s="77">
        <f t="shared" si="2"/>
        <v>4.7566114543434322E-4</v>
      </c>
      <c r="J7" s="76">
        <f>分析係数表!G10</f>
        <v>0.17918250950570341</v>
      </c>
      <c r="K7" s="78">
        <f t="shared" si="3"/>
        <v>8.523015771328298E-5</v>
      </c>
      <c r="L7" s="79"/>
      <c r="M7" s="80"/>
      <c r="N7" s="81">
        <f>分析係数表!H10</f>
        <v>1.2293107009037892E-3</v>
      </c>
      <c r="O7" s="82">
        <f t="shared" si="4"/>
        <v>1.5997764727355479E-2</v>
      </c>
      <c r="P7" s="76">
        <f>分析係数表!C10</f>
        <v>1</v>
      </c>
      <c r="Q7" s="82">
        <f t="shared" si="5"/>
        <v>1.5997764727355479E-2</v>
      </c>
      <c r="R7" s="83">
        <v>2.5714301507252884E-2</v>
      </c>
      <c r="S7" s="84">
        <f t="shared" si="6"/>
        <v>2.6189962652687228E-2</v>
      </c>
      <c r="T7" s="85">
        <f>分析係数表!F10</f>
        <v>0.51806083650190116</v>
      </c>
      <c r="U7" s="86">
        <f t="shared" si="7"/>
        <v>1.3567993959804696E-2</v>
      </c>
      <c r="V7" s="87">
        <f>分析係数表!D10</f>
        <v>0.10527566539923955</v>
      </c>
      <c r="W7" s="167">
        <f t="shared" si="8"/>
        <v>0</v>
      </c>
      <c r="X7" s="76">
        <f>分析係数表!E10</f>
        <v>7.4144486692015205E-2</v>
      </c>
      <c r="Y7" s="166">
        <f t="shared" si="9"/>
        <v>0</v>
      </c>
    </row>
    <row r="8" spans="1:25" x14ac:dyDescent="0.2">
      <c r="A8" s="6" t="s">
        <v>221</v>
      </c>
      <c r="B8" s="5" t="s">
        <v>27</v>
      </c>
      <c r="C8" s="90"/>
      <c r="D8" s="76">
        <f>投入係数表!AA8</f>
        <v>0</v>
      </c>
      <c r="E8" s="77">
        <f t="shared" si="0"/>
        <v>0</v>
      </c>
      <c r="F8" s="76">
        <f>分析係数表!C11</f>
        <v>1.1623683254631256E-2</v>
      </c>
      <c r="G8" s="77">
        <f t="shared" si="1"/>
        <v>0</v>
      </c>
      <c r="H8" s="77">
        <v>7.2998730793525464E-3</v>
      </c>
      <c r="I8" s="77">
        <f t="shared" si="2"/>
        <v>7.2998730793525464E-3</v>
      </c>
      <c r="J8" s="76">
        <f>分析係数表!G11</f>
        <v>0.35416666666666669</v>
      </c>
      <c r="K8" s="78">
        <f t="shared" si="3"/>
        <v>2.5853717156040269E-3</v>
      </c>
      <c r="L8" s="79"/>
      <c r="M8" s="80"/>
      <c r="N8" s="81">
        <f>分析係数表!H11</f>
        <v>-1.9668971214460629E-5</v>
      </c>
      <c r="O8" s="82">
        <f t="shared" si="4"/>
        <v>-2.5596423563768766E-4</v>
      </c>
      <c r="P8" s="76">
        <f>分析係数表!C11</f>
        <v>1.1623683254631256E-2</v>
      </c>
      <c r="Q8" s="82">
        <f t="shared" si="5"/>
        <v>-2.9752471995662789E-6</v>
      </c>
      <c r="R8" s="83">
        <v>8.7413057321087122E-4</v>
      </c>
      <c r="S8" s="84">
        <f t="shared" si="6"/>
        <v>8.1740036525634174E-3</v>
      </c>
      <c r="T8" s="85">
        <f>分析係数表!F11</f>
        <v>0.60416666666666663</v>
      </c>
      <c r="U8" s="86">
        <f t="shared" si="7"/>
        <v>4.9384605400903973E-3</v>
      </c>
      <c r="V8" s="87">
        <f>分析係数表!D11</f>
        <v>8.3333333333333329E-2</v>
      </c>
      <c r="W8" s="167">
        <f t="shared" si="8"/>
        <v>0</v>
      </c>
      <c r="X8" s="76">
        <f>分析係数表!E11</f>
        <v>6.25E-2</v>
      </c>
      <c r="Y8" s="166">
        <f t="shared" si="9"/>
        <v>0</v>
      </c>
    </row>
    <row r="9" spans="1:25" x14ac:dyDescent="0.2">
      <c r="A9" s="6" t="s">
        <v>222</v>
      </c>
      <c r="B9" s="5" t="s">
        <v>190</v>
      </c>
      <c r="C9" s="90"/>
      <c r="D9" s="76">
        <f>投入係数表!AA9</f>
        <v>0</v>
      </c>
      <c r="E9" s="77">
        <f t="shared" si="0"/>
        <v>0</v>
      </c>
      <c r="F9" s="76">
        <f>分析係数表!C12</f>
        <v>0.11373523927905527</v>
      </c>
      <c r="G9" s="77">
        <f t="shared" si="1"/>
        <v>0</v>
      </c>
      <c r="H9" s="77">
        <v>4.9101406419457252E-4</v>
      </c>
      <c r="I9" s="77">
        <f t="shared" si="2"/>
        <v>4.9101406419457252E-4</v>
      </c>
      <c r="J9" s="76">
        <f>分析係数表!G12</f>
        <v>0.14013636107511129</v>
      </c>
      <c r="K9" s="78">
        <f t="shared" si="3"/>
        <v>6.8808924192928495E-5</v>
      </c>
      <c r="L9" s="79"/>
      <c r="M9" s="80"/>
      <c r="N9" s="81">
        <f>分析係数表!H12</f>
        <v>9.2788371704218012E-2</v>
      </c>
      <c r="O9" s="82">
        <f t="shared" si="4"/>
        <v>1.2075112816207916</v>
      </c>
      <c r="P9" s="76">
        <f>分析係数表!C12</f>
        <v>0.11373523927905527</v>
      </c>
      <c r="Q9" s="82">
        <f t="shared" si="5"/>
        <v>0.13733658454729941</v>
      </c>
      <c r="R9" s="83">
        <v>0.15517675400528994</v>
      </c>
      <c r="S9" s="84">
        <f t="shared" si="6"/>
        <v>0.15566776806948451</v>
      </c>
      <c r="T9" s="85">
        <f>分析係数表!F12</f>
        <v>0.31610976503070942</v>
      </c>
      <c r="U9" s="86">
        <f t="shared" si="7"/>
        <v>4.920810158729972E-2</v>
      </c>
      <c r="V9" s="87">
        <f>分析係数表!D12</f>
        <v>5.0318363667098666E-2</v>
      </c>
      <c r="W9" s="167">
        <f t="shared" si="8"/>
        <v>0</v>
      </c>
      <c r="X9" s="76">
        <f>分析係数表!E12</f>
        <v>4.4345523187017524E-2</v>
      </c>
      <c r="Y9" s="166">
        <f t="shared" si="9"/>
        <v>0</v>
      </c>
    </row>
    <row r="10" spans="1:25" x14ac:dyDescent="0.2">
      <c r="A10" s="6" t="s">
        <v>223</v>
      </c>
      <c r="B10" s="5" t="s">
        <v>28</v>
      </c>
      <c r="C10" s="90"/>
      <c r="D10" s="76">
        <f>投入係数表!AA10</f>
        <v>1.0570824524312897E-3</v>
      </c>
      <c r="E10" s="77">
        <f t="shared" si="0"/>
        <v>0.10570824524312897</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0.18288644636312781</v>
      </c>
      <c r="P10" s="76">
        <f>分析係数表!C13</f>
        <v>0</v>
      </c>
      <c r="Q10" s="82">
        <f t="shared" si="5"/>
        <v>0</v>
      </c>
      <c r="R10" s="83">
        <v>0</v>
      </c>
      <c r="S10" s="84">
        <f t="shared" si="6"/>
        <v>0</v>
      </c>
      <c r="T10" s="85">
        <f>分析係数表!F13</f>
        <v>0.38422391857506361</v>
      </c>
      <c r="U10" s="86">
        <f t="shared" si="7"/>
        <v>0</v>
      </c>
      <c r="V10" s="87">
        <f>分析係数表!D13</f>
        <v>0.11195928753180662</v>
      </c>
      <c r="W10" s="167">
        <f t="shared" si="8"/>
        <v>0</v>
      </c>
      <c r="X10" s="76">
        <f>分析係数表!E13</f>
        <v>9.6692111959287536E-2</v>
      </c>
      <c r="Y10" s="166">
        <f t="shared" si="9"/>
        <v>0</v>
      </c>
    </row>
    <row r="11" spans="1:25" x14ac:dyDescent="0.2">
      <c r="A11" s="6" t="s">
        <v>224</v>
      </c>
      <c r="B11" s="5" t="s">
        <v>267</v>
      </c>
      <c r="C11" s="90"/>
      <c r="D11" s="76">
        <f>投入係数表!AA11</f>
        <v>3.1712473572938688E-3</v>
      </c>
      <c r="E11" s="77">
        <f t="shared" si="0"/>
        <v>0.31712473572938688</v>
      </c>
      <c r="F11" s="76">
        <f>分析係数表!C14</f>
        <v>8.3810515356585125E-2</v>
      </c>
      <c r="G11" s="77">
        <f t="shared" si="1"/>
        <v>2.6578387533800776E-2</v>
      </c>
      <c r="H11" s="77">
        <v>5.7232496852425437E-2</v>
      </c>
      <c r="I11" s="77">
        <f t="shared" si="2"/>
        <v>5.7232496852425437E-2</v>
      </c>
      <c r="J11" s="76">
        <f>分析係数表!G14</f>
        <v>0.16188655194391333</v>
      </c>
      <c r="K11" s="78">
        <f t="shared" si="3"/>
        <v>9.2651715745800268E-3</v>
      </c>
      <c r="L11" s="79"/>
      <c r="M11" s="80"/>
      <c r="N11" s="81">
        <f>分析係数表!H14</f>
        <v>1.1703037872604074E-3</v>
      </c>
      <c r="O11" s="82">
        <f t="shared" si="4"/>
        <v>1.5229872020442415E-2</v>
      </c>
      <c r="P11" s="76">
        <f>分析係数表!C14</f>
        <v>8.3810515356585125E-2</v>
      </c>
      <c r="Q11" s="82">
        <f t="shared" si="5"/>
        <v>1.2764234228481151E-3</v>
      </c>
      <c r="R11" s="83">
        <v>4.7831049636554383E-3</v>
      </c>
      <c r="S11" s="84">
        <f t="shared" si="6"/>
        <v>6.2015601816080873E-2</v>
      </c>
      <c r="T11" s="85">
        <f>分析係数表!F14</f>
        <v>0.30656469088591459</v>
      </c>
      <c r="U11" s="86">
        <f t="shared" si="7"/>
        <v>1.9011793800850798E-2</v>
      </c>
      <c r="V11" s="87">
        <f>分析係数表!D14</f>
        <v>7.2020395156150413E-2</v>
      </c>
      <c r="W11" s="167">
        <f t="shared" si="8"/>
        <v>0</v>
      </c>
      <c r="X11" s="76">
        <f>分析係数表!E14</f>
        <v>4.2702358189929894E-2</v>
      </c>
      <c r="Y11" s="166">
        <f t="shared" si="9"/>
        <v>0</v>
      </c>
    </row>
    <row r="12" spans="1:25" x14ac:dyDescent="0.2">
      <c r="A12" s="6" t="s">
        <v>225</v>
      </c>
      <c r="B12" s="5" t="s">
        <v>29</v>
      </c>
      <c r="C12" s="90"/>
      <c r="D12" s="76">
        <f>投入係数表!AA12</f>
        <v>8.9852008456659613E-3</v>
      </c>
      <c r="E12" s="77">
        <f t="shared" si="0"/>
        <v>0.89852008456659616</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0.11147242462021296</v>
      </c>
      <c r="P12" s="76">
        <f>分析係数表!C15</f>
        <v>0</v>
      </c>
      <c r="Q12" s="82">
        <f t="shared" si="5"/>
        <v>0</v>
      </c>
      <c r="R12" s="83">
        <v>0</v>
      </c>
      <c r="S12" s="84">
        <f t="shared" si="6"/>
        <v>0</v>
      </c>
      <c r="T12" s="85">
        <f>分析係数表!F15</f>
        <v>0.29973474801061006</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投入係数表!AA13</f>
        <v>1.1627906976744186E-2</v>
      </c>
      <c r="E13" s="77">
        <f t="shared" si="0"/>
        <v>1.1627906976744187</v>
      </c>
      <c r="F13" s="76">
        <f>分析係数表!C16</f>
        <v>0.33235149729995095</v>
      </c>
      <c r="G13" s="77">
        <f t="shared" si="1"/>
        <v>0.38645522941854765</v>
      </c>
      <c r="H13" s="77">
        <v>0.5009580208906167</v>
      </c>
      <c r="I13" s="77">
        <f t="shared" si="2"/>
        <v>0.5009580208906167</v>
      </c>
      <c r="J13" s="76">
        <f>分析係数表!G16</f>
        <v>3.3478406427854032E-2</v>
      </c>
      <c r="K13" s="78">
        <f t="shared" si="3"/>
        <v>1.6771276226669456E-2</v>
      </c>
      <c r="L13" s="79"/>
      <c r="M13" s="80"/>
      <c r="N13" s="81">
        <f>分析係数表!H16</f>
        <v>1.6757963474720455E-2</v>
      </c>
      <c r="O13" s="82">
        <f t="shared" si="4"/>
        <v>0.21808152876330988</v>
      </c>
      <c r="P13" s="76">
        <f>分析係数表!C16</f>
        <v>0.33235149729995095</v>
      </c>
      <c r="Q13" s="82">
        <f t="shared" si="5"/>
        <v>7.2479722617948356E-2</v>
      </c>
      <c r="R13" s="83">
        <v>8.9524693869354036E-2</v>
      </c>
      <c r="S13" s="84">
        <f t="shared" si="6"/>
        <v>0.59048271475997072</v>
      </c>
      <c r="T13" s="85">
        <f>分析係数表!F16</f>
        <v>0.28858386340810177</v>
      </c>
      <c r="U13" s="86">
        <f t="shared" si="7"/>
        <v>0.17040378310113652</v>
      </c>
      <c r="V13" s="87">
        <f>分析係数表!D16</f>
        <v>0</v>
      </c>
      <c r="W13" s="167">
        <f t="shared" si="8"/>
        <v>0</v>
      </c>
      <c r="X13" s="76">
        <f>分析係数表!E16</f>
        <v>0</v>
      </c>
      <c r="Y13" s="166">
        <f t="shared" si="9"/>
        <v>0</v>
      </c>
    </row>
    <row r="14" spans="1:25" x14ac:dyDescent="0.2">
      <c r="A14" s="6" t="s">
        <v>2</v>
      </c>
      <c r="B14" s="5" t="s">
        <v>364</v>
      </c>
      <c r="C14" s="90"/>
      <c r="D14" s="76">
        <f>投入係数表!AA14</f>
        <v>3.9112050739957716E-2</v>
      </c>
      <c r="E14" s="77">
        <f t="shared" si="0"/>
        <v>3.9112050739957716</v>
      </c>
      <c r="F14" s="76">
        <f>分析係数表!C17</f>
        <v>6.074586697424067E-2</v>
      </c>
      <c r="G14" s="77">
        <f t="shared" si="1"/>
        <v>0.23758954313392228</v>
      </c>
      <c r="H14" s="77">
        <v>0.27463674970168228</v>
      </c>
      <c r="I14" s="77">
        <f t="shared" si="2"/>
        <v>0.27463674970168228</v>
      </c>
      <c r="J14" s="76">
        <f>分析係数表!G17</f>
        <v>0.21321961620469082</v>
      </c>
      <c r="K14" s="78">
        <f t="shared" si="3"/>
        <v>5.8557942367096431E-2</v>
      </c>
      <c r="L14" s="79"/>
      <c r="M14" s="80"/>
      <c r="N14" s="81">
        <f>分析係数表!H17</f>
        <v>2.8520008260967912E-3</v>
      </c>
      <c r="O14" s="82">
        <f t="shared" si="4"/>
        <v>3.7114814167464712E-2</v>
      </c>
      <c r="P14" s="76">
        <f>分析係数表!C17</f>
        <v>6.074586697424067E-2</v>
      </c>
      <c r="Q14" s="82">
        <f t="shared" si="5"/>
        <v>2.2545715641904742E-3</v>
      </c>
      <c r="R14" s="83">
        <v>4.1124184820364486E-3</v>
      </c>
      <c r="S14" s="84">
        <f t="shared" si="6"/>
        <v>0.27874916818371875</v>
      </c>
      <c r="T14" s="85">
        <f>分析係数表!F17</f>
        <v>0.32302771855010659</v>
      </c>
      <c r="U14" s="86">
        <f t="shared" si="7"/>
        <v>9.0043707846126628E-2</v>
      </c>
      <c r="V14" s="87">
        <f>分析係数表!D17</f>
        <v>9.5948827292110878E-2</v>
      </c>
      <c r="W14" s="167">
        <f t="shared" si="8"/>
        <v>0</v>
      </c>
      <c r="X14" s="76">
        <f>分析係数表!E17</f>
        <v>8.8486140724946691E-2</v>
      </c>
      <c r="Y14" s="166">
        <f t="shared" si="9"/>
        <v>0</v>
      </c>
    </row>
    <row r="15" spans="1:25" x14ac:dyDescent="0.2">
      <c r="A15" s="6" t="s">
        <v>3</v>
      </c>
      <c r="B15" s="5" t="s">
        <v>31</v>
      </c>
      <c r="C15" s="90"/>
      <c r="D15" s="76">
        <f>投入係数表!AA15</f>
        <v>4.7568710359408035E-3</v>
      </c>
      <c r="E15" s="77">
        <f t="shared" si="0"/>
        <v>0.47568710359408034</v>
      </c>
      <c r="F15" s="76">
        <f>分析係数表!C18</f>
        <v>0.54911591355599221</v>
      </c>
      <c r="G15" s="77">
        <f t="shared" si="1"/>
        <v>0.26120735845686732</v>
      </c>
      <c r="H15" s="77">
        <v>0.42010274212345372</v>
      </c>
      <c r="I15" s="77">
        <f t="shared" si="2"/>
        <v>0.42010274212345372</v>
      </c>
      <c r="J15" s="76">
        <f>分析係数表!G18</f>
        <v>0.21576398062527521</v>
      </c>
      <c r="K15" s="78">
        <f t="shared" si="3"/>
        <v>9.0643039912149864E-2</v>
      </c>
      <c r="L15" s="79"/>
      <c r="M15" s="80"/>
      <c r="N15" s="81">
        <f>分析係数表!H18</f>
        <v>4.5238633793259444E-4</v>
      </c>
      <c r="O15" s="82">
        <f t="shared" si="4"/>
        <v>5.8871774196668164E-3</v>
      </c>
      <c r="P15" s="76">
        <f>分析係数表!C18</f>
        <v>0.54911591355599221</v>
      </c>
      <c r="Q15" s="82">
        <f t="shared" si="5"/>
        <v>3.2327428070665527E-3</v>
      </c>
      <c r="R15" s="83">
        <v>7.5179631379996004E-3</v>
      </c>
      <c r="S15" s="84">
        <f t="shared" si="6"/>
        <v>0.42762070526145335</v>
      </c>
      <c r="T15" s="85">
        <f>分析係数表!F18</f>
        <v>0.45985615734624979</v>
      </c>
      <c r="U15" s="86">
        <f t="shared" si="7"/>
        <v>0.1966440143232252</v>
      </c>
      <c r="V15" s="87">
        <f>分析係数表!D18</f>
        <v>0.12417437252311757</v>
      </c>
      <c r="W15" s="167">
        <f t="shared" si="8"/>
        <v>0</v>
      </c>
      <c r="X15" s="76">
        <f>分析係数表!E18</f>
        <v>0.10024952297079114</v>
      </c>
      <c r="Y15" s="166">
        <f t="shared" si="9"/>
        <v>0</v>
      </c>
    </row>
    <row r="16" spans="1:25" x14ac:dyDescent="0.2">
      <c r="A16" s="6" t="s">
        <v>4</v>
      </c>
      <c r="B16" s="5" t="s">
        <v>32</v>
      </c>
      <c r="C16" s="90"/>
      <c r="D16" s="76">
        <f>投入係数表!AA16</f>
        <v>0</v>
      </c>
      <c r="E16" s="77">
        <f t="shared" si="0"/>
        <v>0</v>
      </c>
      <c r="F16" s="76">
        <f>分析係数表!C19</f>
        <v>2.9142663503896937E-2</v>
      </c>
      <c r="G16" s="77">
        <f t="shared" si="1"/>
        <v>0</v>
      </c>
      <c r="H16" s="77">
        <v>3.3736049394956823E-3</v>
      </c>
      <c r="I16" s="77">
        <f t="shared" si="2"/>
        <v>3.3736049394956823E-3</v>
      </c>
      <c r="J16" s="76">
        <f>分析係数表!G19</f>
        <v>5.9139784946236562E-2</v>
      </c>
      <c r="K16" s="78">
        <f t="shared" si="3"/>
        <v>1.9951427061533605E-4</v>
      </c>
      <c r="L16" s="79"/>
      <c r="M16" s="80"/>
      <c r="N16" s="81">
        <f>分析係数表!H19</f>
        <v>-1.1801382728676376E-4</v>
      </c>
      <c r="O16" s="82">
        <f t="shared" si="4"/>
        <v>-1.5357854138261259E-3</v>
      </c>
      <c r="P16" s="76">
        <f>分析係数表!C19</f>
        <v>2.9142663503896937E-2</v>
      </c>
      <c r="Q16" s="82">
        <f t="shared" si="5"/>
        <v>-4.4756877529327893E-5</v>
      </c>
      <c r="R16" s="83">
        <v>9.567717217908189E-5</v>
      </c>
      <c r="S16" s="84">
        <f t="shared" si="6"/>
        <v>3.4692821116747642E-3</v>
      </c>
      <c r="T16" s="85">
        <f>分析係数表!F19</f>
        <v>0.2446236559139785</v>
      </c>
      <c r="U16" s="86">
        <f t="shared" si="7"/>
        <v>8.4866847355484823E-4</v>
      </c>
      <c r="V16" s="87">
        <f>分析係数表!D19</f>
        <v>3.4946236559139782E-2</v>
      </c>
      <c r="W16" s="167">
        <f t="shared" si="8"/>
        <v>0</v>
      </c>
      <c r="X16" s="76">
        <f>分析係数表!E19</f>
        <v>1.8817204301075269E-2</v>
      </c>
      <c r="Y16" s="166">
        <f t="shared" si="9"/>
        <v>0</v>
      </c>
    </row>
    <row r="17" spans="1:25" x14ac:dyDescent="0.2">
      <c r="A17" s="6" t="s">
        <v>5</v>
      </c>
      <c r="B17" s="5" t="s">
        <v>33</v>
      </c>
      <c r="C17" s="90"/>
      <c r="D17" s="76">
        <f>投入係数表!AA17</f>
        <v>5.2854122621564484E-4</v>
      </c>
      <c r="E17" s="77">
        <f t="shared" si="0"/>
        <v>5.2854122621564484E-2</v>
      </c>
      <c r="F17" s="76">
        <f>分析係数表!C20</f>
        <v>9.9464422341239977E-3</v>
      </c>
      <c r="G17" s="77">
        <f t="shared" si="1"/>
        <v>5.2571047749069757E-4</v>
      </c>
      <c r="H17" s="77">
        <v>1.0785011990080931E-3</v>
      </c>
      <c r="I17" s="77">
        <f t="shared" si="2"/>
        <v>1.0785011990080931E-3</v>
      </c>
      <c r="J17" s="76">
        <f>分析係数表!G20</f>
        <v>0.10126582278481013</v>
      </c>
      <c r="K17" s="78">
        <f t="shared" si="3"/>
        <v>1.0921531129195879E-4</v>
      </c>
      <c r="L17" s="79"/>
      <c r="M17" s="80"/>
      <c r="N17" s="81">
        <f>分析係数表!H20</f>
        <v>5.6056567961212792E-4</v>
      </c>
      <c r="O17" s="82">
        <f t="shared" si="4"/>
        <v>7.2949807156740985E-3</v>
      </c>
      <c r="P17" s="76">
        <f>分析係数表!C20</f>
        <v>9.9464422341239977E-3</v>
      </c>
      <c r="Q17" s="82">
        <f t="shared" si="5"/>
        <v>7.2559104287500965E-5</v>
      </c>
      <c r="R17" s="83">
        <v>1.3109791045593332E-4</v>
      </c>
      <c r="S17" s="84">
        <f t="shared" si="6"/>
        <v>1.2095991094640264E-3</v>
      </c>
      <c r="T17" s="85">
        <f>分析係数表!F20</f>
        <v>0.22784810126582278</v>
      </c>
      <c r="U17" s="86">
        <f t="shared" si="7"/>
        <v>2.7560486038420853E-4</v>
      </c>
      <c r="V17" s="87">
        <f>分析係数表!D20</f>
        <v>1.2658227848101266E-2</v>
      </c>
      <c r="W17" s="167">
        <f t="shared" si="8"/>
        <v>0</v>
      </c>
      <c r="X17" s="76">
        <f>分析係数表!E20</f>
        <v>0</v>
      </c>
      <c r="Y17" s="166">
        <f t="shared" si="9"/>
        <v>0</v>
      </c>
    </row>
    <row r="18" spans="1:25" x14ac:dyDescent="0.2">
      <c r="A18" s="6" t="s">
        <v>6</v>
      </c>
      <c r="B18" s="5" t="s">
        <v>34</v>
      </c>
      <c r="C18" s="90"/>
      <c r="D18" s="76">
        <f>投入係数表!AA18</f>
        <v>1.0570824524312897E-3</v>
      </c>
      <c r="E18" s="77">
        <f t="shared" si="0"/>
        <v>0.10570824524312897</v>
      </c>
      <c r="F18" s="76">
        <f>分析係数表!C21</f>
        <v>0.16340425531914893</v>
      </c>
      <c r="G18" s="77">
        <f t="shared" si="1"/>
        <v>1.7273177095047457E-2</v>
      </c>
      <c r="H18" s="77">
        <v>7.9632266608086158E-2</v>
      </c>
      <c r="I18" s="77">
        <f t="shared" si="2"/>
        <v>7.9632266608086158E-2</v>
      </c>
      <c r="J18" s="76">
        <f>分析係数表!G21</f>
        <v>0.28521373510861947</v>
      </c>
      <c r="K18" s="78">
        <f t="shared" si="3"/>
        <v>2.2712216194457648E-2</v>
      </c>
      <c r="L18" s="79"/>
      <c r="M18" s="80"/>
      <c r="N18" s="81">
        <f>分析係数表!H21</f>
        <v>9.2444164707964954E-4</v>
      </c>
      <c r="O18" s="82">
        <f t="shared" si="4"/>
        <v>1.203031907497132E-2</v>
      </c>
      <c r="P18" s="76">
        <f>分析係数表!C21</f>
        <v>0.16340425531914893</v>
      </c>
      <c r="Q18" s="82">
        <f t="shared" si="5"/>
        <v>1.9658053296974409E-3</v>
      </c>
      <c r="R18" s="83">
        <v>4.1454560976202778E-3</v>
      </c>
      <c r="S18" s="84">
        <f t="shared" si="6"/>
        <v>8.3777722705706437E-2</v>
      </c>
      <c r="T18" s="85">
        <f>分析係数表!F21</f>
        <v>0.42560149497780891</v>
      </c>
      <c r="U18" s="86">
        <f t="shared" si="7"/>
        <v>3.5655924029384986E-2</v>
      </c>
      <c r="V18" s="87">
        <f>分析係数表!D21</f>
        <v>2.6862882504087832E-2</v>
      </c>
      <c r="W18" s="167">
        <f t="shared" si="8"/>
        <v>0</v>
      </c>
      <c r="X18" s="76">
        <f>分析係数表!E21</f>
        <v>1.5884139219808455E-2</v>
      </c>
      <c r="Y18" s="166">
        <f t="shared" si="9"/>
        <v>0</v>
      </c>
    </row>
    <row r="19" spans="1:25" x14ac:dyDescent="0.2">
      <c r="A19" s="6" t="s">
        <v>7</v>
      </c>
      <c r="B19" s="5" t="s">
        <v>268</v>
      </c>
      <c r="C19" s="90"/>
      <c r="D19" s="76">
        <f>投入係数表!AA19</f>
        <v>1.0570824524312896E-2</v>
      </c>
      <c r="E19" s="77">
        <f t="shared" si="0"/>
        <v>1.0570824524312896</v>
      </c>
      <c r="F19" s="76">
        <f>分析係数表!C22</f>
        <v>3.8216560509554132E-2</v>
      </c>
      <c r="G19" s="77">
        <f t="shared" si="1"/>
        <v>4.0398055506928258E-2</v>
      </c>
      <c r="H19" s="77">
        <v>4.7422274355823447E-2</v>
      </c>
      <c r="I19" s="77">
        <f t="shared" si="2"/>
        <v>4.7422274355823447E-2</v>
      </c>
      <c r="J19" s="76">
        <f>分析係数表!G22</f>
        <v>0.19408999328408327</v>
      </c>
      <c r="K19" s="78">
        <f t="shared" si="3"/>
        <v>9.2041889112377279E-3</v>
      </c>
      <c r="L19" s="79"/>
      <c r="M19" s="80"/>
      <c r="N19" s="81">
        <f>分析係数表!H22</f>
        <v>3.9337942428921259E-5</v>
      </c>
      <c r="O19" s="82">
        <f t="shared" si="4"/>
        <v>5.1192847127537531E-4</v>
      </c>
      <c r="P19" s="76">
        <f>分析係数表!C22</f>
        <v>3.8216560509554132E-2</v>
      </c>
      <c r="Q19" s="82">
        <f t="shared" si="5"/>
        <v>1.9564145399058923E-5</v>
      </c>
      <c r="R19" s="83">
        <v>1.8281125634815818E-4</v>
      </c>
      <c r="S19" s="84">
        <f t="shared" si="6"/>
        <v>4.7605085612171603E-2</v>
      </c>
      <c r="T19" s="85">
        <f>分析係数表!F22</f>
        <v>0.41168569509738079</v>
      </c>
      <c r="U19" s="86">
        <f t="shared" si="7"/>
        <v>1.9598332760417187E-2</v>
      </c>
      <c r="V19" s="87">
        <f>分析係数表!D22</f>
        <v>5.4398925453324379E-2</v>
      </c>
      <c r="W19" s="167">
        <f t="shared" si="8"/>
        <v>0</v>
      </c>
      <c r="X19" s="76">
        <f>分析係数表!E22</f>
        <v>5.104096709200806E-2</v>
      </c>
      <c r="Y19" s="166">
        <f t="shared" si="9"/>
        <v>0</v>
      </c>
    </row>
    <row r="20" spans="1:25" x14ac:dyDescent="0.2">
      <c r="A20" s="6" t="s">
        <v>8</v>
      </c>
      <c r="B20" s="5" t="s">
        <v>269</v>
      </c>
      <c r="C20" s="90"/>
      <c r="D20" s="76">
        <f>投入係数表!AA20</f>
        <v>5.2854122621564484E-4</v>
      </c>
      <c r="E20" s="77">
        <f t="shared" si="0"/>
        <v>5.2854122621564484E-2</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3.8394635345653149E-4</v>
      </c>
      <c r="P20" s="76">
        <f>分析係数表!C23</f>
        <v>0</v>
      </c>
      <c r="Q20" s="82">
        <f t="shared" si="5"/>
        <v>0</v>
      </c>
      <c r="R20" s="83">
        <v>0</v>
      </c>
      <c r="S20" s="84">
        <f t="shared" si="6"/>
        <v>0</v>
      </c>
      <c r="T20" s="85">
        <f>分析係数表!F23</f>
        <v>0.44087572102779232</v>
      </c>
      <c r="U20" s="86">
        <f t="shared" si="7"/>
        <v>0</v>
      </c>
      <c r="V20" s="87">
        <f>分析係数表!D23</f>
        <v>3.2773990561090718E-2</v>
      </c>
      <c r="W20" s="167">
        <f t="shared" si="8"/>
        <v>0</v>
      </c>
      <c r="X20" s="76">
        <f>分析係数表!E23</f>
        <v>2.9103303618248557E-2</v>
      </c>
      <c r="Y20" s="166">
        <f t="shared" si="9"/>
        <v>0</v>
      </c>
    </row>
    <row r="21" spans="1:25" x14ac:dyDescent="0.2">
      <c r="A21" s="6" t="s">
        <v>9</v>
      </c>
      <c r="B21" s="5" t="s">
        <v>270</v>
      </c>
      <c r="C21" s="90"/>
      <c r="D21" s="76">
        <f>投入係数表!AA21</f>
        <v>0</v>
      </c>
      <c r="E21" s="77">
        <f t="shared" si="0"/>
        <v>0</v>
      </c>
      <c r="F21" s="76">
        <f>分析係数表!C24</f>
        <v>0.44444444444444442</v>
      </c>
      <c r="G21" s="77">
        <f t="shared" si="1"/>
        <v>0</v>
      </c>
      <c r="H21" s="77">
        <v>1.4287811323701263E-2</v>
      </c>
      <c r="I21" s="77">
        <f t="shared" si="2"/>
        <v>1.4287811323701263E-2</v>
      </c>
      <c r="J21" s="76">
        <f>分析係数表!G24</f>
        <v>0.20874587458745875</v>
      </c>
      <c r="K21" s="78">
        <f t="shared" si="3"/>
        <v>2.9825216707066167E-3</v>
      </c>
      <c r="L21" s="79"/>
      <c r="M21" s="80"/>
      <c r="N21" s="81">
        <f>分析係数表!H24</f>
        <v>3.6387596746752162E-4</v>
      </c>
      <c r="O21" s="82">
        <f t="shared" si="4"/>
        <v>4.7353383592972217E-3</v>
      </c>
      <c r="P21" s="76">
        <f>分析係数表!C24</f>
        <v>0.44444444444444442</v>
      </c>
      <c r="Q21" s="82">
        <f t="shared" si="5"/>
        <v>2.1045948263543205E-3</v>
      </c>
      <c r="R21" s="83">
        <v>7.3340403721382083E-3</v>
      </c>
      <c r="S21" s="84">
        <f t="shared" si="6"/>
        <v>2.162185169583947E-2</v>
      </c>
      <c r="T21" s="85">
        <f>分析係数表!F24</f>
        <v>0.39356435643564358</v>
      </c>
      <c r="U21" s="86">
        <f t="shared" si="7"/>
        <v>8.5095901476199901E-3</v>
      </c>
      <c r="V21" s="87">
        <f>分析係数表!D24</f>
        <v>4.9504950495049507E-2</v>
      </c>
      <c r="W21" s="167">
        <f t="shared" si="8"/>
        <v>0</v>
      </c>
      <c r="X21" s="76">
        <f>分析係数表!E24</f>
        <v>5.1980198019801978E-2</v>
      </c>
      <c r="Y21" s="166">
        <f t="shared" si="9"/>
        <v>0</v>
      </c>
    </row>
    <row r="22" spans="1:25" x14ac:dyDescent="0.2">
      <c r="A22" s="6" t="s">
        <v>10</v>
      </c>
      <c r="B22" s="5" t="s">
        <v>271</v>
      </c>
      <c r="C22" s="90"/>
      <c r="D22" s="76">
        <f>投入係数表!AA22</f>
        <v>0</v>
      </c>
      <c r="E22" s="77">
        <f t="shared" si="0"/>
        <v>0</v>
      </c>
      <c r="F22" s="76">
        <f>分析係数表!C25</f>
        <v>6.3926940639269514E-3</v>
      </c>
      <c r="G22" s="77">
        <f t="shared" si="1"/>
        <v>0</v>
      </c>
      <c r="H22" s="77">
        <v>4.6656042358412571E-4</v>
      </c>
      <c r="I22" s="77">
        <f t="shared" si="2"/>
        <v>4.6656042358412571E-4</v>
      </c>
      <c r="J22" s="76">
        <f>分析係数表!G25</f>
        <v>0.2</v>
      </c>
      <c r="K22" s="78">
        <f t="shared" si="3"/>
        <v>9.3312084716825152E-5</v>
      </c>
      <c r="L22" s="79"/>
      <c r="M22" s="80"/>
      <c r="N22" s="81">
        <f>分析係数表!H25</f>
        <v>5.212277371832066E-4</v>
      </c>
      <c r="O22" s="82">
        <f t="shared" si="4"/>
        <v>6.7830522443987221E-3</v>
      </c>
      <c r="P22" s="76">
        <f>分析係数表!C25</f>
        <v>6.3926940639269514E-3</v>
      </c>
      <c r="Q22" s="82">
        <f t="shared" si="5"/>
        <v>4.3361977818074097E-5</v>
      </c>
      <c r="R22" s="83">
        <v>1.1406369141938255E-4</v>
      </c>
      <c r="S22" s="84">
        <f t="shared" si="6"/>
        <v>5.8062411500350831E-4</v>
      </c>
      <c r="T22" s="85">
        <f>分析係数表!F25</f>
        <v>0.35238095238095241</v>
      </c>
      <c r="U22" s="86">
        <f t="shared" si="7"/>
        <v>2.0460087862028388E-4</v>
      </c>
      <c r="V22" s="87">
        <f>分析係数表!D25</f>
        <v>0.33333333333333331</v>
      </c>
      <c r="W22" s="167">
        <f t="shared" si="8"/>
        <v>0</v>
      </c>
      <c r="X22" s="76">
        <f>分析係数表!E25</f>
        <v>6.6666666666666666E-2</v>
      </c>
      <c r="Y22" s="166">
        <f t="shared" si="9"/>
        <v>0</v>
      </c>
    </row>
    <row r="23" spans="1:25" x14ac:dyDescent="0.2">
      <c r="A23" s="6" t="s">
        <v>11</v>
      </c>
      <c r="B23" s="5" t="s">
        <v>35</v>
      </c>
      <c r="C23" s="90"/>
      <c r="D23" s="76">
        <f>投入係数表!AA23</f>
        <v>0</v>
      </c>
      <c r="E23" s="77">
        <f t="shared" si="0"/>
        <v>0</v>
      </c>
      <c r="F23" s="76">
        <f>分析係数表!C26</f>
        <v>0.22258379433778064</v>
      </c>
      <c r="G23" s="77">
        <f t="shared" si="1"/>
        <v>0</v>
      </c>
      <c r="H23" s="77">
        <v>1.5470699722100637E-2</v>
      </c>
      <c r="I23" s="77">
        <f t="shared" si="2"/>
        <v>1.5470699722100637E-2</v>
      </c>
      <c r="J23" s="76">
        <f>分析係数表!G26</f>
        <v>0.19608865710560625</v>
      </c>
      <c r="K23" s="78">
        <f t="shared" si="3"/>
        <v>3.0336287329907896E-3</v>
      </c>
      <c r="L23" s="79"/>
      <c r="M23" s="80"/>
      <c r="N23" s="81">
        <f>分析係数表!H26</f>
        <v>1.1073630793741334E-2</v>
      </c>
      <c r="O23" s="82">
        <f t="shared" si="4"/>
        <v>0.14410786466401815</v>
      </c>
      <c r="P23" s="76">
        <f>分析係数表!C26</f>
        <v>0.22258379433778064</v>
      </c>
      <c r="Q23" s="82">
        <f t="shared" si="5"/>
        <v>3.2076075310832543E-2</v>
      </c>
      <c r="R23" s="83">
        <v>3.3728707824471682E-2</v>
      </c>
      <c r="S23" s="84">
        <f t="shared" si="6"/>
        <v>4.9199407546572316E-2</v>
      </c>
      <c r="T23" s="85">
        <f>分析係数表!F26</f>
        <v>0.33481095176010428</v>
      </c>
      <c r="U23" s="86">
        <f t="shared" si="7"/>
        <v>1.6472500466701134E-2</v>
      </c>
      <c r="V23" s="87">
        <f>分析係数表!D26</f>
        <v>0.20704041720990873</v>
      </c>
      <c r="W23" s="167">
        <f t="shared" si="8"/>
        <v>0</v>
      </c>
      <c r="X23" s="76">
        <f>分析係数表!E26</f>
        <v>0.22842242503259452</v>
      </c>
      <c r="Y23" s="166">
        <f t="shared" si="9"/>
        <v>0</v>
      </c>
    </row>
    <row r="24" spans="1:25" x14ac:dyDescent="0.2">
      <c r="A24" s="6" t="s">
        <v>12</v>
      </c>
      <c r="B24" s="5" t="s">
        <v>365</v>
      </c>
      <c r="C24" s="90"/>
      <c r="D24" s="76">
        <f>投入係数表!AA24</f>
        <v>0</v>
      </c>
      <c r="E24" s="77">
        <f t="shared" si="0"/>
        <v>0</v>
      </c>
      <c r="F24" s="76">
        <f>分析係数表!C27</f>
        <v>1.0521885521885488E-2</v>
      </c>
      <c r="G24" s="77">
        <f t="shared" si="1"/>
        <v>0</v>
      </c>
      <c r="H24" s="77">
        <v>1.7680090102194498E-4</v>
      </c>
      <c r="I24" s="77">
        <f t="shared" si="2"/>
        <v>1.7680090102194498E-4</v>
      </c>
      <c r="J24" s="76">
        <f>分析係数表!G27</f>
        <v>0.17391304347826086</v>
      </c>
      <c r="K24" s="78">
        <f t="shared" si="3"/>
        <v>3.0747982786425214E-5</v>
      </c>
      <c r="L24" s="79"/>
      <c r="M24" s="80"/>
      <c r="N24" s="81">
        <f>分析係数表!H27</f>
        <v>1.0867106595989497E-2</v>
      </c>
      <c r="O24" s="82">
        <f t="shared" si="4"/>
        <v>0.14142024018982244</v>
      </c>
      <c r="P24" s="76">
        <f>分析係数表!C27</f>
        <v>1.0521885521885488E-2</v>
      </c>
      <c r="Q24" s="82">
        <f t="shared" si="5"/>
        <v>1.4880075777548608E-3</v>
      </c>
      <c r="R24" s="83">
        <v>1.5001624475962324E-3</v>
      </c>
      <c r="S24" s="84">
        <f t="shared" si="6"/>
        <v>1.6769633486181774E-3</v>
      </c>
      <c r="T24" s="85">
        <f>分析係数表!F27</f>
        <v>0.36231884057971014</v>
      </c>
      <c r="U24" s="86">
        <f t="shared" si="7"/>
        <v>6.0759541616600633E-4</v>
      </c>
      <c r="V24" s="87">
        <f>分析係数表!D27</f>
        <v>0</v>
      </c>
      <c r="W24" s="167">
        <f t="shared" si="8"/>
        <v>0</v>
      </c>
      <c r="X24" s="76">
        <f>分析係数表!E27</f>
        <v>0</v>
      </c>
      <c r="Y24" s="166">
        <f t="shared" si="9"/>
        <v>0</v>
      </c>
    </row>
    <row r="25" spans="1:25" x14ac:dyDescent="0.2">
      <c r="A25" s="6" t="s">
        <v>13</v>
      </c>
      <c r="B25" s="5" t="s">
        <v>191</v>
      </c>
      <c r="C25" s="90"/>
      <c r="D25" s="76">
        <f>投入係数表!AA25</f>
        <v>0</v>
      </c>
      <c r="E25" s="77">
        <f t="shared" si="0"/>
        <v>0</v>
      </c>
      <c r="F25" s="76">
        <f>分析係数表!C28</f>
        <v>5.934473521533068E-2</v>
      </c>
      <c r="G25" s="77">
        <f t="shared" si="1"/>
        <v>0</v>
      </c>
      <c r="H25" s="77">
        <v>9.8502615346831562E-3</v>
      </c>
      <c r="I25" s="77">
        <f t="shared" si="2"/>
        <v>9.8502615346831562E-3</v>
      </c>
      <c r="J25" s="76">
        <f>分析係数表!G28</f>
        <v>0.12525252525252525</v>
      </c>
      <c r="K25" s="78">
        <f t="shared" si="3"/>
        <v>1.2337701316168803E-3</v>
      </c>
      <c r="L25" s="79"/>
      <c r="M25" s="80"/>
      <c r="N25" s="81">
        <f>分析係数表!H28</f>
        <v>2.0780268088077654E-2</v>
      </c>
      <c r="O25" s="82">
        <f t="shared" si="4"/>
        <v>0.27042621495121699</v>
      </c>
      <c r="P25" s="76">
        <f>分析係数表!C28</f>
        <v>5.934473521533068E-2</v>
      </c>
      <c r="Q25" s="82">
        <f t="shared" si="5"/>
        <v>1.604837212156407E-2</v>
      </c>
      <c r="R25" s="83">
        <v>1.7171485072925152E-2</v>
      </c>
      <c r="S25" s="84">
        <f t="shared" si="6"/>
        <v>2.702174660760831E-2</v>
      </c>
      <c r="T25" s="85">
        <f>分析係数表!F28</f>
        <v>0.21414141414141413</v>
      </c>
      <c r="U25" s="86">
        <f t="shared" si="7"/>
        <v>5.7864750311242032E-3</v>
      </c>
      <c r="V25" s="87">
        <f>分析係数表!D28</f>
        <v>5.909090909090909E-2</v>
      </c>
      <c r="W25" s="167">
        <f t="shared" si="8"/>
        <v>0</v>
      </c>
      <c r="X25" s="76">
        <f>分析係数表!E28</f>
        <v>5.4040404040404041E-2</v>
      </c>
      <c r="Y25" s="166">
        <f t="shared" si="9"/>
        <v>0</v>
      </c>
    </row>
    <row r="26" spans="1:25" x14ac:dyDescent="0.2">
      <c r="A26" s="6" t="s">
        <v>14</v>
      </c>
      <c r="B26" s="5" t="s">
        <v>50</v>
      </c>
      <c r="C26" s="90"/>
      <c r="D26" s="76">
        <f>投入係数表!AA26</f>
        <v>3.6997885835095136E-3</v>
      </c>
      <c r="E26" s="77">
        <f t="shared" si="0"/>
        <v>0.36997885835095135</v>
      </c>
      <c r="F26" s="76">
        <f>分析係数表!C29</f>
        <v>0.10737736577829282</v>
      </c>
      <c r="G26" s="77">
        <f t="shared" si="1"/>
        <v>3.9727355203385294E-2</v>
      </c>
      <c r="H26" s="77">
        <v>5.8910841379742333E-2</v>
      </c>
      <c r="I26" s="77">
        <f t="shared" si="2"/>
        <v>5.8910841379742333E-2</v>
      </c>
      <c r="J26" s="76">
        <f>分析係数表!G29</f>
        <v>0.26220204313280365</v>
      </c>
      <c r="K26" s="78">
        <f t="shared" si="3"/>
        <v>1.5446542972440953E-2</v>
      </c>
      <c r="L26" s="79"/>
      <c r="M26" s="80"/>
      <c r="N26" s="81">
        <f>分析係数表!H29</f>
        <v>9.8049821504086233E-3</v>
      </c>
      <c r="O26" s="82">
        <f t="shared" si="4"/>
        <v>0.12759817146538729</v>
      </c>
      <c r="P26" s="76">
        <f>分析係数表!C29</f>
        <v>0.10737736577829282</v>
      </c>
      <c r="Q26" s="82">
        <f t="shared" si="5"/>
        <v>1.3701155530080217E-2</v>
      </c>
      <c r="R26" s="83">
        <v>1.7575594343774384E-2</v>
      </c>
      <c r="S26" s="84">
        <f t="shared" si="6"/>
        <v>7.648643572351671E-2</v>
      </c>
      <c r="T26" s="85">
        <f>分析係数表!F29</f>
        <v>0.42792281498297391</v>
      </c>
      <c r="U26" s="86">
        <f t="shared" si="7"/>
        <v>3.2730290882821568E-2</v>
      </c>
      <c r="V26" s="87">
        <f>分析係数表!D29</f>
        <v>0.20204313280363223</v>
      </c>
      <c r="W26" s="167">
        <f t="shared" si="8"/>
        <v>0</v>
      </c>
      <c r="X26" s="76">
        <f>分析係数表!E29</f>
        <v>0.12031782065834279</v>
      </c>
      <c r="Y26" s="166">
        <f t="shared" si="9"/>
        <v>0</v>
      </c>
    </row>
    <row r="27" spans="1:25" x14ac:dyDescent="0.2">
      <c r="A27" s="6" t="s">
        <v>15</v>
      </c>
      <c r="B27" s="5" t="s">
        <v>36</v>
      </c>
      <c r="C27" s="90"/>
      <c r="D27" s="76">
        <f>投入係数表!AA27</f>
        <v>3.0126849894291756E-2</v>
      </c>
      <c r="E27" s="77">
        <f t="shared" si="0"/>
        <v>3.0126849894291756</v>
      </c>
      <c r="F27" s="76">
        <f>分析係数表!C30</f>
        <v>1</v>
      </c>
      <c r="G27" s="77">
        <f t="shared" si="1"/>
        <v>3.0126849894291756</v>
      </c>
      <c r="H27" s="77">
        <v>3.3562701416662595</v>
      </c>
      <c r="I27" s="77">
        <f t="shared" si="2"/>
        <v>3.3562701416662595</v>
      </c>
      <c r="J27" s="76">
        <f>分析係数表!G30</f>
        <v>0.34459787999611008</v>
      </c>
      <c r="K27" s="78">
        <f t="shared" si="3"/>
        <v>1.156563575512437</v>
      </c>
      <c r="L27" s="79"/>
      <c r="M27" s="80"/>
      <c r="N27" s="81">
        <f>分析係数表!H30</f>
        <v>0</v>
      </c>
      <c r="O27" s="82">
        <f t="shared" si="4"/>
        <v>0</v>
      </c>
      <c r="P27" s="76">
        <f>分析係数表!C30</f>
        <v>1</v>
      </c>
      <c r="Q27" s="82">
        <f t="shared" si="5"/>
        <v>0</v>
      </c>
      <c r="R27" s="83">
        <v>3.2533001283213736E-2</v>
      </c>
      <c r="S27" s="84">
        <f t="shared" si="6"/>
        <v>3.3888031429494734</v>
      </c>
      <c r="T27" s="85">
        <f>分析係数表!F30</f>
        <v>0.44063016629388313</v>
      </c>
      <c r="U27" s="86">
        <f t="shared" si="7"/>
        <v>1.4932088924150602</v>
      </c>
      <c r="V27" s="87">
        <f>分析係数表!D30</f>
        <v>9.4184576485461441E-2</v>
      </c>
      <c r="W27" s="167">
        <f t="shared" si="8"/>
        <v>0</v>
      </c>
      <c r="X27" s="76">
        <f>分析係数表!E30</f>
        <v>6.5934065934065936E-2</v>
      </c>
      <c r="Y27" s="166">
        <f t="shared" si="9"/>
        <v>0</v>
      </c>
    </row>
    <row r="28" spans="1:25" x14ac:dyDescent="0.2">
      <c r="A28" s="6" t="s">
        <v>16</v>
      </c>
      <c r="B28" s="5" t="s">
        <v>192</v>
      </c>
      <c r="C28" s="90"/>
      <c r="D28" s="76">
        <f>投入係数表!AA28</f>
        <v>4.281183932346723E-2</v>
      </c>
      <c r="E28" s="77">
        <f t="shared" si="0"/>
        <v>4.2811839323467229</v>
      </c>
      <c r="F28" s="76">
        <f>分析係数表!C31</f>
        <v>0.18861092824226466</v>
      </c>
      <c r="G28" s="77">
        <f t="shared" si="1"/>
        <v>0.80747807545578421</v>
      </c>
      <c r="H28" s="77">
        <v>0.9336069172136674</v>
      </c>
      <c r="I28" s="77">
        <f t="shared" si="2"/>
        <v>0.9336069172136674</v>
      </c>
      <c r="J28" s="76">
        <f>分析係数表!G31</f>
        <v>7.1118820468343447E-2</v>
      </c>
      <c r="K28" s="78">
        <f t="shared" si="3"/>
        <v>6.6397022733322389E-2</v>
      </c>
      <c r="L28" s="79"/>
      <c r="M28" s="80"/>
      <c r="N28" s="81">
        <f>分析係数表!H31</f>
        <v>2.3061868748955085E-2</v>
      </c>
      <c r="O28" s="82">
        <f t="shared" si="4"/>
        <v>0.30011806628518878</v>
      </c>
      <c r="P28" s="76">
        <f>分析係数表!C31</f>
        <v>0.18861092824226466</v>
      </c>
      <c r="Q28" s="82">
        <f t="shared" si="5"/>
        <v>5.660554706432297E-2</v>
      </c>
      <c r="R28" s="83">
        <v>7.2869164183605728E-2</v>
      </c>
      <c r="S28" s="84">
        <f t="shared" si="6"/>
        <v>1.0064760813972731</v>
      </c>
      <c r="T28" s="85">
        <f>分析係数表!F31</f>
        <v>0.34518647007805725</v>
      </c>
      <c r="U28" s="86">
        <f t="shared" si="7"/>
        <v>0.34742192575552011</v>
      </c>
      <c r="V28" s="87">
        <f>分析係数表!D31</f>
        <v>8.6730268863833475E-4</v>
      </c>
      <c r="W28" s="167">
        <f t="shared" si="8"/>
        <v>0</v>
      </c>
      <c r="X28" s="76">
        <f>分析係数表!E31</f>
        <v>8.6730268863833475E-4</v>
      </c>
      <c r="Y28" s="166">
        <f t="shared" si="9"/>
        <v>0</v>
      </c>
    </row>
    <row r="29" spans="1:25" x14ac:dyDescent="0.2">
      <c r="A29" s="6" t="s">
        <v>17</v>
      </c>
      <c r="B29" s="5" t="s">
        <v>272</v>
      </c>
      <c r="C29" s="75">
        <f>最終需要_まとめ!C30</f>
        <v>100</v>
      </c>
      <c r="D29" s="76">
        <f>投入係数表!AA29</f>
        <v>9.249471458773785E-2</v>
      </c>
      <c r="E29" s="77">
        <f t="shared" si="0"/>
        <v>9.249471458773785</v>
      </c>
      <c r="F29" s="76">
        <f>分析係数表!C32</f>
        <v>1</v>
      </c>
      <c r="G29" s="77">
        <f t="shared" si="1"/>
        <v>9.249471458773785</v>
      </c>
      <c r="H29" s="77">
        <v>10.212490249418329</v>
      </c>
      <c r="I29" s="77">
        <f t="shared" si="2"/>
        <v>110.21249024941832</v>
      </c>
      <c r="J29" s="76">
        <f>分析係数表!G32</f>
        <v>0.14006342494714588</v>
      </c>
      <c r="K29" s="78">
        <f t="shared" si="3"/>
        <v>15.43673885628745</v>
      </c>
      <c r="L29" s="79"/>
      <c r="M29" s="80"/>
      <c r="N29" s="81">
        <f>分析係数表!H32</f>
        <v>6.5891053568443107E-3</v>
      </c>
      <c r="O29" s="82">
        <f t="shared" si="4"/>
        <v>8.5748018938625367E-2</v>
      </c>
      <c r="P29" s="76">
        <f>分析係数表!C32</f>
        <v>1</v>
      </c>
      <c r="Q29" s="82">
        <f t="shared" si="5"/>
        <v>8.5748018938625367E-2</v>
      </c>
      <c r="R29" s="83">
        <v>0.1119420464973304</v>
      </c>
      <c r="S29" s="84">
        <f t="shared" si="6"/>
        <v>110.32443229591566</v>
      </c>
      <c r="T29" s="85">
        <f>分析係数表!F32</f>
        <v>0.48202959830866809</v>
      </c>
      <c r="U29" s="86">
        <f t="shared" si="7"/>
        <v>53.179641783232071</v>
      </c>
      <c r="V29" s="87">
        <f>分析係数表!D32</f>
        <v>1.7441860465116279E-2</v>
      </c>
      <c r="W29" s="167">
        <f t="shared" si="8"/>
        <v>2</v>
      </c>
      <c r="X29" s="76">
        <f>分析係数表!E32</f>
        <v>2.6427061310782242E-2</v>
      </c>
      <c r="Y29" s="166">
        <f t="shared" si="9"/>
        <v>3</v>
      </c>
    </row>
    <row r="30" spans="1:25" x14ac:dyDescent="0.2">
      <c r="A30" s="6" t="s">
        <v>18</v>
      </c>
      <c r="B30" s="5" t="s">
        <v>273</v>
      </c>
      <c r="C30" s="90"/>
      <c r="D30" s="76">
        <f>投入係数表!AA30</f>
        <v>2.1141649048625794E-3</v>
      </c>
      <c r="E30" s="77">
        <f t="shared" si="0"/>
        <v>0.21141649048625794</v>
      </c>
      <c r="F30" s="76">
        <f>分析係数表!C33</f>
        <v>0.72406639004149376</v>
      </c>
      <c r="G30" s="77">
        <f t="shared" si="1"/>
        <v>0.15307957506162659</v>
      </c>
      <c r="H30" s="77">
        <v>0.18965660551037655</v>
      </c>
      <c r="I30" s="77">
        <f t="shared" si="2"/>
        <v>0.18965660551037655</v>
      </c>
      <c r="J30" s="76">
        <f>分析係数表!G33</f>
        <v>0.50714966634890368</v>
      </c>
      <c r="K30" s="78">
        <f t="shared" si="3"/>
        <v>9.6184284205453122E-2</v>
      </c>
      <c r="L30" s="79"/>
      <c r="M30" s="80"/>
      <c r="N30" s="81">
        <f>分析係数表!H33</f>
        <v>9.6377958950857076E-4</v>
      </c>
      <c r="O30" s="82">
        <f t="shared" si="4"/>
        <v>1.2542247546246695E-2</v>
      </c>
      <c r="P30" s="76">
        <f>分析係数表!C33</f>
        <v>0.72406639004149376</v>
      </c>
      <c r="Q30" s="82">
        <f t="shared" si="5"/>
        <v>9.0814199038176269E-3</v>
      </c>
      <c r="R30" s="83">
        <v>2.8132995058629179E-2</v>
      </c>
      <c r="S30" s="84">
        <f t="shared" si="6"/>
        <v>0.21778960056900573</v>
      </c>
      <c r="T30" s="85">
        <f>分析係数表!F33</f>
        <v>0.64537654909437558</v>
      </c>
      <c r="U30" s="86">
        <f t="shared" si="7"/>
        <v>0.14055630084386739</v>
      </c>
      <c r="V30" s="87">
        <f>分析係数表!D33</f>
        <v>8.8655862726406104E-2</v>
      </c>
      <c r="W30" s="167">
        <f t="shared" si="8"/>
        <v>0</v>
      </c>
      <c r="X30" s="76">
        <f>分析係数表!E33</f>
        <v>8.3889418493803616E-2</v>
      </c>
      <c r="Y30" s="166">
        <f t="shared" si="9"/>
        <v>0</v>
      </c>
    </row>
    <row r="31" spans="1:25" x14ac:dyDescent="0.2">
      <c r="A31" s="6" t="s">
        <v>19</v>
      </c>
      <c r="B31" s="5" t="s">
        <v>274</v>
      </c>
      <c r="C31" s="90"/>
      <c r="D31" s="76">
        <f>投入係数表!AA31</f>
        <v>1.7970401691331923E-2</v>
      </c>
      <c r="E31" s="77">
        <f t="shared" si="0"/>
        <v>1.7970401691331923</v>
      </c>
      <c r="F31" s="76">
        <f>分析係数表!C34</f>
        <v>0.32384390579336431</v>
      </c>
      <c r="G31" s="77">
        <f t="shared" si="1"/>
        <v>0.58196050723966097</v>
      </c>
      <c r="H31" s="77">
        <v>0.80388010944861388</v>
      </c>
      <c r="I31" s="77">
        <f t="shared" si="2"/>
        <v>0.80388010944861388</v>
      </c>
      <c r="J31" s="76">
        <f>分析係数表!G34</f>
        <v>0.42504523132592403</v>
      </c>
      <c r="K31" s="78">
        <f t="shared" si="3"/>
        <v>0.34168540707889522</v>
      </c>
      <c r="L31" s="79"/>
      <c r="M31" s="80"/>
      <c r="N31" s="81">
        <f>分析係数表!H34</f>
        <v>0.16282957819891231</v>
      </c>
      <c r="O31" s="82">
        <f t="shared" si="4"/>
        <v>2.1189999247265972</v>
      </c>
      <c r="P31" s="76">
        <f>分析係数表!C34</f>
        <v>0.32384390579336431</v>
      </c>
      <c r="Q31" s="82">
        <f t="shared" si="5"/>
        <v>0.68622521199930619</v>
      </c>
      <c r="R31" s="83">
        <v>0.74099395583674932</v>
      </c>
      <c r="S31" s="84">
        <f t="shared" si="6"/>
        <v>1.5448740652853632</v>
      </c>
      <c r="T31" s="85">
        <f>分析係数表!F34</f>
        <v>0.69998707676402172</v>
      </c>
      <c r="U31" s="86">
        <f t="shared" si="7"/>
        <v>1.0813918809276519</v>
      </c>
      <c r="V31" s="87">
        <f>分析係数表!D34</f>
        <v>0.29303437580770225</v>
      </c>
      <c r="W31" s="167">
        <f t="shared" si="8"/>
        <v>0</v>
      </c>
      <c r="X31" s="76">
        <f>分析係数表!E34</f>
        <v>0.18493150684931506</v>
      </c>
      <c r="Y31" s="166">
        <f t="shared" si="9"/>
        <v>0</v>
      </c>
    </row>
    <row r="32" spans="1:25" x14ac:dyDescent="0.2">
      <c r="A32" s="6" t="s">
        <v>20</v>
      </c>
      <c r="B32" s="5" t="s">
        <v>37</v>
      </c>
      <c r="C32" s="90"/>
      <c r="D32" s="76">
        <f>投入係数表!AA32</f>
        <v>2.3784355179704016E-2</v>
      </c>
      <c r="E32" s="77">
        <f t="shared" si="0"/>
        <v>2.3784355179704018</v>
      </c>
      <c r="F32" s="76">
        <f>分析係数表!C35</f>
        <v>0.26996197718631176</v>
      </c>
      <c r="G32" s="77">
        <f t="shared" si="1"/>
        <v>0.64208715504143921</v>
      </c>
      <c r="H32" s="77">
        <v>0.77471376728340247</v>
      </c>
      <c r="I32" s="77">
        <f t="shared" si="2"/>
        <v>0.77471376728340247</v>
      </c>
      <c r="J32" s="76">
        <f>分析係数表!G35</f>
        <v>0.31501962183374954</v>
      </c>
      <c r="K32" s="78">
        <f t="shared" si="3"/>
        <v>0.24405003799901689</v>
      </c>
      <c r="L32" s="79"/>
      <c r="M32" s="80"/>
      <c r="N32" s="81">
        <f>分析係数表!H35</f>
        <v>6.1563879901261762E-2</v>
      </c>
      <c r="O32" s="82">
        <f t="shared" si="4"/>
        <v>0.80116805754596232</v>
      </c>
      <c r="P32" s="76">
        <f>分析係数表!C35</f>
        <v>0.26996197718631176</v>
      </c>
      <c r="Q32" s="82">
        <f t="shared" si="5"/>
        <v>0.21628491287362478</v>
      </c>
      <c r="R32" s="83">
        <v>0.27225736515025573</v>
      </c>
      <c r="S32" s="84">
        <f t="shared" si="6"/>
        <v>1.0469711324336581</v>
      </c>
      <c r="T32" s="85">
        <f>分析係数表!F35</f>
        <v>0.64537995005351412</v>
      </c>
      <c r="U32" s="86">
        <f t="shared" si="7"/>
        <v>0.67569417715750535</v>
      </c>
      <c r="V32" s="87">
        <f>分析係数表!D35</f>
        <v>0.12557973599714592</v>
      </c>
      <c r="W32" s="167">
        <f t="shared" si="8"/>
        <v>0</v>
      </c>
      <c r="X32" s="76">
        <f>分析係数表!E35</f>
        <v>0.11630396004281128</v>
      </c>
      <c r="Y32" s="166">
        <f t="shared" si="9"/>
        <v>0</v>
      </c>
    </row>
    <row r="33" spans="1:25" x14ac:dyDescent="0.2">
      <c r="A33" s="6" t="s">
        <v>21</v>
      </c>
      <c r="B33" s="5" t="s">
        <v>38</v>
      </c>
      <c r="C33" s="90"/>
      <c r="D33" s="76">
        <f>投入係数表!AA33</f>
        <v>5.2854122621564484E-4</v>
      </c>
      <c r="E33" s="77">
        <f t="shared" si="0"/>
        <v>5.2854122621564484E-2</v>
      </c>
      <c r="F33" s="76">
        <f>分析係数表!C36</f>
        <v>0.80496031746031749</v>
      </c>
      <c r="G33" s="77">
        <f t="shared" si="1"/>
        <v>4.2545471324541097E-2</v>
      </c>
      <c r="H33" s="77">
        <v>0.15614752534127252</v>
      </c>
      <c r="I33" s="77">
        <f t="shared" si="2"/>
        <v>0.15614752534127252</v>
      </c>
      <c r="J33" s="76">
        <f>分析係数表!G36</f>
        <v>2.1935483870967741E-2</v>
      </c>
      <c r="K33" s="78">
        <f t="shared" si="3"/>
        <v>3.4251715236150101E-3</v>
      </c>
      <c r="L33" s="79"/>
      <c r="M33" s="80"/>
      <c r="N33" s="81">
        <f>分析係数表!H36</f>
        <v>0.17534887837691648</v>
      </c>
      <c r="O33" s="82">
        <f t="shared" si="4"/>
        <v>2.2819211607099854</v>
      </c>
      <c r="P33" s="76">
        <f>分析係数表!C36</f>
        <v>0.80496031746031749</v>
      </c>
      <c r="Q33" s="82">
        <f t="shared" si="5"/>
        <v>1.836855981944526</v>
      </c>
      <c r="R33" s="83">
        <v>1.9099263870889587</v>
      </c>
      <c r="S33" s="84">
        <f t="shared" si="6"/>
        <v>2.0660739124302312</v>
      </c>
      <c r="T33" s="85">
        <f>分析係数表!F36</f>
        <v>0.87987711213517661</v>
      </c>
      <c r="U33" s="86">
        <f t="shared" si="7"/>
        <v>1.8178911475269377</v>
      </c>
      <c r="V33" s="87">
        <f>分析係数表!D36</f>
        <v>1.130568356374808E-2</v>
      </c>
      <c r="W33" s="167">
        <f t="shared" si="8"/>
        <v>0</v>
      </c>
      <c r="X33" s="76">
        <f>分析係数表!E36</f>
        <v>2.9493087557603687E-3</v>
      </c>
      <c r="Y33" s="166">
        <f t="shared" si="9"/>
        <v>0</v>
      </c>
    </row>
    <row r="34" spans="1:25" x14ac:dyDescent="0.2">
      <c r="A34" s="6" t="s">
        <v>22</v>
      </c>
      <c r="B34" s="5" t="s">
        <v>377</v>
      </c>
      <c r="C34" s="90"/>
      <c r="D34" s="76">
        <f>投入係数表!AA34</f>
        <v>1.3213530655391121E-2</v>
      </c>
      <c r="E34" s="77">
        <f t="shared" si="0"/>
        <v>1.3213530655391121</v>
      </c>
      <c r="F34" s="76">
        <f>分析係数表!C37</f>
        <v>0.55184267327524184</v>
      </c>
      <c r="G34" s="77">
        <f t="shared" si="1"/>
        <v>0.72917900802753943</v>
      </c>
      <c r="H34" s="77">
        <v>1.0872493509136218</v>
      </c>
      <c r="I34" s="77">
        <f t="shared" si="2"/>
        <v>1.0872493509136218</v>
      </c>
      <c r="J34" s="76">
        <f>分析係数表!G37</f>
        <v>0.39950799507995077</v>
      </c>
      <c r="K34" s="78">
        <f t="shared" si="3"/>
        <v>0.43436480833547891</v>
      </c>
      <c r="L34" s="79"/>
      <c r="M34" s="80"/>
      <c r="N34" s="81">
        <f>分析係数表!H37</f>
        <v>4.8346331245144224E-2</v>
      </c>
      <c r="O34" s="82">
        <f t="shared" si="4"/>
        <v>0.62916009119743621</v>
      </c>
      <c r="P34" s="76">
        <f>分析係数表!C37</f>
        <v>0.55184267327524184</v>
      </c>
      <c r="Q34" s="82">
        <f t="shared" si="5"/>
        <v>0.34719738664448813</v>
      </c>
      <c r="R34" s="83">
        <v>0.44436389241074586</v>
      </c>
      <c r="S34" s="84">
        <f t="shared" si="6"/>
        <v>1.5316132433243677</v>
      </c>
      <c r="T34" s="85">
        <f>分析係数表!F37</f>
        <v>0.59204592045920457</v>
      </c>
      <c r="U34" s="86">
        <f t="shared" si="7"/>
        <v>0.90678537243148294</v>
      </c>
      <c r="V34" s="87">
        <f>分析係数表!D37</f>
        <v>7.6014760147601473E-2</v>
      </c>
      <c r="W34" s="167">
        <f t="shared" si="8"/>
        <v>0</v>
      </c>
      <c r="X34" s="76">
        <f>分析係数表!E37</f>
        <v>6.3468634686346864E-2</v>
      </c>
      <c r="Y34" s="166">
        <f t="shared" si="9"/>
        <v>0</v>
      </c>
    </row>
    <row r="35" spans="1:25" x14ac:dyDescent="0.2">
      <c r="A35" s="6" t="s">
        <v>23</v>
      </c>
      <c r="B35" s="5" t="s">
        <v>193</v>
      </c>
      <c r="C35" s="90"/>
      <c r="D35" s="76">
        <f>投入係数表!AA35</f>
        <v>4.0169133192389003E-2</v>
      </c>
      <c r="E35" s="77">
        <f t="shared" si="0"/>
        <v>4.0169133192388999</v>
      </c>
      <c r="F35" s="76">
        <f>分析係数表!C38</f>
        <v>1.1757092007334657E-2</v>
      </c>
      <c r="G35" s="77">
        <f t="shared" si="1"/>
        <v>4.72272194797798E-2</v>
      </c>
      <c r="H35" s="77">
        <v>5.6308313818218596E-2</v>
      </c>
      <c r="I35" s="77">
        <f t="shared" si="2"/>
        <v>5.6308313818218596E-2</v>
      </c>
      <c r="J35" s="76">
        <f>分析係数表!G38</f>
        <v>0.32317073170731708</v>
      </c>
      <c r="K35" s="78">
        <f t="shared" si="3"/>
        <v>1.8197198977838936E-2</v>
      </c>
      <c r="L35" s="79"/>
      <c r="M35" s="80"/>
      <c r="N35" s="81">
        <f>分析係数表!H38</f>
        <v>4.2711170992201251E-2</v>
      </c>
      <c r="O35" s="82">
        <f t="shared" si="4"/>
        <v>0.55582633768723877</v>
      </c>
      <c r="P35" s="76">
        <f>分析係数表!C38</f>
        <v>1.1757092007334657E-2</v>
      </c>
      <c r="Q35" s="82">
        <f t="shared" si="5"/>
        <v>6.5349013922887294E-3</v>
      </c>
      <c r="R35" s="83">
        <v>7.8178031797388366E-3</v>
      </c>
      <c r="S35" s="84">
        <f t="shared" si="6"/>
        <v>6.4126116997957436E-2</v>
      </c>
      <c r="T35" s="85">
        <f>分析係数表!F38</f>
        <v>0.53048780487804881</v>
      </c>
      <c r="U35" s="86">
        <f t="shared" si="7"/>
        <v>3.4018123041599374E-2</v>
      </c>
      <c r="V35" s="87">
        <f>分析係数表!D38</f>
        <v>0.25609756097560976</v>
      </c>
      <c r="W35" s="167">
        <f t="shared" si="8"/>
        <v>0</v>
      </c>
      <c r="X35" s="76">
        <f>分析係数表!E38</f>
        <v>0.24390243902439024</v>
      </c>
      <c r="Y35" s="166">
        <f t="shared" si="9"/>
        <v>0</v>
      </c>
    </row>
    <row r="36" spans="1:25" x14ac:dyDescent="0.2">
      <c r="A36" s="6" t="s">
        <v>24</v>
      </c>
      <c r="B36" s="5" t="s">
        <v>39</v>
      </c>
      <c r="C36" s="90"/>
      <c r="D36" s="76">
        <f>投入係数表!AA36</f>
        <v>0</v>
      </c>
      <c r="E36" s="77">
        <f t="shared" si="0"/>
        <v>0</v>
      </c>
      <c r="F36" s="76">
        <f>分析係数表!C39</f>
        <v>1</v>
      </c>
      <c r="G36" s="77">
        <f t="shared" si="1"/>
        <v>0</v>
      </c>
      <c r="H36" s="77">
        <v>2.1048217079011385E-2</v>
      </c>
      <c r="I36" s="77">
        <f t="shared" si="2"/>
        <v>2.1048217079011385E-2</v>
      </c>
      <c r="J36" s="76">
        <f>分析係数表!G39</f>
        <v>0.35350897115602997</v>
      </c>
      <c r="K36" s="78">
        <f t="shared" si="3"/>
        <v>7.440733564270093E-3</v>
      </c>
      <c r="L36" s="79"/>
      <c r="M36" s="80"/>
      <c r="N36" s="81">
        <f>分析係数表!H39</f>
        <v>3.855118358034283E-3</v>
      </c>
      <c r="O36" s="82">
        <f t="shared" si="4"/>
        <v>5.0168990184986779E-2</v>
      </c>
      <c r="P36" s="76">
        <f>分析係数表!C39</f>
        <v>1</v>
      </c>
      <c r="Q36" s="82">
        <f t="shared" si="5"/>
        <v>5.0168990184986779E-2</v>
      </c>
      <c r="R36" s="83">
        <v>5.5710362830521221E-2</v>
      </c>
      <c r="S36" s="84">
        <f t="shared" si="6"/>
        <v>7.6758579909532609E-2</v>
      </c>
      <c r="T36" s="85">
        <f>分析係数表!F39</f>
        <v>0.70417896888485121</v>
      </c>
      <c r="U36" s="86">
        <f t="shared" si="7"/>
        <v>5.4051777653760132E-2</v>
      </c>
      <c r="V36" s="87">
        <f>分析係数表!D39</f>
        <v>5.7687940040881215E-2</v>
      </c>
      <c r="W36" s="167">
        <f t="shared" si="8"/>
        <v>0</v>
      </c>
      <c r="X36" s="76">
        <f>分析係数表!E39</f>
        <v>7.3018396547808312E-2</v>
      </c>
      <c r="Y36" s="166">
        <f t="shared" si="9"/>
        <v>0</v>
      </c>
    </row>
    <row r="37" spans="1:25" x14ac:dyDescent="0.2">
      <c r="A37" s="6" t="s">
        <v>25</v>
      </c>
      <c r="B37" s="5" t="s">
        <v>40</v>
      </c>
      <c r="C37" s="90"/>
      <c r="D37" s="76">
        <f>投入係数表!AA37</f>
        <v>0</v>
      </c>
      <c r="E37" s="77">
        <f t="shared" si="0"/>
        <v>0</v>
      </c>
      <c r="F37" s="76">
        <f>分析係数表!C40</f>
        <v>0.83949490339266697</v>
      </c>
      <c r="G37" s="77">
        <f t="shared" si="1"/>
        <v>0</v>
      </c>
      <c r="H37" s="77">
        <v>1.4190160986189938E-3</v>
      </c>
      <c r="I37" s="77">
        <f t="shared" si="2"/>
        <v>1.4190160986189938E-3</v>
      </c>
      <c r="J37" s="76">
        <f>分析係数表!G40</f>
        <v>0.50502596749874351</v>
      </c>
      <c r="K37" s="78">
        <f t="shared" si="3"/>
        <v>7.1663997810134973E-4</v>
      </c>
      <c r="L37" s="79"/>
      <c r="M37" s="80"/>
      <c r="N37" s="81">
        <f>分析係数表!H40</f>
        <v>2.8775704886755897E-2</v>
      </c>
      <c r="O37" s="82">
        <f t="shared" si="4"/>
        <v>0.37447567673793702</v>
      </c>
      <c r="P37" s="76">
        <f>分析係数表!C40</f>
        <v>0.83949490339266697</v>
      </c>
      <c r="Q37" s="82">
        <f t="shared" si="5"/>
        <v>0.31437042206601801</v>
      </c>
      <c r="R37" s="83">
        <v>0.31458186159201151</v>
      </c>
      <c r="S37" s="84">
        <f t="shared" si="6"/>
        <v>0.31600087769063051</v>
      </c>
      <c r="T37" s="85">
        <f>分析係数表!F40</f>
        <v>0.7013737644496566</v>
      </c>
      <c r="U37" s="86">
        <f t="shared" si="7"/>
        <v>0.22163472515527302</v>
      </c>
      <c r="V37" s="87">
        <f>分析係数表!D40</f>
        <v>8.3012229854246944E-2</v>
      </c>
      <c r="W37" s="167">
        <f t="shared" si="8"/>
        <v>0</v>
      </c>
      <c r="X37" s="76">
        <f>分析係数表!E40</f>
        <v>5.1013570112246609E-2</v>
      </c>
      <c r="Y37" s="166">
        <f t="shared" si="9"/>
        <v>0</v>
      </c>
    </row>
    <row r="38" spans="1:25" x14ac:dyDescent="0.2">
      <c r="A38" s="6" t="s">
        <v>26</v>
      </c>
      <c r="B38" s="5" t="s">
        <v>276</v>
      </c>
      <c r="C38" s="90"/>
      <c r="D38" s="76">
        <f>投入係数表!AA38</f>
        <v>5.2854122621564484E-4</v>
      </c>
      <c r="E38" s="77">
        <f t="shared" si="0"/>
        <v>5.2854122621564484E-2</v>
      </c>
      <c r="F38" s="76">
        <f>分析係数表!C41</f>
        <v>0.80611940933656756</v>
      </c>
      <c r="G38" s="77">
        <f t="shared" si="1"/>
        <v>4.2606734108698079E-2</v>
      </c>
      <c r="H38" s="77">
        <v>4.8172840311073724E-2</v>
      </c>
      <c r="I38" s="77">
        <f t="shared" si="2"/>
        <v>4.8172840311073724E-2</v>
      </c>
      <c r="J38" s="76">
        <f>分析係数表!G41</f>
        <v>0.44252267454123601</v>
      </c>
      <c r="K38" s="78">
        <f t="shared" si="3"/>
        <v>2.1317574134704212E-2</v>
      </c>
      <c r="L38" s="79"/>
      <c r="M38" s="80"/>
      <c r="N38" s="81">
        <f>分析係数表!H41</f>
        <v>5.550583676720789E-2</v>
      </c>
      <c r="O38" s="82">
        <f t="shared" si="4"/>
        <v>0.72233107296955457</v>
      </c>
      <c r="P38" s="76">
        <f>分析係数表!C41</f>
        <v>0.80611940933656756</v>
      </c>
      <c r="Q38" s="82">
        <f t="shared" si="5"/>
        <v>0.58228509788766636</v>
      </c>
      <c r="R38" s="83">
        <v>0.59255392549016295</v>
      </c>
      <c r="S38" s="84">
        <f t="shared" si="6"/>
        <v>0.64072676580123666</v>
      </c>
      <c r="T38" s="85">
        <f>分析係数表!F41</f>
        <v>0.54745834212191524</v>
      </c>
      <c r="U38" s="86">
        <f t="shared" si="7"/>
        <v>0.35077121295868169</v>
      </c>
      <c r="V38" s="87">
        <f>分析係数表!D41</f>
        <v>0.12049145749841805</v>
      </c>
      <c r="W38" s="167">
        <f t="shared" si="8"/>
        <v>0</v>
      </c>
      <c r="X38" s="76">
        <f>分析係数表!E41</f>
        <v>0.11680025311115798</v>
      </c>
      <c r="Y38" s="166">
        <f t="shared" si="9"/>
        <v>0</v>
      </c>
    </row>
    <row r="39" spans="1:25" x14ac:dyDescent="0.2">
      <c r="A39" s="6" t="s">
        <v>51</v>
      </c>
      <c r="B39" s="5" t="s">
        <v>367</v>
      </c>
      <c r="C39" s="90"/>
      <c r="D39" s="76">
        <f>投入係数表!AA39</f>
        <v>8.9852008456659613E-3</v>
      </c>
      <c r="E39" s="77">
        <f>$C$29*D39</f>
        <v>0.89852008456659616</v>
      </c>
      <c r="F39" s="76">
        <f>分析係数表!C42</f>
        <v>0.71104294478527608</v>
      </c>
      <c r="G39" s="77">
        <f>E39*F39</f>
        <v>0.63888636687894784</v>
      </c>
      <c r="H39" s="77">
        <v>0.71789074026531274</v>
      </c>
      <c r="I39" s="77">
        <f>C39+H39</f>
        <v>0.71789074026531274</v>
      </c>
      <c r="J39" s="76">
        <f>分析係数表!G42</f>
        <v>0.48544520547945208</v>
      </c>
      <c r="K39" s="78">
        <f>I39*J39</f>
        <v>0.34849661791989073</v>
      </c>
      <c r="L39" s="79"/>
      <c r="M39" s="80"/>
      <c r="N39" s="81">
        <f>分析係数表!H42</f>
        <v>1.3778114335729669E-2</v>
      </c>
      <c r="O39" s="82">
        <f t="shared" si="4"/>
        <v>0.17930294706420019</v>
      </c>
      <c r="P39" s="76">
        <f>分析係数表!C42</f>
        <v>0.71104294478527608</v>
      </c>
      <c r="Q39" s="82">
        <f>O39*P39</f>
        <v>0.12749209548920737</v>
      </c>
      <c r="R39" s="83">
        <v>0.13175406037394918</v>
      </c>
      <c r="S39" s="84">
        <f>I39+R39</f>
        <v>0.84964480063926195</v>
      </c>
      <c r="T39" s="85">
        <f>分析係数表!F42</f>
        <v>0.55821917808219179</v>
      </c>
      <c r="U39" s="86">
        <f>S39*T39</f>
        <v>0.4742880222746565</v>
      </c>
      <c r="V39" s="87">
        <f>分析係数表!D42</f>
        <v>0.36986301369863012</v>
      </c>
      <c r="W39" s="167">
        <f>ROUND(S39*V39,0)</f>
        <v>0</v>
      </c>
      <c r="X39" s="76">
        <f>分析係数表!E42</f>
        <v>0.3535958904109589</v>
      </c>
      <c r="Y39" s="166">
        <f>ROUND(S39*X39,0)</f>
        <v>0</v>
      </c>
    </row>
    <row r="40" spans="1:25" x14ac:dyDescent="0.2">
      <c r="A40" s="6" t="s">
        <v>194</v>
      </c>
      <c r="B40" s="5" t="s">
        <v>41</v>
      </c>
      <c r="C40" s="90"/>
      <c r="D40" s="76">
        <f>投入係数表!AA40</f>
        <v>0.13477801268498943</v>
      </c>
      <c r="E40" s="77">
        <f>$C$29*D40</f>
        <v>13.477801268498943</v>
      </c>
      <c r="F40" s="76">
        <f>分析係数表!C43</f>
        <v>0.39669527347252465</v>
      </c>
      <c r="G40" s="77">
        <f>E40*F40</f>
        <v>5.346580060015528</v>
      </c>
      <c r="H40" s="77">
        <v>6.5811707763153375</v>
      </c>
      <c r="I40" s="77">
        <f>C40+H40</f>
        <v>6.5811707763153375</v>
      </c>
      <c r="J40" s="76">
        <f>分析係数表!G43</f>
        <v>0.35613275613275613</v>
      </c>
      <c r="K40" s="78">
        <f>I40*J40</f>
        <v>2.3437704871495315</v>
      </c>
      <c r="L40" s="79"/>
      <c r="M40" s="80"/>
      <c r="N40" s="81">
        <f>分析係数表!H43</f>
        <v>3.7184190080937818E-2</v>
      </c>
      <c r="O40" s="82">
        <f t="shared" si="4"/>
        <v>0.48390038747304853</v>
      </c>
      <c r="P40" s="76">
        <f>分析係数表!C43</f>
        <v>0.39669527347252465</v>
      </c>
      <c r="Q40" s="82">
        <f>O40*P40</f>
        <v>0.19196099654208162</v>
      </c>
      <c r="R40" s="83">
        <v>0.31373665007539453</v>
      </c>
      <c r="S40" s="84">
        <f>I40+R40</f>
        <v>6.8949074263907324</v>
      </c>
      <c r="T40" s="85">
        <f>分析係数表!F43</f>
        <v>0.65281385281385285</v>
      </c>
      <c r="U40" s="86">
        <f>S40*T40</f>
        <v>4.5010910818169805</v>
      </c>
      <c r="V40" s="87">
        <f>分析係数表!D43</f>
        <v>0.13751803751803751</v>
      </c>
      <c r="W40" s="167">
        <f>ROUND(S40*V40,0)</f>
        <v>1</v>
      </c>
      <c r="X40" s="76">
        <f>分析係数表!E43</f>
        <v>9.1486291486291491E-2</v>
      </c>
      <c r="Y40" s="166">
        <f>ROUND(S40*X40,0)</f>
        <v>1</v>
      </c>
    </row>
    <row r="41" spans="1:25" x14ac:dyDescent="0.2">
      <c r="A41" s="6" t="s">
        <v>340</v>
      </c>
      <c r="B41" s="5" t="s">
        <v>42</v>
      </c>
      <c r="C41" s="90"/>
      <c r="D41" s="76">
        <f>投入係数表!AA41</f>
        <v>0</v>
      </c>
      <c r="E41" s="77">
        <f>$C$29*D41</f>
        <v>0</v>
      </c>
      <c r="F41" s="76">
        <f>分析係数表!C44</f>
        <v>0.38370118845500845</v>
      </c>
      <c r="G41" s="77">
        <f>E41*F41</f>
        <v>0</v>
      </c>
      <c r="H41" s="77">
        <v>3.7976593081405058E-3</v>
      </c>
      <c r="I41" s="77">
        <f>C41+H41</f>
        <v>3.7976593081405058E-3</v>
      </c>
      <c r="J41" s="76">
        <f>分析係数表!G44</f>
        <v>0.26240733113673803</v>
      </c>
      <c r="K41" s="78">
        <f>I41*J41</f>
        <v>9.9653364361574118E-4</v>
      </c>
      <c r="L41" s="79"/>
      <c r="M41" s="80"/>
      <c r="N41" s="81">
        <f>分析係数表!H44</f>
        <v>0.11164108061327853</v>
      </c>
      <c r="O41" s="82">
        <f t="shared" si="4"/>
        <v>1.4528530014795151</v>
      </c>
      <c r="P41" s="76">
        <f>分析係数表!C44</f>
        <v>0.38370118845500845</v>
      </c>
      <c r="Q41" s="82">
        <f>O41*P41</f>
        <v>0.5574614233181161</v>
      </c>
      <c r="R41" s="83">
        <v>0.56607495724248702</v>
      </c>
      <c r="S41" s="84">
        <f>I41+R41</f>
        <v>0.56987261655062749</v>
      </c>
      <c r="T41" s="85">
        <f>分析係数表!F44</f>
        <v>0.45680601317957165</v>
      </c>
      <c r="U41" s="86">
        <f>S41*T41</f>
        <v>0.26032123798670292</v>
      </c>
      <c r="V41" s="87">
        <f>分析係数表!D44</f>
        <v>0.17087108731466227</v>
      </c>
      <c r="W41" s="167">
        <f>ROUND(S41*V41,0)</f>
        <v>0</v>
      </c>
      <c r="X41" s="76">
        <f>分析係数表!E44</f>
        <v>0.10131795716639209</v>
      </c>
      <c r="Y41" s="166">
        <f>ROUND(S41*X41,0)</f>
        <v>0</v>
      </c>
    </row>
    <row r="42" spans="1:25" x14ac:dyDescent="0.2">
      <c r="A42" s="6" t="s">
        <v>341</v>
      </c>
      <c r="B42" s="5" t="s">
        <v>278</v>
      </c>
      <c r="C42" s="90"/>
      <c r="D42" s="76">
        <f>投入係数表!AA42</f>
        <v>1.0570824524312897E-3</v>
      </c>
      <c r="E42" s="77">
        <f>$C$29*D42</f>
        <v>0.10570824524312897</v>
      </c>
      <c r="F42" s="76">
        <f>分析係数表!C45</f>
        <v>1</v>
      </c>
      <c r="G42" s="77">
        <f>E42*F42</f>
        <v>0.10570824524312897</v>
      </c>
      <c r="H42" s="77">
        <v>0.13948044863961531</v>
      </c>
      <c r="I42" s="77">
        <f>C42+H42</f>
        <v>0.13948044863961531</v>
      </c>
      <c r="J42" s="76">
        <f>分析係数表!G45</f>
        <v>0</v>
      </c>
      <c r="K42" s="78">
        <f>I42*J42</f>
        <v>0</v>
      </c>
      <c r="L42" s="79"/>
      <c r="M42" s="80"/>
      <c r="N42" s="81">
        <f>分析係数表!H45</f>
        <v>0</v>
      </c>
      <c r="O42" s="82">
        <f t="shared" si="4"/>
        <v>0</v>
      </c>
      <c r="P42" s="76">
        <f>分析係数表!C45</f>
        <v>1</v>
      </c>
      <c r="Q42" s="82">
        <f>O42*P42</f>
        <v>0</v>
      </c>
      <c r="R42" s="83">
        <v>7.6232241655898479E-3</v>
      </c>
      <c r="S42" s="84">
        <f>I42+R42</f>
        <v>0.14710367280520517</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投入係数表!AA43</f>
        <v>1.0042283298097251E-2</v>
      </c>
      <c r="E43" s="77">
        <f>$C$29*D43</f>
        <v>1.004228329809725</v>
      </c>
      <c r="F43" s="76">
        <f>分析係数表!C46</f>
        <v>8.9294904786412777E-2</v>
      </c>
      <c r="G43" s="77">
        <f>E43*F43</f>
        <v>8.9672473094177724E-2</v>
      </c>
      <c r="H43" s="77">
        <v>0.11098150823478731</v>
      </c>
      <c r="I43" s="77">
        <f>C43+H43</f>
        <v>0.11098150823478731</v>
      </c>
      <c r="J43" s="76">
        <f>分析係数表!G46</f>
        <v>8.6206896551724137E-3</v>
      </c>
      <c r="K43" s="78">
        <f>I43*J43</f>
        <v>9.5673713995506299E-4</v>
      </c>
      <c r="L43" s="79"/>
      <c r="M43" s="80"/>
      <c r="N43" s="81">
        <f>分析係数表!H46</f>
        <v>2.2501303069342959E-2</v>
      </c>
      <c r="O43" s="82">
        <f t="shared" si="4"/>
        <v>0.2928230855695147</v>
      </c>
      <c r="P43" s="76">
        <f>分析係数表!C46</f>
        <v>8.9294904786412777E-2</v>
      </c>
      <c r="Q43" s="82">
        <f>O43*P43</f>
        <v>2.6147609545193417E-2</v>
      </c>
      <c r="R43" s="83">
        <v>2.9218146676454337E-2</v>
      </c>
      <c r="S43" s="84">
        <f>I43+R43</f>
        <v>0.14019965491124164</v>
      </c>
      <c r="T43" s="85">
        <f>分析係数表!F46</f>
        <v>0.31609195402298851</v>
      </c>
      <c r="U43" s="86">
        <f>S43*T43</f>
        <v>4.431598287424305E-2</v>
      </c>
      <c r="V43" s="87">
        <f>分析係数表!D46</f>
        <v>1.4367816091954023E-2</v>
      </c>
      <c r="W43" s="167">
        <f>ROUND(S43*V43,0)</f>
        <v>0</v>
      </c>
      <c r="X43" s="76">
        <f>分析係数表!E46</f>
        <v>4.3103448275862072E-2</v>
      </c>
      <c r="Y43" s="166">
        <f>ROUND(S43*X43,0)</f>
        <v>0</v>
      </c>
    </row>
    <row r="44" spans="1:25" x14ac:dyDescent="0.2">
      <c r="A44" s="192">
        <v>40</v>
      </c>
      <c r="B44" s="14" t="s">
        <v>150</v>
      </c>
      <c r="C44" s="197">
        <f>SUM(C5:C43)</f>
        <v>100</v>
      </c>
      <c r="D44" s="92">
        <f>投入係数表!AA44</f>
        <v>0.5036997885835095</v>
      </c>
      <c r="E44" s="91">
        <f>SUM(E5:E43)</f>
        <v>50.369978858350962</v>
      </c>
      <c r="F44" s="92">
        <f>分析係数表!C47</f>
        <v>0.47263002368346718</v>
      </c>
      <c r="G44" s="91">
        <f>SUM(G5:G43)</f>
        <v>22.498922155999804</v>
      </c>
      <c r="H44" s="91">
        <f>SUM(H5:H43)</f>
        <v>26.694035630542892</v>
      </c>
      <c r="I44" s="91">
        <f>SUM(I5:I43)</f>
        <v>126.69403563054288</v>
      </c>
      <c r="J44" s="92">
        <f>分析係数表!G47</f>
        <v>0.26462048578521241</v>
      </c>
      <c r="K44" s="93">
        <f>SUM(K5:K43)</f>
        <v>20.755351971568576</v>
      </c>
      <c r="L44" s="94">
        <f>最終需要_まとめ!$L$33</f>
        <v>0.627</v>
      </c>
      <c r="M44" s="91">
        <f>K44*L44</f>
        <v>13.013605686173497</v>
      </c>
      <c r="N44" s="95">
        <f>分析係数表!H47</f>
        <v>1</v>
      </c>
      <c r="O44" s="96">
        <f>SUM(O5:O43)</f>
        <v>13.013605686173493</v>
      </c>
      <c r="P44" s="92">
        <f>分析係数表!C47</f>
        <v>0.47263002368346718</v>
      </c>
      <c r="Q44" s="96">
        <f>SUM(Q5:Q43)</f>
        <v>5.5550522429287357</v>
      </c>
      <c r="R44" s="91">
        <f>SUM(R5:R43)</f>
        <v>6.2396791499865394</v>
      </c>
      <c r="S44" s="97">
        <f>SUM(S5:S43)</f>
        <v>132.93371478052944</v>
      </c>
      <c r="T44" s="98">
        <f>分析係数表!F47</f>
        <v>0.52662257348619745</v>
      </c>
      <c r="U44" s="99">
        <f>SUM(U5:U43)</f>
        <v>66.359887236156723</v>
      </c>
      <c r="V44" s="100">
        <f>分析係数表!D47</f>
        <v>0.12117876158981061</v>
      </c>
      <c r="W44" s="164">
        <f>SUM(W5:W43)</f>
        <v>3</v>
      </c>
      <c r="X44" s="92">
        <f>分析係数表!E47</f>
        <v>8.7670283594003556E-2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281</v>
      </c>
      <c r="S2" s="3" t="s">
        <v>152</v>
      </c>
      <c r="U2" s="64" t="s">
        <v>209</v>
      </c>
      <c r="W2" s="3" t="s">
        <v>130</v>
      </c>
      <c r="Y2" s="3" t="s">
        <v>153</v>
      </c>
    </row>
    <row r="3" spans="1:25" ht="44" x14ac:dyDescent="0.2">
      <c r="B3" s="65"/>
      <c r="C3" s="66" t="s">
        <v>227</v>
      </c>
      <c r="D3" s="66" t="s">
        <v>316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投入係数表!AB5</f>
        <v>0</v>
      </c>
      <c r="E5" s="77">
        <f t="shared" ref="E5:E38" si="0">$C$30*D5</f>
        <v>0</v>
      </c>
      <c r="F5" s="76">
        <f>分析係数表!C8</f>
        <v>1</v>
      </c>
      <c r="G5" s="77">
        <f t="shared" ref="G5:G38" si="1">E5*F5</f>
        <v>0</v>
      </c>
      <c r="H5" s="77">
        <f t="array" ref="H5:H43">MMULT(逆行列係数!C5:AO43,'26'!G5:G43)</f>
        <v>1.3183841488182504E-3</v>
      </c>
      <c r="I5" s="77">
        <f t="shared" ref="I5:I38" si="2">C5+H5</f>
        <v>1.3183841488182504E-3</v>
      </c>
      <c r="J5" s="76">
        <f>分析係数表!G8</f>
        <v>0.11965371866250442</v>
      </c>
      <c r="K5" s="78">
        <f t="shared" ref="K5:K38" si="3">I5*J5</f>
        <v>1.577495660318043E-4</v>
      </c>
      <c r="L5" s="79" t="s">
        <v>184</v>
      </c>
      <c r="M5" s="80" t="s">
        <v>184</v>
      </c>
      <c r="N5" s="81">
        <f>分析係数表!H8</f>
        <v>1.2017741412035444E-2</v>
      </c>
      <c r="O5" s="82">
        <f t="shared" ref="O5:O43" si="4">$M$44*N5</f>
        <v>0.40642172128844156</v>
      </c>
      <c r="P5" s="76">
        <f>分析係数表!C8</f>
        <v>1</v>
      </c>
      <c r="Q5" s="82">
        <f t="shared" ref="Q5:Q38" si="5">O5*P5</f>
        <v>0.40642172128844156</v>
      </c>
      <c r="R5" s="83">
        <f t="array" ref="R5:R43">MMULT(逆行列係数!C5:AO43,'26'!Q5:Q43)</f>
        <v>0.60527857128269535</v>
      </c>
      <c r="S5" s="84">
        <f t="shared" ref="S5:S38" si="6">I5+R5</f>
        <v>0.6065969554315136</v>
      </c>
      <c r="T5" s="85">
        <f>分析係数表!F8</f>
        <v>0.45142084768126667</v>
      </c>
      <c r="U5" s="86">
        <f t="shared" ref="U5:U38" si="7">S5*T5</f>
        <v>0.27383051182176943</v>
      </c>
      <c r="V5" s="87">
        <f>分析係数表!D8</f>
        <v>0.2219933704502301</v>
      </c>
      <c r="W5" s="88">
        <f t="shared" ref="W5:W38" si="8">ROUND(S5*V5,0)</f>
        <v>0</v>
      </c>
      <c r="X5" s="76">
        <f>分析係数表!E8</f>
        <v>0.14173076304186916</v>
      </c>
      <c r="Y5" s="89">
        <f t="shared" ref="Y5:Y38" si="9">ROUND(S5*X5,0)</f>
        <v>0</v>
      </c>
    </row>
    <row r="6" spans="1:25" x14ac:dyDescent="0.2">
      <c r="A6" s="6" t="s">
        <v>219</v>
      </c>
      <c r="B6" s="5" t="s">
        <v>265</v>
      </c>
      <c r="C6" s="90"/>
      <c r="D6" s="76">
        <f>投入係数表!AB6</f>
        <v>0</v>
      </c>
      <c r="E6" s="77">
        <f t="shared" si="0"/>
        <v>0</v>
      </c>
      <c r="F6" s="76">
        <f>分析係数表!C9</f>
        <v>0.51136363636363635</v>
      </c>
      <c r="G6" s="77">
        <f t="shared" si="1"/>
        <v>0</v>
      </c>
      <c r="H6" s="77">
        <v>4.816795015248343E-4</v>
      </c>
      <c r="I6" s="77">
        <f t="shared" si="2"/>
        <v>4.816795015248343E-4</v>
      </c>
      <c r="J6" s="76">
        <f>分析係数表!G9</f>
        <v>0.25773195876288657</v>
      </c>
      <c r="K6" s="78">
        <f t="shared" si="3"/>
        <v>1.2414420142392636E-4</v>
      </c>
      <c r="L6" s="79"/>
      <c r="M6" s="80"/>
      <c r="N6" s="81">
        <f>分析係数表!H9</f>
        <v>6.2940707886274014E-4</v>
      </c>
      <c r="O6" s="82">
        <f t="shared" si="4"/>
        <v>2.1285589330982211E-2</v>
      </c>
      <c r="P6" s="76">
        <f>分析係数表!C9</f>
        <v>0.51136363636363635</v>
      </c>
      <c r="Q6" s="82">
        <f t="shared" si="5"/>
        <v>1.0884676362434086E-2</v>
      </c>
      <c r="R6" s="83">
        <v>1.2970437580591909E-2</v>
      </c>
      <c r="S6" s="84">
        <f t="shared" si="6"/>
        <v>1.3452117082116744E-2</v>
      </c>
      <c r="T6" s="85">
        <f>分析係数表!F9</f>
        <v>0.69072164948453607</v>
      </c>
      <c r="U6" s="86">
        <f t="shared" si="7"/>
        <v>9.291668500018781E-3</v>
      </c>
      <c r="V6" s="87">
        <f>分析係数表!D9</f>
        <v>0.13402061855670103</v>
      </c>
      <c r="W6" s="88">
        <f t="shared" si="8"/>
        <v>0</v>
      </c>
      <c r="X6" s="76">
        <f>分析係数表!E9</f>
        <v>0</v>
      </c>
      <c r="Y6" s="89">
        <f t="shared" si="9"/>
        <v>0</v>
      </c>
    </row>
    <row r="7" spans="1:25" x14ac:dyDescent="0.2">
      <c r="A7" s="6" t="s">
        <v>220</v>
      </c>
      <c r="B7" s="5" t="s">
        <v>266</v>
      </c>
      <c r="C7" s="90"/>
      <c r="D7" s="76">
        <f>投入係数表!AB7</f>
        <v>0</v>
      </c>
      <c r="E7" s="77">
        <f t="shared" si="0"/>
        <v>0</v>
      </c>
      <c r="F7" s="76">
        <f>分析係数表!C10</f>
        <v>1</v>
      </c>
      <c r="G7" s="77">
        <f t="shared" si="1"/>
        <v>0</v>
      </c>
      <c r="H7" s="77">
        <v>4.4844375309026699E-4</v>
      </c>
      <c r="I7" s="77">
        <f t="shared" si="2"/>
        <v>4.4844375309026699E-4</v>
      </c>
      <c r="J7" s="76">
        <f>分析係数表!G10</f>
        <v>0.17918250950570341</v>
      </c>
      <c r="K7" s="78">
        <f t="shared" si="3"/>
        <v>8.0353277050870074E-5</v>
      </c>
      <c r="L7" s="79"/>
      <c r="M7" s="80"/>
      <c r="N7" s="81">
        <f>分析係数表!H10</f>
        <v>1.2293107009037892E-3</v>
      </c>
      <c r="O7" s="82">
        <f t="shared" si="4"/>
        <v>4.1573416662074626E-2</v>
      </c>
      <c r="P7" s="76">
        <f>分析係数表!C10</f>
        <v>1</v>
      </c>
      <c r="Q7" s="82">
        <f t="shared" si="5"/>
        <v>4.1573416662074626E-2</v>
      </c>
      <c r="R7" s="83">
        <v>6.6823796258688603E-2</v>
      </c>
      <c r="S7" s="84">
        <f t="shared" si="6"/>
        <v>6.7272240011778867E-2</v>
      </c>
      <c r="T7" s="85">
        <f>分析係数表!F10</f>
        <v>0.51806083650190116</v>
      </c>
      <c r="U7" s="86">
        <f t="shared" si="7"/>
        <v>3.4851112933858827E-2</v>
      </c>
      <c r="V7" s="87">
        <f>分析係数表!D10</f>
        <v>0.10527566539923955</v>
      </c>
      <c r="W7" s="88">
        <f t="shared" si="8"/>
        <v>0</v>
      </c>
      <c r="X7" s="76">
        <f>分析係数表!E10</f>
        <v>7.4144486692015205E-2</v>
      </c>
      <c r="Y7" s="89">
        <f t="shared" si="9"/>
        <v>0</v>
      </c>
    </row>
    <row r="8" spans="1:25" x14ac:dyDescent="0.2">
      <c r="A8" s="6" t="s">
        <v>221</v>
      </c>
      <c r="B8" s="5" t="s">
        <v>27</v>
      </c>
      <c r="C8" s="90"/>
      <c r="D8" s="76">
        <f>投入係数表!AB8</f>
        <v>0</v>
      </c>
      <c r="E8" s="77">
        <f t="shared" si="0"/>
        <v>0</v>
      </c>
      <c r="F8" s="76">
        <f>分析係数表!C11</f>
        <v>1.1623683254631256E-2</v>
      </c>
      <c r="G8" s="77">
        <f t="shared" si="1"/>
        <v>0</v>
      </c>
      <c r="H8" s="77">
        <v>8.8548896791486049E-3</v>
      </c>
      <c r="I8" s="77">
        <f t="shared" si="2"/>
        <v>8.8548896791486049E-3</v>
      </c>
      <c r="J8" s="76">
        <f>分析係数表!G11</f>
        <v>0.35416666666666669</v>
      </c>
      <c r="K8" s="78">
        <f t="shared" si="3"/>
        <v>3.1361067613651311E-3</v>
      </c>
      <c r="L8" s="79"/>
      <c r="M8" s="80"/>
      <c r="N8" s="81">
        <f>分析係数表!H11</f>
        <v>-1.9668971214460629E-5</v>
      </c>
      <c r="O8" s="82">
        <f t="shared" si="4"/>
        <v>-6.6517466659319409E-4</v>
      </c>
      <c r="P8" s="76">
        <f>分析係数表!C11</f>
        <v>1.1623683254631256E-2</v>
      </c>
      <c r="Q8" s="82">
        <f t="shared" si="5"/>
        <v>-7.7317796334842389E-6</v>
      </c>
      <c r="R8" s="83">
        <v>2.2716045120361639E-3</v>
      </c>
      <c r="S8" s="84">
        <f t="shared" si="6"/>
        <v>1.1126494191184768E-2</v>
      </c>
      <c r="T8" s="85">
        <f>分析係数表!F11</f>
        <v>0.60416666666666663</v>
      </c>
      <c r="U8" s="86">
        <f t="shared" si="7"/>
        <v>6.7222569071741303E-3</v>
      </c>
      <c r="V8" s="87">
        <f>分析係数表!D11</f>
        <v>8.3333333333333329E-2</v>
      </c>
      <c r="W8" s="88">
        <f t="shared" si="8"/>
        <v>0</v>
      </c>
      <c r="X8" s="76">
        <f>分析係数表!E11</f>
        <v>6.25E-2</v>
      </c>
      <c r="Y8" s="89">
        <f t="shared" si="9"/>
        <v>0</v>
      </c>
    </row>
    <row r="9" spans="1:25" x14ac:dyDescent="0.2">
      <c r="A9" s="6" t="s">
        <v>222</v>
      </c>
      <c r="B9" s="5" t="s">
        <v>190</v>
      </c>
      <c r="C9" s="90"/>
      <c r="D9" s="76">
        <f>投入係数表!AB9</f>
        <v>0</v>
      </c>
      <c r="E9" s="77">
        <f t="shared" si="0"/>
        <v>0</v>
      </c>
      <c r="F9" s="76">
        <f>分析係数表!C12</f>
        <v>0.11373523927905527</v>
      </c>
      <c r="G9" s="77">
        <f t="shared" si="1"/>
        <v>0</v>
      </c>
      <c r="H9" s="77">
        <v>2.106256664607678E-4</v>
      </c>
      <c r="I9" s="77">
        <f t="shared" si="2"/>
        <v>2.106256664607678E-4</v>
      </c>
      <c r="J9" s="76">
        <f>分析係数表!G12</f>
        <v>0.14013636107511129</v>
      </c>
      <c r="K9" s="78">
        <f t="shared" si="3"/>
        <v>2.9516314446832115E-5</v>
      </c>
      <c r="L9" s="79"/>
      <c r="M9" s="80"/>
      <c r="N9" s="81">
        <f>分析係数表!H12</f>
        <v>9.2788371704218012E-2</v>
      </c>
      <c r="O9" s="82">
        <f t="shared" si="4"/>
        <v>3.1379614896533927</v>
      </c>
      <c r="P9" s="76">
        <f>分析係数表!C12</f>
        <v>0.11373523927905527</v>
      </c>
      <c r="Q9" s="82">
        <f t="shared" si="5"/>
        <v>0.35689680087418935</v>
      </c>
      <c r="R9" s="83">
        <v>0.40325807764248811</v>
      </c>
      <c r="S9" s="84">
        <f t="shared" si="6"/>
        <v>0.40346870330894891</v>
      </c>
      <c r="T9" s="85">
        <f>分析係数表!F12</f>
        <v>0.31610976503070942</v>
      </c>
      <c r="U9" s="86">
        <f t="shared" si="7"/>
        <v>0.12754039700023684</v>
      </c>
      <c r="V9" s="87">
        <f>分析係数表!D12</f>
        <v>5.0318363667098666E-2</v>
      </c>
      <c r="W9" s="88">
        <f t="shared" si="8"/>
        <v>0</v>
      </c>
      <c r="X9" s="76">
        <f>分析係数表!E12</f>
        <v>4.4345523187017524E-2</v>
      </c>
      <c r="Y9" s="89">
        <f t="shared" si="9"/>
        <v>0</v>
      </c>
    </row>
    <row r="10" spans="1:25" x14ac:dyDescent="0.2">
      <c r="A10" s="6" t="s">
        <v>223</v>
      </c>
      <c r="B10" s="5" t="s">
        <v>28</v>
      </c>
      <c r="C10" s="90"/>
      <c r="D10" s="76">
        <f>投入係数表!AB10</f>
        <v>1.9065776930409914E-3</v>
      </c>
      <c r="E10" s="77">
        <f t="shared" si="0"/>
        <v>0.19065776930409914</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0.47526729928083711</v>
      </c>
      <c r="P10" s="76">
        <f>分析係数表!C13</f>
        <v>0</v>
      </c>
      <c r="Q10" s="82">
        <f t="shared" si="5"/>
        <v>0</v>
      </c>
      <c r="R10" s="83">
        <v>0</v>
      </c>
      <c r="S10" s="84">
        <f t="shared" si="6"/>
        <v>0</v>
      </c>
      <c r="T10" s="85">
        <f>分析係数表!F13</f>
        <v>0.38422391857506361</v>
      </c>
      <c r="U10" s="86">
        <f t="shared" si="7"/>
        <v>0</v>
      </c>
      <c r="V10" s="87">
        <f>分析係数表!D13</f>
        <v>0.11195928753180662</v>
      </c>
      <c r="W10" s="88">
        <f t="shared" si="8"/>
        <v>0</v>
      </c>
      <c r="X10" s="76">
        <f>分析係数表!E13</f>
        <v>9.6692111959287536E-2</v>
      </c>
      <c r="Y10" s="89">
        <f t="shared" si="9"/>
        <v>0</v>
      </c>
    </row>
    <row r="11" spans="1:25" x14ac:dyDescent="0.2">
      <c r="A11" s="6" t="s">
        <v>224</v>
      </c>
      <c r="B11" s="5" t="s">
        <v>267</v>
      </c>
      <c r="C11" s="90"/>
      <c r="D11" s="76">
        <f>投入係数表!AB11</f>
        <v>3.8131553860819827E-3</v>
      </c>
      <c r="E11" s="77">
        <f t="shared" si="0"/>
        <v>0.38131553860819828</v>
      </c>
      <c r="F11" s="76">
        <f>分析係数表!C14</f>
        <v>8.3810515356585125E-2</v>
      </c>
      <c r="G11" s="77">
        <f t="shared" si="1"/>
        <v>3.1958251804226928E-2</v>
      </c>
      <c r="H11" s="77">
        <v>5.2054074108172317E-2</v>
      </c>
      <c r="I11" s="77">
        <f t="shared" si="2"/>
        <v>5.2054074108172317E-2</v>
      </c>
      <c r="J11" s="76">
        <f>分析係数表!G14</f>
        <v>0.16188655194391333</v>
      </c>
      <c r="K11" s="78">
        <f t="shared" si="3"/>
        <v>8.4268545720049513E-3</v>
      </c>
      <c r="L11" s="79"/>
      <c r="M11" s="80"/>
      <c r="N11" s="81">
        <f>分析係数表!H14</f>
        <v>1.1703037872604074E-3</v>
      </c>
      <c r="O11" s="82">
        <f t="shared" si="4"/>
        <v>3.9577892662295042E-2</v>
      </c>
      <c r="P11" s="76">
        <f>分析係数表!C14</f>
        <v>8.3810515356585125E-2</v>
      </c>
      <c r="Q11" s="82">
        <f t="shared" si="5"/>
        <v>3.3170435807545564E-3</v>
      </c>
      <c r="R11" s="83">
        <v>1.2429862482754236E-2</v>
      </c>
      <c r="S11" s="84">
        <f t="shared" si="6"/>
        <v>6.4483936590926549E-2</v>
      </c>
      <c r="T11" s="85">
        <f>分析係数表!F14</f>
        <v>0.30656469088591459</v>
      </c>
      <c r="U11" s="86">
        <f t="shared" si="7"/>
        <v>1.9768498088104314E-2</v>
      </c>
      <c r="V11" s="87">
        <f>分析係数表!D14</f>
        <v>7.2020395156150413E-2</v>
      </c>
      <c r="W11" s="88">
        <f t="shared" si="8"/>
        <v>0</v>
      </c>
      <c r="X11" s="76">
        <f>分析係数表!E14</f>
        <v>4.2702358189929894E-2</v>
      </c>
      <c r="Y11" s="89">
        <f t="shared" si="9"/>
        <v>0</v>
      </c>
    </row>
    <row r="12" spans="1:25" x14ac:dyDescent="0.2">
      <c r="A12" s="6" t="s">
        <v>225</v>
      </c>
      <c r="B12" s="5" t="s">
        <v>29</v>
      </c>
      <c r="C12" s="90"/>
      <c r="D12" s="76">
        <f>投入係数表!AB12</f>
        <v>1.4299332697807437E-2</v>
      </c>
      <c r="E12" s="77">
        <f t="shared" si="0"/>
        <v>1.4299332697807436</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0.28968356730133599</v>
      </c>
      <c r="P12" s="76">
        <f>分析係数表!C15</f>
        <v>0</v>
      </c>
      <c r="Q12" s="82">
        <f t="shared" si="5"/>
        <v>0</v>
      </c>
      <c r="R12" s="83">
        <v>0</v>
      </c>
      <c r="S12" s="84">
        <f t="shared" si="6"/>
        <v>0</v>
      </c>
      <c r="T12" s="85">
        <f>分析係数表!F15</f>
        <v>0.29973474801061006</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投入係数表!AB13</f>
        <v>1.2392755004766444E-2</v>
      </c>
      <c r="E13" s="77">
        <f t="shared" si="0"/>
        <v>1.2392755004766445</v>
      </c>
      <c r="F13" s="76">
        <f>分析係数表!C16</f>
        <v>0.33235149729995095</v>
      </c>
      <c r="G13" s="77">
        <f t="shared" si="1"/>
        <v>0.41187506815055885</v>
      </c>
      <c r="H13" s="77">
        <v>0.51858197590585886</v>
      </c>
      <c r="I13" s="77">
        <f t="shared" si="2"/>
        <v>0.51858197590585886</v>
      </c>
      <c r="J13" s="76">
        <f>分析係数表!G16</f>
        <v>3.3478406427854032E-2</v>
      </c>
      <c r="K13" s="78">
        <f t="shared" si="3"/>
        <v>1.7361298155535949E-2</v>
      </c>
      <c r="L13" s="79"/>
      <c r="M13" s="80"/>
      <c r="N13" s="81">
        <f>分析係数表!H16</f>
        <v>1.6757963474720455E-2</v>
      </c>
      <c r="O13" s="82">
        <f t="shared" si="4"/>
        <v>0.56672881593740132</v>
      </c>
      <c r="P13" s="76">
        <f>分析係数表!C16</f>
        <v>0.33235149729995095</v>
      </c>
      <c r="Q13" s="82">
        <f t="shared" si="5"/>
        <v>0.18835317053982364</v>
      </c>
      <c r="R13" s="83">
        <v>0.23264796446288119</v>
      </c>
      <c r="S13" s="84">
        <f t="shared" si="6"/>
        <v>0.75122994036874002</v>
      </c>
      <c r="T13" s="85">
        <f>分析係数表!F16</f>
        <v>0.28858386340810177</v>
      </c>
      <c r="U13" s="86">
        <f t="shared" si="7"/>
        <v>0.21679283849944891</v>
      </c>
      <c r="V13" s="87">
        <f>分析係数表!D16</f>
        <v>0</v>
      </c>
      <c r="W13" s="88">
        <f t="shared" si="8"/>
        <v>0</v>
      </c>
      <c r="X13" s="76">
        <f>分析係数表!E16</f>
        <v>0</v>
      </c>
      <c r="Y13" s="89">
        <f t="shared" si="9"/>
        <v>0</v>
      </c>
    </row>
    <row r="14" spans="1:25" x14ac:dyDescent="0.2">
      <c r="A14" s="6" t="s">
        <v>2</v>
      </c>
      <c r="B14" s="5" t="s">
        <v>364</v>
      </c>
      <c r="C14" s="90"/>
      <c r="D14" s="76">
        <f>投入係数表!AB14</f>
        <v>1.4299332697807437E-2</v>
      </c>
      <c r="E14" s="77">
        <f t="shared" si="0"/>
        <v>1.4299332697807436</v>
      </c>
      <c r="F14" s="76">
        <f>分析係数表!C17</f>
        <v>6.074586697424067E-2</v>
      </c>
      <c r="G14" s="77">
        <f t="shared" si="1"/>
        <v>8.6862536188142048E-2</v>
      </c>
      <c r="H14" s="77">
        <v>9.435778458715248E-2</v>
      </c>
      <c r="I14" s="77">
        <f t="shared" si="2"/>
        <v>9.435778458715248E-2</v>
      </c>
      <c r="J14" s="76">
        <f>分析係数表!G17</f>
        <v>0.21321961620469082</v>
      </c>
      <c r="K14" s="78">
        <f t="shared" si="3"/>
        <v>2.0118930615597542E-2</v>
      </c>
      <c r="L14" s="79"/>
      <c r="M14" s="80"/>
      <c r="N14" s="81">
        <f>分析係数表!H17</f>
        <v>2.8520008260967912E-3</v>
      </c>
      <c r="O14" s="82">
        <f t="shared" si="4"/>
        <v>9.6450326656013136E-2</v>
      </c>
      <c r="P14" s="76">
        <f>分析係数表!C17</f>
        <v>6.074586697424067E-2</v>
      </c>
      <c r="Q14" s="82">
        <f t="shared" si="5"/>
        <v>5.8589587126682326E-3</v>
      </c>
      <c r="R14" s="83">
        <v>1.0686948455378344E-2</v>
      </c>
      <c r="S14" s="84">
        <f t="shared" si="6"/>
        <v>0.10504473304253083</v>
      </c>
      <c r="T14" s="85">
        <f>分析係数表!F17</f>
        <v>0.32302771855010659</v>
      </c>
      <c r="U14" s="86">
        <f t="shared" si="7"/>
        <v>3.3932360460433728E-2</v>
      </c>
      <c r="V14" s="87">
        <f>分析係数表!D17</f>
        <v>9.5948827292110878E-2</v>
      </c>
      <c r="W14" s="88">
        <f t="shared" si="8"/>
        <v>0</v>
      </c>
      <c r="X14" s="76">
        <f>分析係数表!E17</f>
        <v>8.8486140724946691E-2</v>
      </c>
      <c r="Y14" s="89">
        <f t="shared" si="9"/>
        <v>0</v>
      </c>
    </row>
    <row r="15" spans="1:25" x14ac:dyDescent="0.2">
      <c r="A15" s="6" t="s">
        <v>3</v>
      </c>
      <c r="B15" s="5" t="s">
        <v>31</v>
      </c>
      <c r="C15" s="90"/>
      <c r="D15" s="76">
        <f>投入係数表!AB15</f>
        <v>9.5328884652049568E-4</v>
      </c>
      <c r="E15" s="77">
        <f t="shared" si="0"/>
        <v>9.532888465204957E-2</v>
      </c>
      <c r="F15" s="76">
        <f>分析係数表!C18</f>
        <v>0.54911591355599221</v>
      </c>
      <c r="G15" s="77">
        <f t="shared" si="1"/>
        <v>5.2346607583984003E-2</v>
      </c>
      <c r="H15" s="77">
        <v>7.6990603257355877E-2</v>
      </c>
      <c r="I15" s="77">
        <f t="shared" si="2"/>
        <v>7.6990603257355877E-2</v>
      </c>
      <c r="J15" s="76">
        <f>分析係数表!G18</f>
        <v>0.21576398062527521</v>
      </c>
      <c r="K15" s="78">
        <f t="shared" si="3"/>
        <v>1.6611799029548385E-2</v>
      </c>
      <c r="L15" s="79"/>
      <c r="M15" s="80"/>
      <c r="N15" s="81">
        <f>分析係数表!H18</f>
        <v>4.5238633793259444E-4</v>
      </c>
      <c r="O15" s="82">
        <f t="shared" si="4"/>
        <v>1.5299017331643463E-2</v>
      </c>
      <c r="P15" s="76">
        <f>分析係数表!C18</f>
        <v>0.54911591355599221</v>
      </c>
      <c r="Q15" s="82">
        <f t="shared" si="5"/>
        <v>8.4009338785743584E-3</v>
      </c>
      <c r="R15" s="83">
        <v>1.9536942773744702E-2</v>
      </c>
      <c r="S15" s="84">
        <f t="shared" si="6"/>
        <v>9.6527546031100586E-2</v>
      </c>
      <c r="T15" s="85">
        <f>分析係数表!F18</f>
        <v>0.45985615734624979</v>
      </c>
      <c r="U15" s="86">
        <f t="shared" si="7"/>
        <v>4.438878639592516E-2</v>
      </c>
      <c r="V15" s="87">
        <f>分析係数表!D18</f>
        <v>0.12417437252311757</v>
      </c>
      <c r="W15" s="88">
        <f t="shared" si="8"/>
        <v>0</v>
      </c>
      <c r="X15" s="76">
        <f>分析係数表!E18</f>
        <v>0.10024952297079114</v>
      </c>
      <c r="Y15" s="89">
        <f t="shared" si="9"/>
        <v>0</v>
      </c>
    </row>
    <row r="16" spans="1:25" x14ac:dyDescent="0.2">
      <c r="A16" s="6" t="s">
        <v>4</v>
      </c>
      <c r="B16" s="5" t="s">
        <v>32</v>
      </c>
      <c r="C16" s="90"/>
      <c r="D16" s="76">
        <f>投入係数表!AB16</f>
        <v>0</v>
      </c>
      <c r="E16" s="77">
        <f t="shared" si="0"/>
        <v>0</v>
      </c>
      <c r="F16" s="76">
        <f>分析係数表!C19</f>
        <v>2.9142663503896937E-2</v>
      </c>
      <c r="G16" s="77">
        <f t="shared" si="1"/>
        <v>0</v>
      </c>
      <c r="H16" s="77">
        <v>4.0427450024490955E-4</v>
      </c>
      <c r="I16" s="77">
        <f t="shared" si="2"/>
        <v>4.0427450024490955E-4</v>
      </c>
      <c r="J16" s="76">
        <f>分析係数表!G19</f>
        <v>5.9139784946236562E-2</v>
      </c>
      <c r="K16" s="78">
        <f t="shared" si="3"/>
        <v>2.390870700373121E-5</v>
      </c>
      <c r="L16" s="79"/>
      <c r="M16" s="80"/>
      <c r="N16" s="81">
        <f>分析係数表!H19</f>
        <v>-1.1801382728676376E-4</v>
      </c>
      <c r="O16" s="82">
        <f t="shared" si="4"/>
        <v>-3.9910479995591639E-3</v>
      </c>
      <c r="P16" s="76">
        <f>分析係数表!C19</f>
        <v>2.9142663503896937E-2</v>
      </c>
      <c r="Q16" s="82">
        <f t="shared" si="5"/>
        <v>-1.1630976887905373E-4</v>
      </c>
      <c r="R16" s="83">
        <v>2.4863641963982993E-4</v>
      </c>
      <c r="S16" s="84">
        <f t="shared" si="6"/>
        <v>6.5291091988473949E-4</v>
      </c>
      <c r="T16" s="85">
        <f>分析係数表!F19</f>
        <v>0.2446236559139785</v>
      </c>
      <c r="U16" s="86">
        <f t="shared" si="7"/>
        <v>1.597174562083637E-4</v>
      </c>
      <c r="V16" s="87">
        <f>分析係数表!D19</f>
        <v>3.4946236559139782E-2</v>
      </c>
      <c r="W16" s="88">
        <f t="shared" si="8"/>
        <v>0</v>
      </c>
      <c r="X16" s="76">
        <f>分析係数表!E19</f>
        <v>1.8817204301075269E-2</v>
      </c>
      <c r="Y16" s="89">
        <f t="shared" si="9"/>
        <v>0</v>
      </c>
    </row>
    <row r="17" spans="1:25" x14ac:dyDescent="0.2">
      <c r="A17" s="6" t="s">
        <v>5</v>
      </c>
      <c r="B17" s="5" t="s">
        <v>33</v>
      </c>
      <c r="C17" s="90"/>
      <c r="D17" s="76">
        <f>投入係数表!AB17</f>
        <v>0</v>
      </c>
      <c r="E17" s="77">
        <f t="shared" si="0"/>
        <v>0</v>
      </c>
      <c r="F17" s="76">
        <f>分析係数表!C20</f>
        <v>9.9464422341239977E-3</v>
      </c>
      <c r="G17" s="77">
        <f t="shared" si="1"/>
        <v>0</v>
      </c>
      <c r="H17" s="77">
        <v>8.9555032582600496E-5</v>
      </c>
      <c r="I17" s="77">
        <f t="shared" si="2"/>
        <v>8.9555032582600496E-5</v>
      </c>
      <c r="J17" s="76">
        <f>分析係数表!G20</f>
        <v>0.10126582278481013</v>
      </c>
      <c r="K17" s="78">
        <f t="shared" si="3"/>
        <v>9.0688640589975189E-6</v>
      </c>
      <c r="L17" s="79"/>
      <c r="M17" s="80"/>
      <c r="N17" s="81">
        <f>分析係数表!H20</f>
        <v>5.6056567961212792E-4</v>
      </c>
      <c r="O17" s="82">
        <f t="shared" si="4"/>
        <v>1.8957477997906029E-2</v>
      </c>
      <c r="P17" s="76">
        <f>分析係数表!C20</f>
        <v>9.9464422341239977E-3</v>
      </c>
      <c r="Q17" s="82">
        <f t="shared" si="5"/>
        <v>1.8855945981084896E-4</v>
      </c>
      <c r="R17" s="83">
        <v>3.4068434858229194E-4</v>
      </c>
      <c r="S17" s="84">
        <f t="shared" si="6"/>
        <v>4.3023938116489241E-4</v>
      </c>
      <c r="T17" s="85">
        <f>分析係数表!F20</f>
        <v>0.22784810126582278</v>
      </c>
      <c r="U17" s="86">
        <f t="shared" si="7"/>
        <v>9.8029226088203327E-5</v>
      </c>
      <c r="V17" s="87">
        <f>分析係数表!D20</f>
        <v>1.2658227848101266E-2</v>
      </c>
      <c r="W17" s="88">
        <f t="shared" si="8"/>
        <v>0</v>
      </c>
      <c r="X17" s="76">
        <f>分析係数表!E20</f>
        <v>0</v>
      </c>
      <c r="Y17" s="89">
        <f t="shared" si="9"/>
        <v>0</v>
      </c>
    </row>
    <row r="18" spans="1:25" x14ac:dyDescent="0.2">
      <c r="A18" s="6" t="s">
        <v>6</v>
      </c>
      <c r="B18" s="5" t="s">
        <v>34</v>
      </c>
      <c r="C18" s="90"/>
      <c r="D18" s="76">
        <f>投入係数表!AB18</f>
        <v>0</v>
      </c>
      <c r="E18" s="77">
        <f t="shared" si="0"/>
        <v>0</v>
      </c>
      <c r="F18" s="76">
        <f>分析係数表!C21</f>
        <v>0.16340425531914893</v>
      </c>
      <c r="G18" s="77">
        <f t="shared" si="1"/>
        <v>0</v>
      </c>
      <c r="H18" s="77">
        <v>8.3226252138857114E-3</v>
      </c>
      <c r="I18" s="77">
        <f t="shared" si="2"/>
        <v>8.3226252138857114E-3</v>
      </c>
      <c r="J18" s="76">
        <f>分析係数表!G21</f>
        <v>0.28521373510861947</v>
      </c>
      <c r="K18" s="78">
        <f t="shared" si="3"/>
        <v>2.3737270231615169E-3</v>
      </c>
      <c r="L18" s="79"/>
      <c r="M18" s="80"/>
      <c r="N18" s="81">
        <f>分析係数表!H21</f>
        <v>9.2444164707964954E-4</v>
      </c>
      <c r="O18" s="82">
        <f t="shared" si="4"/>
        <v>3.1263209329880116E-2</v>
      </c>
      <c r="P18" s="76">
        <f>分析係数表!C21</f>
        <v>0.16340425531914893</v>
      </c>
      <c r="Q18" s="82">
        <f t="shared" si="5"/>
        <v>5.1085414394357294E-3</v>
      </c>
      <c r="R18" s="83">
        <v>1.0772803359585017E-2</v>
      </c>
      <c r="S18" s="84">
        <f t="shared" si="6"/>
        <v>1.9095428573470727E-2</v>
      </c>
      <c r="T18" s="85">
        <f>分析係数表!F21</f>
        <v>0.42560149497780891</v>
      </c>
      <c r="U18" s="86">
        <f t="shared" si="7"/>
        <v>8.1270429481111097E-3</v>
      </c>
      <c r="V18" s="87">
        <f>分析係数表!D21</f>
        <v>2.6862882504087832E-2</v>
      </c>
      <c r="W18" s="88">
        <f t="shared" si="8"/>
        <v>0</v>
      </c>
      <c r="X18" s="76">
        <f>分析係数表!E21</f>
        <v>1.5884139219808455E-2</v>
      </c>
      <c r="Y18" s="89">
        <f t="shared" si="9"/>
        <v>0</v>
      </c>
    </row>
    <row r="19" spans="1:25" x14ac:dyDescent="0.2">
      <c r="A19" s="6" t="s">
        <v>7</v>
      </c>
      <c r="B19" s="5" t="s">
        <v>268</v>
      </c>
      <c r="C19" s="90"/>
      <c r="D19" s="76">
        <f>投入係数表!AB19</f>
        <v>0</v>
      </c>
      <c r="E19" s="77">
        <f t="shared" si="0"/>
        <v>0</v>
      </c>
      <c r="F19" s="76">
        <f>分析係数表!C22</f>
        <v>3.8216560509554132E-2</v>
      </c>
      <c r="G19" s="77">
        <f t="shared" si="1"/>
        <v>0</v>
      </c>
      <c r="H19" s="77">
        <v>1.2646416957353293E-3</v>
      </c>
      <c r="I19" s="77">
        <f t="shared" si="2"/>
        <v>1.2646416957353293E-3</v>
      </c>
      <c r="J19" s="76">
        <f>分析係数表!G22</f>
        <v>0.19408999328408327</v>
      </c>
      <c r="K19" s="78">
        <f t="shared" si="3"/>
        <v>2.4545429823204175E-4</v>
      </c>
      <c r="L19" s="79"/>
      <c r="M19" s="80"/>
      <c r="N19" s="81">
        <f>分析係数表!H22</f>
        <v>3.9337942428921259E-5</v>
      </c>
      <c r="O19" s="82">
        <f t="shared" si="4"/>
        <v>1.3303493331863882E-3</v>
      </c>
      <c r="P19" s="76">
        <f>分析係数表!C22</f>
        <v>3.8216560509554132E-2</v>
      </c>
      <c r="Q19" s="82">
        <f t="shared" si="5"/>
        <v>5.0841375790562591E-5</v>
      </c>
      <c r="R19" s="83">
        <v>4.7507190286924874E-4</v>
      </c>
      <c r="S19" s="84">
        <f t="shared" si="6"/>
        <v>1.7397135986045782E-3</v>
      </c>
      <c r="T19" s="85">
        <f>分析係数表!F22</f>
        <v>0.41168569509738079</v>
      </c>
      <c r="U19" s="86">
        <f t="shared" si="7"/>
        <v>7.1621520211189143E-4</v>
      </c>
      <c r="V19" s="87">
        <f>分析係数表!D22</f>
        <v>5.4398925453324379E-2</v>
      </c>
      <c r="W19" s="88">
        <f t="shared" si="8"/>
        <v>0</v>
      </c>
      <c r="X19" s="76">
        <f>分析係数表!E22</f>
        <v>5.104096709200806E-2</v>
      </c>
      <c r="Y19" s="89">
        <f t="shared" si="9"/>
        <v>0</v>
      </c>
    </row>
    <row r="20" spans="1:25" x14ac:dyDescent="0.2">
      <c r="A20" s="6" t="s">
        <v>8</v>
      </c>
      <c r="B20" s="5" t="s">
        <v>269</v>
      </c>
      <c r="C20" s="90"/>
      <c r="D20" s="76">
        <f>投入係数表!AB20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9.9776199988979098E-4</v>
      </c>
      <c r="P20" s="76">
        <f>分析係数表!C23</f>
        <v>0</v>
      </c>
      <c r="Q20" s="82">
        <f t="shared" si="5"/>
        <v>0</v>
      </c>
      <c r="R20" s="83">
        <v>0</v>
      </c>
      <c r="S20" s="84">
        <f t="shared" si="6"/>
        <v>0</v>
      </c>
      <c r="T20" s="85">
        <f>分析係数表!F23</f>
        <v>0.44087572102779232</v>
      </c>
      <c r="U20" s="86">
        <f t="shared" si="7"/>
        <v>0</v>
      </c>
      <c r="V20" s="87">
        <f>分析係数表!D23</f>
        <v>3.2773990561090718E-2</v>
      </c>
      <c r="W20" s="88">
        <f t="shared" si="8"/>
        <v>0</v>
      </c>
      <c r="X20" s="76">
        <f>分析係数表!E23</f>
        <v>2.9103303618248557E-2</v>
      </c>
      <c r="Y20" s="89">
        <f t="shared" si="9"/>
        <v>0</v>
      </c>
    </row>
    <row r="21" spans="1:25" x14ac:dyDescent="0.2">
      <c r="A21" s="6" t="s">
        <v>9</v>
      </c>
      <c r="B21" s="5" t="s">
        <v>270</v>
      </c>
      <c r="C21" s="90"/>
      <c r="D21" s="76">
        <f>投入係数表!AB21</f>
        <v>0</v>
      </c>
      <c r="E21" s="77">
        <f t="shared" si="0"/>
        <v>0</v>
      </c>
      <c r="F21" s="76">
        <f>分析係数表!C24</f>
        <v>0.44444444444444442</v>
      </c>
      <c r="G21" s="77">
        <f t="shared" si="1"/>
        <v>0</v>
      </c>
      <c r="H21" s="77">
        <v>9.7875877204867071E-3</v>
      </c>
      <c r="I21" s="77">
        <f t="shared" si="2"/>
        <v>9.7875877204867071E-3</v>
      </c>
      <c r="J21" s="76">
        <f>分析係数表!G24</f>
        <v>0.20874587458745875</v>
      </c>
      <c r="K21" s="78">
        <f t="shared" si="3"/>
        <v>2.0431185588144695E-3</v>
      </c>
      <c r="L21" s="79"/>
      <c r="M21" s="80"/>
      <c r="N21" s="81">
        <f>分析係数表!H24</f>
        <v>3.6387596746752162E-4</v>
      </c>
      <c r="O21" s="82">
        <f t="shared" si="4"/>
        <v>1.2305731331974089E-2</v>
      </c>
      <c r="P21" s="76">
        <f>分析係数表!C24</f>
        <v>0.44444444444444442</v>
      </c>
      <c r="Q21" s="82">
        <f t="shared" si="5"/>
        <v>5.4692139253218171E-3</v>
      </c>
      <c r="R21" s="83">
        <v>1.9058982389334112E-2</v>
      </c>
      <c r="S21" s="84">
        <f t="shared" si="6"/>
        <v>2.8846570109820821E-2</v>
      </c>
      <c r="T21" s="85">
        <f>分析係数表!F24</f>
        <v>0.39356435643564358</v>
      </c>
      <c r="U21" s="86">
        <f t="shared" si="7"/>
        <v>1.1352981800647304E-2</v>
      </c>
      <c r="V21" s="87">
        <f>分析係数表!D24</f>
        <v>4.9504950495049507E-2</v>
      </c>
      <c r="W21" s="88">
        <f t="shared" si="8"/>
        <v>0</v>
      </c>
      <c r="X21" s="76">
        <f>分析係数表!E24</f>
        <v>5.1980198019801978E-2</v>
      </c>
      <c r="Y21" s="89">
        <f t="shared" si="9"/>
        <v>0</v>
      </c>
    </row>
    <row r="22" spans="1:25" x14ac:dyDescent="0.2">
      <c r="A22" s="6" t="s">
        <v>10</v>
      </c>
      <c r="B22" s="5" t="s">
        <v>271</v>
      </c>
      <c r="C22" s="90"/>
      <c r="D22" s="76">
        <f>投入係数表!AB22</f>
        <v>0</v>
      </c>
      <c r="E22" s="77">
        <f t="shared" si="0"/>
        <v>0</v>
      </c>
      <c r="F22" s="76">
        <f>分析係数表!C25</f>
        <v>6.3926940639269514E-3</v>
      </c>
      <c r="G22" s="77">
        <f t="shared" si="1"/>
        <v>0</v>
      </c>
      <c r="H22" s="77">
        <v>2.1608326340537851E-4</v>
      </c>
      <c r="I22" s="77">
        <f t="shared" si="2"/>
        <v>2.1608326340537851E-4</v>
      </c>
      <c r="J22" s="76">
        <f>分析係数表!G25</f>
        <v>0.2</v>
      </c>
      <c r="K22" s="78">
        <f t="shared" si="3"/>
        <v>4.3216652681075704E-5</v>
      </c>
      <c r="L22" s="79"/>
      <c r="M22" s="80"/>
      <c r="N22" s="81">
        <f>分析係数表!H25</f>
        <v>5.212277371832066E-4</v>
      </c>
      <c r="O22" s="82">
        <f t="shared" si="4"/>
        <v>1.7627128664719639E-2</v>
      </c>
      <c r="P22" s="76">
        <f>分析係数表!C25</f>
        <v>6.3926940639269514E-3</v>
      </c>
      <c r="Q22" s="82">
        <f t="shared" si="5"/>
        <v>1.1268484077902985E-4</v>
      </c>
      <c r="R22" s="83">
        <v>2.9641749645709282E-4</v>
      </c>
      <c r="S22" s="84">
        <f t="shared" si="6"/>
        <v>5.1250075986247127E-4</v>
      </c>
      <c r="T22" s="85">
        <f>分析係数表!F25</f>
        <v>0.35238095238095241</v>
      </c>
      <c r="U22" s="86">
        <f t="shared" si="7"/>
        <v>1.8059550585629942E-4</v>
      </c>
      <c r="V22" s="87">
        <f>分析係数表!D25</f>
        <v>0.33333333333333331</v>
      </c>
      <c r="W22" s="88">
        <f t="shared" si="8"/>
        <v>0</v>
      </c>
      <c r="X22" s="76">
        <f>分析係数表!E25</f>
        <v>6.6666666666666666E-2</v>
      </c>
      <c r="Y22" s="89">
        <f t="shared" si="9"/>
        <v>0</v>
      </c>
    </row>
    <row r="23" spans="1:25" x14ac:dyDescent="0.2">
      <c r="A23" s="6" t="s">
        <v>11</v>
      </c>
      <c r="B23" s="5" t="s">
        <v>35</v>
      </c>
      <c r="C23" s="90"/>
      <c r="D23" s="76">
        <f>投入係数表!AB23</f>
        <v>0</v>
      </c>
      <c r="E23" s="77">
        <f t="shared" si="0"/>
        <v>0</v>
      </c>
      <c r="F23" s="76">
        <f>分析係数表!C26</f>
        <v>0.22258379433778064</v>
      </c>
      <c r="G23" s="77">
        <f t="shared" si="1"/>
        <v>0</v>
      </c>
      <c r="H23" s="77">
        <v>4.5273676248383373E-3</v>
      </c>
      <c r="I23" s="77">
        <f t="shared" si="2"/>
        <v>4.5273676248383373E-3</v>
      </c>
      <c r="J23" s="76">
        <f>分析係数表!G26</f>
        <v>0.19608865710560625</v>
      </c>
      <c r="K23" s="78">
        <f t="shared" si="3"/>
        <v>8.8776543777794768E-4</v>
      </c>
      <c r="L23" s="79"/>
      <c r="M23" s="80"/>
      <c r="N23" s="81">
        <f>分析係数表!H26</f>
        <v>1.1073630793741334E-2</v>
      </c>
      <c r="O23" s="82">
        <f t="shared" si="4"/>
        <v>0.37449333729196826</v>
      </c>
      <c r="P23" s="76">
        <f>分析係数表!C26</f>
        <v>0.22258379433778064</v>
      </c>
      <c r="Q23" s="82">
        <f t="shared" si="5"/>
        <v>8.3356147968664585E-2</v>
      </c>
      <c r="R23" s="83">
        <v>8.7650846712503935E-2</v>
      </c>
      <c r="S23" s="84">
        <f t="shared" si="6"/>
        <v>9.2178214337342274E-2</v>
      </c>
      <c r="T23" s="85">
        <f>分析係数表!F26</f>
        <v>0.33481095176010428</v>
      </c>
      <c r="U23" s="86">
        <f t="shared" si="7"/>
        <v>3.0862275673832457E-2</v>
      </c>
      <c r="V23" s="87">
        <f>分析係数表!D26</f>
        <v>0.20704041720990873</v>
      </c>
      <c r="W23" s="88">
        <f t="shared" si="8"/>
        <v>0</v>
      </c>
      <c r="X23" s="76">
        <f>分析係数表!E26</f>
        <v>0.22842242503259452</v>
      </c>
      <c r="Y23" s="89">
        <f t="shared" si="9"/>
        <v>0</v>
      </c>
    </row>
    <row r="24" spans="1:25" x14ac:dyDescent="0.2">
      <c r="A24" s="6" t="s">
        <v>12</v>
      </c>
      <c r="B24" s="5" t="s">
        <v>365</v>
      </c>
      <c r="C24" s="90"/>
      <c r="D24" s="76">
        <f>投入係数表!AB24</f>
        <v>0</v>
      </c>
      <c r="E24" s="77">
        <f t="shared" si="0"/>
        <v>0</v>
      </c>
      <c r="F24" s="76">
        <f>分析係数表!C27</f>
        <v>1.0521885521885488E-2</v>
      </c>
      <c r="G24" s="77">
        <f t="shared" si="1"/>
        <v>0</v>
      </c>
      <c r="H24" s="77">
        <v>5.9321616754135139E-5</v>
      </c>
      <c r="I24" s="77">
        <f t="shared" si="2"/>
        <v>5.9321616754135139E-5</v>
      </c>
      <c r="J24" s="76">
        <f>分析係数表!G27</f>
        <v>0.17391304347826086</v>
      </c>
      <c r="K24" s="78">
        <f t="shared" si="3"/>
        <v>1.0316802913762633E-5</v>
      </c>
      <c r="L24" s="79"/>
      <c r="M24" s="80"/>
      <c r="N24" s="81">
        <f>分析係数表!H27</f>
        <v>1.0867106595989497E-2</v>
      </c>
      <c r="O24" s="82">
        <f t="shared" si="4"/>
        <v>0.36750900329273972</v>
      </c>
      <c r="P24" s="76">
        <f>分析係数表!C27</f>
        <v>1.0521885521885488E-2</v>
      </c>
      <c r="Q24" s="82">
        <f t="shared" si="5"/>
        <v>3.8668876609084441E-3</v>
      </c>
      <c r="R24" s="83">
        <v>3.8984745405132265E-3</v>
      </c>
      <c r="S24" s="84">
        <f t="shared" si="6"/>
        <v>3.9577961572673619E-3</v>
      </c>
      <c r="T24" s="85">
        <f>分析係数表!F27</f>
        <v>0.36231884057971014</v>
      </c>
      <c r="U24" s="86">
        <f t="shared" si="7"/>
        <v>1.4339841149519426E-3</v>
      </c>
      <c r="V24" s="87">
        <f>分析係数表!D27</f>
        <v>0</v>
      </c>
      <c r="W24" s="88">
        <f t="shared" si="8"/>
        <v>0</v>
      </c>
      <c r="X24" s="76">
        <f>分析係数表!E27</f>
        <v>0</v>
      </c>
      <c r="Y24" s="89">
        <f t="shared" si="9"/>
        <v>0</v>
      </c>
    </row>
    <row r="25" spans="1:25" x14ac:dyDescent="0.2">
      <c r="A25" s="6" t="s">
        <v>13</v>
      </c>
      <c r="B25" s="5" t="s">
        <v>191</v>
      </c>
      <c r="C25" s="90"/>
      <c r="D25" s="76">
        <f>投入係数表!AB25</f>
        <v>0</v>
      </c>
      <c r="E25" s="77">
        <f t="shared" si="0"/>
        <v>0</v>
      </c>
      <c r="F25" s="76">
        <f>分析係数表!C28</f>
        <v>5.934473521533068E-2</v>
      </c>
      <c r="G25" s="77">
        <f t="shared" si="1"/>
        <v>0</v>
      </c>
      <c r="H25" s="77">
        <v>4.8611843674613723E-3</v>
      </c>
      <c r="I25" s="77">
        <f t="shared" si="2"/>
        <v>4.8611843674613723E-3</v>
      </c>
      <c r="J25" s="76">
        <f>分析係数表!G28</f>
        <v>0.12525252525252525</v>
      </c>
      <c r="K25" s="78">
        <f t="shared" si="3"/>
        <v>6.0887561774263649E-4</v>
      </c>
      <c r="L25" s="79"/>
      <c r="M25" s="80"/>
      <c r="N25" s="81">
        <f>分析係数表!H28</f>
        <v>2.0780268088077654E-2</v>
      </c>
      <c r="O25" s="82">
        <f t="shared" si="4"/>
        <v>0.70275703525570954</v>
      </c>
      <c r="P25" s="76">
        <f>分析係数表!C28</f>
        <v>5.934473521533068E-2</v>
      </c>
      <c r="Q25" s="82">
        <f t="shared" si="5"/>
        <v>4.170493017796089E-2</v>
      </c>
      <c r="R25" s="83">
        <v>4.4623565592423885E-2</v>
      </c>
      <c r="S25" s="84">
        <f t="shared" si="6"/>
        <v>4.9484749959885256E-2</v>
      </c>
      <c r="T25" s="85">
        <f>分析係数表!F28</f>
        <v>0.21414141414141413</v>
      </c>
      <c r="U25" s="86">
        <f t="shared" si="7"/>
        <v>1.0596734334844114E-2</v>
      </c>
      <c r="V25" s="87">
        <f>分析係数表!D28</f>
        <v>5.909090909090909E-2</v>
      </c>
      <c r="W25" s="88">
        <f t="shared" si="8"/>
        <v>0</v>
      </c>
      <c r="X25" s="76">
        <f>分析係数表!E28</f>
        <v>5.4040404040404041E-2</v>
      </c>
      <c r="Y25" s="89">
        <f t="shared" si="9"/>
        <v>0</v>
      </c>
    </row>
    <row r="26" spans="1:25" x14ac:dyDescent="0.2">
      <c r="A26" s="6" t="s">
        <v>14</v>
      </c>
      <c r="B26" s="5" t="s">
        <v>50</v>
      </c>
      <c r="C26" s="90"/>
      <c r="D26" s="76">
        <f>投入係数表!AB26</f>
        <v>4.7664442326024788E-3</v>
      </c>
      <c r="E26" s="77">
        <f t="shared" si="0"/>
        <v>0.47664442326024786</v>
      </c>
      <c r="F26" s="76">
        <f>分析係数表!C29</f>
        <v>0.10737736577829282</v>
      </c>
      <c r="G26" s="77">
        <f t="shared" si="1"/>
        <v>5.118082258259906E-2</v>
      </c>
      <c r="H26" s="77">
        <v>6.063469007319975E-2</v>
      </c>
      <c r="I26" s="77">
        <f t="shared" si="2"/>
        <v>6.063469007319975E-2</v>
      </c>
      <c r="J26" s="76">
        <f>分析係数表!G29</f>
        <v>0.26220204313280365</v>
      </c>
      <c r="K26" s="78">
        <f t="shared" si="3"/>
        <v>1.5898539621917302E-2</v>
      </c>
      <c r="L26" s="79"/>
      <c r="M26" s="80"/>
      <c r="N26" s="81">
        <f>分析係数表!H29</f>
        <v>9.8049821504086233E-3</v>
      </c>
      <c r="O26" s="82">
        <f t="shared" si="4"/>
        <v>0.33158957129670724</v>
      </c>
      <c r="P26" s="76">
        <f>分析係数表!C29</f>
        <v>0.10737736577829282</v>
      </c>
      <c r="Q26" s="82">
        <f t="shared" si="5"/>
        <v>3.5605214685393842E-2</v>
      </c>
      <c r="R26" s="83">
        <v>4.5673724997837242E-2</v>
      </c>
      <c r="S26" s="84">
        <f t="shared" si="6"/>
        <v>0.106308415071037</v>
      </c>
      <c r="T26" s="85">
        <f>分析係数表!F29</f>
        <v>0.42792281498297391</v>
      </c>
      <c r="U26" s="86">
        <f t="shared" si="7"/>
        <v>4.5491796233576562E-2</v>
      </c>
      <c r="V26" s="87">
        <f>分析係数表!D29</f>
        <v>0.20204313280363223</v>
      </c>
      <c r="W26" s="88">
        <f t="shared" si="8"/>
        <v>0</v>
      </c>
      <c r="X26" s="76">
        <f>分析係数表!E29</f>
        <v>0.12031782065834279</v>
      </c>
      <c r="Y26" s="89">
        <f t="shared" si="9"/>
        <v>0</v>
      </c>
    </row>
    <row r="27" spans="1:25" x14ac:dyDescent="0.2">
      <c r="A27" s="6" t="s">
        <v>15</v>
      </c>
      <c r="B27" s="5" t="s">
        <v>36</v>
      </c>
      <c r="C27" s="90"/>
      <c r="D27" s="76">
        <f>投入係数表!AB27</f>
        <v>2.859866539561487E-3</v>
      </c>
      <c r="E27" s="77">
        <f t="shared" si="0"/>
        <v>0.2859866539561487</v>
      </c>
      <c r="F27" s="76">
        <f>分析係数表!C30</f>
        <v>1</v>
      </c>
      <c r="G27" s="77">
        <f t="shared" si="1"/>
        <v>0.2859866539561487</v>
      </c>
      <c r="H27" s="77">
        <v>0.35300194438280186</v>
      </c>
      <c r="I27" s="77">
        <f t="shared" si="2"/>
        <v>0.35300194438280186</v>
      </c>
      <c r="J27" s="76">
        <f>分析係数表!G30</f>
        <v>0.34459787999611008</v>
      </c>
      <c r="K27" s="78">
        <f t="shared" si="3"/>
        <v>0.12164372166881827</v>
      </c>
      <c r="L27" s="79"/>
      <c r="M27" s="80"/>
      <c r="N27" s="81">
        <f>分析係数表!H30</f>
        <v>0</v>
      </c>
      <c r="O27" s="82">
        <f t="shared" si="4"/>
        <v>0</v>
      </c>
      <c r="P27" s="76">
        <f>分析係数表!C30</f>
        <v>1</v>
      </c>
      <c r="Q27" s="82">
        <f t="shared" si="5"/>
        <v>0</v>
      </c>
      <c r="R27" s="83">
        <v>8.4543562220422197E-2</v>
      </c>
      <c r="S27" s="84">
        <f t="shared" si="6"/>
        <v>0.43754550660322405</v>
      </c>
      <c r="T27" s="85">
        <f>分析係数表!F30</f>
        <v>0.44063016629388313</v>
      </c>
      <c r="U27" s="86">
        <f t="shared" si="7"/>
        <v>0.19279574933571997</v>
      </c>
      <c r="V27" s="87">
        <f>分析係数表!D30</f>
        <v>9.4184576485461441E-2</v>
      </c>
      <c r="W27" s="88">
        <f t="shared" si="8"/>
        <v>0</v>
      </c>
      <c r="X27" s="76">
        <f>分析係数表!E30</f>
        <v>6.5934065934065936E-2</v>
      </c>
      <c r="Y27" s="89">
        <f t="shared" si="9"/>
        <v>0</v>
      </c>
    </row>
    <row r="28" spans="1:25" x14ac:dyDescent="0.2">
      <c r="A28" s="6" t="s">
        <v>16</v>
      </c>
      <c r="B28" s="5" t="s">
        <v>192</v>
      </c>
      <c r="C28" s="90"/>
      <c r="D28" s="76">
        <f>投入係数表!AB28</f>
        <v>7.6263107721639661E-2</v>
      </c>
      <c r="E28" s="77">
        <f t="shared" si="0"/>
        <v>7.6263107721639658</v>
      </c>
      <c r="F28" s="76">
        <f>分析係数表!C31</f>
        <v>0.18861092824226466</v>
      </c>
      <c r="G28" s="77">
        <f t="shared" si="1"/>
        <v>1.4384055538018277</v>
      </c>
      <c r="H28" s="77">
        <v>1.4880703071046306</v>
      </c>
      <c r="I28" s="77">
        <f t="shared" si="2"/>
        <v>1.4880703071046306</v>
      </c>
      <c r="J28" s="76">
        <f>分析係数表!G31</f>
        <v>7.1118820468343447E-2</v>
      </c>
      <c r="K28" s="78">
        <f t="shared" si="3"/>
        <v>0.10582980501524693</v>
      </c>
      <c r="L28" s="79"/>
      <c r="M28" s="80"/>
      <c r="N28" s="81">
        <f>分析係数表!H31</f>
        <v>2.3061868748955085E-2</v>
      </c>
      <c r="O28" s="82">
        <f t="shared" si="4"/>
        <v>0.77991729658051989</v>
      </c>
      <c r="P28" s="76">
        <f>分析係数表!C31</f>
        <v>0.18861092824226466</v>
      </c>
      <c r="Q28" s="82">
        <f t="shared" si="5"/>
        <v>0.14710092526024948</v>
      </c>
      <c r="R28" s="83">
        <v>0.18936521295640693</v>
      </c>
      <c r="S28" s="84">
        <f t="shared" si="6"/>
        <v>1.6774355200610376</v>
      </c>
      <c r="T28" s="85">
        <f>分析係数表!F31</f>
        <v>0.34518647007805725</v>
      </c>
      <c r="U28" s="86">
        <f t="shared" si="7"/>
        <v>0.57902804595341972</v>
      </c>
      <c r="V28" s="87">
        <f>分析係数表!D31</f>
        <v>8.6730268863833475E-4</v>
      </c>
      <c r="W28" s="88">
        <f t="shared" si="8"/>
        <v>0</v>
      </c>
      <c r="X28" s="76">
        <f>分析係数表!E31</f>
        <v>8.6730268863833475E-4</v>
      </c>
      <c r="Y28" s="89">
        <f t="shared" si="9"/>
        <v>0</v>
      </c>
    </row>
    <row r="29" spans="1:25" x14ac:dyDescent="0.2">
      <c r="A29" s="6" t="s">
        <v>17</v>
      </c>
      <c r="B29" s="5" t="s">
        <v>272</v>
      </c>
      <c r="C29" s="90"/>
      <c r="D29" s="76">
        <f>投入係数表!AB29</f>
        <v>9.5328884652049577E-3</v>
      </c>
      <c r="E29" s="77">
        <f t="shared" si="0"/>
        <v>0.95328884652049573</v>
      </c>
      <c r="F29" s="76">
        <f>分析係数表!C32</f>
        <v>1</v>
      </c>
      <c r="G29" s="77">
        <f t="shared" si="1"/>
        <v>0.95328884652049573</v>
      </c>
      <c r="H29" s="77">
        <v>1.0625432064885121</v>
      </c>
      <c r="I29" s="77">
        <f t="shared" si="2"/>
        <v>1.0625432064885121</v>
      </c>
      <c r="J29" s="76">
        <f>分析係数表!G32</f>
        <v>0.14006342494714588</v>
      </c>
      <c r="K29" s="78">
        <f t="shared" si="3"/>
        <v>0.14882344065510344</v>
      </c>
      <c r="L29" s="79"/>
      <c r="M29" s="80"/>
      <c r="N29" s="81">
        <f>分析係数表!H32</f>
        <v>6.5891053568443107E-3</v>
      </c>
      <c r="O29" s="82">
        <f t="shared" si="4"/>
        <v>0.22283351330872</v>
      </c>
      <c r="P29" s="76">
        <f>分析係数表!C32</f>
        <v>1</v>
      </c>
      <c r="Q29" s="82">
        <f t="shared" si="5"/>
        <v>0.22283351330872</v>
      </c>
      <c r="R29" s="83">
        <v>0.29090397442094085</v>
      </c>
      <c r="S29" s="84">
        <f t="shared" si="6"/>
        <v>1.3534471809094528</v>
      </c>
      <c r="T29" s="85">
        <f>分析係数表!F32</f>
        <v>0.48202959830866809</v>
      </c>
      <c r="U29" s="86">
        <f t="shared" si="7"/>
        <v>0.65240160094578281</v>
      </c>
      <c r="V29" s="87">
        <f>分析係数表!D32</f>
        <v>1.7441860465116279E-2</v>
      </c>
      <c r="W29" s="88">
        <f t="shared" si="8"/>
        <v>0</v>
      </c>
      <c r="X29" s="76">
        <f>分析係数表!E32</f>
        <v>2.6427061310782242E-2</v>
      </c>
      <c r="Y29" s="89">
        <f t="shared" si="9"/>
        <v>0</v>
      </c>
    </row>
    <row r="30" spans="1:25" x14ac:dyDescent="0.2">
      <c r="A30" s="6" t="s">
        <v>18</v>
      </c>
      <c r="B30" s="5" t="s">
        <v>273</v>
      </c>
      <c r="C30" s="75">
        <f>最終需要_まとめ!C31</f>
        <v>100</v>
      </c>
      <c r="D30" s="76">
        <f>投入係数表!AB30</f>
        <v>0</v>
      </c>
      <c r="E30" s="77">
        <f t="shared" si="0"/>
        <v>0</v>
      </c>
      <c r="F30" s="76">
        <f>分析係数表!C33</f>
        <v>0.72406639004149376</v>
      </c>
      <c r="G30" s="77">
        <f t="shared" si="1"/>
        <v>0</v>
      </c>
      <c r="H30" s="77">
        <v>2.5707062911486684E-2</v>
      </c>
      <c r="I30" s="77">
        <f t="shared" si="2"/>
        <v>100.02570706291149</v>
      </c>
      <c r="J30" s="76">
        <f>分析係数表!G33</f>
        <v>0.50714966634890368</v>
      </c>
      <c r="K30" s="78">
        <f t="shared" si="3"/>
        <v>50.728003963268741</v>
      </c>
      <c r="L30" s="79"/>
      <c r="M30" s="80"/>
      <c r="N30" s="81">
        <f>分析係数表!H33</f>
        <v>9.6377958950857076E-4</v>
      </c>
      <c r="O30" s="82">
        <f t="shared" si="4"/>
        <v>3.2593558663066506E-2</v>
      </c>
      <c r="P30" s="76">
        <f>分析係数表!C33</f>
        <v>0.72406639004149376</v>
      </c>
      <c r="Q30" s="82">
        <f t="shared" si="5"/>
        <v>2.3599900359772219E-2</v>
      </c>
      <c r="R30" s="83">
        <v>7.3109259040704519E-2</v>
      </c>
      <c r="S30" s="84">
        <f t="shared" si="6"/>
        <v>100.0988163219522</v>
      </c>
      <c r="T30" s="85">
        <f>分析係数表!F33</f>
        <v>0.64537654909437558</v>
      </c>
      <c r="U30" s="86">
        <f t="shared" si="7"/>
        <v>64.601428646293272</v>
      </c>
      <c r="V30" s="87">
        <f>分析係数表!D33</f>
        <v>8.8655862726406104E-2</v>
      </c>
      <c r="W30" s="88">
        <f t="shared" si="8"/>
        <v>9</v>
      </c>
      <c r="X30" s="76">
        <f>分析係数表!E33</f>
        <v>8.3889418493803616E-2</v>
      </c>
      <c r="Y30" s="89">
        <f t="shared" si="9"/>
        <v>8</v>
      </c>
    </row>
    <row r="31" spans="1:25" x14ac:dyDescent="0.2">
      <c r="A31" s="6" t="s">
        <v>19</v>
      </c>
      <c r="B31" s="5" t="s">
        <v>274</v>
      </c>
      <c r="C31" s="90"/>
      <c r="D31" s="76">
        <f>投入係数表!AB31</f>
        <v>1.5252621544327931E-2</v>
      </c>
      <c r="E31" s="77">
        <f t="shared" si="0"/>
        <v>1.5252621544327931</v>
      </c>
      <c r="F31" s="76">
        <f>分析係数表!C34</f>
        <v>0.32384390579336431</v>
      </c>
      <c r="G31" s="77">
        <f t="shared" si="1"/>
        <v>0.49394685345031736</v>
      </c>
      <c r="H31" s="77">
        <v>0.5851992712711902</v>
      </c>
      <c r="I31" s="77">
        <f t="shared" si="2"/>
        <v>0.5851992712711902</v>
      </c>
      <c r="J31" s="76">
        <f>分析係数表!G34</f>
        <v>0.42504523132592403</v>
      </c>
      <c r="K31" s="78">
        <f t="shared" si="3"/>
        <v>0.24873615962922521</v>
      </c>
      <c r="L31" s="79"/>
      <c r="M31" s="80"/>
      <c r="N31" s="81">
        <f>分析係数表!H34</f>
        <v>0.16282957819891231</v>
      </c>
      <c r="O31" s="82">
        <f t="shared" si="4"/>
        <v>5.5066484773917566</v>
      </c>
      <c r="P31" s="76">
        <f>分析係数表!C34</f>
        <v>0.32384390579336431</v>
      </c>
      <c r="Q31" s="82">
        <f t="shared" si="5"/>
        <v>1.7832945507496289</v>
      </c>
      <c r="R31" s="83">
        <v>1.9256221725403795</v>
      </c>
      <c r="S31" s="84">
        <f t="shared" si="6"/>
        <v>2.5108214438115697</v>
      </c>
      <c r="T31" s="85">
        <f>分析係数表!F34</f>
        <v>0.69998707676402172</v>
      </c>
      <c r="U31" s="86">
        <f t="shared" si="7"/>
        <v>1.7575425627300811</v>
      </c>
      <c r="V31" s="87">
        <f>分析係数表!D34</f>
        <v>0.29303437580770225</v>
      </c>
      <c r="W31" s="88">
        <f t="shared" si="8"/>
        <v>1</v>
      </c>
      <c r="X31" s="76">
        <f>分析係数表!E34</f>
        <v>0.18493150684931506</v>
      </c>
      <c r="Y31" s="89">
        <f t="shared" si="9"/>
        <v>0</v>
      </c>
    </row>
    <row r="32" spans="1:25" x14ac:dyDescent="0.2">
      <c r="A32" s="6" t="s">
        <v>20</v>
      </c>
      <c r="B32" s="5" t="s">
        <v>37</v>
      </c>
      <c r="C32" s="90"/>
      <c r="D32" s="76">
        <f>投入係数表!AB32</f>
        <v>2.5738798856053385E-2</v>
      </c>
      <c r="E32" s="77">
        <f t="shared" si="0"/>
        <v>2.5738798856053386</v>
      </c>
      <c r="F32" s="76">
        <f>分析係数表!C35</f>
        <v>0.26996197718631176</v>
      </c>
      <c r="G32" s="77">
        <f t="shared" si="1"/>
        <v>0.69484970295809512</v>
      </c>
      <c r="H32" s="77">
        <v>0.75061586694586058</v>
      </c>
      <c r="I32" s="77">
        <f t="shared" si="2"/>
        <v>0.75061586694586058</v>
      </c>
      <c r="J32" s="76">
        <f>分析係数表!G35</f>
        <v>0.31501962183374954</v>
      </c>
      <c r="K32" s="78">
        <f t="shared" si="3"/>
        <v>0.23645872654769706</v>
      </c>
      <c r="L32" s="79"/>
      <c r="M32" s="80"/>
      <c r="N32" s="81">
        <f>分析係数表!H35</f>
        <v>6.1563879901261762E-2</v>
      </c>
      <c r="O32" s="82">
        <f t="shared" si="4"/>
        <v>2.0819967064366973</v>
      </c>
      <c r="P32" s="76">
        <f>分析係数表!C35</f>
        <v>0.26996197718631176</v>
      </c>
      <c r="Q32" s="82">
        <f t="shared" si="5"/>
        <v>0.56205994736503995</v>
      </c>
      <c r="R32" s="83">
        <v>0.70751564819275958</v>
      </c>
      <c r="S32" s="84">
        <f t="shared" si="6"/>
        <v>1.45813151513862</v>
      </c>
      <c r="T32" s="85">
        <f>分析係数表!F35</f>
        <v>0.64537995005351412</v>
      </c>
      <c r="U32" s="86">
        <f t="shared" si="7"/>
        <v>0.94104884441161751</v>
      </c>
      <c r="V32" s="87">
        <f>分析係数表!D35</f>
        <v>0.12557973599714592</v>
      </c>
      <c r="W32" s="88">
        <f t="shared" si="8"/>
        <v>0</v>
      </c>
      <c r="X32" s="76">
        <f>分析係数表!E35</f>
        <v>0.11630396004281128</v>
      </c>
      <c r="Y32" s="89">
        <f t="shared" si="9"/>
        <v>0</v>
      </c>
    </row>
    <row r="33" spans="1:25" x14ac:dyDescent="0.2">
      <c r="A33" s="6" t="s">
        <v>21</v>
      </c>
      <c r="B33" s="5" t="s">
        <v>38</v>
      </c>
      <c r="C33" s="90"/>
      <c r="D33" s="76">
        <f>投入係数表!AB33</f>
        <v>9.5328884652049568E-4</v>
      </c>
      <c r="E33" s="77">
        <f t="shared" si="0"/>
        <v>9.532888465204957E-2</v>
      </c>
      <c r="F33" s="76">
        <f>分析係数表!C36</f>
        <v>0.80496031746031749</v>
      </c>
      <c r="G33" s="77">
        <f t="shared" si="1"/>
        <v>7.6735969252651803E-2</v>
      </c>
      <c r="H33" s="77">
        <v>0.18024119394888183</v>
      </c>
      <c r="I33" s="77">
        <f t="shared" si="2"/>
        <v>0.18024119394888183</v>
      </c>
      <c r="J33" s="76">
        <f>分析係数表!G36</f>
        <v>2.1935483870967741E-2</v>
      </c>
      <c r="K33" s="78">
        <f t="shared" si="3"/>
        <v>3.9536778027496654E-3</v>
      </c>
      <c r="L33" s="79"/>
      <c r="M33" s="80"/>
      <c r="N33" s="81">
        <f>分析係数表!H36</f>
        <v>0.17534887837691648</v>
      </c>
      <c r="O33" s="82">
        <f t="shared" si="4"/>
        <v>5.930032152678324</v>
      </c>
      <c r="P33" s="76">
        <f>分析係数表!C36</f>
        <v>0.80496031746031749</v>
      </c>
      <c r="Q33" s="82">
        <f t="shared" si="5"/>
        <v>4.7734405641698334</v>
      </c>
      <c r="R33" s="83">
        <v>4.9633287423314743</v>
      </c>
      <c r="S33" s="84">
        <f t="shared" si="6"/>
        <v>5.1435699362803557</v>
      </c>
      <c r="T33" s="85">
        <f>分析係数表!F36</f>
        <v>0.87987711213517661</v>
      </c>
      <c r="U33" s="86">
        <f t="shared" si="7"/>
        <v>4.525709461599674</v>
      </c>
      <c r="V33" s="87">
        <f>分析係数表!D36</f>
        <v>1.130568356374808E-2</v>
      </c>
      <c r="W33" s="88">
        <f t="shared" si="8"/>
        <v>0</v>
      </c>
      <c r="X33" s="76">
        <f>分析係数表!E36</f>
        <v>2.9493087557603687E-3</v>
      </c>
      <c r="Y33" s="89">
        <f t="shared" si="9"/>
        <v>0</v>
      </c>
    </row>
    <row r="34" spans="1:25" x14ac:dyDescent="0.2">
      <c r="A34" s="6" t="s">
        <v>22</v>
      </c>
      <c r="B34" s="5" t="s">
        <v>377</v>
      </c>
      <c r="C34" s="90"/>
      <c r="D34" s="76">
        <f>投入係数表!AB34</f>
        <v>4.4804575786463297E-2</v>
      </c>
      <c r="E34" s="77">
        <f t="shared" si="0"/>
        <v>4.4804575786463294</v>
      </c>
      <c r="F34" s="76">
        <f>分析係数表!C37</f>
        <v>0.55184267327524184</v>
      </c>
      <c r="G34" s="77">
        <f t="shared" si="1"/>
        <v>2.4725076876965075</v>
      </c>
      <c r="H34" s="77">
        <v>2.8828770706059745</v>
      </c>
      <c r="I34" s="77">
        <f t="shared" si="2"/>
        <v>2.8828770706059745</v>
      </c>
      <c r="J34" s="76">
        <f>分析係数表!G37</f>
        <v>0.39950799507995077</v>
      </c>
      <c r="K34" s="78">
        <f t="shared" si="3"/>
        <v>1.1517324385397545</v>
      </c>
      <c r="L34" s="79"/>
      <c r="M34" s="80"/>
      <c r="N34" s="81">
        <f>分析係数表!H37</f>
        <v>4.8346331245144224E-2</v>
      </c>
      <c r="O34" s="82">
        <f t="shared" si="4"/>
        <v>1.6349993304860708</v>
      </c>
      <c r="P34" s="76">
        <f>分析係数表!C37</f>
        <v>0.55184267327524184</v>
      </c>
      <c r="Q34" s="82">
        <f t="shared" si="5"/>
        <v>0.90226240133866398</v>
      </c>
      <c r="R34" s="83">
        <v>1.1547691545421952</v>
      </c>
      <c r="S34" s="84">
        <f t="shared" si="6"/>
        <v>4.03764622514817</v>
      </c>
      <c r="T34" s="85">
        <f>分析係数表!F37</f>
        <v>0.59204592045920457</v>
      </c>
      <c r="U34" s="86">
        <f t="shared" si="7"/>
        <v>2.3904719758564812</v>
      </c>
      <c r="V34" s="87">
        <f>分析係数表!D37</f>
        <v>7.6014760147601473E-2</v>
      </c>
      <c r="W34" s="88">
        <f t="shared" si="8"/>
        <v>0</v>
      </c>
      <c r="X34" s="76">
        <f>分析係数表!E37</f>
        <v>6.3468634686346864E-2</v>
      </c>
      <c r="Y34" s="89">
        <f t="shared" si="9"/>
        <v>0</v>
      </c>
    </row>
    <row r="35" spans="1:25" x14ac:dyDescent="0.2">
      <c r="A35" s="6" t="s">
        <v>23</v>
      </c>
      <c r="B35" s="5" t="s">
        <v>193</v>
      </c>
      <c r="C35" s="90"/>
      <c r="D35" s="76">
        <f>投入係数表!AB35</f>
        <v>9.5328884652049577E-3</v>
      </c>
      <c r="E35" s="77">
        <f t="shared" si="0"/>
        <v>0.95328884652049573</v>
      </c>
      <c r="F35" s="76">
        <f>分析係数表!C38</f>
        <v>1.1757092007334657E-2</v>
      </c>
      <c r="G35" s="77">
        <f t="shared" si="1"/>
        <v>1.1207904678107396E-2</v>
      </c>
      <c r="H35" s="77">
        <v>1.4146049326809535E-2</v>
      </c>
      <c r="I35" s="77">
        <f t="shared" si="2"/>
        <v>1.4146049326809535E-2</v>
      </c>
      <c r="J35" s="76">
        <f>分析係数表!G38</f>
        <v>0.32317073170731708</v>
      </c>
      <c r="K35" s="78">
        <f t="shared" si="3"/>
        <v>4.5715891117128378E-3</v>
      </c>
      <c r="L35" s="79"/>
      <c r="M35" s="80"/>
      <c r="N35" s="81">
        <f>分析係数表!H38</f>
        <v>4.2711170992201251E-2</v>
      </c>
      <c r="O35" s="82">
        <f t="shared" si="4"/>
        <v>1.4444267885071207</v>
      </c>
      <c r="P35" s="76">
        <f>分析係数表!C38</f>
        <v>1.1757092007334657E-2</v>
      </c>
      <c r="Q35" s="82">
        <f t="shared" si="5"/>
        <v>1.6982258650337135E-2</v>
      </c>
      <c r="R35" s="83">
        <v>2.0316137567495094E-2</v>
      </c>
      <c r="S35" s="84">
        <f t="shared" si="6"/>
        <v>3.4462186894304629E-2</v>
      </c>
      <c r="T35" s="85">
        <f>分析係数表!F38</f>
        <v>0.53048780487804881</v>
      </c>
      <c r="U35" s="86">
        <f t="shared" si="7"/>
        <v>1.8281769876856726E-2</v>
      </c>
      <c r="V35" s="87">
        <f>分析係数表!D38</f>
        <v>0.25609756097560976</v>
      </c>
      <c r="W35" s="88">
        <f t="shared" si="8"/>
        <v>0</v>
      </c>
      <c r="X35" s="76">
        <f>分析係数表!E38</f>
        <v>0.24390243902439024</v>
      </c>
      <c r="Y35" s="89">
        <f t="shared" si="9"/>
        <v>0</v>
      </c>
    </row>
    <row r="36" spans="1:25" x14ac:dyDescent="0.2">
      <c r="A36" s="6" t="s">
        <v>24</v>
      </c>
      <c r="B36" s="5" t="s">
        <v>39</v>
      </c>
      <c r="C36" s="90"/>
      <c r="D36" s="76">
        <f>投入係数表!AB36</f>
        <v>0</v>
      </c>
      <c r="E36" s="77">
        <f t="shared" si="0"/>
        <v>0</v>
      </c>
      <c r="F36" s="76">
        <f>分析係数表!C39</f>
        <v>1</v>
      </c>
      <c r="G36" s="77">
        <f t="shared" si="1"/>
        <v>0</v>
      </c>
      <c r="H36" s="77">
        <v>4.3527745639776974E-2</v>
      </c>
      <c r="I36" s="77">
        <f t="shared" si="2"/>
        <v>4.3527745639776974E-2</v>
      </c>
      <c r="J36" s="76">
        <f>分析係数表!G39</f>
        <v>0.35350897115602997</v>
      </c>
      <c r="K36" s="78">
        <f t="shared" si="3"/>
        <v>1.5387448577858927E-2</v>
      </c>
      <c r="L36" s="79"/>
      <c r="M36" s="80"/>
      <c r="N36" s="81">
        <f>分析係数表!H39</f>
        <v>3.855118358034283E-3</v>
      </c>
      <c r="O36" s="82">
        <f t="shared" si="4"/>
        <v>0.13037423465226602</v>
      </c>
      <c r="P36" s="76">
        <f>分析係数表!C39</f>
        <v>1</v>
      </c>
      <c r="Q36" s="82">
        <f t="shared" si="5"/>
        <v>0.13037423465226602</v>
      </c>
      <c r="R36" s="83">
        <v>0.14477460856692276</v>
      </c>
      <c r="S36" s="84">
        <f t="shared" si="6"/>
        <v>0.18830235420669972</v>
      </c>
      <c r="T36" s="85">
        <f>分析係数表!F39</f>
        <v>0.70417896888485121</v>
      </c>
      <c r="U36" s="86">
        <f t="shared" si="7"/>
        <v>0.13259855762386383</v>
      </c>
      <c r="V36" s="87">
        <f>分析係数表!D39</f>
        <v>5.7687940040881215E-2</v>
      </c>
      <c r="W36" s="88">
        <f t="shared" si="8"/>
        <v>0</v>
      </c>
      <c r="X36" s="76">
        <f>分析係数表!E39</f>
        <v>7.3018396547808312E-2</v>
      </c>
      <c r="Y36" s="89">
        <f t="shared" si="9"/>
        <v>0</v>
      </c>
    </row>
    <row r="37" spans="1:25" x14ac:dyDescent="0.2">
      <c r="A37" s="6" t="s">
        <v>25</v>
      </c>
      <c r="B37" s="5" t="s">
        <v>40</v>
      </c>
      <c r="C37" s="90"/>
      <c r="D37" s="76">
        <f>投入係数表!AB37</f>
        <v>0</v>
      </c>
      <c r="E37" s="77">
        <f t="shared" si="0"/>
        <v>0</v>
      </c>
      <c r="F37" s="76">
        <f>分析係数表!C40</f>
        <v>0.83949490339266697</v>
      </c>
      <c r="G37" s="77">
        <f t="shared" si="1"/>
        <v>0</v>
      </c>
      <c r="H37" s="77">
        <v>6.1221406457177591E-4</v>
      </c>
      <c r="I37" s="77">
        <f t="shared" si="2"/>
        <v>6.1221406457177591E-4</v>
      </c>
      <c r="J37" s="76">
        <f>分析係数表!G40</f>
        <v>0.50502596749874351</v>
      </c>
      <c r="K37" s="78">
        <f t="shared" si="3"/>
        <v>3.0918400027669934E-4</v>
      </c>
      <c r="L37" s="79"/>
      <c r="M37" s="80"/>
      <c r="N37" s="81">
        <f>分析係数表!H40</f>
        <v>2.8775704886755897E-2</v>
      </c>
      <c r="O37" s="82">
        <f t="shared" si="4"/>
        <v>0.97315053722584277</v>
      </c>
      <c r="P37" s="76">
        <f>分析係数表!C40</f>
        <v>0.83949490339266697</v>
      </c>
      <c r="Q37" s="82">
        <f t="shared" si="5"/>
        <v>0.81695491623493088</v>
      </c>
      <c r="R37" s="83">
        <v>0.81750438446769769</v>
      </c>
      <c r="S37" s="84">
        <f t="shared" si="6"/>
        <v>0.81811659853226948</v>
      </c>
      <c r="T37" s="85">
        <f>分析係数表!F40</f>
        <v>0.7013737644496566</v>
      </c>
      <c r="U37" s="86">
        <f t="shared" si="7"/>
        <v>0.57380551847132621</v>
      </c>
      <c r="V37" s="87">
        <f>分析係数表!D40</f>
        <v>8.3012229854246944E-2</v>
      </c>
      <c r="W37" s="88">
        <f t="shared" si="8"/>
        <v>0</v>
      </c>
      <c r="X37" s="76">
        <f>分析係数表!E40</f>
        <v>5.1013570112246609E-2</v>
      </c>
      <c r="Y37" s="89">
        <f t="shared" si="9"/>
        <v>0</v>
      </c>
    </row>
    <row r="38" spans="1:25" x14ac:dyDescent="0.2">
      <c r="A38" s="6" t="s">
        <v>26</v>
      </c>
      <c r="B38" s="5" t="s">
        <v>276</v>
      </c>
      <c r="C38" s="90"/>
      <c r="D38" s="76">
        <f>投入係数表!AB38</f>
        <v>0</v>
      </c>
      <c r="E38" s="77">
        <f t="shared" si="0"/>
        <v>0</v>
      </c>
      <c r="F38" s="76">
        <f>分析係数表!C41</f>
        <v>0.80611940933656756</v>
      </c>
      <c r="G38" s="77">
        <f t="shared" si="1"/>
        <v>0</v>
      </c>
      <c r="H38" s="77">
        <v>1.3894950577135782E-3</v>
      </c>
      <c r="I38" s="77">
        <f t="shared" si="2"/>
        <v>1.3894950577135782E-3</v>
      </c>
      <c r="J38" s="76">
        <f>分析係数表!G41</f>
        <v>0.44252267454123601</v>
      </c>
      <c r="K38" s="78">
        <f t="shared" si="3"/>
        <v>6.1488306920124173E-4</v>
      </c>
      <c r="L38" s="79"/>
      <c r="M38" s="80"/>
      <c r="N38" s="81">
        <f>分析係数表!H41</f>
        <v>5.550583676720789E-2</v>
      </c>
      <c r="O38" s="82">
        <f t="shared" si="4"/>
        <v>1.8771229091259936</v>
      </c>
      <c r="P38" s="76">
        <f>分析係数表!C41</f>
        <v>0.80611940933656756</v>
      </c>
      <c r="Q38" s="82">
        <f t="shared" si="5"/>
        <v>1.5131852107567854</v>
      </c>
      <c r="R38" s="83">
        <v>1.5398708293932195</v>
      </c>
      <c r="S38" s="84">
        <f t="shared" si="6"/>
        <v>1.5412603244509331</v>
      </c>
      <c r="T38" s="85">
        <f>分析係数表!F41</f>
        <v>0.54745834212191524</v>
      </c>
      <c r="U38" s="86">
        <f t="shared" si="7"/>
        <v>0.84377582200219303</v>
      </c>
      <c r="V38" s="87">
        <f>分析係数表!D41</f>
        <v>0.12049145749841805</v>
      </c>
      <c r="W38" s="88">
        <f t="shared" si="8"/>
        <v>0</v>
      </c>
      <c r="X38" s="76">
        <f>分析係数表!E41</f>
        <v>0.11680025311115798</v>
      </c>
      <c r="Y38" s="89">
        <f t="shared" si="9"/>
        <v>0</v>
      </c>
    </row>
    <row r="39" spans="1:25" x14ac:dyDescent="0.2">
      <c r="A39" s="6" t="s">
        <v>51</v>
      </c>
      <c r="B39" s="5" t="s">
        <v>367</v>
      </c>
      <c r="C39" s="90"/>
      <c r="D39" s="76">
        <f>投入係数表!AB39</f>
        <v>1.9065776930409914E-3</v>
      </c>
      <c r="E39" s="77">
        <f>$C$30*D39</f>
        <v>0.19065776930409914</v>
      </c>
      <c r="F39" s="76">
        <f>分析係数表!C42</f>
        <v>0.71104294478527608</v>
      </c>
      <c r="G39" s="77">
        <f>E39*F39</f>
        <v>0.13556586173217847</v>
      </c>
      <c r="H39" s="77">
        <v>0.15103045384927499</v>
      </c>
      <c r="I39" s="77">
        <f>C39+H39</f>
        <v>0.15103045384927499</v>
      </c>
      <c r="J39" s="76">
        <f>分析係数表!G42</f>
        <v>0.48544520547945208</v>
      </c>
      <c r="K39" s="78">
        <f>I39*J39</f>
        <v>7.33170097025162E-2</v>
      </c>
      <c r="L39" s="79"/>
      <c r="M39" s="80"/>
      <c r="N39" s="81">
        <f>分析係数表!H42</f>
        <v>1.3778114335729669E-2</v>
      </c>
      <c r="O39" s="82">
        <f t="shared" si="4"/>
        <v>0.46595485394853237</v>
      </c>
      <c r="P39" s="76">
        <f>分析係数表!C42</f>
        <v>0.71104294478527608</v>
      </c>
      <c r="Q39" s="82">
        <f>O39*P39</f>
        <v>0.33131391148855766</v>
      </c>
      <c r="R39" s="83">
        <v>0.34238948641869305</v>
      </c>
      <c r="S39" s="84">
        <f>I39+R39</f>
        <v>0.49341994026796804</v>
      </c>
      <c r="T39" s="85">
        <f>分析係数表!F42</f>
        <v>0.55821917808219179</v>
      </c>
      <c r="U39" s="86">
        <f>S39*T39</f>
        <v>0.27543647350574929</v>
      </c>
      <c r="V39" s="87">
        <f>分析係数表!D42</f>
        <v>0.36986301369863012</v>
      </c>
      <c r="W39" s="88">
        <f>ROUND(S39*V39,0)</f>
        <v>0</v>
      </c>
      <c r="X39" s="76">
        <f>分析係数表!E42</f>
        <v>0.3535958904109589</v>
      </c>
      <c r="Y39" s="89">
        <f>ROUND(S39*X39,0)</f>
        <v>0</v>
      </c>
    </row>
    <row r="40" spans="1:25" x14ac:dyDescent="0.2">
      <c r="A40" s="6" t="s">
        <v>194</v>
      </c>
      <c r="B40" s="5" t="s">
        <v>41</v>
      </c>
      <c r="C40" s="90"/>
      <c r="D40" s="76">
        <f>投入係数表!AB40</f>
        <v>6.1010486177311724E-2</v>
      </c>
      <c r="E40" s="77">
        <f>$C$30*D40</f>
        <v>6.1010486177311725</v>
      </c>
      <c r="F40" s="76">
        <f>分析係数表!C43</f>
        <v>0.39669527347252465</v>
      </c>
      <c r="G40" s="77">
        <f>E40*F40</f>
        <v>2.4202571498800358</v>
      </c>
      <c r="H40" s="77">
        <v>2.8275553731406147</v>
      </c>
      <c r="I40" s="77">
        <f>C40+H40</f>
        <v>2.8275553731406147</v>
      </c>
      <c r="J40" s="76">
        <f>分析係数表!G43</f>
        <v>0.35613275613275613</v>
      </c>
      <c r="K40" s="78">
        <f>I40*J40</f>
        <v>1.0069850881545508</v>
      </c>
      <c r="L40" s="79"/>
      <c r="M40" s="80"/>
      <c r="N40" s="81">
        <f>分析係数表!H43</f>
        <v>3.7184190080937818E-2</v>
      </c>
      <c r="O40" s="82">
        <f t="shared" si="4"/>
        <v>1.2575127071944334</v>
      </c>
      <c r="P40" s="76">
        <f>分析係数表!C43</f>
        <v>0.39669527347252465</v>
      </c>
      <c r="Q40" s="82">
        <f>O40*P40</f>
        <v>0.4988493472756706</v>
      </c>
      <c r="R40" s="83">
        <v>0.81530793195406515</v>
      </c>
      <c r="S40" s="84">
        <f>I40+R40</f>
        <v>3.6428633050946799</v>
      </c>
      <c r="T40" s="85">
        <f>分析係数表!F43</f>
        <v>0.65281385281385285</v>
      </c>
      <c r="U40" s="86">
        <f>S40*T40</f>
        <v>2.378111629473064</v>
      </c>
      <c r="V40" s="87">
        <f>分析係数表!D43</f>
        <v>0.13751803751803751</v>
      </c>
      <c r="W40" s="88">
        <f>ROUND(S40*V40,0)</f>
        <v>1</v>
      </c>
      <c r="X40" s="76">
        <f>分析係数表!E43</f>
        <v>9.1486291486291491E-2</v>
      </c>
      <c r="Y40" s="89">
        <f>ROUND(S40*X40,0)</f>
        <v>0</v>
      </c>
    </row>
    <row r="41" spans="1:25" x14ac:dyDescent="0.2">
      <c r="A41" s="6" t="s">
        <v>340</v>
      </c>
      <c r="B41" s="5" t="s">
        <v>42</v>
      </c>
      <c r="C41" s="90"/>
      <c r="D41" s="76">
        <f>投入係数表!AB41</f>
        <v>0</v>
      </c>
      <c r="E41" s="77">
        <f>$C$30*D41</f>
        <v>0</v>
      </c>
      <c r="F41" s="76">
        <f>分析係数表!C44</f>
        <v>0.38370118845500845</v>
      </c>
      <c r="G41" s="77">
        <f>E41*F41</f>
        <v>0</v>
      </c>
      <c r="H41" s="77">
        <v>1.6378848099863656E-3</v>
      </c>
      <c r="I41" s="77">
        <f>C41+H41</f>
        <v>1.6378848099863656E-3</v>
      </c>
      <c r="J41" s="76">
        <f>分析係数表!G44</f>
        <v>0.26240733113673803</v>
      </c>
      <c r="K41" s="78">
        <f>I41*J41</f>
        <v>4.297929816979255E-4</v>
      </c>
      <c r="L41" s="79"/>
      <c r="M41" s="80"/>
      <c r="N41" s="81">
        <f>分析係数表!H44</f>
        <v>0.11164108061327853</v>
      </c>
      <c r="O41" s="82">
        <f t="shared" si="4"/>
        <v>3.7755314075829696</v>
      </c>
      <c r="P41" s="76">
        <f>分析係数表!C44</f>
        <v>0.38370118845500845</v>
      </c>
      <c r="Q41" s="82">
        <f>O41*P41</f>
        <v>1.4486758881387962</v>
      </c>
      <c r="R41" s="83">
        <v>1.4710598924590035</v>
      </c>
      <c r="S41" s="84">
        <f>I41+R41</f>
        <v>1.4726977772689898</v>
      </c>
      <c r="T41" s="85">
        <f>分析係数表!F44</f>
        <v>0.45680601317957165</v>
      </c>
      <c r="U41" s="86">
        <f>S41*T41</f>
        <v>0.67273720025266404</v>
      </c>
      <c r="V41" s="87">
        <f>分析係数表!D44</f>
        <v>0.17087108731466227</v>
      </c>
      <c r="W41" s="88">
        <f>ROUND(S41*V41,0)</f>
        <v>0</v>
      </c>
      <c r="X41" s="76">
        <f>分析係数表!E44</f>
        <v>0.10131795716639209</v>
      </c>
      <c r="Y41" s="89">
        <f>ROUND(S41*X41,0)</f>
        <v>0</v>
      </c>
    </row>
    <row r="42" spans="1:25" x14ac:dyDescent="0.2">
      <c r="A42" s="6" t="s">
        <v>341</v>
      </c>
      <c r="B42" s="5" t="s">
        <v>278</v>
      </c>
      <c r="C42" s="90"/>
      <c r="D42" s="76">
        <f>投入係数表!AB42</f>
        <v>2.859866539561487E-3</v>
      </c>
      <c r="E42" s="77">
        <f>$C$30*D42</f>
        <v>0.2859866539561487</v>
      </c>
      <c r="F42" s="76">
        <f>分析係数表!C45</f>
        <v>1</v>
      </c>
      <c r="G42" s="77">
        <f>E42*F42</f>
        <v>0.2859866539561487</v>
      </c>
      <c r="H42" s="77">
        <v>0.30196867509077946</v>
      </c>
      <c r="I42" s="77">
        <f>C42+H42</f>
        <v>0.30196867509077946</v>
      </c>
      <c r="J42" s="76">
        <f>分析係数表!G45</f>
        <v>0</v>
      </c>
      <c r="K42" s="78">
        <f>I42*J42</f>
        <v>0</v>
      </c>
      <c r="L42" s="79"/>
      <c r="M42" s="80"/>
      <c r="N42" s="81">
        <f>分析係数表!H45</f>
        <v>0</v>
      </c>
      <c r="O42" s="82">
        <f t="shared" si="4"/>
        <v>0</v>
      </c>
      <c r="P42" s="76">
        <f>分析係数表!C45</f>
        <v>1</v>
      </c>
      <c r="Q42" s="82">
        <f>O42*P42</f>
        <v>0</v>
      </c>
      <c r="R42" s="83">
        <v>1.9810484773697023E-2</v>
      </c>
      <c r="S42" s="84">
        <f>I42+R42</f>
        <v>0.32177915986447647</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投入係数表!AB43</f>
        <v>2.4785510009532889E-2</v>
      </c>
      <c r="E43" s="77">
        <f>$C$30*D43</f>
        <v>2.478551000953289</v>
      </c>
      <c r="F43" s="76">
        <f>分析係数表!C46</f>
        <v>8.9294904786412777E-2</v>
      </c>
      <c r="G43" s="77">
        <f>E43*F43</f>
        <v>0.22132197563839201</v>
      </c>
      <c r="H43" s="77">
        <v>0.22950993155518767</v>
      </c>
      <c r="I43" s="77">
        <f>C43+H43</f>
        <v>0.22950993155518767</v>
      </c>
      <c r="J43" s="76">
        <f>分析係数表!G46</f>
        <v>8.6206896551724137E-3</v>
      </c>
      <c r="K43" s="78">
        <f>I43*J43</f>
        <v>1.9785338927171352E-3</v>
      </c>
      <c r="L43" s="79"/>
      <c r="M43" s="80"/>
      <c r="N43" s="81">
        <f>分析係数表!H46</f>
        <v>2.2501303069342959E-2</v>
      </c>
      <c r="O43" s="82">
        <f t="shared" si="4"/>
        <v>0.76095981858261397</v>
      </c>
      <c r="P43" s="76">
        <f>分析係数表!C46</f>
        <v>8.9294904786412777E-2</v>
      </c>
      <c r="Q43" s="82">
        <f>O43*P43</f>
        <v>6.7949834546620458E-2</v>
      </c>
      <c r="R43" s="83">
        <v>7.5929244277281205E-2</v>
      </c>
      <c r="S43" s="84">
        <f>I43+R43</f>
        <v>0.30543917583246888</v>
      </c>
      <c r="T43" s="85">
        <f>分析係数表!F46</f>
        <v>0.31609195402298851</v>
      </c>
      <c r="U43" s="86">
        <f>S43*T43</f>
        <v>9.6546865924056258E-2</v>
      </c>
      <c r="V43" s="87">
        <f>分析係数表!D46</f>
        <v>1.4367816091954023E-2</v>
      </c>
      <c r="W43" s="88">
        <f>ROUND(S43*V43,0)</f>
        <v>0</v>
      </c>
      <c r="X43" s="76">
        <f>分析係数表!E46</f>
        <v>4.3103448275862072E-2</v>
      </c>
      <c r="Y43" s="89">
        <f>ROUND(S43*X43,0)</f>
        <v>0</v>
      </c>
    </row>
    <row r="44" spans="1:25" x14ac:dyDescent="0.2">
      <c r="A44" s="192">
        <v>40</v>
      </c>
      <c r="B44" s="14" t="s">
        <v>150</v>
      </c>
      <c r="C44" s="197">
        <f>SUM(C5:C43)</f>
        <v>100</v>
      </c>
      <c r="D44" s="92">
        <f>投入係数表!AB44</f>
        <v>0.3279313632030505</v>
      </c>
      <c r="E44" s="91">
        <f>SUM(E5:E43)</f>
        <v>32.793136320305052</v>
      </c>
      <c r="F44" s="92">
        <f>分析係数表!C47</f>
        <v>0.47263002368346718</v>
      </c>
      <c r="G44" s="91">
        <f>SUM(G5:G43)</f>
        <v>10.124284099830417</v>
      </c>
      <c r="H44" s="91">
        <f>SUM(H5:H43)</f>
        <v>11.743099537910229</v>
      </c>
      <c r="I44" s="91">
        <f>SUM(I5:I43)</f>
        <v>111.74309953791023</v>
      </c>
      <c r="J44" s="92">
        <f>分析係数表!G47</f>
        <v>0.26462048578521241</v>
      </c>
      <c r="K44" s="93">
        <f>SUM(K5:K43)</f>
        <v>53.936966206695175</v>
      </c>
      <c r="L44" s="94">
        <f>最終需要_まとめ!$L$33</f>
        <v>0.627</v>
      </c>
      <c r="M44" s="91">
        <f>K44*L44</f>
        <v>33.818477811597873</v>
      </c>
      <c r="N44" s="95">
        <f>分析係数表!H47</f>
        <v>1</v>
      </c>
      <c r="O44" s="96">
        <f>SUM(O5:O43)</f>
        <v>33.818477811597866</v>
      </c>
      <c r="P44" s="92">
        <f>分析係数表!C47</f>
        <v>0.47263002368346718</v>
      </c>
      <c r="Q44" s="96">
        <f>SUM(Q5:Q43)</f>
        <v>14.435923106180386</v>
      </c>
      <c r="R44" s="91">
        <f>SUM(R5:R43)</f>
        <v>16.215064139334363</v>
      </c>
      <c r="S44" s="97">
        <f>SUM(S5:S43)</f>
        <v>127.9581636772446</v>
      </c>
      <c r="T44" s="98">
        <f>分析係数表!F47</f>
        <v>0.52662257348619745</v>
      </c>
      <c r="U44" s="99">
        <f>SUM(U5:U43)</f>
        <v>81.507858527359019</v>
      </c>
      <c r="V44" s="100">
        <f>分析係数表!D47</f>
        <v>0.12117876158981061</v>
      </c>
      <c r="W44" s="101">
        <f>SUM(W5:W43)</f>
        <v>11</v>
      </c>
      <c r="X44" s="92">
        <f>分析係数表!E47</f>
        <v>8.7670283594003556E-2</v>
      </c>
      <c r="Y44" s="102">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384</v>
      </c>
      <c r="S2" s="3" t="s">
        <v>152</v>
      </c>
      <c r="U2" s="64" t="s">
        <v>209</v>
      </c>
      <c r="W2" s="3" t="s">
        <v>130</v>
      </c>
      <c r="Y2" s="3" t="s">
        <v>153</v>
      </c>
    </row>
    <row r="3" spans="1:25" ht="44" x14ac:dyDescent="0.2">
      <c r="B3" s="65"/>
      <c r="C3" s="66" t="s">
        <v>227</v>
      </c>
      <c r="D3" s="66" t="s">
        <v>380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投入係数表!AC5</f>
        <v>1.2923235978288964E-4</v>
      </c>
      <c r="E5" s="77">
        <f t="shared" ref="E5:E38" si="0">$C$31*D5</f>
        <v>1.2923235978288964E-2</v>
      </c>
      <c r="F5" s="76">
        <f>分析係数表!C8</f>
        <v>1</v>
      </c>
      <c r="G5" s="77">
        <f t="shared" ref="G5:G38" si="1">E5*F5</f>
        <v>1.2923235978288964E-2</v>
      </c>
      <c r="H5" s="77">
        <f t="array" ref="H5:H43">MMULT(逆行列係数!C5:AO43,'27'!G5:G43)</f>
        <v>1.7233151791908312E-2</v>
      </c>
      <c r="I5" s="77">
        <f t="shared" ref="I5:I38" si="2">C5+H5</f>
        <v>1.7233151791908312E-2</v>
      </c>
      <c r="J5" s="76">
        <f>分析係数表!G8</f>
        <v>0.11965371866250442</v>
      </c>
      <c r="K5" s="78">
        <f t="shared" ref="K5:K38" si="3">I5*J5</f>
        <v>2.0620106961772309E-3</v>
      </c>
      <c r="L5" s="79" t="s">
        <v>184</v>
      </c>
      <c r="M5" s="80" t="s">
        <v>184</v>
      </c>
      <c r="N5" s="81">
        <f>分析係数表!H8</f>
        <v>1.2017741412035444E-2</v>
      </c>
      <c r="O5" s="82">
        <f t="shared" ref="O5:O43" si="4">$M$44*N5</f>
        <v>0.34055286909291527</v>
      </c>
      <c r="P5" s="76">
        <f>分析係数表!C8</f>
        <v>1</v>
      </c>
      <c r="Q5" s="82">
        <f t="shared" ref="Q5:Q38" si="5">O5*P5</f>
        <v>0.34055286909291527</v>
      </c>
      <c r="R5" s="83">
        <f t="array" ref="R5:R43">MMULT(逆行列係数!C5:AO43,'27'!Q5:Q43)</f>
        <v>0.50718094839348038</v>
      </c>
      <c r="S5" s="84">
        <f t="shared" ref="S5:S38" si="6">I5+R5</f>
        <v>0.5244141001853887</v>
      </c>
      <c r="T5" s="85">
        <f>分析係数表!F8</f>
        <v>0.45142084768126667</v>
      </c>
      <c r="U5" s="86">
        <f t="shared" ref="U5:U38" si="7">S5*T5</f>
        <v>0.23673145764169687</v>
      </c>
      <c r="V5" s="87">
        <f>分析係数表!D8</f>
        <v>0.2219933704502301</v>
      </c>
      <c r="W5" s="88">
        <f t="shared" ref="W5:W38" si="8">ROUND(S5*V5,0)</f>
        <v>0</v>
      </c>
      <c r="X5" s="76">
        <f>分析係数表!E8</f>
        <v>0.14173076304186916</v>
      </c>
      <c r="Y5" s="89">
        <f t="shared" ref="Y5:Y38" si="9">ROUND(S5*X5,0)</f>
        <v>0</v>
      </c>
    </row>
    <row r="6" spans="1:25" x14ac:dyDescent="0.2">
      <c r="A6" s="6" t="s">
        <v>219</v>
      </c>
      <c r="B6" s="5" t="s">
        <v>265</v>
      </c>
      <c r="C6" s="90"/>
      <c r="D6" s="76">
        <f>投入係数表!AC6</f>
        <v>0</v>
      </c>
      <c r="E6" s="77">
        <f t="shared" si="0"/>
        <v>0</v>
      </c>
      <c r="F6" s="76">
        <f>分析係数表!C9</f>
        <v>0.51136363636363635</v>
      </c>
      <c r="G6" s="77">
        <f t="shared" si="1"/>
        <v>0</v>
      </c>
      <c r="H6" s="77">
        <v>8.0723735665460801E-4</v>
      </c>
      <c r="I6" s="77">
        <f t="shared" si="2"/>
        <v>8.0723735665460801E-4</v>
      </c>
      <c r="J6" s="76">
        <f>分析係数表!G9</f>
        <v>0.25773195876288657</v>
      </c>
      <c r="K6" s="78">
        <f t="shared" si="3"/>
        <v>2.0805086511716699E-4</v>
      </c>
      <c r="L6" s="79"/>
      <c r="M6" s="80"/>
      <c r="N6" s="81">
        <f>分析係数表!H9</f>
        <v>6.2940707886274014E-4</v>
      </c>
      <c r="O6" s="82">
        <f t="shared" si="4"/>
        <v>1.7835829477861356E-2</v>
      </c>
      <c r="P6" s="76">
        <f>分析係数表!C9</f>
        <v>0.51136363636363635</v>
      </c>
      <c r="Q6" s="82">
        <f t="shared" si="5"/>
        <v>9.1205946193609212E-3</v>
      </c>
      <c r="R6" s="83">
        <v>1.0868316086694264E-2</v>
      </c>
      <c r="S6" s="84">
        <f t="shared" si="6"/>
        <v>1.1675553443348871E-2</v>
      </c>
      <c r="T6" s="85">
        <f>分析係数表!F9</f>
        <v>0.69072164948453607</v>
      </c>
      <c r="U6" s="86">
        <f t="shared" si="7"/>
        <v>8.0645575330347882E-3</v>
      </c>
      <c r="V6" s="87">
        <f>分析係数表!D9</f>
        <v>0.13402061855670103</v>
      </c>
      <c r="W6" s="88">
        <f t="shared" si="8"/>
        <v>0</v>
      </c>
      <c r="X6" s="76">
        <f>分析係数表!E9</f>
        <v>0</v>
      </c>
      <c r="Y6" s="89">
        <f t="shared" si="9"/>
        <v>0</v>
      </c>
    </row>
    <row r="7" spans="1:25" x14ac:dyDescent="0.2">
      <c r="A7" s="6" t="s">
        <v>220</v>
      </c>
      <c r="B7" s="5" t="s">
        <v>266</v>
      </c>
      <c r="C7" s="90"/>
      <c r="D7" s="76">
        <f>投入係数表!AC7</f>
        <v>0</v>
      </c>
      <c r="E7" s="77">
        <f t="shared" si="0"/>
        <v>0</v>
      </c>
      <c r="F7" s="76">
        <f>分析係数表!C10</f>
        <v>1</v>
      </c>
      <c r="G7" s="77">
        <f t="shared" si="1"/>
        <v>0</v>
      </c>
      <c r="H7" s="77">
        <v>8.0598806854793046E-4</v>
      </c>
      <c r="I7" s="77">
        <f t="shared" si="2"/>
        <v>8.0598806854793046E-4</v>
      </c>
      <c r="J7" s="76">
        <f>分析係数表!G10</f>
        <v>0.17918250950570341</v>
      </c>
      <c r="K7" s="78">
        <f t="shared" si="3"/>
        <v>1.444189647540731E-4</v>
      </c>
      <c r="L7" s="79"/>
      <c r="M7" s="80"/>
      <c r="N7" s="81">
        <f>分析係数表!H10</f>
        <v>1.2293107009037892E-3</v>
      </c>
      <c r="O7" s="82">
        <f t="shared" si="4"/>
        <v>3.4835604448947954E-2</v>
      </c>
      <c r="P7" s="76">
        <f>分析係数表!C10</f>
        <v>1</v>
      </c>
      <c r="Q7" s="82">
        <f t="shared" si="5"/>
        <v>3.4835604448947954E-2</v>
      </c>
      <c r="R7" s="83">
        <v>5.5993649816334326E-2</v>
      </c>
      <c r="S7" s="84">
        <f t="shared" si="6"/>
        <v>5.6799637884882258E-2</v>
      </c>
      <c r="T7" s="85">
        <f>分析係数表!F10</f>
        <v>0.51806083650190116</v>
      </c>
      <c r="U7" s="86">
        <f t="shared" si="7"/>
        <v>2.9425667915647179E-2</v>
      </c>
      <c r="V7" s="87">
        <f>分析係数表!D10</f>
        <v>0.10527566539923955</v>
      </c>
      <c r="W7" s="88">
        <f t="shared" si="8"/>
        <v>0</v>
      </c>
      <c r="X7" s="76">
        <f>分析係数表!E10</f>
        <v>7.4144486692015205E-2</v>
      </c>
      <c r="Y7" s="89">
        <f t="shared" si="9"/>
        <v>0</v>
      </c>
    </row>
    <row r="8" spans="1:25" x14ac:dyDescent="0.2">
      <c r="A8" s="6" t="s">
        <v>221</v>
      </c>
      <c r="B8" s="5" t="s">
        <v>27</v>
      </c>
      <c r="C8" s="90"/>
      <c r="D8" s="76">
        <f>投入係数表!AC8</f>
        <v>0</v>
      </c>
      <c r="E8" s="77">
        <f t="shared" si="0"/>
        <v>0</v>
      </c>
      <c r="F8" s="76">
        <f>分析係数表!C11</f>
        <v>1.1623683254631256E-2</v>
      </c>
      <c r="G8" s="77">
        <f t="shared" si="1"/>
        <v>0</v>
      </c>
      <c r="H8" s="77">
        <v>2.3787217069606982E-3</v>
      </c>
      <c r="I8" s="77">
        <f t="shared" si="2"/>
        <v>2.3787217069606982E-3</v>
      </c>
      <c r="J8" s="76">
        <f>分析係数表!G11</f>
        <v>0.35416666666666669</v>
      </c>
      <c r="K8" s="78">
        <f t="shared" si="3"/>
        <v>8.4246393788191395E-4</v>
      </c>
      <c r="L8" s="79"/>
      <c r="M8" s="80"/>
      <c r="N8" s="81">
        <f>分析係数表!H11</f>
        <v>-1.9668971214460629E-5</v>
      </c>
      <c r="O8" s="82">
        <f t="shared" si="4"/>
        <v>-5.5736967118316736E-4</v>
      </c>
      <c r="P8" s="76">
        <f>分析係数表!C11</f>
        <v>1.1623683254631256E-2</v>
      </c>
      <c r="Q8" s="82">
        <f t="shared" si="5"/>
        <v>-6.4786885135711116E-6</v>
      </c>
      <c r="R8" s="83">
        <v>1.9034451002418117E-3</v>
      </c>
      <c r="S8" s="84">
        <f t="shared" si="6"/>
        <v>4.2821668072025101E-3</v>
      </c>
      <c r="T8" s="85">
        <f>分析係数表!F11</f>
        <v>0.60416666666666663</v>
      </c>
      <c r="U8" s="86">
        <f t="shared" si="7"/>
        <v>2.5871424460181831E-3</v>
      </c>
      <c r="V8" s="87">
        <f>分析係数表!D11</f>
        <v>8.3333333333333329E-2</v>
      </c>
      <c r="W8" s="88">
        <f t="shared" si="8"/>
        <v>0</v>
      </c>
      <c r="X8" s="76">
        <f>分析係数表!E11</f>
        <v>6.25E-2</v>
      </c>
      <c r="Y8" s="89">
        <f t="shared" si="9"/>
        <v>0</v>
      </c>
    </row>
    <row r="9" spans="1:25" x14ac:dyDescent="0.2">
      <c r="A9" s="6" t="s">
        <v>222</v>
      </c>
      <c r="B9" s="5" t="s">
        <v>190</v>
      </c>
      <c r="C9" s="90"/>
      <c r="D9" s="76">
        <f>投入係数表!AC9</f>
        <v>1.2923235978288964E-4</v>
      </c>
      <c r="E9" s="77">
        <f t="shared" si="0"/>
        <v>1.2923235978288964E-2</v>
      </c>
      <c r="F9" s="76">
        <f>分析係数表!C12</f>
        <v>0.11373523927905527</v>
      </c>
      <c r="G9" s="77">
        <f t="shared" si="1"/>
        <v>1.4698273362503912E-3</v>
      </c>
      <c r="H9" s="77">
        <v>2.4786763266484079E-3</v>
      </c>
      <c r="I9" s="77">
        <f t="shared" si="2"/>
        <v>2.4786763266484079E-3</v>
      </c>
      <c r="J9" s="76">
        <f>分析係数表!G12</f>
        <v>0.14013636107511129</v>
      </c>
      <c r="K9" s="78">
        <f t="shared" si="3"/>
        <v>3.4735268069953178E-4</v>
      </c>
      <c r="L9" s="79"/>
      <c r="M9" s="80"/>
      <c r="N9" s="81">
        <f>分析係数表!H12</f>
        <v>9.2788371704218012E-2</v>
      </c>
      <c r="O9" s="82">
        <f t="shared" si="4"/>
        <v>2.6293914238065921</v>
      </c>
      <c r="P9" s="76">
        <f>分析係数表!C12</f>
        <v>0.11373523927905527</v>
      </c>
      <c r="Q9" s="82">
        <f t="shared" si="5"/>
        <v>0.29905446274493858</v>
      </c>
      <c r="R9" s="83">
        <v>0.33790195782517718</v>
      </c>
      <c r="S9" s="84">
        <f t="shared" si="6"/>
        <v>0.34038063415182557</v>
      </c>
      <c r="T9" s="85">
        <f>分析係数表!F12</f>
        <v>0.31610976503070942</v>
      </c>
      <c r="U9" s="86">
        <f t="shared" si="7"/>
        <v>0.10759764228273745</v>
      </c>
      <c r="V9" s="87">
        <f>分析係数表!D12</f>
        <v>5.0318363667098666E-2</v>
      </c>
      <c r="W9" s="88">
        <f t="shared" si="8"/>
        <v>0</v>
      </c>
      <c r="X9" s="76">
        <f>分析係数表!E12</f>
        <v>4.4345523187017524E-2</v>
      </c>
      <c r="Y9" s="89">
        <f t="shared" si="9"/>
        <v>0</v>
      </c>
    </row>
    <row r="10" spans="1:25" x14ac:dyDescent="0.2">
      <c r="A10" s="6" t="s">
        <v>223</v>
      </c>
      <c r="B10" s="5" t="s">
        <v>28</v>
      </c>
      <c r="C10" s="90"/>
      <c r="D10" s="76">
        <f>投入係数表!AC10</f>
        <v>4.4585164125096922E-3</v>
      </c>
      <c r="E10" s="77">
        <f t="shared" si="0"/>
        <v>0.44585164125096921</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0.39824063006037302</v>
      </c>
      <c r="P10" s="76">
        <f>分析係数表!C13</f>
        <v>0</v>
      </c>
      <c r="Q10" s="82">
        <f t="shared" si="5"/>
        <v>0</v>
      </c>
      <c r="R10" s="83">
        <v>0</v>
      </c>
      <c r="S10" s="84">
        <f t="shared" si="6"/>
        <v>0</v>
      </c>
      <c r="T10" s="85">
        <f>分析係数表!F13</f>
        <v>0.38422391857506361</v>
      </c>
      <c r="U10" s="86">
        <f t="shared" si="7"/>
        <v>0</v>
      </c>
      <c r="V10" s="87">
        <f>分析係数表!D13</f>
        <v>0.11195928753180662</v>
      </c>
      <c r="W10" s="88">
        <f t="shared" si="8"/>
        <v>0</v>
      </c>
      <c r="X10" s="76">
        <f>分析係数表!E13</f>
        <v>9.6692111959287536E-2</v>
      </c>
      <c r="Y10" s="89">
        <f t="shared" si="9"/>
        <v>0</v>
      </c>
    </row>
    <row r="11" spans="1:25" x14ac:dyDescent="0.2">
      <c r="A11" s="6" t="s">
        <v>224</v>
      </c>
      <c r="B11" s="5" t="s">
        <v>267</v>
      </c>
      <c r="C11" s="90"/>
      <c r="D11" s="76">
        <f>投入係数表!AC11</f>
        <v>8.4001033858878259E-3</v>
      </c>
      <c r="E11" s="77">
        <f t="shared" si="0"/>
        <v>0.8400103385887826</v>
      </c>
      <c r="F11" s="76">
        <f>分析係数表!C14</f>
        <v>8.3810515356585125E-2</v>
      </c>
      <c r="G11" s="77">
        <f t="shared" si="1"/>
        <v>7.0401699381985428E-2</v>
      </c>
      <c r="H11" s="77">
        <v>8.5173384259914678E-2</v>
      </c>
      <c r="I11" s="77">
        <f t="shared" si="2"/>
        <v>8.5173384259914678E-2</v>
      </c>
      <c r="J11" s="76">
        <f>分析係数表!G14</f>
        <v>0.16188655194391333</v>
      </c>
      <c r="K11" s="78">
        <f t="shared" si="3"/>
        <v>1.3788425495231568E-2</v>
      </c>
      <c r="L11" s="79"/>
      <c r="M11" s="80"/>
      <c r="N11" s="81">
        <f>分析係数表!H14</f>
        <v>1.1703037872604074E-3</v>
      </c>
      <c r="O11" s="82">
        <f t="shared" si="4"/>
        <v>3.3163495435398462E-2</v>
      </c>
      <c r="P11" s="76">
        <f>分析係数表!C14</f>
        <v>8.3810515356585125E-2</v>
      </c>
      <c r="Q11" s="82">
        <f t="shared" si="5"/>
        <v>2.7794496434665034E-3</v>
      </c>
      <c r="R11" s="83">
        <v>1.0415352106459195E-2</v>
      </c>
      <c r="S11" s="84">
        <f t="shared" si="6"/>
        <v>9.5588736366373869E-2</v>
      </c>
      <c r="T11" s="85">
        <f>分析係数表!F14</f>
        <v>0.30656469088591459</v>
      </c>
      <c r="U11" s="86">
        <f t="shared" si="7"/>
        <v>2.9304131416332587E-2</v>
      </c>
      <c r="V11" s="87">
        <f>分析係数表!D14</f>
        <v>7.2020395156150413E-2</v>
      </c>
      <c r="W11" s="88">
        <f t="shared" si="8"/>
        <v>0</v>
      </c>
      <c r="X11" s="76">
        <f>分析係数表!E14</f>
        <v>4.2702358189929894E-2</v>
      </c>
      <c r="Y11" s="89">
        <f t="shared" si="9"/>
        <v>0</v>
      </c>
    </row>
    <row r="12" spans="1:25" x14ac:dyDescent="0.2">
      <c r="A12" s="6" t="s">
        <v>225</v>
      </c>
      <c r="B12" s="5" t="s">
        <v>29</v>
      </c>
      <c r="C12" s="90"/>
      <c r="D12" s="76">
        <f>投入係数表!AC12</f>
        <v>0</v>
      </c>
      <c r="E12" s="77">
        <f t="shared" si="0"/>
        <v>0</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0.24273449180026935</v>
      </c>
      <c r="P12" s="76">
        <f>分析係数表!C15</f>
        <v>0</v>
      </c>
      <c r="Q12" s="82">
        <f t="shared" si="5"/>
        <v>0</v>
      </c>
      <c r="R12" s="83">
        <v>0</v>
      </c>
      <c r="S12" s="84">
        <f t="shared" si="6"/>
        <v>0</v>
      </c>
      <c r="T12" s="85">
        <f>分析係数表!F15</f>
        <v>0.29973474801061006</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投入係数表!AC13</f>
        <v>1.6154044972861205E-3</v>
      </c>
      <c r="E13" s="77">
        <f t="shared" si="0"/>
        <v>0.16154044972861203</v>
      </c>
      <c r="F13" s="76">
        <f>分析係数表!C16</f>
        <v>0.33235149729995095</v>
      </c>
      <c r="G13" s="77">
        <f t="shared" si="1"/>
        <v>5.3688210341811662E-2</v>
      </c>
      <c r="H13" s="77">
        <v>9.924863661822271E-2</v>
      </c>
      <c r="I13" s="77">
        <f t="shared" si="2"/>
        <v>9.924863661822271E-2</v>
      </c>
      <c r="J13" s="76">
        <f>分析係数表!G16</f>
        <v>3.3478406427854032E-2</v>
      </c>
      <c r="K13" s="78">
        <f t="shared" si="3"/>
        <v>3.3226861941152565E-3</v>
      </c>
      <c r="L13" s="79"/>
      <c r="M13" s="80"/>
      <c r="N13" s="81">
        <f>分析係数表!H16</f>
        <v>1.6757963474720455E-2</v>
      </c>
      <c r="O13" s="82">
        <f t="shared" si="4"/>
        <v>0.47487895984805856</v>
      </c>
      <c r="P13" s="76">
        <f>分析係数表!C16</f>
        <v>0.33235149729995095</v>
      </c>
      <c r="Q13" s="82">
        <f t="shared" si="5"/>
        <v>0.15782673334174555</v>
      </c>
      <c r="R13" s="83">
        <v>0.19494266087769263</v>
      </c>
      <c r="S13" s="84">
        <f t="shared" si="6"/>
        <v>0.29419129749591533</v>
      </c>
      <c r="T13" s="85">
        <f>分析係数表!F16</f>
        <v>0.28858386340810177</v>
      </c>
      <c r="U13" s="86">
        <f t="shared" si="7"/>
        <v>8.4898861212413468E-2</v>
      </c>
      <c r="V13" s="87">
        <f>分析係数表!D16</f>
        <v>0</v>
      </c>
      <c r="W13" s="88">
        <f t="shared" si="8"/>
        <v>0</v>
      </c>
      <c r="X13" s="76">
        <f>分析係数表!E16</f>
        <v>0</v>
      </c>
      <c r="Y13" s="89">
        <f t="shared" si="9"/>
        <v>0</v>
      </c>
    </row>
    <row r="14" spans="1:25" x14ac:dyDescent="0.2">
      <c r="A14" s="6" t="s">
        <v>2</v>
      </c>
      <c r="B14" s="5" t="s">
        <v>364</v>
      </c>
      <c r="C14" s="90"/>
      <c r="D14" s="76">
        <f>投入係数表!AC14</f>
        <v>5.3631429309899201E-3</v>
      </c>
      <c r="E14" s="77">
        <f t="shared" si="0"/>
        <v>0.53631429309899203</v>
      </c>
      <c r="F14" s="76">
        <f>分析係数表!C17</f>
        <v>6.074586697424067E-2</v>
      </c>
      <c r="G14" s="77">
        <f t="shared" si="1"/>
        <v>3.2578876704975293E-2</v>
      </c>
      <c r="H14" s="77">
        <v>3.7615146092718696E-2</v>
      </c>
      <c r="I14" s="77">
        <f t="shared" si="2"/>
        <v>3.7615146092718696E-2</v>
      </c>
      <c r="J14" s="76">
        <f>分析係数表!G17</f>
        <v>0.21321961620469082</v>
      </c>
      <c r="K14" s="78">
        <f t="shared" si="3"/>
        <v>8.0202870133728558E-3</v>
      </c>
      <c r="L14" s="79"/>
      <c r="M14" s="80"/>
      <c r="N14" s="81">
        <f>分析係数表!H17</f>
        <v>2.8520008260967912E-3</v>
      </c>
      <c r="O14" s="82">
        <f t="shared" si="4"/>
        <v>8.0818602321559269E-2</v>
      </c>
      <c r="P14" s="76">
        <f>分析係数表!C17</f>
        <v>6.074586697424067E-2</v>
      </c>
      <c r="Q14" s="82">
        <f t="shared" si="5"/>
        <v>4.9093960656694975E-3</v>
      </c>
      <c r="R14" s="83">
        <v>8.9549125149839728E-3</v>
      </c>
      <c r="S14" s="84">
        <f t="shared" si="6"/>
        <v>4.657005860770267E-2</v>
      </c>
      <c r="T14" s="85">
        <f>分析係数表!F17</f>
        <v>0.32302771855010659</v>
      </c>
      <c r="U14" s="86">
        <f t="shared" si="7"/>
        <v>1.5043419784790946E-2</v>
      </c>
      <c r="V14" s="87">
        <f>分析係数表!D17</f>
        <v>9.5948827292110878E-2</v>
      </c>
      <c r="W14" s="88">
        <f t="shared" si="8"/>
        <v>0</v>
      </c>
      <c r="X14" s="76">
        <f>分析係数表!E17</f>
        <v>8.8486140724946691E-2</v>
      </c>
      <c r="Y14" s="89">
        <f t="shared" si="9"/>
        <v>0</v>
      </c>
    </row>
    <row r="15" spans="1:25" x14ac:dyDescent="0.2">
      <c r="A15" s="6" t="s">
        <v>3</v>
      </c>
      <c r="B15" s="5" t="s">
        <v>31</v>
      </c>
      <c r="C15" s="90"/>
      <c r="D15" s="76">
        <f>投入係数表!AC15</f>
        <v>1.9384853967433445E-4</v>
      </c>
      <c r="E15" s="77">
        <f t="shared" si="0"/>
        <v>1.9384853967433446E-2</v>
      </c>
      <c r="F15" s="76">
        <f>分析係数表!C18</f>
        <v>0.54911591355599221</v>
      </c>
      <c r="G15" s="77">
        <f t="shared" si="1"/>
        <v>1.0644531795476716E-2</v>
      </c>
      <c r="H15" s="77">
        <v>3.000695836049248E-2</v>
      </c>
      <c r="I15" s="77">
        <f t="shared" si="2"/>
        <v>3.000695836049248E-2</v>
      </c>
      <c r="J15" s="76">
        <f>分析係数表!G18</f>
        <v>0.21576398062527521</v>
      </c>
      <c r="K15" s="78">
        <f t="shared" si="3"/>
        <v>6.4744207823167399E-3</v>
      </c>
      <c r="L15" s="79"/>
      <c r="M15" s="80"/>
      <c r="N15" s="81">
        <f>分析係数表!H18</f>
        <v>4.5238633793259444E-4</v>
      </c>
      <c r="O15" s="82">
        <f t="shared" si="4"/>
        <v>1.2819502437212849E-2</v>
      </c>
      <c r="P15" s="76">
        <f>分析係数表!C18</f>
        <v>0.54911591355599221</v>
      </c>
      <c r="Q15" s="82">
        <f t="shared" si="5"/>
        <v>7.0393927921434023E-3</v>
      </c>
      <c r="R15" s="83">
        <v>1.6370586428821554E-2</v>
      </c>
      <c r="S15" s="84">
        <f t="shared" si="6"/>
        <v>4.6377544789314037E-2</v>
      </c>
      <c r="T15" s="85">
        <f>分析係数表!F18</f>
        <v>0.45985615734624979</v>
      </c>
      <c r="U15" s="86">
        <f t="shared" si="7"/>
        <v>2.1326999533967543E-2</v>
      </c>
      <c r="V15" s="87">
        <f>分析係数表!D18</f>
        <v>0.12417437252311757</v>
      </c>
      <c r="W15" s="88">
        <f t="shared" si="8"/>
        <v>0</v>
      </c>
      <c r="X15" s="76">
        <f>分析係数表!E18</f>
        <v>0.10024952297079114</v>
      </c>
      <c r="Y15" s="89">
        <f t="shared" si="9"/>
        <v>0</v>
      </c>
    </row>
    <row r="16" spans="1:25" x14ac:dyDescent="0.2">
      <c r="A16" s="6" t="s">
        <v>4</v>
      </c>
      <c r="B16" s="5" t="s">
        <v>32</v>
      </c>
      <c r="C16" s="90"/>
      <c r="D16" s="76">
        <f>投入係数表!AC16</f>
        <v>0</v>
      </c>
      <c r="E16" s="77">
        <f t="shared" si="0"/>
        <v>0</v>
      </c>
      <c r="F16" s="76">
        <f>分析係数表!C19</f>
        <v>2.9142663503896937E-2</v>
      </c>
      <c r="G16" s="77">
        <f t="shared" si="1"/>
        <v>0</v>
      </c>
      <c r="H16" s="77">
        <v>7.7531427220086453E-4</v>
      </c>
      <c r="I16" s="77">
        <f t="shared" si="2"/>
        <v>7.7531427220086453E-4</v>
      </c>
      <c r="J16" s="76">
        <f>分析係数表!G19</f>
        <v>5.9139784946236562E-2</v>
      </c>
      <c r="K16" s="78">
        <f t="shared" si="3"/>
        <v>4.5851919323707043E-5</v>
      </c>
      <c r="L16" s="79"/>
      <c r="M16" s="80"/>
      <c r="N16" s="81">
        <f>分析係数表!H19</f>
        <v>-1.1801382728676376E-4</v>
      </c>
      <c r="O16" s="82">
        <f t="shared" si="4"/>
        <v>-3.344218027099004E-3</v>
      </c>
      <c r="P16" s="76">
        <f>分析係数表!C19</f>
        <v>2.9142663503896937E-2</v>
      </c>
      <c r="Q16" s="82">
        <f t="shared" si="5"/>
        <v>-9.7459420647412359E-5</v>
      </c>
      <c r="R16" s="83">
        <v>2.0833986382642243E-4</v>
      </c>
      <c r="S16" s="84">
        <f t="shared" si="6"/>
        <v>9.8365413602728691E-4</v>
      </c>
      <c r="T16" s="85">
        <f>分析係数表!F19</f>
        <v>0.2446236559139785</v>
      </c>
      <c r="U16" s="86">
        <f t="shared" si="7"/>
        <v>2.4062507090990084E-4</v>
      </c>
      <c r="V16" s="87">
        <f>分析係数表!D19</f>
        <v>3.4946236559139782E-2</v>
      </c>
      <c r="W16" s="88">
        <f t="shared" si="8"/>
        <v>0</v>
      </c>
      <c r="X16" s="76">
        <f>分析係数表!E19</f>
        <v>1.8817204301075269E-2</v>
      </c>
      <c r="Y16" s="89">
        <f t="shared" si="9"/>
        <v>0</v>
      </c>
    </row>
    <row r="17" spans="1:25" x14ac:dyDescent="0.2">
      <c r="A17" s="6" t="s">
        <v>5</v>
      </c>
      <c r="B17" s="5" t="s">
        <v>33</v>
      </c>
      <c r="C17" s="90"/>
      <c r="D17" s="76">
        <f>投入係数表!AC17</f>
        <v>0</v>
      </c>
      <c r="E17" s="77">
        <f t="shared" si="0"/>
        <v>0</v>
      </c>
      <c r="F17" s="76">
        <f>分析係数表!C20</f>
        <v>9.9464422341239977E-3</v>
      </c>
      <c r="G17" s="77">
        <f t="shared" si="1"/>
        <v>0</v>
      </c>
      <c r="H17" s="77">
        <v>1.3972378428672374E-4</v>
      </c>
      <c r="I17" s="77">
        <f t="shared" si="2"/>
        <v>1.3972378428672374E-4</v>
      </c>
      <c r="J17" s="76">
        <f>分析係数表!G20</f>
        <v>0.10126582278481013</v>
      </c>
      <c r="K17" s="78">
        <f t="shared" si="3"/>
        <v>1.4149243978402405E-5</v>
      </c>
      <c r="L17" s="79"/>
      <c r="M17" s="80"/>
      <c r="N17" s="81">
        <f>分析係数表!H20</f>
        <v>5.6056567961212792E-4</v>
      </c>
      <c r="O17" s="82">
        <f t="shared" si="4"/>
        <v>1.5885035628720269E-2</v>
      </c>
      <c r="P17" s="76">
        <f>分析係数表!C20</f>
        <v>9.9464422341239977E-3</v>
      </c>
      <c r="Q17" s="82">
        <f t="shared" si="5"/>
        <v>1.5799958926806775E-4</v>
      </c>
      <c r="R17" s="83">
        <v>2.8546956593988003E-4</v>
      </c>
      <c r="S17" s="84">
        <f t="shared" si="6"/>
        <v>4.2519335022660377E-4</v>
      </c>
      <c r="T17" s="85">
        <f>分析係数表!F20</f>
        <v>0.22784810126582278</v>
      </c>
      <c r="U17" s="86">
        <f t="shared" si="7"/>
        <v>9.6879497519985664E-5</v>
      </c>
      <c r="V17" s="87">
        <f>分析係数表!D20</f>
        <v>1.2658227848101266E-2</v>
      </c>
      <c r="W17" s="88">
        <f t="shared" si="8"/>
        <v>0</v>
      </c>
      <c r="X17" s="76">
        <f>分析係数表!E20</f>
        <v>0</v>
      </c>
      <c r="Y17" s="89">
        <f t="shared" si="9"/>
        <v>0</v>
      </c>
    </row>
    <row r="18" spans="1:25" x14ac:dyDescent="0.2">
      <c r="A18" s="6" t="s">
        <v>6</v>
      </c>
      <c r="B18" s="5" t="s">
        <v>34</v>
      </c>
      <c r="C18" s="90"/>
      <c r="D18" s="76">
        <f>投入係数表!AC18</f>
        <v>3.0369604548979062E-3</v>
      </c>
      <c r="E18" s="77">
        <f t="shared" si="0"/>
        <v>0.30369604548979062</v>
      </c>
      <c r="F18" s="76">
        <f>分析係数表!C21</f>
        <v>0.16340425531914893</v>
      </c>
      <c r="G18" s="77">
        <f t="shared" si="1"/>
        <v>4.9625226156629614E-2</v>
      </c>
      <c r="H18" s="77">
        <v>5.8435314683876714E-2</v>
      </c>
      <c r="I18" s="77">
        <f t="shared" si="2"/>
        <v>5.8435314683876714E-2</v>
      </c>
      <c r="J18" s="76">
        <f>分析係数表!G21</f>
        <v>0.28521373510861947</v>
      </c>
      <c r="K18" s="78">
        <f t="shared" si="3"/>
        <v>1.6666554363236035E-2</v>
      </c>
      <c r="L18" s="79"/>
      <c r="M18" s="80"/>
      <c r="N18" s="81">
        <f>分析係数表!H21</f>
        <v>9.2444164707964954E-4</v>
      </c>
      <c r="O18" s="82">
        <f t="shared" si="4"/>
        <v>2.6196374545608865E-2</v>
      </c>
      <c r="P18" s="76">
        <f>分析係数表!C21</f>
        <v>0.16340425531914893</v>
      </c>
      <c r="Q18" s="82">
        <f t="shared" si="5"/>
        <v>4.2805990746867251E-3</v>
      </c>
      <c r="R18" s="83">
        <v>9.0268528971579141E-3</v>
      </c>
      <c r="S18" s="84">
        <f t="shared" si="6"/>
        <v>6.7462167581034627E-2</v>
      </c>
      <c r="T18" s="85">
        <f>分析係数表!F21</f>
        <v>0.42560149497780891</v>
      </c>
      <c r="U18" s="86">
        <f t="shared" si="7"/>
        <v>2.8711999376931811E-2</v>
      </c>
      <c r="V18" s="87">
        <f>分析係数表!D21</f>
        <v>2.6862882504087832E-2</v>
      </c>
      <c r="W18" s="88">
        <f t="shared" si="8"/>
        <v>0</v>
      </c>
      <c r="X18" s="76">
        <f>分析係数表!E21</f>
        <v>1.5884139219808455E-2</v>
      </c>
      <c r="Y18" s="89">
        <f t="shared" si="9"/>
        <v>0</v>
      </c>
    </row>
    <row r="19" spans="1:25" x14ac:dyDescent="0.2">
      <c r="A19" s="6" t="s">
        <v>7</v>
      </c>
      <c r="B19" s="5" t="s">
        <v>268</v>
      </c>
      <c r="C19" s="90"/>
      <c r="D19" s="76">
        <f>投入係数表!AC19</f>
        <v>0</v>
      </c>
      <c r="E19" s="77">
        <f t="shared" si="0"/>
        <v>0</v>
      </c>
      <c r="F19" s="76">
        <f>分析係数表!C22</f>
        <v>3.8216560509554132E-2</v>
      </c>
      <c r="G19" s="77">
        <f t="shared" si="1"/>
        <v>0</v>
      </c>
      <c r="H19" s="77">
        <v>1.2178545981890434E-3</v>
      </c>
      <c r="I19" s="77">
        <f t="shared" si="2"/>
        <v>1.2178545981890434E-3</v>
      </c>
      <c r="J19" s="76">
        <f>分析係数表!G22</f>
        <v>0.19408999328408327</v>
      </c>
      <c r="K19" s="78">
        <f t="shared" si="3"/>
        <v>2.3637339078350138E-4</v>
      </c>
      <c r="L19" s="79"/>
      <c r="M19" s="80"/>
      <c r="N19" s="81">
        <f>分析係数表!H22</f>
        <v>3.9337942428921259E-5</v>
      </c>
      <c r="O19" s="82">
        <f t="shared" si="4"/>
        <v>1.1147393423663347E-3</v>
      </c>
      <c r="P19" s="76">
        <f>分析係数表!C22</f>
        <v>3.8216560509554132E-2</v>
      </c>
      <c r="Q19" s="82">
        <f t="shared" si="5"/>
        <v>4.2601503529923609E-5</v>
      </c>
      <c r="R19" s="83">
        <v>3.9807690158551222E-4</v>
      </c>
      <c r="S19" s="84">
        <f t="shared" si="6"/>
        <v>1.6159314997745556E-3</v>
      </c>
      <c r="T19" s="85">
        <f>分析係数表!F22</f>
        <v>0.41168569509738079</v>
      </c>
      <c r="U19" s="86">
        <f t="shared" si="7"/>
        <v>6.6525588271444094E-4</v>
      </c>
      <c r="V19" s="87">
        <f>分析係数表!D22</f>
        <v>5.4398925453324379E-2</v>
      </c>
      <c r="W19" s="88">
        <f t="shared" si="8"/>
        <v>0</v>
      </c>
      <c r="X19" s="76">
        <f>分析係数表!E22</f>
        <v>5.104096709200806E-2</v>
      </c>
      <c r="Y19" s="89">
        <f t="shared" si="9"/>
        <v>0</v>
      </c>
    </row>
    <row r="20" spans="1:25" x14ac:dyDescent="0.2">
      <c r="A20" s="6" t="s">
        <v>8</v>
      </c>
      <c r="B20" s="5" t="s">
        <v>269</v>
      </c>
      <c r="C20" s="90"/>
      <c r="D20" s="76">
        <f>投入係数表!AC20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8.3605450677475099E-4</v>
      </c>
      <c r="P20" s="76">
        <f>分析係数表!C23</f>
        <v>0</v>
      </c>
      <c r="Q20" s="82">
        <f t="shared" si="5"/>
        <v>0</v>
      </c>
      <c r="R20" s="83">
        <v>0</v>
      </c>
      <c r="S20" s="84">
        <f t="shared" si="6"/>
        <v>0</v>
      </c>
      <c r="T20" s="85">
        <f>分析係数表!F23</f>
        <v>0.44087572102779232</v>
      </c>
      <c r="U20" s="86">
        <f t="shared" si="7"/>
        <v>0</v>
      </c>
      <c r="V20" s="87">
        <f>分析係数表!D23</f>
        <v>3.2773990561090718E-2</v>
      </c>
      <c r="W20" s="88">
        <f t="shared" si="8"/>
        <v>0</v>
      </c>
      <c r="X20" s="76">
        <f>分析係数表!E23</f>
        <v>2.9103303618248557E-2</v>
      </c>
      <c r="Y20" s="89">
        <f t="shared" si="9"/>
        <v>0</v>
      </c>
    </row>
    <row r="21" spans="1:25" x14ac:dyDescent="0.2">
      <c r="A21" s="6" t="s">
        <v>9</v>
      </c>
      <c r="B21" s="5" t="s">
        <v>270</v>
      </c>
      <c r="C21" s="90"/>
      <c r="D21" s="76">
        <f>投入係数表!AC21</f>
        <v>1.1630912380460067E-3</v>
      </c>
      <c r="E21" s="77">
        <f t="shared" si="0"/>
        <v>0.11630912380460068</v>
      </c>
      <c r="F21" s="76">
        <f>分析係数表!C24</f>
        <v>0.44444444444444442</v>
      </c>
      <c r="G21" s="77">
        <f t="shared" si="1"/>
        <v>5.1692943913155855E-2</v>
      </c>
      <c r="H21" s="77">
        <v>6.3155975275389839E-2</v>
      </c>
      <c r="I21" s="77">
        <f t="shared" si="2"/>
        <v>6.3155975275389839E-2</v>
      </c>
      <c r="J21" s="76">
        <f>分析係数表!G24</f>
        <v>0.20874587458745875</v>
      </c>
      <c r="K21" s="78">
        <f t="shared" si="3"/>
        <v>1.3183549294285172E-2</v>
      </c>
      <c r="L21" s="79"/>
      <c r="M21" s="80"/>
      <c r="N21" s="81">
        <f>分析係数表!H24</f>
        <v>3.6387596746752162E-4</v>
      </c>
      <c r="O21" s="82">
        <f t="shared" si="4"/>
        <v>1.0311338916888596E-2</v>
      </c>
      <c r="P21" s="76">
        <f>分析係数表!C24</f>
        <v>0.44444444444444442</v>
      </c>
      <c r="Q21" s="82">
        <f t="shared" si="5"/>
        <v>4.5828172963949315E-3</v>
      </c>
      <c r="R21" s="83">
        <v>1.5970089182493867E-2</v>
      </c>
      <c r="S21" s="84">
        <f t="shared" si="6"/>
        <v>7.9126064457883699E-2</v>
      </c>
      <c r="T21" s="85">
        <f>分析係数表!F24</f>
        <v>0.39356435643564358</v>
      </c>
      <c r="U21" s="86">
        <f t="shared" si="7"/>
        <v>3.1141198635652248E-2</v>
      </c>
      <c r="V21" s="87">
        <f>分析係数表!D24</f>
        <v>4.9504950495049507E-2</v>
      </c>
      <c r="W21" s="88">
        <f t="shared" si="8"/>
        <v>0</v>
      </c>
      <c r="X21" s="76">
        <f>分析係数表!E24</f>
        <v>5.1980198019801978E-2</v>
      </c>
      <c r="Y21" s="89">
        <f t="shared" si="9"/>
        <v>0</v>
      </c>
    </row>
    <row r="22" spans="1:25" x14ac:dyDescent="0.2">
      <c r="A22" s="6" t="s">
        <v>10</v>
      </c>
      <c r="B22" s="5" t="s">
        <v>271</v>
      </c>
      <c r="C22" s="90"/>
      <c r="D22" s="76">
        <f>投入係数表!AC22</f>
        <v>0</v>
      </c>
      <c r="E22" s="77">
        <f t="shared" si="0"/>
        <v>0</v>
      </c>
      <c r="F22" s="76">
        <f>分析係数表!C25</f>
        <v>6.3926940639269514E-3</v>
      </c>
      <c r="G22" s="77">
        <f t="shared" si="1"/>
        <v>0</v>
      </c>
      <c r="H22" s="77">
        <v>3.2119338259799522E-4</v>
      </c>
      <c r="I22" s="77">
        <f t="shared" si="2"/>
        <v>3.2119338259799522E-4</v>
      </c>
      <c r="J22" s="76">
        <f>分析係数表!G25</f>
        <v>0.2</v>
      </c>
      <c r="K22" s="78">
        <f t="shared" si="3"/>
        <v>6.4238676519599053E-5</v>
      </c>
      <c r="L22" s="79"/>
      <c r="M22" s="80"/>
      <c r="N22" s="81">
        <f>分析係数表!H25</f>
        <v>5.212277371832066E-4</v>
      </c>
      <c r="O22" s="82">
        <f t="shared" si="4"/>
        <v>1.4770296286353934E-2</v>
      </c>
      <c r="P22" s="76">
        <f>分析係数表!C25</f>
        <v>6.3926940639269514E-3</v>
      </c>
      <c r="Q22" s="82">
        <f t="shared" si="5"/>
        <v>9.4421985392217092E-5</v>
      </c>
      <c r="R22" s="83">
        <v>2.4837705166884947E-4</v>
      </c>
      <c r="S22" s="84">
        <f t="shared" si="6"/>
        <v>5.6957043426684464E-4</v>
      </c>
      <c r="T22" s="85">
        <f>分析係数表!F25</f>
        <v>0.35238095238095241</v>
      </c>
      <c r="U22" s="86">
        <f t="shared" si="7"/>
        <v>2.0070577207498337E-4</v>
      </c>
      <c r="V22" s="87">
        <f>分析係数表!D25</f>
        <v>0.33333333333333331</v>
      </c>
      <c r="W22" s="88">
        <f t="shared" si="8"/>
        <v>0</v>
      </c>
      <c r="X22" s="76">
        <f>分析係数表!E25</f>
        <v>6.6666666666666666E-2</v>
      </c>
      <c r="Y22" s="89">
        <f t="shared" si="9"/>
        <v>0</v>
      </c>
    </row>
    <row r="23" spans="1:25" x14ac:dyDescent="0.2">
      <c r="A23" s="6" t="s">
        <v>11</v>
      </c>
      <c r="B23" s="5" t="s">
        <v>35</v>
      </c>
      <c r="C23" s="90"/>
      <c r="D23" s="76">
        <f>投入係数表!AC23</f>
        <v>1.9384853967433445E-4</v>
      </c>
      <c r="E23" s="77">
        <f t="shared" si="0"/>
        <v>1.9384853967433446E-2</v>
      </c>
      <c r="F23" s="76">
        <f>分析係数表!C26</f>
        <v>0.22258379433778064</v>
      </c>
      <c r="G23" s="77">
        <f t="shared" si="1"/>
        <v>4.3147543487551173E-3</v>
      </c>
      <c r="H23" s="77">
        <v>1.0401480345280257E-2</v>
      </c>
      <c r="I23" s="77">
        <f t="shared" si="2"/>
        <v>1.0401480345280257E-2</v>
      </c>
      <c r="J23" s="76">
        <f>分析係数表!G26</f>
        <v>0.19608865710560625</v>
      </c>
      <c r="K23" s="78">
        <f t="shared" si="3"/>
        <v>2.0396123128163632E-3</v>
      </c>
      <c r="L23" s="79"/>
      <c r="M23" s="80"/>
      <c r="N23" s="81">
        <f>分析係数表!H26</f>
        <v>1.1073630793741334E-2</v>
      </c>
      <c r="O23" s="82">
        <f t="shared" si="4"/>
        <v>0.31379912487612321</v>
      </c>
      <c r="P23" s="76">
        <f>分析係数表!C26</f>
        <v>0.22258379433778064</v>
      </c>
      <c r="Q23" s="82">
        <f t="shared" si="5"/>
        <v>6.9846599874802559E-2</v>
      </c>
      <c r="R23" s="83">
        <v>7.344525590742694E-2</v>
      </c>
      <c r="S23" s="84">
        <f t="shared" si="6"/>
        <v>8.3846736252707194E-2</v>
      </c>
      <c r="T23" s="85">
        <f>分析係数表!F26</f>
        <v>0.33481095176010428</v>
      </c>
      <c r="U23" s="86">
        <f t="shared" si="7"/>
        <v>2.8072805566747336E-2</v>
      </c>
      <c r="V23" s="87">
        <f>分析係数表!D26</f>
        <v>0.20704041720990873</v>
      </c>
      <c r="W23" s="88">
        <f t="shared" si="8"/>
        <v>0</v>
      </c>
      <c r="X23" s="76">
        <f>分析係数表!E26</f>
        <v>0.22842242503259452</v>
      </c>
      <c r="Y23" s="89">
        <f t="shared" si="9"/>
        <v>0</v>
      </c>
    </row>
    <row r="24" spans="1:25" x14ac:dyDescent="0.2">
      <c r="A24" s="6" t="s">
        <v>12</v>
      </c>
      <c r="B24" s="5" t="s">
        <v>365</v>
      </c>
      <c r="C24" s="90"/>
      <c r="D24" s="76">
        <f>投入係数表!AC24</f>
        <v>3.2308089945722409E-4</v>
      </c>
      <c r="E24" s="77">
        <f t="shared" si="0"/>
        <v>3.2308089945722408E-2</v>
      </c>
      <c r="F24" s="76">
        <f>分析係数表!C27</f>
        <v>1.0521885521885488E-2</v>
      </c>
      <c r="G24" s="77">
        <f t="shared" si="1"/>
        <v>3.3994202383967072E-4</v>
      </c>
      <c r="H24" s="77">
        <v>4.1304256646764804E-4</v>
      </c>
      <c r="I24" s="77">
        <f t="shared" si="2"/>
        <v>4.1304256646764804E-4</v>
      </c>
      <c r="J24" s="76">
        <f>分析係数表!G27</f>
        <v>0.17391304347826086</v>
      </c>
      <c r="K24" s="78">
        <f t="shared" si="3"/>
        <v>7.183348982046052E-5</v>
      </c>
      <c r="L24" s="79"/>
      <c r="M24" s="80"/>
      <c r="N24" s="81">
        <f>分析係数表!H27</f>
        <v>1.0867106595989497E-2</v>
      </c>
      <c r="O24" s="82">
        <f t="shared" si="4"/>
        <v>0.30794674332869998</v>
      </c>
      <c r="P24" s="76">
        <f>分析係数表!C27</f>
        <v>1.0521885521885488E-2</v>
      </c>
      <c r="Q24" s="82">
        <f t="shared" si="5"/>
        <v>3.2401803801420347E-3</v>
      </c>
      <c r="R24" s="83">
        <v>3.266647967654334E-3</v>
      </c>
      <c r="S24" s="84">
        <f t="shared" si="6"/>
        <v>3.6796905341219821E-3</v>
      </c>
      <c r="T24" s="85">
        <f>分析係数表!F27</f>
        <v>0.36231884057971014</v>
      </c>
      <c r="U24" s="86">
        <f t="shared" si="7"/>
        <v>1.3332212080152108E-3</v>
      </c>
      <c r="V24" s="87">
        <f>分析係数表!D27</f>
        <v>0</v>
      </c>
      <c r="W24" s="88">
        <f t="shared" si="8"/>
        <v>0</v>
      </c>
      <c r="X24" s="76">
        <f>分析係数表!E27</f>
        <v>0</v>
      </c>
      <c r="Y24" s="89">
        <f t="shared" si="9"/>
        <v>0</v>
      </c>
    </row>
    <row r="25" spans="1:25" x14ac:dyDescent="0.2">
      <c r="A25" s="6" t="s">
        <v>13</v>
      </c>
      <c r="B25" s="5" t="s">
        <v>191</v>
      </c>
      <c r="C25" s="90"/>
      <c r="D25" s="76">
        <f>投入係数表!AC25</f>
        <v>0</v>
      </c>
      <c r="E25" s="77">
        <f t="shared" si="0"/>
        <v>0</v>
      </c>
      <c r="F25" s="76">
        <f>分析係数表!C28</f>
        <v>5.934473521533068E-2</v>
      </c>
      <c r="G25" s="77">
        <f t="shared" si="1"/>
        <v>0</v>
      </c>
      <c r="H25" s="77">
        <v>5.8513634862693243E-3</v>
      </c>
      <c r="I25" s="77">
        <f t="shared" si="2"/>
        <v>5.8513634862693243E-3</v>
      </c>
      <c r="J25" s="76">
        <f>分析係数表!G28</f>
        <v>0.12525252525252525</v>
      </c>
      <c r="K25" s="78">
        <f t="shared" si="3"/>
        <v>7.3289805282565276E-4</v>
      </c>
      <c r="L25" s="79"/>
      <c r="M25" s="80"/>
      <c r="N25" s="81">
        <f>分析係数表!H28</f>
        <v>2.0780268088077654E-2</v>
      </c>
      <c r="O25" s="82">
        <f t="shared" si="4"/>
        <v>0.58886105760501628</v>
      </c>
      <c r="P25" s="76">
        <f>分析係数表!C28</f>
        <v>5.934473521533068E-2</v>
      </c>
      <c r="Q25" s="82">
        <f t="shared" si="5"/>
        <v>3.4945803542189277E-2</v>
      </c>
      <c r="R25" s="83">
        <v>3.7391415113048554E-2</v>
      </c>
      <c r="S25" s="84">
        <f t="shared" si="6"/>
        <v>4.3242778599317876E-2</v>
      </c>
      <c r="T25" s="85">
        <f>分析係数表!F28</f>
        <v>0.21414141414141413</v>
      </c>
      <c r="U25" s="86">
        <f t="shared" si="7"/>
        <v>9.2600697606620101E-3</v>
      </c>
      <c r="V25" s="87">
        <f>分析係数表!D28</f>
        <v>5.909090909090909E-2</v>
      </c>
      <c r="W25" s="88">
        <f t="shared" si="8"/>
        <v>0</v>
      </c>
      <c r="X25" s="76">
        <f>分析係数表!E28</f>
        <v>5.4040404040404041E-2</v>
      </c>
      <c r="Y25" s="89">
        <f t="shared" si="9"/>
        <v>0</v>
      </c>
    </row>
    <row r="26" spans="1:25" x14ac:dyDescent="0.2">
      <c r="A26" s="6" t="s">
        <v>14</v>
      </c>
      <c r="B26" s="5" t="s">
        <v>50</v>
      </c>
      <c r="C26" s="90"/>
      <c r="D26" s="76">
        <f>投入係数表!AC26</f>
        <v>6.3970018092530372E-3</v>
      </c>
      <c r="E26" s="77">
        <f t="shared" si="0"/>
        <v>0.63970018092530367</v>
      </c>
      <c r="F26" s="76">
        <f>分析係数表!C29</f>
        <v>0.10737736577829282</v>
      </c>
      <c r="G26" s="77">
        <f t="shared" si="1"/>
        <v>6.868932031565643E-2</v>
      </c>
      <c r="H26" s="77">
        <v>7.5580928827510441E-2</v>
      </c>
      <c r="I26" s="77">
        <f t="shared" si="2"/>
        <v>7.5580928827510441E-2</v>
      </c>
      <c r="J26" s="76">
        <f>分析係数表!G29</f>
        <v>0.26220204313280365</v>
      </c>
      <c r="K26" s="78">
        <f t="shared" si="3"/>
        <v>1.9817473960448254E-2</v>
      </c>
      <c r="L26" s="79"/>
      <c r="M26" s="80"/>
      <c r="N26" s="81">
        <f>分析係数表!H29</f>
        <v>9.8049821504086233E-3</v>
      </c>
      <c r="O26" s="82">
        <f t="shared" si="4"/>
        <v>0.27784878108480893</v>
      </c>
      <c r="P26" s="76">
        <f>分析係数表!C29</f>
        <v>0.10737736577829282</v>
      </c>
      <c r="Q26" s="82">
        <f t="shared" si="5"/>
        <v>2.9834670197596336E-2</v>
      </c>
      <c r="R26" s="83">
        <v>3.8271374967026477E-2</v>
      </c>
      <c r="S26" s="84">
        <f t="shared" si="6"/>
        <v>0.11385230379453692</v>
      </c>
      <c r="T26" s="85">
        <f>分析係数表!F29</f>
        <v>0.42792281498297391</v>
      </c>
      <c r="U26" s="86">
        <f t="shared" si="7"/>
        <v>4.871999833205496E-2</v>
      </c>
      <c r="V26" s="87">
        <f>分析係数表!D29</f>
        <v>0.20204313280363223</v>
      </c>
      <c r="W26" s="88">
        <f t="shared" si="8"/>
        <v>0</v>
      </c>
      <c r="X26" s="76">
        <f>分析係数表!E29</f>
        <v>0.12031782065834279</v>
      </c>
      <c r="Y26" s="89">
        <f t="shared" si="9"/>
        <v>0</v>
      </c>
    </row>
    <row r="27" spans="1:25" x14ac:dyDescent="0.2">
      <c r="A27" s="6" t="s">
        <v>15</v>
      </c>
      <c r="B27" s="5" t="s">
        <v>36</v>
      </c>
      <c r="C27" s="90"/>
      <c r="D27" s="76">
        <f>投入係数表!AC27</f>
        <v>3.0369604548979062E-3</v>
      </c>
      <c r="E27" s="77">
        <f t="shared" si="0"/>
        <v>0.30369604548979062</v>
      </c>
      <c r="F27" s="76">
        <f>分析係数表!C30</f>
        <v>1</v>
      </c>
      <c r="G27" s="77">
        <f t="shared" si="1"/>
        <v>0.30369604548979062</v>
      </c>
      <c r="H27" s="77">
        <v>0.35121491318757114</v>
      </c>
      <c r="I27" s="77">
        <f t="shared" si="2"/>
        <v>0.35121491318757114</v>
      </c>
      <c r="J27" s="76">
        <f>分析係数表!G30</f>
        <v>0.34459787999611008</v>
      </c>
      <c r="K27" s="78">
        <f t="shared" si="3"/>
        <v>0.12102791450745486</v>
      </c>
      <c r="L27" s="79"/>
      <c r="M27" s="80"/>
      <c r="N27" s="81">
        <f>分析係数表!H30</f>
        <v>0</v>
      </c>
      <c r="O27" s="82">
        <f t="shared" si="4"/>
        <v>0</v>
      </c>
      <c r="P27" s="76">
        <f>分析係数表!C30</f>
        <v>1</v>
      </c>
      <c r="Q27" s="82">
        <f t="shared" si="5"/>
        <v>0</v>
      </c>
      <c r="R27" s="83">
        <v>7.0841569653868286E-2</v>
      </c>
      <c r="S27" s="84">
        <f t="shared" si="6"/>
        <v>0.42205648284143943</v>
      </c>
      <c r="T27" s="85">
        <f>分析係数表!F30</f>
        <v>0.44063016629388313</v>
      </c>
      <c r="U27" s="86">
        <f t="shared" si="7"/>
        <v>0.18597081821983488</v>
      </c>
      <c r="V27" s="87">
        <f>分析係数表!D30</f>
        <v>9.4184576485461441E-2</v>
      </c>
      <c r="W27" s="88">
        <f t="shared" si="8"/>
        <v>0</v>
      </c>
      <c r="X27" s="76">
        <f>分析係数表!E30</f>
        <v>6.5934065934065936E-2</v>
      </c>
      <c r="Y27" s="89">
        <f t="shared" si="9"/>
        <v>0</v>
      </c>
    </row>
    <row r="28" spans="1:25" x14ac:dyDescent="0.2">
      <c r="A28" s="6" t="s">
        <v>16</v>
      </c>
      <c r="B28" s="5" t="s">
        <v>192</v>
      </c>
      <c r="C28" s="90"/>
      <c r="D28" s="76">
        <f>投入係数表!AC28</f>
        <v>2.358490566037736E-2</v>
      </c>
      <c r="E28" s="77">
        <f t="shared" si="0"/>
        <v>2.358490566037736</v>
      </c>
      <c r="F28" s="76">
        <f>分析係数表!C31</f>
        <v>0.18861092824226466</v>
      </c>
      <c r="G28" s="77">
        <f t="shared" si="1"/>
        <v>0.4448370949110016</v>
      </c>
      <c r="H28" s="77">
        <v>0.46837800136699143</v>
      </c>
      <c r="I28" s="77">
        <f t="shared" si="2"/>
        <v>0.46837800136699143</v>
      </c>
      <c r="J28" s="76">
        <f>分析係数表!G31</f>
        <v>7.1118820468343447E-2</v>
      </c>
      <c r="K28" s="78">
        <f t="shared" si="3"/>
        <v>3.3310490990540585E-2</v>
      </c>
      <c r="L28" s="79"/>
      <c r="M28" s="80"/>
      <c r="N28" s="81">
        <f>分析係数表!H31</f>
        <v>2.3061868748955085E-2</v>
      </c>
      <c r="O28" s="82">
        <f t="shared" si="4"/>
        <v>0.65351593946226372</v>
      </c>
      <c r="P28" s="76">
        <f>分析係数表!C31</f>
        <v>0.18861092824226466</v>
      </c>
      <c r="Q28" s="82">
        <f t="shared" si="5"/>
        <v>0.12326024796309321</v>
      </c>
      <c r="R28" s="83">
        <v>0.15867475383513494</v>
      </c>
      <c r="S28" s="84">
        <f t="shared" si="6"/>
        <v>0.62705275520212633</v>
      </c>
      <c r="T28" s="85">
        <f>分析係数表!F31</f>
        <v>0.34518647007805725</v>
      </c>
      <c r="U28" s="86">
        <f t="shared" si="7"/>
        <v>0.21645012712094214</v>
      </c>
      <c r="V28" s="87">
        <f>分析係数表!D31</f>
        <v>8.6730268863833475E-4</v>
      </c>
      <c r="W28" s="88">
        <f t="shared" si="8"/>
        <v>0</v>
      </c>
      <c r="X28" s="76">
        <f>分析係数表!E31</f>
        <v>8.6730268863833475E-4</v>
      </c>
      <c r="Y28" s="89">
        <f t="shared" si="9"/>
        <v>0</v>
      </c>
    </row>
    <row r="29" spans="1:25" x14ac:dyDescent="0.2">
      <c r="A29" s="6" t="s">
        <v>17</v>
      </c>
      <c r="B29" s="5" t="s">
        <v>272</v>
      </c>
      <c r="C29" s="90"/>
      <c r="D29" s="76">
        <f>投入係数表!AC29</f>
        <v>2.3261824760920135E-3</v>
      </c>
      <c r="E29" s="77">
        <f t="shared" si="0"/>
        <v>0.23261824760920136</v>
      </c>
      <c r="F29" s="76">
        <f>分析係数表!C32</f>
        <v>1</v>
      </c>
      <c r="G29" s="77">
        <f t="shared" si="1"/>
        <v>0.23261824760920136</v>
      </c>
      <c r="H29" s="77">
        <v>0.266501714907461</v>
      </c>
      <c r="I29" s="77">
        <f t="shared" si="2"/>
        <v>0.266501714907461</v>
      </c>
      <c r="J29" s="76">
        <f>分析係数表!G32</f>
        <v>0.14006342494714588</v>
      </c>
      <c r="K29" s="78">
        <f t="shared" si="3"/>
        <v>3.7327142944226829E-2</v>
      </c>
      <c r="L29" s="79"/>
      <c r="M29" s="80"/>
      <c r="N29" s="81">
        <f>分析係数表!H32</f>
        <v>6.5891053568443107E-3</v>
      </c>
      <c r="O29" s="82">
        <f t="shared" si="4"/>
        <v>0.18671883984636106</v>
      </c>
      <c r="P29" s="76">
        <f>分析係数表!C32</f>
        <v>1</v>
      </c>
      <c r="Q29" s="82">
        <f t="shared" si="5"/>
        <v>0.18671883984636106</v>
      </c>
      <c r="R29" s="83">
        <v>0.24375710728628538</v>
      </c>
      <c r="S29" s="84">
        <f t="shared" si="6"/>
        <v>0.51025882219374641</v>
      </c>
      <c r="T29" s="85">
        <f>分析係数表!F32</f>
        <v>0.48202959830866809</v>
      </c>
      <c r="U29" s="86">
        <f t="shared" si="7"/>
        <v>0.24595985509550569</v>
      </c>
      <c r="V29" s="87">
        <f>分析係数表!D32</f>
        <v>1.7441860465116279E-2</v>
      </c>
      <c r="W29" s="88">
        <f t="shared" si="8"/>
        <v>0</v>
      </c>
      <c r="X29" s="76">
        <f>分析係数表!E32</f>
        <v>2.6427061310782242E-2</v>
      </c>
      <c r="Y29" s="89">
        <f t="shared" si="9"/>
        <v>0</v>
      </c>
    </row>
    <row r="30" spans="1:25" x14ac:dyDescent="0.2">
      <c r="A30" s="6" t="s">
        <v>18</v>
      </c>
      <c r="B30" s="5" t="s">
        <v>273</v>
      </c>
      <c r="C30" s="90"/>
      <c r="D30" s="76">
        <f>投入係数表!AC30</f>
        <v>1.3569397777203412E-3</v>
      </c>
      <c r="E30" s="77">
        <f t="shared" si="0"/>
        <v>0.13569397777203412</v>
      </c>
      <c r="F30" s="76">
        <f>分析係数表!C33</f>
        <v>0.72406639004149376</v>
      </c>
      <c r="G30" s="77">
        <f t="shared" si="1"/>
        <v>9.8251448635767444E-2</v>
      </c>
      <c r="H30" s="77">
        <v>0.10992386524238451</v>
      </c>
      <c r="I30" s="77">
        <f t="shared" si="2"/>
        <v>0.10992386524238451</v>
      </c>
      <c r="J30" s="76">
        <f>分析係数表!G33</f>
        <v>0.50714966634890368</v>
      </c>
      <c r="K30" s="78">
        <f t="shared" si="3"/>
        <v>5.5747851581457154E-2</v>
      </c>
      <c r="L30" s="79"/>
      <c r="M30" s="80"/>
      <c r="N30" s="81">
        <f>分析係数表!H33</f>
        <v>9.6377958950857076E-4</v>
      </c>
      <c r="O30" s="82">
        <f t="shared" si="4"/>
        <v>2.7311113887975198E-2</v>
      </c>
      <c r="P30" s="76">
        <f>分析係数表!C33</f>
        <v>0.72406639004149376</v>
      </c>
      <c r="Q30" s="82">
        <f t="shared" si="5"/>
        <v>1.9775059640878306E-2</v>
      </c>
      <c r="R30" s="83">
        <v>6.1260426348863938E-2</v>
      </c>
      <c r="S30" s="84">
        <f t="shared" si="6"/>
        <v>0.17118429159124846</v>
      </c>
      <c r="T30" s="85">
        <f>分析係数表!F33</f>
        <v>0.64537654909437558</v>
      </c>
      <c r="U30" s="86">
        <f t="shared" si="7"/>
        <v>0.11047832736632526</v>
      </c>
      <c r="V30" s="87">
        <f>分析係数表!D33</f>
        <v>8.8655862726406104E-2</v>
      </c>
      <c r="W30" s="88">
        <f t="shared" si="8"/>
        <v>0</v>
      </c>
      <c r="X30" s="76">
        <f>分析係数表!E33</f>
        <v>8.3889418493803616E-2</v>
      </c>
      <c r="Y30" s="89">
        <f t="shared" si="9"/>
        <v>0</v>
      </c>
    </row>
    <row r="31" spans="1:25" x14ac:dyDescent="0.2">
      <c r="A31" s="6" t="s">
        <v>19</v>
      </c>
      <c r="B31" s="5" t="s">
        <v>274</v>
      </c>
      <c r="C31" s="75">
        <f>最終需要_まとめ!C32</f>
        <v>100</v>
      </c>
      <c r="D31" s="76">
        <f>投入係数表!AC31</f>
        <v>1.1437063840785733E-2</v>
      </c>
      <c r="E31" s="77">
        <f t="shared" si="0"/>
        <v>1.1437063840785733</v>
      </c>
      <c r="F31" s="76">
        <f>分析係数表!C34</f>
        <v>0.32384390579336431</v>
      </c>
      <c r="G31" s="77">
        <f t="shared" si="1"/>
        <v>0.37038234250081081</v>
      </c>
      <c r="H31" s="77">
        <v>0.4400463868452526</v>
      </c>
      <c r="I31" s="77">
        <f t="shared" si="2"/>
        <v>100.44004638684525</v>
      </c>
      <c r="J31" s="76">
        <f>分析係数表!G34</f>
        <v>0.42504523132592403</v>
      </c>
      <c r="K31" s="78">
        <f t="shared" si="3"/>
        <v>42.691562750883179</v>
      </c>
      <c r="L31" s="79"/>
      <c r="M31" s="80"/>
      <c r="N31" s="81">
        <f>分析係数表!H34</f>
        <v>0.16282957819891231</v>
      </c>
      <c r="O31" s="82">
        <f t="shared" si="4"/>
        <v>4.6141848228898512</v>
      </c>
      <c r="P31" s="76">
        <f>分析係数表!C34</f>
        <v>0.32384390579336431</v>
      </c>
      <c r="Q31" s="82">
        <f t="shared" si="5"/>
        <v>1.4942756350971123</v>
      </c>
      <c r="R31" s="83">
        <v>1.6135361898685234</v>
      </c>
      <c r="S31" s="84">
        <f t="shared" si="6"/>
        <v>102.05358257671378</v>
      </c>
      <c r="T31" s="85">
        <f>分析係数表!F34</f>
        <v>0.69998707676402172</v>
      </c>
      <c r="U31" s="86">
        <f t="shared" si="7"/>
        <v>71.436188941169576</v>
      </c>
      <c r="V31" s="87">
        <f>分析係数表!D34</f>
        <v>0.29303437580770225</v>
      </c>
      <c r="W31" s="88">
        <f t="shared" si="8"/>
        <v>30</v>
      </c>
      <c r="X31" s="76">
        <f>分析係数表!E34</f>
        <v>0.18493150684931506</v>
      </c>
      <c r="Y31" s="89">
        <f t="shared" si="9"/>
        <v>19</v>
      </c>
    </row>
    <row r="32" spans="1:25" x14ac:dyDescent="0.2">
      <c r="A32" s="6" t="s">
        <v>20</v>
      </c>
      <c r="B32" s="5" t="s">
        <v>37</v>
      </c>
      <c r="C32" s="90"/>
      <c r="D32" s="76">
        <f>投入係数表!AC32</f>
        <v>1.7640217110364436E-2</v>
      </c>
      <c r="E32" s="77">
        <f t="shared" si="0"/>
        <v>1.7640217110364436</v>
      </c>
      <c r="F32" s="76">
        <f>分析係数表!C35</f>
        <v>0.26996197718631176</v>
      </c>
      <c r="G32" s="77">
        <f t="shared" si="1"/>
        <v>0.47621878891097902</v>
      </c>
      <c r="H32" s="77">
        <v>0.55744429745180968</v>
      </c>
      <c r="I32" s="77">
        <f t="shared" si="2"/>
        <v>0.55744429745180968</v>
      </c>
      <c r="J32" s="76">
        <f>分析係数表!G35</f>
        <v>0.31501962183374954</v>
      </c>
      <c r="K32" s="78">
        <f t="shared" si="3"/>
        <v>0.17560589177664929</v>
      </c>
      <c r="L32" s="79"/>
      <c r="M32" s="80"/>
      <c r="N32" s="81">
        <f>分析係数表!H35</f>
        <v>6.1563879901261762E-2</v>
      </c>
      <c r="O32" s="82">
        <f t="shared" si="4"/>
        <v>1.7445670708033136</v>
      </c>
      <c r="P32" s="76">
        <f>分析係数表!C35</f>
        <v>0.26996197718631176</v>
      </c>
      <c r="Q32" s="82">
        <f t="shared" si="5"/>
        <v>0.4709667757681949</v>
      </c>
      <c r="R32" s="83">
        <v>0.59284844116187319</v>
      </c>
      <c r="S32" s="84">
        <f t="shared" si="6"/>
        <v>1.150292738613683</v>
      </c>
      <c r="T32" s="85">
        <f>分析係数表!F35</f>
        <v>0.64537995005351412</v>
      </c>
      <c r="U32" s="86">
        <f t="shared" si="7"/>
        <v>0.74237587019341866</v>
      </c>
      <c r="V32" s="87">
        <f>分析係数表!D35</f>
        <v>0.12557973599714592</v>
      </c>
      <c r="W32" s="88">
        <f t="shared" si="8"/>
        <v>0</v>
      </c>
      <c r="X32" s="76">
        <f>分析係数表!E35</f>
        <v>0.11630396004281128</v>
      </c>
      <c r="Y32" s="89">
        <f t="shared" si="9"/>
        <v>0</v>
      </c>
    </row>
    <row r="33" spans="1:25" x14ac:dyDescent="0.2">
      <c r="A33" s="6" t="s">
        <v>21</v>
      </c>
      <c r="B33" s="5" t="s">
        <v>38</v>
      </c>
      <c r="C33" s="90"/>
      <c r="D33" s="76">
        <f>投入係数表!AC33</f>
        <v>2.7268027914189714E-2</v>
      </c>
      <c r="E33" s="77">
        <f t="shared" si="0"/>
        <v>2.7268027914189714</v>
      </c>
      <c r="F33" s="76">
        <f>分析係数表!C36</f>
        <v>0.80496031746031749</v>
      </c>
      <c r="G33" s="77">
        <f t="shared" si="1"/>
        <v>2.1949680406322951</v>
      </c>
      <c r="H33" s="77">
        <v>2.2926833596857756</v>
      </c>
      <c r="I33" s="77">
        <f t="shared" si="2"/>
        <v>2.2926833596857756</v>
      </c>
      <c r="J33" s="76">
        <f>分析係数表!G36</f>
        <v>2.1935483870967741E-2</v>
      </c>
      <c r="K33" s="78">
        <f t="shared" si="3"/>
        <v>5.0291118857623461E-2</v>
      </c>
      <c r="L33" s="79"/>
      <c r="M33" s="80"/>
      <c r="N33" s="81">
        <f>分析係数表!H36</f>
        <v>0.17534887837691648</v>
      </c>
      <c r="O33" s="82">
        <f t="shared" si="4"/>
        <v>4.9689506185979369</v>
      </c>
      <c r="P33" s="76">
        <f>分析係数表!C36</f>
        <v>0.80496031746031749</v>
      </c>
      <c r="Q33" s="82">
        <f t="shared" si="5"/>
        <v>3.9998080673912364</v>
      </c>
      <c r="R33" s="83">
        <v>4.1589210293529293</v>
      </c>
      <c r="S33" s="84">
        <f t="shared" si="6"/>
        <v>6.4516043890387049</v>
      </c>
      <c r="T33" s="85">
        <f>分析係数表!F36</f>
        <v>0.87987711213517661</v>
      </c>
      <c r="U33" s="86">
        <f t="shared" si="7"/>
        <v>5.676619038466006</v>
      </c>
      <c r="V33" s="87">
        <f>分析係数表!D36</f>
        <v>1.130568356374808E-2</v>
      </c>
      <c r="W33" s="88">
        <f t="shared" si="8"/>
        <v>0</v>
      </c>
      <c r="X33" s="76">
        <f>分析係数表!E36</f>
        <v>2.9493087557603687E-3</v>
      </c>
      <c r="Y33" s="89">
        <f t="shared" si="9"/>
        <v>0</v>
      </c>
    </row>
    <row r="34" spans="1:25" x14ac:dyDescent="0.2">
      <c r="A34" s="6" t="s">
        <v>22</v>
      </c>
      <c r="B34" s="5" t="s">
        <v>377</v>
      </c>
      <c r="C34" s="90"/>
      <c r="D34" s="76">
        <f>投入係数表!AC34</f>
        <v>2.093564228482812E-2</v>
      </c>
      <c r="E34" s="77">
        <f t="shared" si="0"/>
        <v>2.093564228482812</v>
      </c>
      <c r="F34" s="76">
        <f>分析係数表!C37</f>
        <v>0.55184267327524184</v>
      </c>
      <c r="G34" s="77">
        <f t="shared" si="1"/>
        <v>1.1553180805193741</v>
      </c>
      <c r="H34" s="77">
        <v>1.3736036310978617</v>
      </c>
      <c r="I34" s="77">
        <f t="shared" si="2"/>
        <v>1.3736036310978617</v>
      </c>
      <c r="J34" s="76">
        <f>分析係数表!G37</f>
        <v>0.39950799507995077</v>
      </c>
      <c r="K34" s="78">
        <f t="shared" si="3"/>
        <v>0.548765632694447</v>
      </c>
      <c r="L34" s="79"/>
      <c r="M34" s="80"/>
      <c r="N34" s="81">
        <f>分析係数表!H37</f>
        <v>4.8346331245144224E-2</v>
      </c>
      <c r="O34" s="82">
        <f t="shared" si="4"/>
        <v>1.3700146517682255</v>
      </c>
      <c r="P34" s="76">
        <f>分析係数表!C37</f>
        <v>0.55184267327524184</v>
      </c>
      <c r="Q34" s="82">
        <f t="shared" si="5"/>
        <v>0.75603254785802709</v>
      </c>
      <c r="R34" s="83">
        <v>0.96761547948920823</v>
      </c>
      <c r="S34" s="84">
        <f t="shared" si="6"/>
        <v>2.3412191105870699</v>
      </c>
      <c r="T34" s="85">
        <f>分析係数表!F37</f>
        <v>0.59204592045920457</v>
      </c>
      <c r="U34" s="86">
        <f t="shared" si="7"/>
        <v>1.3861092233242021</v>
      </c>
      <c r="V34" s="87">
        <f>分析係数表!D37</f>
        <v>7.6014760147601473E-2</v>
      </c>
      <c r="W34" s="88">
        <f t="shared" si="8"/>
        <v>0</v>
      </c>
      <c r="X34" s="76">
        <f>分析係数表!E37</f>
        <v>6.3468634686346864E-2</v>
      </c>
      <c r="Y34" s="89">
        <f t="shared" si="9"/>
        <v>0</v>
      </c>
    </row>
    <row r="35" spans="1:25" x14ac:dyDescent="0.2">
      <c r="A35" s="6" t="s">
        <v>23</v>
      </c>
      <c r="B35" s="5" t="s">
        <v>193</v>
      </c>
      <c r="C35" s="90"/>
      <c r="D35" s="76">
        <f>投入係数表!AC35</f>
        <v>3.8640475575084002E-2</v>
      </c>
      <c r="E35" s="77">
        <f t="shared" si="0"/>
        <v>3.8640475575084001</v>
      </c>
      <c r="F35" s="76">
        <f>分析係数表!C38</f>
        <v>1.1757092007334657E-2</v>
      </c>
      <c r="G35" s="77">
        <f t="shared" si="1"/>
        <v>4.5429962654343015E-2</v>
      </c>
      <c r="H35" s="77">
        <v>4.7717836317489749E-2</v>
      </c>
      <c r="I35" s="77">
        <f t="shared" si="2"/>
        <v>4.7717836317489749E-2</v>
      </c>
      <c r="J35" s="76">
        <f>分析係数表!G38</f>
        <v>0.32317073170731708</v>
      </c>
      <c r="K35" s="78">
        <f t="shared" si="3"/>
        <v>1.5421008078213151E-2</v>
      </c>
      <c r="L35" s="79"/>
      <c r="M35" s="80"/>
      <c r="N35" s="81">
        <f>分析係数表!H38</f>
        <v>4.2711170992201251E-2</v>
      </c>
      <c r="O35" s="82">
        <f t="shared" si="4"/>
        <v>1.2103282409742477</v>
      </c>
      <c r="P35" s="76">
        <f>分析係数表!C38</f>
        <v>1.1757092007334657E-2</v>
      </c>
      <c r="Q35" s="82">
        <f t="shared" si="5"/>
        <v>1.4229940488209743E-2</v>
      </c>
      <c r="R35" s="83">
        <v>1.7023496961636388E-2</v>
      </c>
      <c r="S35" s="84">
        <f t="shared" si="6"/>
        <v>6.4741333279126137E-2</v>
      </c>
      <c r="T35" s="85">
        <f>分析係数表!F38</f>
        <v>0.53048780487804881</v>
      </c>
      <c r="U35" s="86">
        <f t="shared" si="7"/>
        <v>3.4344487776121792E-2</v>
      </c>
      <c r="V35" s="87">
        <f>分析係数表!D38</f>
        <v>0.25609756097560976</v>
      </c>
      <c r="W35" s="88">
        <f t="shared" si="8"/>
        <v>0</v>
      </c>
      <c r="X35" s="76">
        <f>分析係数表!E38</f>
        <v>0.24390243902439024</v>
      </c>
      <c r="Y35" s="89">
        <f t="shared" si="9"/>
        <v>0</v>
      </c>
    </row>
    <row r="36" spans="1:25" x14ac:dyDescent="0.2">
      <c r="A36" s="6" t="s">
        <v>24</v>
      </c>
      <c r="B36" s="5" t="s">
        <v>39</v>
      </c>
      <c r="C36" s="90"/>
      <c r="D36" s="76">
        <f>投入係数表!AC36</f>
        <v>0</v>
      </c>
      <c r="E36" s="77">
        <f t="shared" si="0"/>
        <v>0</v>
      </c>
      <c r="F36" s="76">
        <f>分析係数表!C39</f>
        <v>1</v>
      </c>
      <c r="G36" s="77">
        <f t="shared" si="1"/>
        <v>0</v>
      </c>
      <c r="H36" s="77">
        <v>1.6729992855051994E-2</v>
      </c>
      <c r="I36" s="77">
        <f t="shared" si="2"/>
        <v>1.6729992855051994E-2</v>
      </c>
      <c r="J36" s="76">
        <f>分析係数表!G39</f>
        <v>0.35350897115602997</v>
      </c>
      <c r="K36" s="78">
        <f t="shared" si="3"/>
        <v>5.9142025616371625E-3</v>
      </c>
      <c r="L36" s="79"/>
      <c r="M36" s="80"/>
      <c r="N36" s="81">
        <f>分析係数表!H39</f>
        <v>3.855118358034283E-3</v>
      </c>
      <c r="O36" s="82">
        <f t="shared" si="4"/>
        <v>0.10924445555190079</v>
      </c>
      <c r="P36" s="76">
        <f>分析係数表!C39</f>
        <v>1</v>
      </c>
      <c r="Q36" s="82">
        <f t="shared" si="5"/>
        <v>0.10924445555190079</v>
      </c>
      <c r="R36" s="83">
        <v>0.12131095789606725</v>
      </c>
      <c r="S36" s="84">
        <f t="shared" si="6"/>
        <v>0.13804095075111925</v>
      </c>
      <c r="T36" s="85">
        <f>分析係数表!F39</f>
        <v>0.70417896888485121</v>
      </c>
      <c r="U36" s="86">
        <f t="shared" si="7"/>
        <v>9.7205534363807675E-2</v>
      </c>
      <c r="V36" s="87">
        <f>分析係数表!D39</f>
        <v>5.7687940040881215E-2</v>
      </c>
      <c r="W36" s="88">
        <f t="shared" si="8"/>
        <v>0</v>
      </c>
      <c r="X36" s="76">
        <f>分析係数表!E39</f>
        <v>7.3018396547808312E-2</v>
      </c>
      <c r="Y36" s="89">
        <f t="shared" si="9"/>
        <v>0</v>
      </c>
    </row>
    <row r="37" spans="1:25" x14ac:dyDescent="0.2">
      <c r="A37" s="6" t="s">
        <v>25</v>
      </c>
      <c r="B37" s="5" t="s">
        <v>40</v>
      </c>
      <c r="C37" s="90"/>
      <c r="D37" s="76">
        <f>投入係数表!AC37</f>
        <v>0</v>
      </c>
      <c r="E37" s="77">
        <f t="shared" si="0"/>
        <v>0</v>
      </c>
      <c r="F37" s="76">
        <f>分析係数表!C40</f>
        <v>0.83949490339266697</v>
      </c>
      <c r="G37" s="77">
        <f t="shared" si="1"/>
        <v>0</v>
      </c>
      <c r="H37" s="77">
        <v>6.2583964985791129E-4</v>
      </c>
      <c r="I37" s="77">
        <f t="shared" si="2"/>
        <v>6.2583964985791129E-4</v>
      </c>
      <c r="J37" s="76">
        <f>分析係数表!G40</f>
        <v>0.50502596749874351</v>
      </c>
      <c r="K37" s="78">
        <f t="shared" si="3"/>
        <v>3.1606527466856651E-4</v>
      </c>
      <c r="L37" s="79"/>
      <c r="M37" s="80"/>
      <c r="N37" s="81">
        <f>分析係数表!H40</f>
        <v>2.8775704886755897E-2</v>
      </c>
      <c r="O37" s="82">
        <f t="shared" si="4"/>
        <v>0.81543182894097377</v>
      </c>
      <c r="P37" s="76">
        <f>分析係数表!C40</f>
        <v>0.83949490339266697</v>
      </c>
      <c r="Q37" s="82">
        <f t="shared" si="5"/>
        <v>0.68455086446010849</v>
      </c>
      <c r="R37" s="83">
        <v>0.68501128026306057</v>
      </c>
      <c r="S37" s="84">
        <f t="shared" si="6"/>
        <v>0.68563711991291854</v>
      </c>
      <c r="T37" s="85">
        <f>分析係数表!F40</f>
        <v>0.7013737644496566</v>
      </c>
      <c r="U37" s="86">
        <f t="shared" si="7"/>
        <v>0.48088788783974429</v>
      </c>
      <c r="V37" s="87">
        <f>分析係数表!D40</f>
        <v>8.3012229854246944E-2</v>
      </c>
      <c r="W37" s="88">
        <f t="shared" si="8"/>
        <v>0</v>
      </c>
      <c r="X37" s="76">
        <f>分析係数表!E40</f>
        <v>5.1013570112246609E-2</v>
      </c>
      <c r="Y37" s="89">
        <f t="shared" si="9"/>
        <v>0</v>
      </c>
    </row>
    <row r="38" spans="1:25" x14ac:dyDescent="0.2">
      <c r="A38" s="6" t="s">
        <v>26</v>
      </c>
      <c r="B38" s="5" t="s">
        <v>276</v>
      </c>
      <c r="C38" s="90"/>
      <c r="D38" s="76">
        <f>投入係数表!AC38</f>
        <v>0</v>
      </c>
      <c r="E38" s="77">
        <f t="shared" si="0"/>
        <v>0</v>
      </c>
      <c r="F38" s="76">
        <f>分析係数表!C41</f>
        <v>0.80611940933656756</v>
      </c>
      <c r="G38" s="77">
        <f t="shared" si="1"/>
        <v>0</v>
      </c>
      <c r="H38" s="77">
        <v>5.1676696823344729E-4</v>
      </c>
      <c r="I38" s="77">
        <f t="shared" si="2"/>
        <v>5.1676696823344729E-4</v>
      </c>
      <c r="J38" s="76">
        <f>分析係数表!G41</f>
        <v>0.44252267454123601</v>
      </c>
      <c r="K38" s="78">
        <f t="shared" si="3"/>
        <v>2.2868110089723106E-4</v>
      </c>
      <c r="L38" s="79"/>
      <c r="M38" s="80"/>
      <c r="N38" s="81">
        <f>分析係数表!H41</f>
        <v>5.550583676720789E-2</v>
      </c>
      <c r="O38" s="82">
        <f t="shared" si="4"/>
        <v>1.5728972120788982</v>
      </c>
      <c r="P38" s="76">
        <f>分析係数表!C41</f>
        <v>0.80611940933656756</v>
      </c>
      <c r="Q38" s="82">
        <f t="shared" si="5"/>
        <v>1.2679429715481754</v>
      </c>
      <c r="R38" s="83">
        <v>1.2903036464681739</v>
      </c>
      <c r="S38" s="84">
        <f t="shared" si="6"/>
        <v>1.2908204134364074</v>
      </c>
      <c r="T38" s="85">
        <f>分析係数表!F41</f>
        <v>0.54745834212191524</v>
      </c>
      <c r="U38" s="86">
        <f t="shared" si="7"/>
        <v>0.70667040351702082</v>
      </c>
      <c r="V38" s="87">
        <f>分析係数表!D41</f>
        <v>0.12049145749841805</v>
      </c>
      <c r="W38" s="88">
        <f t="shared" si="8"/>
        <v>0</v>
      </c>
      <c r="X38" s="76">
        <f>分析係数表!E41</f>
        <v>0.11680025311115798</v>
      </c>
      <c r="Y38" s="89">
        <f t="shared" si="9"/>
        <v>0</v>
      </c>
    </row>
    <row r="39" spans="1:25" x14ac:dyDescent="0.2">
      <c r="A39" s="6" t="s">
        <v>51</v>
      </c>
      <c r="B39" s="5" t="s">
        <v>367</v>
      </c>
      <c r="C39" s="90"/>
      <c r="D39" s="76">
        <f>投入係数表!AC39</f>
        <v>3.2308089945722409E-4</v>
      </c>
      <c r="E39" s="77">
        <f>$C$31*D39</f>
        <v>3.2308089945722408E-2</v>
      </c>
      <c r="F39" s="76">
        <f>分析係数表!C42</f>
        <v>0.71104294478527608</v>
      </c>
      <c r="G39" s="77">
        <f>E39*F39</f>
        <v>2.2972439415394032E-2</v>
      </c>
      <c r="H39" s="77">
        <v>3.2890595964738777E-2</v>
      </c>
      <c r="I39" s="77">
        <f>C39+H39</f>
        <v>3.2890595964738777E-2</v>
      </c>
      <c r="J39" s="76">
        <f>分析係数表!G42</f>
        <v>0.48544520547945208</v>
      </c>
      <c r="K39" s="78">
        <f>I39*J39</f>
        <v>1.5966582116444254E-2</v>
      </c>
      <c r="L39" s="79"/>
      <c r="M39" s="80"/>
      <c r="N39" s="81">
        <f>分析係数表!H42</f>
        <v>1.3778114335729669E-2</v>
      </c>
      <c r="O39" s="82">
        <f t="shared" si="4"/>
        <v>0.39043745466380869</v>
      </c>
      <c r="P39" s="76">
        <f>分析係数表!C42</f>
        <v>0.71104294478527608</v>
      </c>
      <c r="Q39" s="82">
        <f>O39*P39</f>
        <v>0.27761779751862226</v>
      </c>
      <c r="R39" s="83">
        <v>0.28689835173544342</v>
      </c>
      <c r="S39" s="84">
        <f>I39+R39</f>
        <v>0.31978894770018218</v>
      </c>
      <c r="T39" s="85">
        <f>分析係数表!F42</f>
        <v>0.55821917808219179</v>
      </c>
      <c r="U39" s="86">
        <f>S39*T39</f>
        <v>0.17851232354496471</v>
      </c>
      <c r="V39" s="87">
        <f>分析係数表!D42</f>
        <v>0.36986301369863012</v>
      </c>
      <c r="W39" s="88">
        <f>ROUND(S39*V39,0)</f>
        <v>0</v>
      </c>
      <c r="X39" s="76">
        <f>分析係数表!E42</f>
        <v>0.3535958904109589</v>
      </c>
      <c r="Y39" s="89">
        <f>ROUND(S39*X39,0)</f>
        <v>0</v>
      </c>
    </row>
    <row r="40" spans="1:25" x14ac:dyDescent="0.2">
      <c r="A40" s="6" t="s">
        <v>194</v>
      </c>
      <c r="B40" s="5" t="s">
        <v>41</v>
      </c>
      <c r="C40" s="90"/>
      <c r="D40" s="76">
        <f>投入係数表!AC40</f>
        <v>8.6197983975187381E-2</v>
      </c>
      <c r="E40" s="77">
        <f>$C$31*D40</f>
        <v>8.6197983975187373</v>
      </c>
      <c r="F40" s="76">
        <f>分析係数表!C43</f>
        <v>0.39669527347252465</v>
      </c>
      <c r="G40" s="77">
        <f>E40*F40</f>
        <v>3.4194332825817253</v>
      </c>
      <c r="H40" s="77">
        <v>3.7795270163898138</v>
      </c>
      <c r="I40" s="77">
        <f>C40+H40</f>
        <v>3.7795270163898138</v>
      </c>
      <c r="J40" s="76">
        <f>分析係数表!G43</f>
        <v>0.35613275613275613</v>
      </c>
      <c r="K40" s="78">
        <f>I40*J40</f>
        <v>1.3460133732251169</v>
      </c>
      <c r="L40" s="79"/>
      <c r="M40" s="80"/>
      <c r="N40" s="81">
        <f>分析係数表!H43</f>
        <v>3.7184190080937818E-2</v>
      </c>
      <c r="O40" s="82">
        <f t="shared" si="4"/>
        <v>1.0537073633717779</v>
      </c>
      <c r="P40" s="76">
        <f>分析係数表!C43</f>
        <v>0.39669527347252465</v>
      </c>
      <c r="Q40" s="82">
        <f>O40*P40</f>
        <v>0.41800073067278037</v>
      </c>
      <c r="R40" s="83">
        <v>0.68317080726134083</v>
      </c>
      <c r="S40" s="84">
        <f>I40+R40</f>
        <v>4.4626978236511547</v>
      </c>
      <c r="T40" s="85">
        <f>分析係数表!F43</f>
        <v>0.65281385281385285</v>
      </c>
      <c r="U40" s="86">
        <f>S40*T40</f>
        <v>2.9133109602017062</v>
      </c>
      <c r="V40" s="87">
        <f>分析係数表!D43</f>
        <v>0.13751803751803751</v>
      </c>
      <c r="W40" s="88">
        <f>ROUND(S40*V40,0)</f>
        <v>1</v>
      </c>
      <c r="X40" s="76">
        <f>分析係数表!E43</f>
        <v>9.1486291486291491E-2</v>
      </c>
      <c r="Y40" s="89">
        <f>ROUND(S40*X40,0)</f>
        <v>0</v>
      </c>
    </row>
    <row r="41" spans="1:25" x14ac:dyDescent="0.2">
      <c r="A41" s="6" t="s">
        <v>340</v>
      </c>
      <c r="B41" s="5" t="s">
        <v>42</v>
      </c>
      <c r="C41" s="90"/>
      <c r="D41" s="76">
        <f>投入係数表!AC41</f>
        <v>8.4001033858878264E-4</v>
      </c>
      <c r="E41" s="77">
        <f>$C$31*D41</f>
        <v>8.4001033858878263E-2</v>
      </c>
      <c r="F41" s="76">
        <f>分析係数表!C44</f>
        <v>0.38370118845500845</v>
      </c>
      <c r="G41" s="77">
        <f>E41*F41</f>
        <v>3.2231296523100993E-2</v>
      </c>
      <c r="H41" s="77">
        <v>3.4485151950571093E-2</v>
      </c>
      <c r="I41" s="77">
        <f>C41+H41</f>
        <v>3.4485151950571093E-2</v>
      </c>
      <c r="J41" s="76">
        <f>分析係数表!G44</f>
        <v>0.26240733113673803</v>
      </c>
      <c r="K41" s="78">
        <f>I41*J41</f>
        <v>9.0491566871942365E-3</v>
      </c>
      <c r="L41" s="79"/>
      <c r="M41" s="80"/>
      <c r="N41" s="81">
        <f>分析係数表!H44</f>
        <v>0.11164108061327853</v>
      </c>
      <c r="O41" s="82">
        <f t="shared" si="4"/>
        <v>3.1636302536356582</v>
      </c>
      <c r="P41" s="76">
        <f>分析係数表!C44</f>
        <v>0.38370118845500845</v>
      </c>
      <c r="Q41" s="82">
        <f>O41*P41</f>
        <v>1.213888688152222</v>
      </c>
      <c r="R41" s="83">
        <v>1.2326449122754517</v>
      </c>
      <c r="S41" s="84">
        <f>I41+R41</f>
        <v>1.2671300642260228</v>
      </c>
      <c r="T41" s="85">
        <f>分析係数表!F44</f>
        <v>0.45680601317957165</v>
      </c>
      <c r="U41" s="86">
        <f>S41*T41</f>
        <v>0.57883263281906405</v>
      </c>
      <c r="V41" s="87">
        <f>分析係数表!D44</f>
        <v>0.17087108731466227</v>
      </c>
      <c r="W41" s="88">
        <f>ROUND(S41*V41,0)</f>
        <v>0</v>
      </c>
      <c r="X41" s="76">
        <f>分析係数表!E44</f>
        <v>0.10131795716639209</v>
      </c>
      <c r="Y41" s="89">
        <f>ROUND(S41*X41,0)</f>
        <v>0</v>
      </c>
    </row>
    <row r="42" spans="1:25" x14ac:dyDescent="0.2">
      <c r="A42" s="6" t="s">
        <v>341</v>
      </c>
      <c r="B42" s="5" t="s">
        <v>278</v>
      </c>
      <c r="C42" s="90"/>
      <c r="D42" s="76">
        <f>投入係数表!AC42</f>
        <v>1.7446368570690101E-3</v>
      </c>
      <c r="E42" s="77">
        <f>$C$31*D42</f>
        <v>0.17446368570690102</v>
      </c>
      <c r="F42" s="76">
        <f>分析係数表!C45</f>
        <v>1</v>
      </c>
      <c r="G42" s="77">
        <f>E42*F42</f>
        <v>0.17446368570690102</v>
      </c>
      <c r="H42" s="77">
        <v>0.18717770086753877</v>
      </c>
      <c r="I42" s="77">
        <f>C42+H42</f>
        <v>0.18717770086753877</v>
      </c>
      <c r="J42" s="76">
        <f>分析係数表!G45</f>
        <v>0</v>
      </c>
      <c r="K42" s="78">
        <f>I42*J42</f>
        <v>0</v>
      </c>
      <c r="L42" s="79"/>
      <c r="M42" s="80"/>
      <c r="N42" s="81">
        <f>分析係数表!H45</f>
        <v>0</v>
      </c>
      <c r="O42" s="82">
        <f t="shared" si="4"/>
        <v>0</v>
      </c>
      <c r="P42" s="76">
        <f>分析係数表!C45</f>
        <v>1</v>
      </c>
      <c r="Q42" s="82">
        <f>O42*P42</f>
        <v>0</v>
      </c>
      <c r="R42" s="83">
        <v>1.6599795420422329E-2</v>
      </c>
      <c r="S42" s="84">
        <f>I42+R42</f>
        <v>0.2037774962879611</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投入係数表!AC43</f>
        <v>9.2401137244766084E-3</v>
      </c>
      <c r="E43" s="77">
        <f>$C$31*D43</f>
        <v>0.92401137244766085</v>
      </c>
      <c r="F43" s="76">
        <f>分析係数表!C46</f>
        <v>8.9294904786412777E-2</v>
      </c>
      <c r="G43" s="77">
        <f>E43*F43</f>
        <v>8.2509507524276465E-2</v>
      </c>
      <c r="H43" s="77">
        <v>8.8212689599365054E-2</v>
      </c>
      <c r="I43" s="77">
        <f>C43+H43</f>
        <v>8.8212689599365054E-2</v>
      </c>
      <c r="J43" s="76">
        <f>分析係数表!G46</f>
        <v>8.6206896551724137E-3</v>
      </c>
      <c r="K43" s="78">
        <f>I43*J43</f>
        <v>7.6045422068418147E-4</v>
      </c>
      <c r="L43" s="79"/>
      <c r="M43" s="80"/>
      <c r="N43" s="81">
        <f>分析係数表!H46</f>
        <v>2.2501303069342959E-2</v>
      </c>
      <c r="O43" s="82">
        <f t="shared" si="4"/>
        <v>0.63763090383354348</v>
      </c>
      <c r="P43" s="76">
        <f>分析係数表!C46</f>
        <v>8.9294904786412777E-2</v>
      </c>
      <c r="Q43" s="82">
        <f>O43*P43</f>
        <v>5.6937190846690584E-2</v>
      </c>
      <c r="R43" s="83">
        <v>6.3623375996513992E-2</v>
      </c>
      <c r="S43" s="84">
        <f>I43+R43</f>
        <v>0.15183606559587903</v>
      </c>
      <c r="T43" s="85">
        <f>分析係数表!F46</f>
        <v>0.31609195402298851</v>
      </c>
      <c r="U43" s="86">
        <f>S43*T43</f>
        <v>4.7994158665364064E-2</v>
      </c>
      <c r="V43" s="87">
        <f>分析係数表!D46</f>
        <v>1.4367816091954023E-2</v>
      </c>
      <c r="W43" s="88">
        <f>ROUND(S43*V43,0)</f>
        <v>0</v>
      </c>
      <c r="X43" s="76">
        <f>分析係数表!E46</f>
        <v>4.3103448275862072E-2</v>
      </c>
      <c r="Y43" s="89">
        <f>ROUND(S43*X43,0)</f>
        <v>0</v>
      </c>
    </row>
    <row r="44" spans="1:25" x14ac:dyDescent="0.2">
      <c r="A44" s="192">
        <v>40</v>
      </c>
      <c r="B44" s="14" t="s">
        <v>150</v>
      </c>
      <c r="C44" s="197">
        <f>SUM(C5:C43)</f>
        <v>100</v>
      </c>
      <c r="D44" s="92">
        <f>投入係数表!AC44</f>
        <v>0.27597570431636081</v>
      </c>
      <c r="E44" s="91">
        <f>SUM(E5:E43)</f>
        <v>27.597570431636083</v>
      </c>
      <c r="F44" s="92">
        <f>分析係数表!C47</f>
        <v>0.47263002368346718</v>
      </c>
      <c r="G44" s="91">
        <f>SUM(G5:G43)</f>
        <v>9.4096988319117862</v>
      </c>
      <c r="H44" s="91">
        <f>SUM(H5:H43)</f>
        <v>10.539719852151904</v>
      </c>
      <c r="I44" s="91">
        <f>SUM(I5:I43)</f>
        <v>110.5397198521519</v>
      </c>
      <c r="J44" s="92">
        <f>分析係数表!G47</f>
        <v>0.26462048578521241</v>
      </c>
      <c r="K44" s="93">
        <f>SUM(K5:K43)</f>
        <v>45.195390968834133</v>
      </c>
      <c r="L44" s="94">
        <f>最終需要_まとめ!$L$33</f>
        <v>0.627</v>
      </c>
      <c r="M44" s="91">
        <f>K44*L44</f>
        <v>28.337510137459002</v>
      </c>
      <c r="N44" s="95">
        <f>分析係数表!H47</f>
        <v>1</v>
      </c>
      <c r="O44" s="96">
        <f>SUM(O5:O43)</f>
        <v>28.337510137459009</v>
      </c>
      <c r="P44" s="92">
        <f>分析係数表!C47</f>
        <v>0.47263002368346718</v>
      </c>
      <c r="Q44" s="96">
        <f>SUM(Q5:Q43)</f>
        <v>12.096290070887642</v>
      </c>
      <c r="R44" s="91">
        <f>SUM(R5:R43)</f>
        <v>13.587085349842511</v>
      </c>
      <c r="S44" s="97">
        <f>SUM(S5:S43)</f>
        <v>124.12680520199442</v>
      </c>
      <c r="T44" s="98">
        <f>分析係数表!F47</f>
        <v>0.52662257348619745</v>
      </c>
      <c r="U44" s="99">
        <f>SUM(U5:U43)</f>
        <v>85.721333228553519</v>
      </c>
      <c r="V44" s="100">
        <f>分析係数表!D47</f>
        <v>0.12117876158981061</v>
      </c>
      <c r="W44" s="101">
        <f>SUM(W5:W43)</f>
        <v>31</v>
      </c>
      <c r="X44" s="92">
        <f>分析係数表!E47</f>
        <v>8.7670283594003556E-2</v>
      </c>
      <c r="Y44" s="102">
        <f>SUM(Y5:Y43)</f>
        <v>19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291</v>
      </c>
      <c r="S2" s="3" t="s">
        <v>152</v>
      </c>
      <c r="U2" s="64" t="s">
        <v>209</v>
      </c>
      <c r="W2" s="3" t="s">
        <v>130</v>
      </c>
      <c r="Y2" s="3" t="s">
        <v>153</v>
      </c>
    </row>
    <row r="3" spans="1:25" ht="44" x14ac:dyDescent="0.2">
      <c r="B3" s="65"/>
      <c r="C3" s="66" t="s">
        <v>227</v>
      </c>
      <c r="D3" s="66" t="s">
        <v>233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投入係数表!AD5</f>
        <v>0</v>
      </c>
      <c r="E5" s="77">
        <f t="shared" ref="E5:E38" si="0">$C$32*D5</f>
        <v>0</v>
      </c>
      <c r="F5" s="76">
        <f>分析係数表!C8</f>
        <v>1</v>
      </c>
      <c r="G5" s="77">
        <f t="shared" ref="G5:G38" si="1">E5*F5</f>
        <v>0</v>
      </c>
      <c r="H5" s="77">
        <f t="array" ref="H5:H43">MMULT(逆行列係数!C5:AO43,'28'!G5:G43)</f>
        <v>1.4022444954044217E-3</v>
      </c>
      <c r="I5" s="77">
        <f t="shared" ref="I5:I38" si="2">C5+H5</f>
        <v>1.4022444954044217E-3</v>
      </c>
      <c r="J5" s="76">
        <f>分析係数表!G8</f>
        <v>0.11965371866250442</v>
      </c>
      <c r="K5" s="78">
        <f t="shared" ref="K5:K38" si="3">I5*J5</f>
        <v>1.6778376834916613E-4</v>
      </c>
      <c r="L5" s="79" t="s">
        <v>184</v>
      </c>
      <c r="M5" s="80" t="s">
        <v>184</v>
      </c>
      <c r="N5" s="81">
        <f>分析係数表!H8</f>
        <v>1.2017741412035444E-2</v>
      </c>
      <c r="O5" s="82">
        <f t="shared" ref="O5:O43" si="4">$M$44*N5</f>
        <v>0.26421071694143972</v>
      </c>
      <c r="P5" s="76">
        <f>分析係数表!C8</f>
        <v>1</v>
      </c>
      <c r="Q5" s="82">
        <f t="shared" ref="Q5:Q38" si="5">O5*P5</f>
        <v>0.26421071694143972</v>
      </c>
      <c r="R5" s="83">
        <f t="array" ref="R5:R43">MMULT(逆行列係数!C5:AO43,'28'!Q5:Q43)</f>
        <v>0.3934855764128653</v>
      </c>
      <c r="S5" s="84">
        <f t="shared" ref="S5:S38" si="6">I5+R5</f>
        <v>0.39488782090826974</v>
      </c>
      <c r="T5" s="85">
        <f>分析係数表!F8</f>
        <v>0.45142084768126667</v>
      </c>
      <c r="U5" s="86">
        <f t="shared" ref="U5:U38" si="7">S5*T5</f>
        <v>0.17826059485341936</v>
      </c>
      <c r="V5" s="87">
        <f>分析係数表!D8</f>
        <v>0.2219933704502301</v>
      </c>
      <c r="W5" s="88">
        <f t="shared" ref="W5:W38" si="8">ROUND(S5*V5,0)</f>
        <v>0</v>
      </c>
      <c r="X5" s="76">
        <f>分析係数表!E8</f>
        <v>0.14173076304186916</v>
      </c>
      <c r="Y5" s="89">
        <f t="shared" ref="Y5:Y38" si="9">ROUND(S5*X5,0)</f>
        <v>0</v>
      </c>
    </row>
    <row r="6" spans="1:25" x14ac:dyDescent="0.2">
      <c r="A6" s="6" t="s">
        <v>219</v>
      </c>
      <c r="B6" s="5" t="s">
        <v>265</v>
      </c>
      <c r="C6" s="90"/>
      <c r="D6" s="76">
        <f>投入係数表!AD6</f>
        <v>0</v>
      </c>
      <c r="E6" s="77">
        <f t="shared" si="0"/>
        <v>0</v>
      </c>
      <c r="F6" s="76">
        <f>分析係数表!C9</f>
        <v>0.51136363636363635</v>
      </c>
      <c r="G6" s="77">
        <f t="shared" si="1"/>
        <v>0</v>
      </c>
      <c r="H6" s="77">
        <v>5.3869574417987382E-4</v>
      </c>
      <c r="I6" s="77">
        <f t="shared" si="2"/>
        <v>5.3869574417987382E-4</v>
      </c>
      <c r="J6" s="76">
        <f>分析係数表!G9</f>
        <v>0.25773195876288657</v>
      </c>
      <c r="K6" s="78">
        <f t="shared" si="3"/>
        <v>1.3883910932470974E-4</v>
      </c>
      <c r="L6" s="79"/>
      <c r="M6" s="80"/>
      <c r="N6" s="81">
        <f>分析係数表!H9</f>
        <v>6.2940707886274014E-4</v>
      </c>
      <c r="O6" s="82">
        <f t="shared" si="4"/>
        <v>1.3837549823446925E-2</v>
      </c>
      <c r="P6" s="76">
        <f>分析係数表!C9</f>
        <v>0.51136363636363635</v>
      </c>
      <c r="Q6" s="82">
        <f t="shared" si="5"/>
        <v>7.0760197960808135E-3</v>
      </c>
      <c r="R6" s="83">
        <v>8.4319524097981324E-3</v>
      </c>
      <c r="S6" s="84">
        <f t="shared" si="6"/>
        <v>8.9706481539780069E-3</v>
      </c>
      <c r="T6" s="85">
        <f>分析係数表!F9</f>
        <v>0.69072164948453607</v>
      </c>
      <c r="U6" s="86">
        <f t="shared" si="7"/>
        <v>6.1962208898610977E-3</v>
      </c>
      <c r="V6" s="87">
        <f>分析係数表!D9</f>
        <v>0.13402061855670103</v>
      </c>
      <c r="W6" s="88">
        <f t="shared" si="8"/>
        <v>0</v>
      </c>
      <c r="X6" s="76">
        <f>分析係数表!E9</f>
        <v>0</v>
      </c>
      <c r="Y6" s="89">
        <f t="shared" si="9"/>
        <v>0</v>
      </c>
    </row>
    <row r="7" spans="1:25" x14ac:dyDescent="0.2">
      <c r="A7" s="6" t="s">
        <v>220</v>
      </c>
      <c r="B7" s="5" t="s">
        <v>266</v>
      </c>
      <c r="C7" s="90"/>
      <c r="D7" s="76">
        <f>投入係数表!AD7</f>
        <v>0</v>
      </c>
      <c r="E7" s="77">
        <f t="shared" si="0"/>
        <v>0</v>
      </c>
      <c r="F7" s="76">
        <f>分析係数表!C10</f>
        <v>1</v>
      </c>
      <c r="G7" s="77">
        <f t="shared" si="1"/>
        <v>0</v>
      </c>
      <c r="H7" s="77">
        <v>1.3781231838949377E-3</v>
      </c>
      <c r="I7" s="77">
        <f t="shared" si="2"/>
        <v>1.3781231838949377E-3</v>
      </c>
      <c r="J7" s="76">
        <f>分析係数表!G10</f>
        <v>0.17918250950570341</v>
      </c>
      <c r="K7" s="78">
        <f t="shared" si="3"/>
        <v>2.4693557049828495E-4</v>
      </c>
      <c r="L7" s="79"/>
      <c r="M7" s="80"/>
      <c r="N7" s="81">
        <f>分析係数表!H10</f>
        <v>1.2293107009037892E-3</v>
      </c>
      <c r="O7" s="82">
        <f t="shared" si="4"/>
        <v>2.7026464498919774E-2</v>
      </c>
      <c r="P7" s="76">
        <f>分析係数表!C10</f>
        <v>1</v>
      </c>
      <c r="Q7" s="82">
        <f t="shared" si="5"/>
        <v>2.7026464498919774E-2</v>
      </c>
      <c r="R7" s="83">
        <v>4.3441485022712355E-2</v>
      </c>
      <c r="S7" s="84">
        <f t="shared" si="6"/>
        <v>4.4819608206607291E-2</v>
      </c>
      <c r="T7" s="85">
        <f>分析係数表!F10</f>
        <v>0.51806083650190116</v>
      </c>
      <c r="U7" s="86">
        <f t="shared" si="7"/>
        <v>2.3219283719202448E-2</v>
      </c>
      <c r="V7" s="87">
        <f>分析係数表!D10</f>
        <v>0.10527566539923955</v>
      </c>
      <c r="W7" s="88">
        <f t="shared" si="8"/>
        <v>0</v>
      </c>
      <c r="X7" s="76">
        <f>分析係数表!E10</f>
        <v>7.4144486692015205E-2</v>
      </c>
      <c r="Y7" s="89">
        <f t="shared" si="9"/>
        <v>0</v>
      </c>
    </row>
    <row r="8" spans="1:25" x14ac:dyDescent="0.2">
      <c r="A8" s="6" t="s">
        <v>221</v>
      </c>
      <c r="B8" s="5" t="s">
        <v>27</v>
      </c>
      <c r="C8" s="90"/>
      <c r="D8" s="76">
        <f>投入係数表!AD8</f>
        <v>0</v>
      </c>
      <c r="E8" s="77">
        <f t="shared" si="0"/>
        <v>0</v>
      </c>
      <c r="F8" s="76">
        <f>分析係数表!C11</f>
        <v>1.1623683254631256E-2</v>
      </c>
      <c r="G8" s="77">
        <f t="shared" si="1"/>
        <v>0</v>
      </c>
      <c r="H8" s="77">
        <v>8.6940772582505749E-4</v>
      </c>
      <c r="I8" s="77">
        <f t="shared" si="2"/>
        <v>8.6940772582505749E-4</v>
      </c>
      <c r="J8" s="76">
        <f>分析係数表!G11</f>
        <v>0.35416666666666669</v>
      </c>
      <c r="K8" s="78">
        <f t="shared" si="3"/>
        <v>3.0791523622970786E-4</v>
      </c>
      <c r="L8" s="79"/>
      <c r="M8" s="80"/>
      <c r="N8" s="81">
        <f>分析係数表!H11</f>
        <v>-1.9668971214460629E-5</v>
      </c>
      <c r="O8" s="82">
        <f t="shared" si="4"/>
        <v>-4.3242343198271639E-4</v>
      </c>
      <c r="P8" s="76">
        <f>分析係数表!C11</f>
        <v>1.1623683254631256E-2</v>
      </c>
      <c r="Q8" s="82">
        <f t="shared" si="5"/>
        <v>-5.0263530052476787E-6</v>
      </c>
      <c r="R8" s="83">
        <v>1.4767474898481838E-3</v>
      </c>
      <c r="S8" s="84">
        <f t="shared" si="6"/>
        <v>2.3461552156732414E-3</v>
      </c>
      <c r="T8" s="85">
        <f>分析係数表!F11</f>
        <v>0.60416666666666663</v>
      </c>
      <c r="U8" s="86">
        <f t="shared" si="7"/>
        <v>1.4174687761359167E-3</v>
      </c>
      <c r="V8" s="87">
        <f>分析係数表!D11</f>
        <v>8.3333333333333329E-2</v>
      </c>
      <c r="W8" s="88">
        <f t="shared" si="8"/>
        <v>0</v>
      </c>
      <c r="X8" s="76">
        <f>分析係数表!E11</f>
        <v>6.25E-2</v>
      </c>
      <c r="Y8" s="89">
        <f t="shared" si="9"/>
        <v>0</v>
      </c>
    </row>
    <row r="9" spans="1:25" x14ac:dyDescent="0.2">
      <c r="A9" s="6" t="s">
        <v>222</v>
      </c>
      <c r="B9" s="5" t="s">
        <v>190</v>
      </c>
      <c r="C9" s="90"/>
      <c r="D9" s="76">
        <f>投入係数表!AD9</f>
        <v>0</v>
      </c>
      <c r="E9" s="77">
        <f t="shared" si="0"/>
        <v>0</v>
      </c>
      <c r="F9" s="76">
        <f>分析係数表!C12</f>
        <v>0.11373523927905527</v>
      </c>
      <c r="G9" s="77">
        <f t="shared" si="1"/>
        <v>0</v>
      </c>
      <c r="H9" s="77">
        <v>2.2241470157017193E-4</v>
      </c>
      <c r="I9" s="77">
        <f t="shared" si="2"/>
        <v>2.2241470157017193E-4</v>
      </c>
      <c r="J9" s="76">
        <f>分析係数表!G12</f>
        <v>0.14013636107511129</v>
      </c>
      <c r="K9" s="78">
        <f t="shared" si="3"/>
        <v>3.1168386927650737E-5</v>
      </c>
      <c r="L9" s="79"/>
      <c r="M9" s="80"/>
      <c r="N9" s="81">
        <f>分析係数表!H12</f>
        <v>9.2788371704218012E-2</v>
      </c>
      <c r="O9" s="82">
        <f t="shared" si="4"/>
        <v>2.0399575403784644</v>
      </c>
      <c r="P9" s="76">
        <f>分析係数表!C12</f>
        <v>0.11373523927905527</v>
      </c>
      <c r="Q9" s="82">
        <f t="shared" si="5"/>
        <v>0.23201505897405769</v>
      </c>
      <c r="R9" s="83">
        <v>0.26215406368679889</v>
      </c>
      <c r="S9" s="84">
        <f t="shared" si="6"/>
        <v>0.26237647838836908</v>
      </c>
      <c r="T9" s="85">
        <f>分析係数表!F12</f>
        <v>0.31610976503070942</v>
      </c>
      <c r="U9" s="86">
        <f t="shared" si="7"/>
        <v>8.2939766932932354E-2</v>
      </c>
      <c r="V9" s="87">
        <f>分析係数表!D12</f>
        <v>5.0318363667098666E-2</v>
      </c>
      <c r="W9" s="88">
        <f t="shared" si="8"/>
        <v>0</v>
      </c>
      <c r="X9" s="76">
        <f>分析係数表!E12</f>
        <v>4.4345523187017524E-2</v>
      </c>
      <c r="Y9" s="89">
        <f t="shared" si="9"/>
        <v>0</v>
      </c>
    </row>
    <row r="10" spans="1:25" x14ac:dyDescent="0.2">
      <c r="A10" s="6" t="s">
        <v>223</v>
      </c>
      <c r="B10" s="5" t="s">
        <v>28</v>
      </c>
      <c r="C10" s="90"/>
      <c r="D10" s="76">
        <f>投入係数表!AD10</f>
        <v>1.4270424545130217E-3</v>
      </c>
      <c r="E10" s="77">
        <f t="shared" si="0"/>
        <v>0.14270424545130217</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0.30896654215165081</v>
      </c>
      <c r="P10" s="76">
        <f>分析係数表!C13</f>
        <v>0</v>
      </c>
      <c r="Q10" s="82">
        <f t="shared" si="5"/>
        <v>0</v>
      </c>
      <c r="R10" s="83">
        <v>0</v>
      </c>
      <c r="S10" s="84">
        <f t="shared" si="6"/>
        <v>0</v>
      </c>
      <c r="T10" s="85">
        <f>分析係数表!F13</f>
        <v>0.38422391857506361</v>
      </c>
      <c r="U10" s="86">
        <f t="shared" si="7"/>
        <v>0</v>
      </c>
      <c r="V10" s="87">
        <f>分析係数表!D13</f>
        <v>0.11195928753180662</v>
      </c>
      <c r="W10" s="88">
        <f t="shared" si="8"/>
        <v>0</v>
      </c>
      <c r="X10" s="76">
        <f>分析係数表!E13</f>
        <v>9.6692111959287536E-2</v>
      </c>
      <c r="Y10" s="89">
        <f t="shared" si="9"/>
        <v>0</v>
      </c>
    </row>
    <row r="11" spans="1:25" x14ac:dyDescent="0.2">
      <c r="A11" s="6" t="s">
        <v>224</v>
      </c>
      <c r="B11" s="5" t="s">
        <v>267</v>
      </c>
      <c r="C11" s="90"/>
      <c r="D11" s="76">
        <f>投入係数表!AD11</f>
        <v>4.6378879771673204E-3</v>
      </c>
      <c r="E11" s="77">
        <f t="shared" si="0"/>
        <v>0.46378879771673204</v>
      </c>
      <c r="F11" s="76">
        <f>分析係数表!C14</f>
        <v>8.3810515356585125E-2</v>
      </c>
      <c r="G11" s="77">
        <f t="shared" si="1"/>
        <v>3.8870378153250319E-2</v>
      </c>
      <c r="H11" s="77">
        <v>5.8481298376104073E-2</v>
      </c>
      <c r="I11" s="77">
        <f t="shared" si="2"/>
        <v>5.8481298376104073E-2</v>
      </c>
      <c r="J11" s="76">
        <f>分析係数表!G14</f>
        <v>0.16188655194391333</v>
      </c>
      <c r="K11" s="78">
        <f t="shared" si="3"/>
        <v>9.4673357473106668E-3</v>
      </c>
      <c r="L11" s="79"/>
      <c r="M11" s="80"/>
      <c r="N11" s="81">
        <f>分析係数表!H14</f>
        <v>1.1703037872604074E-3</v>
      </c>
      <c r="O11" s="82">
        <f t="shared" si="4"/>
        <v>2.5729194202971626E-2</v>
      </c>
      <c r="P11" s="76">
        <f>分析係数表!C14</f>
        <v>8.3810515356585125E-2</v>
      </c>
      <c r="Q11" s="82">
        <f t="shared" si="5"/>
        <v>2.1563770258607143E-3</v>
      </c>
      <c r="R11" s="83">
        <v>8.0805299176449265E-3</v>
      </c>
      <c r="S11" s="84">
        <f t="shared" si="6"/>
        <v>6.6561828293749001E-2</v>
      </c>
      <c r="T11" s="85">
        <f>分析係数表!F14</f>
        <v>0.30656469088591459</v>
      </c>
      <c r="U11" s="86">
        <f t="shared" si="7"/>
        <v>2.0405506315674487E-2</v>
      </c>
      <c r="V11" s="87">
        <f>分析係数表!D14</f>
        <v>7.2020395156150413E-2</v>
      </c>
      <c r="W11" s="88">
        <f t="shared" si="8"/>
        <v>0</v>
      </c>
      <c r="X11" s="76">
        <f>分析係数表!E14</f>
        <v>4.2702358189929894E-2</v>
      </c>
      <c r="Y11" s="89">
        <f t="shared" si="9"/>
        <v>0</v>
      </c>
    </row>
    <row r="12" spans="1:25" x14ac:dyDescent="0.2">
      <c r="A12" s="6" t="s">
        <v>225</v>
      </c>
      <c r="B12" s="5" t="s">
        <v>29</v>
      </c>
      <c r="C12" s="90"/>
      <c r="D12" s="76">
        <f>投入係数表!AD12</f>
        <v>0</v>
      </c>
      <c r="E12" s="77">
        <f t="shared" si="0"/>
        <v>0</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0.18832040462847296</v>
      </c>
      <c r="P12" s="76">
        <f>分析係数表!C15</f>
        <v>0</v>
      </c>
      <c r="Q12" s="82">
        <f t="shared" si="5"/>
        <v>0</v>
      </c>
      <c r="R12" s="83">
        <v>0</v>
      </c>
      <c r="S12" s="84">
        <f t="shared" si="6"/>
        <v>0</v>
      </c>
      <c r="T12" s="85">
        <f>分析係数表!F15</f>
        <v>0.29973474801061006</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投入係数表!AD13</f>
        <v>3.5676061362825543E-4</v>
      </c>
      <c r="E13" s="77">
        <f t="shared" si="0"/>
        <v>3.5676061362825542E-2</v>
      </c>
      <c r="F13" s="76">
        <f>分析係数表!C16</f>
        <v>0.33235149729995095</v>
      </c>
      <c r="G13" s="77">
        <f t="shared" si="1"/>
        <v>1.1856992411699997E-2</v>
      </c>
      <c r="H13" s="77">
        <v>6.0093877076576353E-2</v>
      </c>
      <c r="I13" s="77">
        <f t="shared" si="2"/>
        <v>6.0093877076576353E-2</v>
      </c>
      <c r="J13" s="76">
        <f>分析係数表!G16</f>
        <v>3.3478406427854032E-2</v>
      </c>
      <c r="K13" s="78">
        <f t="shared" si="3"/>
        <v>2.0118472405951239E-3</v>
      </c>
      <c r="L13" s="79"/>
      <c r="M13" s="80"/>
      <c r="N13" s="81">
        <f>分析係数表!H16</f>
        <v>1.6757963474720455E-2</v>
      </c>
      <c r="O13" s="82">
        <f t="shared" si="4"/>
        <v>0.36842476404927438</v>
      </c>
      <c r="P13" s="76">
        <f>分析係数表!C16</f>
        <v>0.33235149729995095</v>
      </c>
      <c r="Q13" s="82">
        <f t="shared" si="5"/>
        <v>0.12244652197415748</v>
      </c>
      <c r="R13" s="83">
        <v>0.15124212675158652</v>
      </c>
      <c r="S13" s="84">
        <f t="shared" si="6"/>
        <v>0.21133600382816287</v>
      </c>
      <c r="T13" s="85">
        <f>分析係数表!F16</f>
        <v>0.28858386340810177</v>
      </c>
      <c r="U13" s="86">
        <f t="shared" si="7"/>
        <v>6.0988160461960622E-2</v>
      </c>
      <c r="V13" s="87">
        <f>分析係数表!D16</f>
        <v>0</v>
      </c>
      <c r="W13" s="88">
        <f t="shared" si="8"/>
        <v>0</v>
      </c>
      <c r="X13" s="76">
        <f>分析係数表!E16</f>
        <v>0</v>
      </c>
      <c r="Y13" s="89">
        <f t="shared" si="9"/>
        <v>0</v>
      </c>
    </row>
    <row r="14" spans="1:25" x14ac:dyDescent="0.2">
      <c r="A14" s="6" t="s">
        <v>2</v>
      </c>
      <c r="B14" s="5" t="s">
        <v>364</v>
      </c>
      <c r="C14" s="90"/>
      <c r="D14" s="76">
        <f>投入係数表!AD14</f>
        <v>3.2108455226542991E-3</v>
      </c>
      <c r="E14" s="77">
        <f t="shared" si="0"/>
        <v>0.32108455226542992</v>
      </c>
      <c r="F14" s="76">
        <f>分析係数表!C17</f>
        <v>6.074586697424067E-2</v>
      </c>
      <c r="G14" s="77">
        <f t="shared" si="1"/>
        <v>1.9504559499399433E-2</v>
      </c>
      <c r="H14" s="77">
        <v>2.5303793100366637E-2</v>
      </c>
      <c r="I14" s="77">
        <f t="shared" si="2"/>
        <v>2.5303793100366637E-2</v>
      </c>
      <c r="J14" s="76">
        <f>分析係数表!G17</f>
        <v>0.21321961620469082</v>
      </c>
      <c r="K14" s="78">
        <f t="shared" si="3"/>
        <v>5.3952650533830781E-3</v>
      </c>
      <c r="L14" s="79"/>
      <c r="M14" s="80"/>
      <c r="N14" s="81">
        <f>分析係数表!H17</f>
        <v>2.8520008260967912E-3</v>
      </c>
      <c r="O14" s="82">
        <f t="shared" si="4"/>
        <v>6.2701397637493883E-2</v>
      </c>
      <c r="P14" s="76">
        <f>分析係数表!C17</f>
        <v>6.074586697424067E-2</v>
      </c>
      <c r="Q14" s="82">
        <f t="shared" si="5"/>
        <v>3.8088507599861716E-3</v>
      </c>
      <c r="R14" s="83">
        <v>6.9474788511802547E-3</v>
      </c>
      <c r="S14" s="84">
        <f t="shared" si="6"/>
        <v>3.2251271951546895E-2</v>
      </c>
      <c r="T14" s="85">
        <f>分析係数表!F17</f>
        <v>0.32302771855010659</v>
      </c>
      <c r="U14" s="86">
        <f t="shared" si="7"/>
        <v>1.0418054798847238E-2</v>
      </c>
      <c r="V14" s="87">
        <f>分析係数表!D17</f>
        <v>9.5948827292110878E-2</v>
      </c>
      <c r="W14" s="88">
        <f t="shared" si="8"/>
        <v>0</v>
      </c>
      <c r="X14" s="76">
        <f>分析係数表!E17</f>
        <v>8.8486140724946691E-2</v>
      </c>
      <c r="Y14" s="89">
        <f t="shared" si="9"/>
        <v>0</v>
      </c>
    </row>
    <row r="15" spans="1:25" x14ac:dyDescent="0.2">
      <c r="A15" s="6" t="s">
        <v>3</v>
      </c>
      <c r="B15" s="5" t="s">
        <v>31</v>
      </c>
      <c r="C15" s="90"/>
      <c r="D15" s="76">
        <f>投入係数表!AD15</f>
        <v>0</v>
      </c>
      <c r="E15" s="77">
        <f t="shared" si="0"/>
        <v>0</v>
      </c>
      <c r="F15" s="76">
        <f>分析係数表!C18</f>
        <v>0.54911591355599221</v>
      </c>
      <c r="G15" s="77">
        <f t="shared" si="1"/>
        <v>0</v>
      </c>
      <c r="H15" s="77">
        <v>1.8399241016163703E-2</v>
      </c>
      <c r="I15" s="77">
        <f t="shared" si="2"/>
        <v>1.8399241016163703E-2</v>
      </c>
      <c r="J15" s="76">
        <f>分析係数表!G18</f>
        <v>0.21576398062527521</v>
      </c>
      <c r="K15" s="78">
        <f t="shared" si="3"/>
        <v>3.9698934821313144E-3</v>
      </c>
      <c r="L15" s="79"/>
      <c r="M15" s="80"/>
      <c r="N15" s="81">
        <f>分析係数表!H18</f>
        <v>4.5238633793259444E-4</v>
      </c>
      <c r="O15" s="82">
        <f t="shared" si="4"/>
        <v>9.9457389356024765E-3</v>
      </c>
      <c r="P15" s="76">
        <f>分析係数表!C18</f>
        <v>0.54911591355599221</v>
      </c>
      <c r="Q15" s="82">
        <f t="shared" si="5"/>
        <v>5.4613635216127551E-3</v>
      </c>
      <c r="R15" s="83">
        <v>1.2700772096360313E-2</v>
      </c>
      <c r="S15" s="84">
        <f t="shared" si="6"/>
        <v>3.1100013112524014E-2</v>
      </c>
      <c r="T15" s="85">
        <f>分析係数表!F18</f>
        <v>0.45985615734624979</v>
      </c>
      <c r="U15" s="86">
        <f t="shared" si="7"/>
        <v>1.4301532523343275E-2</v>
      </c>
      <c r="V15" s="87">
        <f>分析係数表!D18</f>
        <v>0.12417437252311757</v>
      </c>
      <c r="W15" s="88">
        <f t="shared" si="8"/>
        <v>0</v>
      </c>
      <c r="X15" s="76">
        <f>分析係数表!E18</f>
        <v>0.10024952297079114</v>
      </c>
      <c r="Y15" s="89">
        <f t="shared" si="9"/>
        <v>0</v>
      </c>
    </row>
    <row r="16" spans="1:25" x14ac:dyDescent="0.2">
      <c r="A16" s="6" t="s">
        <v>4</v>
      </c>
      <c r="B16" s="5" t="s">
        <v>32</v>
      </c>
      <c r="C16" s="90"/>
      <c r="D16" s="76">
        <f>投入係数表!AD16</f>
        <v>0</v>
      </c>
      <c r="E16" s="77">
        <f t="shared" si="0"/>
        <v>0</v>
      </c>
      <c r="F16" s="76">
        <f>分析係数表!C19</f>
        <v>2.9142663503896937E-2</v>
      </c>
      <c r="G16" s="77">
        <f t="shared" si="1"/>
        <v>0</v>
      </c>
      <c r="H16" s="77">
        <v>3.4217094500576953E-4</v>
      </c>
      <c r="I16" s="77">
        <f t="shared" si="2"/>
        <v>3.4217094500576953E-4</v>
      </c>
      <c r="J16" s="76">
        <f>分析係数表!G19</f>
        <v>5.9139784946236562E-2</v>
      </c>
      <c r="K16" s="78">
        <f t="shared" si="3"/>
        <v>2.0235916102491747E-5</v>
      </c>
      <c r="L16" s="79"/>
      <c r="M16" s="80"/>
      <c r="N16" s="81">
        <f>分析係数表!H19</f>
        <v>-1.1801382728676376E-4</v>
      </c>
      <c r="O16" s="82">
        <f t="shared" si="4"/>
        <v>-2.5945405918962982E-3</v>
      </c>
      <c r="P16" s="76">
        <f>分析係数表!C19</f>
        <v>2.9142663503896937E-2</v>
      </c>
      <c r="Q16" s="82">
        <f t="shared" si="5"/>
        <v>-7.5611823416835413E-5</v>
      </c>
      <c r="R16" s="83">
        <v>1.6163606237022343E-4</v>
      </c>
      <c r="S16" s="84">
        <f t="shared" si="6"/>
        <v>5.0380700737599293E-4</v>
      </c>
      <c r="T16" s="85">
        <f>分析係数表!F19</f>
        <v>0.2446236559139785</v>
      </c>
      <c r="U16" s="86">
        <f t="shared" si="7"/>
        <v>1.2324311201939613E-4</v>
      </c>
      <c r="V16" s="87">
        <f>分析係数表!D19</f>
        <v>3.4946236559139782E-2</v>
      </c>
      <c r="W16" s="88">
        <f t="shared" si="8"/>
        <v>0</v>
      </c>
      <c r="X16" s="76">
        <f>分析係数表!E19</f>
        <v>1.8817204301075269E-2</v>
      </c>
      <c r="Y16" s="89">
        <f t="shared" si="9"/>
        <v>0</v>
      </c>
    </row>
    <row r="17" spans="1:25" x14ac:dyDescent="0.2">
      <c r="A17" s="6" t="s">
        <v>5</v>
      </c>
      <c r="B17" s="5" t="s">
        <v>33</v>
      </c>
      <c r="C17" s="90"/>
      <c r="D17" s="76">
        <f>投入係数表!AD17</f>
        <v>0</v>
      </c>
      <c r="E17" s="77">
        <f t="shared" si="0"/>
        <v>0</v>
      </c>
      <c r="F17" s="76">
        <f>分析係数表!C20</f>
        <v>9.9464422341239977E-3</v>
      </c>
      <c r="G17" s="77">
        <f t="shared" si="1"/>
        <v>0</v>
      </c>
      <c r="H17" s="77">
        <v>9.7755861112379849E-5</v>
      </c>
      <c r="I17" s="77">
        <f t="shared" si="2"/>
        <v>9.7755861112379849E-5</v>
      </c>
      <c r="J17" s="76">
        <f>分析係数表!G20</f>
        <v>0.10126582278481013</v>
      </c>
      <c r="K17" s="78">
        <f t="shared" si="3"/>
        <v>9.8993277075827697E-6</v>
      </c>
      <c r="L17" s="79"/>
      <c r="M17" s="80"/>
      <c r="N17" s="81">
        <f>分析係数表!H20</f>
        <v>5.6056567961212792E-4</v>
      </c>
      <c r="O17" s="82">
        <f t="shared" si="4"/>
        <v>1.2324067811507418E-2</v>
      </c>
      <c r="P17" s="76">
        <f>分析係数表!C20</f>
        <v>9.9464422341239977E-3</v>
      </c>
      <c r="Q17" s="82">
        <f t="shared" si="5"/>
        <v>1.2258062857658548E-4</v>
      </c>
      <c r="R17" s="83">
        <v>2.2147550505985863E-4</v>
      </c>
      <c r="S17" s="84">
        <f t="shared" si="6"/>
        <v>3.1923136617223848E-4</v>
      </c>
      <c r="T17" s="85">
        <f>分析係数表!F20</f>
        <v>0.22784810126582278</v>
      </c>
      <c r="U17" s="86">
        <f t="shared" si="7"/>
        <v>7.2736260646839144E-5</v>
      </c>
      <c r="V17" s="87">
        <f>分析係数表!D20</f>
        <v>1.2658227848101266E-2</v>
      </c>
      <c r="W17" s="88">
        <f t="shared" si="8"/>
        <v>0</v>
      </c>
      <c r="X17" s="76">
        <f>分析係数表!E20</f>
        <v>0</v>
      </c>
      <c r="Y17" s="89">
        <f t="shared" si="9"/>
        <v>0</v>
      </c>
    </row>
    <row r="18" spans="1:25" x14ac:dyDescent="0.2">
      <c r="A18" s="6" t="s">
        <v>6</v>
      </c>
      <c r="B18" s="5" t="s">
        <v>34</v>
      </c>
      <c r="C18" s="90"/>
      <c r="D18" s="76">
        <f>投入係数表!AD18</f>
        <v>0</v>
      </c>
      <c r="E18" s="77">
        <f t="shared" si="0"/>
        <v>0</v>
      </c>
      <c r="F18" s="76">
        <f>分析係数表!C21</f>
        <v>0.16340425531914893</v>
      </c>
      <c r="G18" s="77">
        <f t="shared" si="1"/>
        <v>0</v>
      </c>
      <c r="H18" s="77">
        <v>7.1350631748729491E-3</v>
      </c>
      <c r="I18" s="77">
        <f t="shared" si="2"/>
        <v>7.1350631748729491E-3</v>
      </c>
      <c r="J18" s="76">
        <f>分析係数表!G21</f>
        <v>0.28521373510861947</v>
      </c>
      <c r="K18" s="78">
        <f t="shared" si="3"/>
        <v>2.0350180183414789E-3</v>
      </c>
      <c r="L18" s="79"/>
      <c r="M18" s="80"/>
      <c r="N18" s="81">
        <f>分析係数表!H21</f>
        <v>9.2444164707964954E-4</v>
      </c>
      <c r="O18" s="82">
        <f t="shared" si="4"/>
        <v>2.0323901303187671E-2</v>
      </c>
      <c r="P18" s="76">
        <f>分析係数表!C21</f>
        <v>0.16340425531914893</v>
      </c>
      <c r="Q18" s="82">
        <f t="shared" si="5"/>
        <v>3.3210119576272618E-3</v>
      </c>
      <c r="R18" s="83">
        <v>7.0032922701123695E-3</v>
      </c>
      <c r="S18" s="84">
        <f t="shared" si="6"/>
        <v>1.4138355444985318E-2</v>
      </c>
      <c r="T18" s="85">
        <f>分析係数表!F21</f>
        <v>0.42560149497780891</v>
      </c>
      <c r="U18" s="86">
        <f t="shared" si="7"/>
        <v>6.0173052139133962E-3</v>
      </c>
      <c r="V18" s="87">
        <f>分析係数表!D21</f>
        <v>2.6862882504087832E-2</v>
      </c>
      <c r="W18" s="88">
        <f t="shared" si="8"/>
        <v>0</v>
      </c>
      <c r="X18" s="76">
        <f>分析係数表!E21</f>
        <v>1.5884139219808455E-2</v>
      </c>
      <c r="Y18" s="89">
        <f t="shared" si="9"/>
        <v>0</v>
      </c>
    </row>
    <row r="19" spans="1:25" x14ac:dyDescent="0.2">
      <c r="A19" s="6" t="s">
        <v>7</v>
      </c>
      <c r="B19" s="5" t="s">
        <v>268</v>
      </c>
      <c r="C19" s="90"/>
      <c r="D19" s="76">
        <f>投入係数表!AD19</f>
        <v>0</v>
      </c>
      <c r="E19" s="77">
        <f t="shared" si="0"/>
        <v>0</v>
      </c>
      <c r="F19" s="76">
        <f>分析係数表!C22</f>
        <v>3.8216560509554132E-2</v>
      </c>
      <c r="G19" s="77">
        <f t="shared" si="1"/>
        <v>0</v>
      </c>
      <c r="H19" s="77">
        <v>1.4336021227601659E-3</v>
      </c>
      <c r="I19" s="77">
        <f t="shared" si="2"/>
        <v>1.4336021227601659E-3</v>
      </c>
      <c r="J19" s="76">
        <f>分析係数表!G22</f>
        <v>0.19408999328408327</v>
      </c>
      <c r="K19" s="78">
        <f t="shared" si="3"/>
        <v>2.7824782637856814E-4</v>
      </c>
      <c r="L19" s="79"/>
      <c r="M19" s="80"/>
      <c r="N19" s="81">
        <f>分析係数表!H22</f>
        <v>3.9337942428921259E-5</v>
      </c>
      <c r="O19" s="82">
        <f t="shared" si="4"/>
        <v>8.6484686396543279E-4</v>
      </c>
      <c r="P19" s="76">
        <f>分析係数表!C22</f>
        <v>3.8216560509554132E-2</v>
      </c>
      <c r="Q19" s="82">
        <f t="shared" si="5"/>
        <v>3.3051472508233094E-5</v>
      </c>
      <c r="R19" s="83">
        <v>3.0883951688875423E-4</v>
      </c>
      <c r="S19" s="84">
        <f t="shared" si="6"/>
        <v>1.7424416396489202E-3</v>
      </c>
      <c r="T19" s="85">
        <f>分析係数表!F22</f>
        <v>0.41168569509738079</v>
      </c>
      <c r="U19" s="86">
        <f t="shared" si="7"/>
        <v>7.1733829758548564E-4</v>
      </c>
      <c r="V19" s="87">
        <f>分析係数表!D22</f>
        <v>5.4398925453324379E-2</v>
      </c>
      <c r="W19" s="88">
        <f t="shared" si="8"/>
        <v>0</v>
      </c>
      <c r="X19" s="76">
        <f>分析係数表!E22</f>
        <v>5.104096709200806E-2</v>
      </c>
      <c r="Y19" s="89">
        <f t="shared" si="9"/>
        <v>0</v>
      </c>
    </row>
    <row r="20" spans="1:25" x14ac:dyDescent="0.2">
      <c r="A20" s="6" t="s">
        <v>8</v>
      </c>
      <c r="B20" s="5" t="s">
        <v>269</v>
      </c>
      <c r="C20" s="90"/>
      <c r="D20" s="76">
        <f>投入係数表!AD20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6.4863514797407456E-4</v>
      </c>
      <c r="P20" s="76">
        <f>分析係数表!C23</f>
        <v>0</v>
      </c>
      <c r="Q20" s="82">
        <f t="shared" si="5"/>
        <v>0</v>
      </c>
      <c r="R20" s="83">
        <v>0</v>
      </c>
      <c r="S20" s="84">
        <f t="shared" si="6"/>
        <v>0</v>
      </c>
      <c r="T20" s="85">
        <f>分析係数表!F23</f>
        <v>0.44087572102779232</v>
      </c>
      <c r="U20" s="86">
        <f t="shared" si="7"/>
        <v>0</v>
      </c>
      <c r="V20" s="87">
        <f>分析係数表!D23</f>
        <v>3.2773990561090718E-2</v>
      </c>
      <c r="W20" s="88">
        <f t="shared" si="8"/>
        <v>0</v>
      </c>
      <c r="X20" s="76">
        <f>分析係数表!E23</f>
        <v>2.9103303618248557E-2</v>
      </c>
      <c r="Y20" s="89">
        <f t="shared" si="9"/>
        <v>0</v>
      </c>
    </row>
    <row r="21" spans="1:25" x14ac:dyDescent="0.2">
      <c r="A21" s="6" t="s">
        <v>9</v>
      </c>
      <c r="B21" s="5" t="s">
        <v>270</v>
      </c>
      <c r="C21" s="90"/>
      <c r="D21" s="76">
        <f>投入係数表!AD21</f>
        <v>0</v>
      </c>
      <c r="E21" s="77">
        <f t="shared" si="0"/>
        <v>0</v>
      </c>
      <c r="F21" s="76">
        <f>分析係数表!C24</f>
        <v>0.44444444444444442</v>
      </c>
      <c r="G21" s="77">
        <f t="shared" si="1"/>
        <v>0</v>
      </c>
      <c r="H21" s="77">
        <v>1.291286680219509E-2</v>
      </c>
      <c r="I21" s="77">
        <f t="shared" si="2"/>
        <v>1.291286680219509E-2</v>
      </c>
      <c r="J21" s="76">
        <f>分析係数表!G24</f>
        <v>0.20874587458745875</v>
      </c>
      <c r="K21" s="78">
        <f t="shared" si="3"/>
        <v>2.6955076740555759E-3</v>
      </c>
      <c r="L21" s="79"/>
      <c r="M21" s="80"/>
      <c r="N21" s="81">
        <f>分析係数表!H24</f>
        <v>3.6387596746752162E-4</v>
      </c>
      <c r="O21" s="82">
        <f t="shared" si="4"/>
        <v>7.9998334916802534E-3</v>
      </c>
      <c r="P21" s="76">
        <f>分析係数表!C24</f>
        <v>0.44444444444444442</v>
      </c>
      <c r="Q21" s="82">
        <f t="shared" si="5"/>
        <v>3.5554815518578902E-3</v>
      </c>
      <c r="R21" s="83">
        <v>1.2390054806363151E-2</v>
      </c>
      <c r="S21" s="84">
        <f t="shared" si="6"/>
        <v>2.5302921608558241E-2</v>
      </c>
      <c r="T21" s="85">
        <f>分析係数表!F24</f>
        <v>0.39356435643564358</v>
      </c>
      <c r="U21" s="86">
        <f t="shared" si="7"/>
        <v>9.9583280588137636E-3</v>
      </c>
      <c r="V21" s="87">
        <f>分析係数表!D24</f>
        <v>4.9504950495049507E-2</v>
      </c>
      <c r="W21" s="88">
        <f t="shared" si="8"/>
        <v>0</v>
      </c>
      <c r="X21" s="76">
        <f>分析係数表!E24</f>
        <v>5.1980198019801978E-2</v>
      </c>
      <c r="Y21" s="89">
        <f t="shared" si="9"/>
        <v>0</v>
      </c>
    </row>
    <row r="22" spans="1:25" x14ac:dyDescent="0.2">
      <c r="A22" s="6" t="s">
        <v>10</v>
      </c>
      <c r="B22" s="5" t="s">
        <v>271</v>
      </c>
      <c r="C22" s="90"/>
      <c r="D22" s="76">
        <f>投入係数表!AD22</f>
        <v>0</v>
      </c>
      <c r="E22" s="77">
        <f t="shared" si="0"/>
        <v>0</v>
      </c>
      <c r="F22" s="76">
        <f>分析係数表!C25</f>
        <v>6.3926940639269514E-3</v>
      </c>
      <c r="G22" s="77">
        <f t="shared" si="1"/>
        <v>0</v>
      </c>
      <c r="H22" s="77">
        <v>3.6042770394150488E-4</v>
      </c>
      <c r="I22" s="77">
        <f t="shared" si="2"/>
        <v>3.6042770394150488E-4</v>
      </c>
      <c r="J22" s="76">
        <f>分析係数表!G25</f>
        <v>0.2</v>
      </c>
      <c r="K22" s="78">
        <f t="shared" si="3"/>
        <v>7.2085540788300979E-5</v>
      </c>
      <c r="L22" s="79"/>
      <c r="M22" s="80"/>
      <c r="N22" s="81">
        <f>分析係数表!H25</f>
        <v>5.212277371832066E-4</v>
      </c>
      <c r="O22" s="82">
        <f t="shared" si="4"/>
        <v>1.1459220947541983E-2</v>
      </c>
      <c r="P22" s="76">
        <f>分析係数表!C25</f>
        <v>6.3926940639269514E-3</v>
      </c>
      <c r="Q22" s="82">
        <f t="shared" si="5"/>
        <v>7.3255293728579005E-5</v>
      </c>
      <c r="R22" s="83">
        <v>1.9269806496718467E-4</v>
      </c>
      <c r="S22" s="84">
        <f t="shared" si="6"/>
        <v>5.5312576890868955E-4</v>
      </c>
      <c r="T22" s="85">
        <f>分析係数表!F25</f>
        <v>0.35238095238095241</v>
      </c>
      <c r="U22" s="86">
        <f t="shared" si="7"/>
        <v>1.9491098523449061E-4</v>
      </c>
      <c r="V22" s="87">
        <f>分析係数表!D25</f>
        <v>0.33333333333333331</v>
      </c>
      <c r="W22" s="88">
        <f t="shared" si="8"/>
        <v>0</v>
      </c>
      <c r="X22" s="76">
        <f>分析係数表!E25</f>
        <v>6.6666666666666666E-2</v>
      </c>
      <c r="Y22" s="89">
        <f t="shared" si="9"/>
        <v>0</v>
      </c>
    </row>
    <row r="23" spans="1:25" x14ac:dyDescent="0.2">
      <c r="A23" s="6" t="s">
        <v>11</v>
      </c>
      <c r="B23" s="5" t="s">
        <v>35</v>
      </c>
      <c r="C23" s="90"/>
      <c r="D23" s="76">
        <f>投入係数表!AD23</f>
        <v>0</v>
      </c>
      <c r="E23" s="77">
        <f t="shared" si="0"/>
        <v>0</v>
      </c>
      <c r="F23" s="76">
        <f>分析係数表!C26</f>
        <v>0.22258379433778064</v>
      </c>
      <c r="G23" s="77">
        <f t="shared" si="1"/>
        <v>0</v>
      </c>
      <c r="H23" s="77">
        <v>7.2758414903766637E-3</v>
      </c>
      <c r="I23" s="77">
        <f t="shared" si="2"/>
        <v>7.2758414903766637E-3</v>
      </c>
      <c r="J23" s="76">
        <f>分析係数表!G26</f>
        <v>0.19608865710560625</v>
      </c>
      <c r="K23" s="78">
        <f t="shared" si="3"/>
        <v>1.4267099871612128E-3</v>
      </c>
      <c r="L23" s="79"/>
      <c r="M23" s="80"/>
      <c r="N23" s="81">
        <f>分析係数表!H26</f>
        <v>1.1073630793741334E-2</v>
      </c>
      <c r="O23" s="82">
        <f t="shared" si="4"/>
        <v>0.24345439220626933</v>
      </c>
      <c r="P23" s="76">
        <f>分析係数表!C26</f>
        <v>0.22258379433778064</v>
      </c>
      <c r="Q23" s="82">
        <f t="shared" si="5"/>
        <v>5.4189002365469641E-2</v>
      </c>
      <c r="R23" s="83">
        <v>5.6980943284769034E-2</v>
      </c>
      <c r="S23" s="84">
        <f t="shared" si="6"/>
        <v>6.4256784775145695E-2</v>
      </c>
      <c r="T23" s="85">
        <f>分析係数表!F26</f>
        <v>0.33481095176010428</v>
      </c>
      <c r="U23" s="86">
        <f t="shared" si="7"/>
        <v>2.151387526761071E-2</v>
      </c>
      <c r="V23" s="87">
        <f>分析係数表!D26</f>
        <v>0.20704041720990873</v>
      </c>
      <c r="W23" s="88">
        <f t="shared" si="8"/>
        <v>0</v>
      </c>
      <c r="X23" s="76">
        <f>分析係数表!E26</f>
        <v>0.22842242503259452</v>
      </c>
      <c r="Y23" s="89">
        <f t="shared" si="9"/>
        <v>0</v>
      </c>
    </row>
    <row r="24" spans="1:25" x14ac:dyDescent="0.2">
      <c r="A24" s="6" t="s">
        <v>12</v>
      </c>
      <c r="B24" s="5" t="s">
        <v>365</v>
      </c>
      <c r="C24" s="90"/>
      <c r="D24" s="76">
        <f>投入係数表!AD24</f>
        <v>0</v>
      </c>
      <c r="E24" s="77">
        <f t="shared" si="0"/>
        <v>0</v>
      </c>
      <c r="F24" s="76">
        <f>分析係数表!C27</f>
        <v>1.0521885521885488E-2</v>
      </c>
      <c r="G24" s="77">
        <f t="shared" si="1"/>
        <v>0</v>
      </c>
      <c r="H24" s="77">
        <v>9.2868278795769571E-5</v>
      </c>
      <c r="I24" s="77">
        <f t="shared" si="2"/>
        <v>9.2868278795769571E-5</v>
      </c>
      <c r="J24" s="76">
        <f>分析係数表!G27</f>
        <v>0.17391304347826086</v>
      </c>
      <c r="K24" s="78">
        <f t="shared" si="3"/>
        <v>1.6151005007959926E-5</v>
      </c>
      <c r="L24" s="79"/>
      <c r="M24" s="80"/>
      <c r="N24" s="81">
        <f>分析係数表!H27</f>
        <v>1.0867106595989497E-2</v>
      </c>
      <c r="O24" s="82">
        <f t="shared" si="4"/>
        <v>0.23891394617045081</v>
      </c>
      <c r="P24" s="76">
        <f>分析係数表!C27</f>
        <v>1.0521885521885488E-2</v>
      </c>
      <c r="Q24" s="82">
        <f t="shared" si="5"/>
        <v>2.5138251911873953E-3</v>
      </c>
      <c r="R24" s="83">
        <v>2.5343595073156412E-3</v>
      </c>
      <c r="S24" s="84">
        <f t="shared" si="6"/>
        <v>2.627227786111411E-3</v>
      </c>
      <c r="T24" s="85">
        <f>分析係数表!F27</f>
        <v>0.36231884057971014</v>
      </c>
      <c r="U24" s="86">
        <f t="shared" si="7"/>
        <v>9.5189412540268509E-4</v>
      </c>
      <c r="V24" s="87">
        <f>分析係数表!D27</f>
        <v>0</v>
      </c>
      <c r="W24" s="88">
        <f t="shared" si="8"/>
        <v>0</v>
      </c>
      <c r="X24" s="76">
        <f>分析係数表!E27</f>
        <v>0</v>
      </c>
      <c r="Y24" s="89">
        <f t="shared" si="9"/>
        <v>0</v>
      </c>
    </row>
    <row r="25" spans="1:25" x14ac:dyDescent="0.2">
      <c r="A25" s="6" t="s">
        <v>13</v>
      </c>
      <c r="B25" s="5" t="s">
        <v>191</v>
      </c>
      <c r="C25" s="90"/>
      <c r="D25" s="76">
        <f>投入係数表!AD25</f>
        <v>0</v>
      </c>
      <c r="E25" s="77">
        <f t="shared" si="0"/>
        <v>0</v>
      </c>
      <c r="F25" s="76">
        <f>分析係数表!C28</f>
        <v>5.934473521533068E-2</v>
      </c>
      <c r="G25" s="77">
        <f t="shared" si="1"/>
        <v>0</v>
      </c>
      <c r="H25" s="77">
        <v>7.8184277162414457E-3</v>
      </c>
      <c r="I25" s="77">
        <f t="shared" si="2"/>
        <v>7.8184277162414457E-3</v>
      </c>
      <c r="J25" s="76">
        <f>分析係数表!G28</f>
        <v>0.12525252525252525</v>
      </c>
      <c r="K25" s="78">
        <f t="shared" si="3"/>
        <v>9.7927781496357511E-4</v>
      </c>
      <c r="L25" s="79"/>
      <c r="M25" s="80"/>
      <c r="N25" s="81">
        <f>分析係数表!H28</f>
        <v>2.0780268088077654E-2</v>
      </c>
      <c r="O25" s="82">
        <f t="shared" si="4"/>
        <v>0.45685535588973986</v>
      </c>
      <c r="P25" s="76">
        <f>分析係数表!C28</f>
        <v>5.934473521533068E-2</v>
      </c>
      <c r="Q25" s="82">
        <f t="shared" si="5"/>
        <v>2.7111960126982276E-2</v>
      </c>
      <c r="R25" s="83">
        <v>2.9009335968266766E-2</v>
      </c>
      <c r="S25" s="84">
        <f t="shared" si="6"/>
        <v>3.6827763684508213E-2</v>
      </c>
      <c r="T25" s="85">
        <f>分析係数表!F28</f>
        <v>0.21414141414141413</v>
      </c>
      <c r="U25" s="86">
        <f t="shared" si="7"/>
        <v>7.8863493950664058E-3</v>
      </c>
      <c r="V25" s="87">
        <f>分析係数表!D28</f>
        <v>5.909090909090909E-2</v>
      </c>
      <c r="W25" s="88">
        <f t="shared" si="8"/>
        <v>0</v>
      </c>
      <c r="X25" s="76">
        <f>分析係数表!E28</f>
        <v>5.4040404040404041E-2</v>
      </c>
      <c r="Y25" s="89">
        <f t="shared" si="9"/>
        <v>0</v>
      </c>
    </row>
    <row r="26" spans="1:25" x14ac:dyDescent="0.2">
      <c r="A26" s="6" t="s">
        <v>14</v>
      </c>
      <c r="B26" s="5" t="s">
        <v>50</v>
      </c>
      <c r="C26" s="90"/>
      <c r="D26" s="76">
        <f>投入係数表!AD26</f>
        <v>1.6767748840528007E-2</v>
      </c>
      <c r="E26" s="77">
        <f t="shared" si="0"/>
        <v>1.6767748840528007</v>
      </c>
      <c r="F26" s="76">
        <f>分析係数表!C29</f>
        <v>0.10737736577829282</v>
      </c>
      <c r="G26" s="77">
        <f t="shared" si="1"/>
        <v>0.18004767005279212</v>
      </c>
      <c r="H26" s="77">
        <v>0.19059123654989199</v>
      </c>
      <c r="I26" s="77">
        <f t="shared" si="2"/>
        <v>0.19059123654989199</v>
      </c>
      <c r="J26" s="76">
        <f>分析係数表!G29</f>
        <v>0.26220204313280365</v>
      </c>
      <c r="K26" s="78">
        <f t="shared" si="3"/>
        <v>4.9973411626589165E-2</v>
      </c>
      <c r="L26" s="79"/>
      <c r="M26" s="80"/>
      <c r="N26" s="81">
        <f>分析係数表!H29</f>
        <v>9.8049821504086233E-3</v>
      </c>
      <c r="O26" s="82">
        <f t="shared" si="4"/>
        <v>0.21556308084338413</v>
      </c>
      <c r="P26" s="76">
        <f>分析係数表!C29</f>
        <v>0.10737736577829282</v>
      </c>
      <c r="Q26" s="82">
        <f t="shared" si="5"/>
        <v>2.3146595780015763E-2</v>
      </c>
      <c r="R26" s="83">
        <v>2.9692034148195323E-2</v>
      </c>
      <c r="S26" s="84">
        <f t="shared" si="6"/>
        <v>0.22028327069808731</v>
      </c>
      <c r="T26" s="85">
        <f>分析係数表!F29</f>
        <v>0.42792281498297391</v>
      </c>
      <c r="U26" s="86">
        <f t="shared" si="7"/>
        <v>9.4264237290781969E-2</v>
      </c>
      <c r="V26" s="87">
        <f>分析係数表!D29</f>
        <v>0.20204313280363223</v>
      </c>
      <c r="W26" s="88">
        <f t="shared" si="8"/>
        <v>0</v>
      </c>
      <c r="X26" s="76">
        <f>分析係数表!E29</f>
        <v>0.12031782065834279</v>
      </c>
      <c r="Y26" s="89">
        <f t="shared" si="9"/>
        <v>0</v>
      </c>
    </row>
    <row r="27" spans="1:25" x14ac:dyDescent="0.2">
      <c r="A27" s="6" t="s">
        <v>15</v>
      </c>
      <c r="B27" s="5" t="s">
        <v>36</v>
      </c>
      <c r="C27" s="90"/>
      <c r="D27" s="76">
        <f>投入係数表!AD27</f>
        <v>2.4973242953977882E-3</v>
      </c>
      <c r="E27" s="77">
        <f t="shared" si="0"/>
        <v>0.24973242953977881</v>
      </c>
      <c r="F27" s="76">
        <f>分析係数表!C30</f>
        <v>1</v>
      </c>
      <c r="G27" s="77">
        <f t="shared" si="1"/>
        <v>0.24973242953977881</v>
      </c>
      <c r="H27" s="77">
        <v>0.28269255945585348</v>
      </c>
      <c r="I27" s="77">
        <f t="shared" si="2"/>
        <v>0.28269255945585348</v>
      </c>
      <c r="J27" s="76">
        <f>分析係数表!G30</f>
        <v>0.34459787999611008</v>
      </c>
      <c r="K27" s="78">
        <f t="shared" si="3"/>
        <v>9.7415256679161413E-2</v>
      </c>
      <c r="L27" s="79"/>
      <c r="M27" s="80"/>
      <c r="N27" s="81">
        <f>分析係数表!H30</f>
        <v>0</v>
      </c>
      <c r="O27" s="82">
        <f t="shared" si="4"/>
        <v>0</v>
      </c>
      <c r="P27" s="76">
        <f>分析係数表!C30</f>
        <v>1</v>
      </c>
      <c r="Q27" s="82">
        <f t="shared" si="5"/>
        <v>0</v>
      </c>
      <c r="R27" s="83">
        <v>5.49609285552628E-2</v>
      </c>
      <c r="S27" s="84">
        <f t="shared" si="6"/>
        <v>0.33765348801111628</v>
      </c>
      <c r="T27" s="85">
        <f>分析係数表!F30</f>
        <v>0.44063016629388313</v>
      </c>
      <c r="U27" s="86">
        <f t="shared" si="7"/>
        <v>0.14878031257204785</v>
      </c>
      <c r="V27" s="87">
        <f>分析係数表!D30</f>
        <v>9.4184576485461441E-2</v>
      </c>
      <c r="W27" s="88">
        <f t="shared" si="8"/>
        <v>0</v>
      </c>
      <c r="X27" s="76">
        <f>分析係数表!E30</f>
        <v>6.5934065934065936E-2</v>
      </c>
      <c r="Y27" s="89">
        <f t="shared" si="9"/>
        <v>0</v>
      </c>
    </row>
    <row r="28" spans="1:25" x14ac:dyDescent="0.2">
      <c r="A28" s="6" t="s">
        <v>16</v>
      </c>
      <c r="B28" s="5" t="s">
        <v>192</v>
      </c>
      <c r="C28" s="90"/>
      <c r="D28" s="76">
        <f>投入係数表!AD28</f>
        <v>5.3514092044238317E-3</v>
      </c>
      <c r="E28" s="77">
        <f t="shared" si="0"/>
        <v>0.53514092044238315</v>
      </c>
      <c r="F28" s="76">
        <f>分析係数表!C31</f>
        <v>0.18861092824226466</v>
      </c>
      <c r="G28" s="77">
        <f t="shared" si="1"/>
        <v>0.10093342574505779</v>
      </c>
      <c r="H28" s="77">
        <v>0.1191820617662976</v>
      </c>
      <c r="I28" s="77">
        <f t="shared" si="2"/>
        <v>0.1191820617662976</v>
      </c>
      <c r="J28" s="76">
        <f>分析係数表!G31</f>
        <v>7.1118820468343447E-2</v>
      </c>
      <c r="K28" s="78">
        <f t="shared" si="3"/>
        <v>8.476087653804339E-3</v>
      </c>
      <c r="L28" s="79"/>
      <c r="M28" s="80"/>
      <c r="N28" s="81">
        <f>分析係数表!H31</f>
        <v>2.3061868748955085E-2</v>
      </c>
      <c r="O28" s="82">
        <f t="shared" si="4"/>
        <v>0.50701647399973493</v>
      </c>
      <c r="P28" s="76">
        <f>分析係数表!C31</f>
        <v>0.18861092824226466</v>
      </c>
      <c r="Q28" s="82">
        <f t="shared" si="5"/>
        <v>9.5628847795210054E-2</v>
      </c>
      <c r="R28" s="83">
        <v>0.12310444067892781</v>
      </c>
      <c r="S28" s="84">
        <f t="shared" si="6"/>
        <v>0.24228650244522543</v>
      </c>
      <c r="T28" s="85">
        <f>分析係数表!F31</f>
        <v>0.34518647007805725</v>
      </c>
      <c r="U28" s="86">
        <f t="shared" si="7"/>
        <v>8.3634022526625953E-2</v>
      </c>
      <c r="V28" s="87">
        <f>分析係数表!D31</f>
        <v>8.6730268863833475E-4</v>
      </c>
      <c r="W28" s="88">
        <f t="shared" si="8"/>
        <v>0</v>
      </c>
      <c r="X28" s="76">
        <f>分析係数表!E31</f>
        <v>8.6730268863833475E-4</v>
      </c>
      <c r="Y28" s="89">
        <f t="shared" si="9"/>
        <v>0</v>
      </c>
    </row>
    <row r="29" spans="1:25" x14ac:dyDescent="0.2">
      <c r="A29" s="6" t="s">
        <v>17</v>
      </c>
      <c r="B29" s="5" t="s">
        <v>272</v>
      </c>
      <c r="C29" s="90"/>
      <c r="D29" s="76">
        <f>投入係数表!AD29</f>
        <v>1.0702818408847663E-3</v>
      </c>
      <c r="E29" s="77">
        <f t="shared" si="0"/>
        <v>0.10702818408847663</v>
      </c>
      <c r="F29" s="76">
        <f>分析係数表!C32</f>
        <v>1</v>
      </c>
      <c r="G29" s="77">
        <f t="shared" si="1"/>
        <v>0.10702818408847663</v>
      </c>
      <c r="H29" s="77">
        <v>0.13109002589904772</v>
      </c>
      <c r="I29" s="77">
        <f t="shared" si="2"/>
        <v>0.13109002589904772</v>
      </c>
      <c r="J29" s="76">
        <f>分析係数表!G32</f>
        <v>0.14006342494714588</v>
      </c>
      <c r="K29" s="78">
        <f t="shared" si="3"/>
        <v>1.8360918003830679E-2</v>
      </c>
      <c r="L29" s="79"/>
      <c r="M29" s="80"/>
      <c r="N29" s="81">
        <f>分析係数表!H32</f>
        <v>6.5891053568443107E-3</v>
      </c>
      <c r="O29" s="82">
        <f t="shared" si="4"/>
        <v>0.14486184971420998</v>
      </c>
      <c r="P29" s="76">
        <f>分析係数表!C32</f>
        <v>1</v>
      </c>
      <c r="Q29" s="82">
        <f t="shared" si="5"/>
        <v>0.14486184971420998</v>
      </c>
      <c r="R29" s="83">
        <v>0.18911377915336058</v>
      </c>
      <c r="S29" s="84">
        <f t="shared" si="6"/>
        <v>0.32020380505240831</v>
      </c>
      <c r="T29" s="85">
        <f>分析係数表!F32</f>
        <v>0.48202959830866809</v>
      </c>
      <c r="U29" s="86">
        <f t="shared" si="7"/>
        <v>0.15434771152631943</v>
      </c>
      <c r="V29" s="87">
        <f>分析係数表!D32</f>
        <v>1.7441860465116279E-2</v>
      </c>
      <c r="W29" s="88">
        <f t="shared" si="8"/>
        <v>0</v>
      </c>
      <c r="X29" s="76">
        <f>分析係数表!E32</f>
        <v>2.6427061310782242E-2</v>
      </c>
      <c r="Y29" s="89">
        <f t="shared" si="9"/>
        <v>0</v>
      </c>
    </row>
    <row r="30" spans="1:25" x14ac:dyDescent="0.2">
      <c r="A30" s="6" t="s">
        <v>18</v>
      </c>
      <c r="B30" s="5" t="s">
        <v>273</v>
      </c>
      <c r="C30" s="90"/>
      <c r="D30" s="76">
        <f>投入係数表!AD30</f>
        <v>3.2108455226542991E-3</v>
      </c>
      <c r="E30" s="77">
        <f t="shared" si="0"/>
        <v>0.32108455226542992</v>
      </c>
      <c r="F30" s="76">
        <f>分析係数表!C33</f>
        <v>0.72406639004149376</v>
      </c>
      <c r="G30" s="77">
        <f t="shared" si="1"/>
        <v>0.23248653265691918</v>
      </c>
      <c r="H30" s="77">
        <v>0.24275803589763642</v>
      </c>
      <c r="I30" s="77">
        <f t="shared" si="2"/>
        <v>0.24275803589763642</v>
      </c>
      <c r="J30" s="76">
        <f>分析係数表!G33</f>
        <v>0.50714966634890368</v>
      </c>
      <c r="K30" s="78">
        <f t="shared" si="3"/>
        <v>0.12311465690900149</v>
      </c>
      <c r="L30" s="79"/>
      <c r="M30" s="80"/>
      <c r="N30" s="81">
        <f>分析係数表!H33</f>
        <v>9.6377958950857076E-4</v>
      </c>
      <c r="O30" s="82">
        <f t="shared" si="4"/>
        <v>2.1188748167153104E-2</v>
      </c>
      <c r="P30" s="76">
        <f>分析係数表!C33</f>
        <v>0.72406639004149376</v>
      </c>
      <c r="Q30" s="82">
        <f t="shared" si="5"/>
        <v>1.5342060394888866E-2</v>
      </c>
      <c r="R30" s="83">
        <v>4.7527601834285428E-2</v>
      </c>
      <c r="S30" s="84">
        <f t="shared" si="6"/>
        <v>0.29028563773192184</v>
      </c>
      <c r="T30" s="85">
        <f>分析係数表!F33</f>
        <v>0.64537654909437558</v>
      </c>
      <c r="U30" s="86">
        <f t="shared" si="7"/>
        <v>0.18734354313108778</v>
      </c>
      <c r="V30" s="87">
        <f>分析係数表!D33</f>
        <v>8.8655862726406104E-2</v>
      </c>
      <c r="W30" s="88">
        <f t="shared" si="8"/>
        <v>0</v>
      </c>
      <c r="X30" s="76">
        <f>分析係数表!E33</f>
        <v>8.3889418493803616E-2</v>
      </c>
      <c r="Y30" s="89">
        <f t="shared" si="9"/>
        <v>0</v>
      </c>
    </row>
    <row r="31" spans="1:25" x14ac:dyDescent="0.2">
      <c r="A31" s="6" t="s">
        <v>19</v>
      </c>
      <c r="B31" s="5" t="s">
        <v>274</v>
      </c>
      <c r="C31" s="90"/>
      <c r="D31" s="76">
        <f>投入係数表!AD31</f>
        <v>5.7081698180520869E-3</v>
      </c>
      <c r="E31" s="77">
        <f t="shared" si="0"/>
        <v>0.57081698180520868</v>
      </c>
      <c r="F31" s="76">
        <f>分析係数表!C34</f>
        <v>0.32384390579336431</v>
      </c>
      <c r="G31" s="77">
        <f t="shared" si="1"/>
        <v>0.18485560088097855</v>
      </c>
      <c r="H31" s="77">
        <v>0.27090789113821134</v>
      </c>
      <c r="I31" s="77">
        <f t="shared" si="2"/>
        <v>0.27090789113821134</v>
      </c>
      <c r="J31" s="76">
        <f>分析係数表!G34</f>
        <v>0.42504523132592403</v>
      </c>
      <c r="K31" s="78">
        <f t="shared" si="3"/>
        <v>0.11514810725685928</v>
      </c>
      <c r="L31" s="79"/>
      <c r="M31" s="80"/>
      <c r="N31" s="81">
        <f>分析係数表!H34</f>
        <v>0.16282957819891231</v>
      </c>
      <c r="O31" s="82">
        <f t="shared" si="4"/>
        <v>3.5798173816689176</v>
      </c>
      <c r="P31" s="76">
        <f>分析係数表!C34</f>
        <v>0.32384390579336431</v>
      </c>
      <c r="Q31" s="82">
        <f t="shared" si="5"/>
        <v>1.159302042906637</v>
      </c>
      <c r="R31" s="83">
        <v>1.2518278136127161</v>
      </c>
      <c r="S31" s="84">
        <f t="shared" si="6"/>
        <v>1.5227357047509273</v>
      </c>
      <c r="T31" s="85">
        <f>分析係数表!F34</f>
        <v>0.69998707676402172</v>
      </c>
      <c r="U31" s="86">
        <f t="shared" si="7"/>
        <v>1.0658953146528041</v>
      </c>
      <c r="V31" s="87">
        <f>分析係数表!D34</f>
        <v>0.29303437580770225</v>
      </c>
      <c r="W31" s="88">
        <f t="shared" si="8"/>
        <v>0</v>
      </c>
      <c r="X31" s="76">
        <f>分析係数表!E34</f>
        <v>0.18493150684931506</v>
      </c>
      <c r="Y31" s="89">
        <f t="shared" si="9"/>
        <v>0</v>
      </c>
    </row>
    <row r="32" spans="1:25" x14ac:dyDescent="0.2">
      <c r="A32" s="6" t="s">
        <v>20</v>
      </c>
      <c r="B32" s="5" t="s">
        <v>37</v>
      </c>
      <c r="C32" s="75">
        <f>最終需要_まとめ!C33</f>
        <v>100</v>
      </c>
      <c r="D32" s="76">
        <f>投入係数表!AD32</f>
        <v>4.8162682839814487E-2</v>
      </c>
      <c r="E32" s="77">
        <f t="shared" si="0"/>
        <v>4.816268283981449</v>
      </c>
      <c r="F32" s="76">
        <f>分析係数表!C35</f>
        <v>0.26996197718631176</v>
      </c>
      <c r="G32" s="77">
        <f t="shared" si="1"/>
        <v>1.3002093086033568</v>
      </c>
      <c r="H32" s="77">
        <v>1.3748628539465741</v>
      </c>
      <c r="I32" s="77">
        <f t="shared" si="2"/>
        <v>101.37486285394658</v>
      </c>
      <c r="J32" s="76">
        <f>分析係数表!G35</f>
        <v>0.31501962183374954</v>
      </c>
      <c r="K32" s="78">
        <f t="shared" si="3"/>
        <v>31.935070959698475</v>
      </c>
      <c r="L32" s="79"/>
      <c r="M32" s="80"/>
      <c r="N32" s="81">
        <f>分析係数表!H35</f>
        <v>6.1563879901261762E-2</v>
      </c>
      <c r="O32" s="82">
        <f t="shared" si="4"/>
        <v>1.3534853421059021</v>
      </c>
      <c r="P32" s="76">
        <f>分析係数表!C35</f>
        <v>0.26996197718631176</v>
      </c>
      <c r="Q32" s="82">
        <f t="shared" si="5"/>
        <v>0.36538957904760089</v>
      </c>
      <c r="R32" s="83">
        <v>0.45994888280990287</v>
      </c>
      <c r="S32" s="84">
        <f t="shared" si="6"/>
        <v>101.83481173675648</v>
      </c>
      <c r="T32" s="85">
        <f>分析係数表!F35</f>
        <v>0.64537995005351412</v>
      </c>
      <c r="U32" s="86">
        <f t="shared" si="7"/>
        <v>65.722145712376914</v>
      </c>
      <c r="V32" s="87">
        <f>分析係数表!D35</f>
        <v>0.12557973599714592</v>
      </c>
      <c r="W32" s="88">
        <f t="shared" si="8"/>
        <v>13</v>
      </c>
      <c r="X32" s="76">
        <f>分析係数表!E35</f>
        <v>0.11630396004281128</v>
      </c>
      <c r="Y32" s="89">
        <f t="shared" si="9"/>
        <v>12</v>
      </c>
    </row>
    <row r="33" spans="1:25" x14ac:dyDescent="0.2">
      <c r="A33" s="6" t="s">
        <v>21</v>
      </c>
      <c r="B33" s="5" t="s">
        <v>38</v>
      </c>
      <c r="C33" s="90"/>
      <c r="D33" s="76">
        <f>投入係数表!AD33</f>
        <v>1.4270424545130217E-2</v>
      </c>
      <c r="E33" s="77">
        <f t="shared" si="0"/>
        <v>1.4270424545130218</v>
      </c>
      <c r="F33" s="76">
        <f>分析係数表!C36</f>
        <v>0.80496031746031749</v>
      </c>
      <c r="G33" s="77">
        <f t="shared" si="1"/>
        <v>1.1487125472141526</v>
      </c>
      <c r="H33" s="77">
        <v>1.2551791409653064</v>
      </c>
      <c r="I33" s="77">
        <f t="shared" si="2"/>
        <v>1.2551791409653064</v>
      </c>
      <c r="J33" s="76">
        <f>分析係数表!G36</f>
        <v>2.1935483870967741E-2</v>
      </c>
      <c r="K33" s="78">
        <f t="shared" si="3"/>
        <v>2.7532961801819623E-2</v>
      </c>
      <c r="L33" s="79"/>
      <c r="M33" s="80"/>
      <c r="N33" s="81">
        <f>分析係数表!H36</f>
        <v>0.17534887837691648</v>
      </c>
      <c r="O33" s="82">
        <f t="shared" si="4"/>
        <v>3.8550548961259161</v>
      </c>
      <c r="P33" s="76">
        <f>分析係数表!C36</f>
        <v>0.80496031746031749</v>
      </c>
      <c r="Q33" s="82">
        <f t="shared" si="5"/>
        <v>3.1031662130124689</v>
      </c>
      <c r="R33" s="83">
        <v>3.2266106281675944</v>
      </c>
      <c r="S33" s="84">
        <f t="shared" si="6"/>
        <v>4.4817897691329005</v>
      </c>
      <c r="T33" s="85">
        <f>分析係数表!F36</f>
        <v>0.87987711213517661</v>
      </c>
      <c r="U33" s="86">
        <f t="shared" si="7"/>
        <v>3.9434242392616365</v>
      </c>
      <c r="V33" s="87">
        <f>分析係数表!D36</f>
        <v>1.130568356374808E-2</v>
      </c>
      <c r="W33" s="88">
        <f t="shared" si="8"/>
        <v>0</v>
      </c>
      <c r="X33" s="76">
        <f>分析係数表!E36</f>
        <v>2.9493087557603687E-3</v>
      </c>
      <c r="Y33" s="89">
        <f t="shared" si="9"/>
        <v>0</v>
      </c>
    </row>
    <row r="34" spans="1:25" x14ac:dyDescent="0.2">
      <c r="A34" s="6" t="s">
        <v>22</v>
      </c>
      <c r="B34" s="5" t="s">
        <v>377</v>
      </c>
      <c r="C34" s="90"/>
      <c r="D34" s="76">
        <f>投入係数表!AD34</f>
        <v>2.8184088476632181E-2</v>
      </c>
      <c r="E34" s="77">
        <f t="shared" si="0"/>
        <v>2.8184088476632181</v>
      </c>
      <c r="F34" s="76">
        <f>分析係数表!C37</f>
        <v>0.55184267327524184</v>
      </c>
      <c r="G34" s="77">
        <f t="shared" si="1"/>
        <v>1.555318272877064</v>
      </c>
      <c r="H34" s="77">
        <v>1.8480109915237084</v>
      </c>
      <c r="I34" s="77">
        <f t="shared" si="2"/>
        <v>1.8480109915237084</v>
      </c>
      <c r="J34" s="76">
        <f>分析係数表!G37</f>
        <v>0.39950799507995077</v>
      </c>
      <c r="K34" s="78">
        <f t="shared" si="3"/>
        <v>0.73829516610934864</v>
      </c>
      <c r="L34" s="79"/>
      <c r="M34" s="80"/>
      <c r="N34" s="81">
        <f>分析係数表!H37</f>
        <v>4.8346331245144224E-2</v>
      </c>
      <c r="O34" s="82">
        <f t="shared" si="4"/>
        <v>1.0628967958135169</v>
      </c>
      <c r="P34" s="76">
        <f>分析係数表!C37</f>
        <v>0.55184267327524184</v>
      </c>
      <c r="Q34" s="82">
        <f t="shared" si="5"/>
        <v>0.58655180921742001</v>
      </c>
      <c r="R34" s="83">
        <v>0.75070393692594828</v>
      </c>
      <c r="S34" s="84">
        <f t="shared" si="6"/>
        <v>2.5987149284496569</v>
      </c>
      <c r="T34" s="85">
        <f>分析係数表!F37</f>
        <v>0.59204592045920457</v>
      </c>
      <c r="U34" s="86">
        <f t="shared" si="7"/>
        <v>1.538558571825053</v>
      </c>
      <c r="V34" s="87">
        <f>分析係数表!D37</f>
        <v>7.6014760147601473E-2</v>
      </c>
      <c r="W34" s="88">
        <f t="shared" si="8"/>
        <v>0</v>
      </c>
      <c r="X34" s="76">
        <f>分析係数表!E37</f>
        <v>6.3468634686346864E-2</v>
      </c>
      <c r="Y34" s="89">
        <f t="shared" si="9"/>
        <v>0</v>
      </c>
    </row>
    <row r="35" spans="1:25" x14ac:dyDescent="0.2">
      <c r="A35" s="6" t="s">
        <v>23</v>
      </c>
      <c r="B35" s="5" t="s">
        <v>193</v>
      </c>
      <c r="C35" s="90"/>
      <c r="D35" s="76">
        <f>投入係数表!AD35</f>
        <v>5.850874063503389E-2</v>
      </c>
      <c r="E35" s="77">
        <f t="shared" si="0"/>
        <v>5.8508740635033893</v>
      </c>
      <c r="F35" s="76">
        <f>分析係数表!C38</f>
        <v>1.1757092007334657E-2</v>
      </c>
      <c r="G35" s="77">
        <f t="shared" si="1"/>
        <v>6.8789264687937349E-2</v>
      </c>
      <c r="H35" s="77">
        <v>7.2060130589034432E-2</v>
      </c>
      <c r="I35" s="77">
        <f t="shared" si="2"/>
        <v>7.2060130589034432E-2</v>
      </c>
      <c r="J35" s="76">
        <f>分析係数表!G38</f>
        <v>0.32317073170731708</v>
      </c>
      <c r="K35" s="78">
        <f t="shared" si="3"/>
        <v>2.3287725129383079E-2</v>
      </c>
      <c r="L35" s="79"/>
      <c r="M35" s="80"/>
      <c r="N35" s="81">
        <f>分析係数表!H38</f>
        <v>4.2711170992201251E-2</v>
      </c>
      <c r="O35" s="82">
        <f t="shared" si="4"/>
        <v>0.93900748255046862</v>
      </c>
      <c r="P35" s="76">
        <f>分析係数表!C38</f>
        <v>1.1757092007334657E-2</v>
      </c>
      <c r="Q35" s="82">
        <f t="shared" si="5"/>
        <v>1.1039997367921552E-2</v>
      </c>
      <c r="R35" s="83">
        <v>1.3207318878459396E-2</v>
      </c>
      <c r="S35" s="84">
        <f t="shared" si="6"/>
        <v>8.526744946749383E-2</v>
      </c>
      <c r="T35" s="85">
        <f>分析係数表!F38</f>
        <v>0.53048780487804881</v>
      </c>
      <c r="U35" s="86">
        <f t="shared" si="7"/>
        <v>4.5233342095560757E-2</v>
      </c>
      <c r="V35" s="87">
        <f>分析係数表!D38</f>
        <v>0.25609756097560976</v>
      </c>
      <c r="W35" s="88">
        <f t="shared" si="8"/>
        <v>0</v>
      </c>
      <c r="X35" s="76">
        <f>分析係数表!E38</f>
        <v>0.24390243902439024</v>
      </c>
      <c r="Y35" s="89">
        <f t="shared" si="9"/>
        <v>0</v>
      </c>
    </row>
    <row r="36" spans="1:25" x14ac:dyDescent="0.2">
      <c r="A36" s="6" t="s">
        <v>24</v>
      </c>
      <c r="B36" s="5" t="s">
        <v>39</v>
      </c>
      <c r="C36" s="90"/>
      <c r="D36" s="76">
        <f>投入係数表!AD36</f>
        <v>0</v>
      </c>
      <c r="E36" s="77">
        <f t="shared" si="0"/>
        <v>0</v>
      </c>
      <c r="F36" s="76">
        <f>分析係数表!C39</f>
        <v>1</v>
      </c>
      <c r="G36" s="77">
        <f t="shared" si="1"/>
        <v>0</v>
      </c>
      <c r="H36" s="77">
        <v>1.5901804275774919E-2</v>
      </c>
      <c r="I36" s="77">
        <f t="shared" si="2"/>
        <v>1.5901804275774919E-2</v>
      </c>
      <c r="J36" s="76">
        <f>分析係数表!G39</f>
        <v>0.35350897115602997</v>
      </c>
      <c r="K36" s="78">
        <f t="shared" si="3"/>
        <v>5.62143046905375E-3</v>
      </c>
      <c r="L36" s="79"/>
      <c r="M36" s="80"/>
      <c r="N36" s="81">
        <f>分析係数表!H39</f>
        <v>3.855118358034283E-3</v>
      </c>
      <c r="O36" s="82">
        <f t="shared" si="4"/>
        <v>8.4754992668612417E-2</v>
      </c>
      <c r="P36" s="76">
        <f>分析係数表!C39</f>
        <v>1</v>
      </c>
      <c r="Q36" s="82">
        <f t="shared" si="5"/>
        <v>8.4754992668612417E-2</v>
      </c>
      <c r="R36" s="83">
        <v>9.4116532460714275E-2</v>
      </c>
      <c r="S36" s="84">
        <f t="shared" si="6"/>
        <v>0.1100183367364892</v>
      </c>
      <c r="T36" s="85">
        <f>分析係数表!F39</f>
        <v>0.70417896888485121</v>
      </c>
      <c r="U36" s="86">
        <f t="shared" si="7"/>
        <v>7.7472598921527303E-2</v>
      </c>
      <c r="V36" s="87">
        <f>分析係数表!D39</f>
        <v>5.7687940040881215E-2</v>
      </c>
      <c r="W36" s="88">
        <f t="shared" si="8"/>
        <v>0</v>
      </c>
      <c r="X36" s="76">
        <f>分析係数表!E39</f>
        <v>7.3018396547808312E-2</v>
      </c>
      <c r="Y36" s="89">
        <f t="shared" si="9"/>
        <v>0</v>
      </c>
    </row>
    <row r="37" spans="1:25" x14ac:dyDescent="0.2">
      <c r="A37" s="6" t="s">
        <v>25</v>
      </c>
      <c r="B37" s="5" t="s">
        <v>40</v>
      </c>
      <c r="C37" s="90"/>
      <c r="D37" s="76">
        <f>投入係数表!AD37</f>
        <v>0</v>
      </c>
      <c r="E37" s="77">
        <f t="shared" si="0"/>
        <v>0</v>
      </c>
      <c r="F37" s="76">
        <f>分析係数表!C40</f>
        <v>0.83949490339266697</v>
      </c>
      <c r="G37" s="77">
        <f t="shared" si="1"/>
        <v>0</v>
      </c>
      <c r="H37" s="77">
        <v>7.8593362830790738E-4</v>
      </c>
      <c r="I37" s="77">
        <f t="shared" si="2"/>
        <v>7.8593362830790738E-4</v>
      </c>
      <c r="J37" s="76">
        <f>分析係数表!G40</f>
        <v>0.50502596749874351</v>
      </c>
      <c r="K37" s="78">
        <f t="shared" si="3"/>
        <v>3.9691689102599879E-4</v>
      </c>
      <c r="L37" s="79"/>
      <c r="M37" s="80"/>
      <c r="N37" s="81">
        <f>分析係数表!H40</f>
        <v>2.8775704886755897E-2</v>
      </c>
      <c r="O37" s="82">
        <f t="shared" si="4"/>
        <v>0.63263548099071398</v>
      </c>
      <c r="P37" s="76">
        <f>分析係数表!C40</f>
        <v>0.83949490339266697</v>
      </c>
      <c r="Q37" s="82">
        <f t="shared" si="5"/>
        <v>0.53109426199707288</v>
      </c>
      <c r="R37" s="83">
        <v>0.53145146582775304</v>
      </c>
      <c r="S37" s="84">
        <f t="shared" si="6"/>
        <v>0.53223739945606097</v>
      </c>
      <c r="T37" s="85">
        <f>分析係数表!F40</f>
        <v>0.7013737644496566</v>
      </c>
      <c r="U37" s="86">
        <f t="shared" si="7"/>
        <v>0.3732973484373931</v>
      </c>
      <c r="V37" s="87">
        <f>分析係数表!D40</f>
        <v>8.3012229854246944E-2</v>
      </c>
      <c r="W37" s="88">
        <f t="shared" si="8"/>
        <v>0</v>
      </c>
      <c r="X37" s="76">
        <f>分析係数表!E40</f>
        <v>5.1013570112246609E-2</v>
      </c>
      <c r="Y37" s="89">
        <f t="shared" si="9"/>
        <v>0</v>
      </c>
    </row>
    <row r="38" spans="1:25" x14ac:dyDescent="0.2">
      <c r="A38" s="6" t="s">
        <v>26</v>
      </c>
      <c r="B38" s="5" t="s">
        <v>276</v>
      </c>
      <c r="C38" s="90"/>
      <c r="D38" s="76">
        <f>投入係数表!AD38</f>
        <v>0</v>
      </c>
      <c r="E38" s="77">
        <f t="shared" si="0"/>
        <v>0</v>
      </c>
      <c r="F38" s="76">
        <f>分析係数表!C41</f>
        <v>0.80611940933656756</v>
      </c>
      <c r="G38" s="77">
        <f t="shared" si="1"/>
        <v>0</v>
      </c>
      <c r="H38" s="77">
        <v>5.0355389509189352E-4</v>
      </c>
      <c r="I38" s="77">
        <f t="shared" si="2"/>
        <v>5.0355389509189352E-4</v>
      </c>
      <c r="J38" s="76">
        <f>分析係数表!G41</f>
        <v>0.44252267454123601</v>
      </c>
      <c r="K38" s="78">
        <f t="shared" si="3"/>
        <v>2.2283401643172169E-4</v>
      </c>
      <c r="L38" s="79"/>
      <c r="M38" s="80"/>
      <c r="N38" s="81">
        <f>分析係数表!H41</f>
        <v>5.550583676720789E-2</v>
      </c>
      <c r="O38" s="82">
        <f t="shared" si="4"/>
        <v>1.2202989250552256</v>
      </c>
      <c r="P38" s="76">
        <f>分析係数表!C41</f>
        <v>0.80611940933656756</v>
      </c>
      <c r="Q38" s="82">
        <f t="shared" si="5"/>
        <v>0.98370664867956681</v>
      </c>
      <c r="R38" s="83">
        <v>1.0010547038219104</v>
      </c>
      <c r="S38" s="84">
        <f t="shared" si="6"/>
        <v>1.0015582577170024</v>
      </c>
      <c r="T38" s="85">
        <f>分析係数表!F41</f>
        <v>0.54745834212191524</v>
      </c>
      <c r="U38" s="86">
        <f t="shared" si="7"/>
        <v>0.54831142330826399</v>
      </c>
      <c r="V38" s="87">
        <f>分析係数表!D41</f>
        <v>0.12049145749841805</v>
      </c>
      <c r="W38" s="88">
        <f t="shared" si="8"/>
        <v>0</v>
      </c>
      <c r="X38" s="76">
        <f>分析係数表!E41</f>
        <v>0.11680025311115798</v>
      </c>
      <c r="Y38" s="89">
        <f t="shared" si="9"/>
        <v>0</v>
      </c>
    </row>
    <row r="39" spans="1:25" x14ac:dyDescent="0.2">
      <c r="A39" s="6" t="s">
        <v>51</v>
      </c>
      <c r="B39" s="5" t="s">
        <v>367</v>
      </c>
      <c r="C39" s="90"/>
      <c r="D39" s="76">
        <f>投入係数表!AD39</f>
        <v>2.4973242953977882E-3</v>
      </c>
      <c r="E39" s="77">
        <f>$C$32*D39</f>
        <v>0.24973242953977881</v>
      </c>
      <c r="F39" s="76">
        <f>分析係数表!C42</f>
        <v>0.71104294478527608</v>
      </c>
      <c r="G39" s="77">
        <f>E39*F39</f>
        <v>0.17757048210834581</v>
      </c>
      <c r="H39" s="77">
        <v>0.19012795749038458</v>
      </c>
      <c r="I39" s="77">
        <f>C39+H39</f>
        <v>0.19012795749038458</v>
      </c>
      <c r="J39" s="76">
        <f>分析係数表!G42</f>
        <v>0.48544520547945208</v>
      </c>
      <c r="K39" s="78">
        <f>I39*J39</f>
        <v>9.229670539130827E-2</v>
      </c>
      <c r="L39" s="79"/>
      <c r="M39" s="80"/>
      <c r="N39" s="81">
        <f>分析係数表!H42</f>
        <v>1.3778114335729669E-2</v>
      </c>
      <c r="O39" s="82">
        <f t="shared" si="4"/>
        <v>0.30291261410389281</v>
      </c>
      <c r="P39" s="76">
        <f>分析係数表!C42</f>
        <v>0.71104294478527608</v>
      </c>
      <c r="Q39" s="82">
        <f>O39*P39</f>
        <v>0.2153838771450379</v>
      </c>
      <c r="R39" s="83">
        <v>0.22258399820045979</v>
      </c>
      <c r="S39" s="84">
        <f>I39+R39</f>
        <v>0.4127119556908444</v>
      </c>
      <c r="T39" s="85">
        <f>分析係数表!F42</f>
        <v>0.55821917808219179</v>
      </c>
      <c r="U39" s="86">
        <f>S39*T39</f>
        <v>0.23038372869043711</v>
      </c>
      <c r="V39" s="87">
        <f>分析係数表!D42</f>
        <v>0.36986301369863012</v>
      </c>
      <c r="W39" s="88">
        <f>ROUND(S39*V39,0)</f>
        <v>0</v>
      </c>
      <c r="X39" s="76">
        <f>分析係数表!E42</f>
        <v>0.3535958904109589</v>
      </c>
      <c r="Y39" s="89">
        <f>ROUND(S39*X39,0)</f>
        <v>0</v>
      </c>
    </row>
    <row r="40" spans="1:25" x14ac:dyDescent="0.2">
      <c r="A40" s="6" t="s">
        <v>194</v>
      </c>
      <c r="B40" s="5" t="s">
        <v>41</v>
      </c>
      <c r="C40" s="90"/>
      <c r="D40" s="76">
        <f>投入係数表!AD40</f>
        <v>0.11559043881555477</v>
      </c>
      <c r="E40" s="77">
        <f>$C$32*D40</f>
        <v>11.559043881555477</v>
      </c>
      <c r="F40" s="76">
        <f>分析係数表!C43</f>
        <v>0.39669527347252465</v>
      </c>
      <c r="G40" s="77">
        <f>E40*F40</f>
        <v>4.5854180736745622</v>
      </c>
      <c r="H40" s="77">
        <v>5.0487634035400033</v>
      </c>
      <c r="I40" s="77">
        <f>C40+H40</f>
        <v>5.0487634035400033</v>
      </c>
      <c r="J40" s="76">
        <f>分析係数表!G43</f>
        <v>0.35613275613275613</v>
      </c>
      <c r="K40" s="78">
        <f>I40*J40</f>
        <v>1.7980300259648958</v>
      </c>
      <c r="L40" s="79"/>
      <c r="M40" s="80"/>
      <c r="N40" s="81">
        <f>分析係数表!H43</f>
        <v>3.7184190080937818E-2</v>
      </c>
      <c r="O40" s="82">
        <f t="shared" si="4"/>
        <v>0.81749649816332537</v>
      </c>
      <c r="P40" s="76">
        <f>分析係数表!C43</f>
        <v>0.39669527347252465</v>
      </c>
      <c r="Q40" s="82">
        <f>O40*P40</f>
        <v>0.32429699690173158</v>
      </c>
      <c r="R40" s="83">
        <v>0.5300235739042729</v>
      </c>
      <c r="S40" s="84">
        <f>I40+R40</f>
        <v>5.5787869774442758</v>
      </c>
      <c r="T40" s="85">
        <f>分析係数表!F43</f>
        <v>0.65281385281385285</v>
      </c>
      <c r="U40" s="86">
        <f>S40*T40</f>
        <v>3.6419094207731466</v>
      </c>
      <c r="V40" s="87">
        <f>分析係数表!D43</f>
        <v>0.13751803751803751</v>
      </c>
      <c r="W40" s="88">
        <f>ROUND(S40*V40,0)</f>
        <v>1</v>
      </c>
      <c r="X40" s="76">
        <f>分析係数表!E43</f>
        <v>9.1486291486291491E-2</v>
      </c>
      <c r="Y40" s="89">
        <f>ROUND(S40*X40,0)</f>
        <v>1</v>
      </c>
    </row>
    <row r="41" spans="1:25" x14ac:dyDescent="0.2">
      <c r="A41" s="6" t="s">
        <v>340</v>
      </c>
      <c r="B41" s="5" t="s">
        <v>42</v>
      </c>
      <c r="C41" s="90"/>
      <c r="D41" s="76">
        <f>投入係数表!AD41</f>
        <v>0</v>
      </c>
      <c r="E41" s="77">
        <f>$C$32*D41</f>
        <v>0</v>
      </c>
      <c r="F41" s="76">
        <f>分析係数表!C44</f>
        <v>0.38370118845500845</v>
      </c>
      <c r="G41" s="77">
        <f>E41*F41</f>
        <v>0</v>
      </c>
      <c r="H41" s="77">
        <v>2.4730472714886405E-3</v>
      </c>
      <c r="I41" s="77">
        <f>C41+H41</f>
        <v>2.4730472714886405E-3</v>
      </c>
      <c r="J41" s="76">
        <f>分析係数表!G44</f>
        <v>0.26240733113673803</v>
      </c>
      <c r="K41" s="78">
        <f>I41*J41</f>
        <v>6.4894573428632613E-4</v>
      </c>
      <c r="L41" s="79"/>
      <c r="M41" s="80"/>
      <c r="N41" s="81">
        <f>分析係数表!H44</f>
        <v>0.11164108061327853</v>
      </c>
      <c r="O41" s="82">
        <f t="shared" si="4"/>
        <v>2.4544353999338981</v>
      </c>
      <c r="P41" s="76">
        <f>分析係数表!C44</f>
        <v>0.38370118845500845</v>
      </c>
      <c r="Q41" s="82">
        <f>O41*P41</f>
        <v>0.94176977994068067</v>
      </c>
      <c r="R41" s="83">
        <v>0.9563213984189286</v>
      </c>
      <c r="S41" s="84">
        <f>I41+R41</f>
        <v>0.95879444569041727</v>
      </c>
      <c r="T41" s="85">
        <f>分析係数表!F44</f>
        <v>0.45680601317957165</v>
      </c>
      <c r="U41" s="86">
        <f>S41*T41</f>
        <v>0.43798306819455685</v>
      </c>
      <c r="V41" s="87">
        <f>分析係数表!D44</f>
        <v>0.17087108731466227</v>
      </c>
      <c r="W41" s="88">
        <f>ROUND(S41*V41,0)</f>
        <v>0</v>
      </c>
      <c r="X41" s="76">
        <f>分析係数表!E44</f>
        <v>0.10131795716639209</v>
      </c>
      <c r="Y41" s="89">
        <f>ROUND(S41*X41,0)</f>
        <v>0</v>
      </c>
    </row>
    <row r="42" spans="1:25" x14ac:dyDescent="0.2">
      <c r="A42" s="6" t="s">
        <v>341</v>
      </c>
      <c r="B42" s="5" t="s">
        <v>278</v>
      </c>
      <c r="C42" s="90"/>
      <c r="D42" s="76">
        <f>投入係数表!AD42</f>
        <v>2.8540849090260435E-3</v>
      </c>
      <c r="E42" s="77">
        <f>$C$32*D42</f>
        <v>0.28540849090260434</v>
      </c>
      <c r="F42" s="76">
        <f>分析係数表!C45</f>
        <v>1</v>
      </c>
      <c r="G42" s="77">
        <f>E42*F42</f>
        <v>0.28540849090260434</v>
      </c>
      <c r="H42" s="77">
        <v>0.30388309844867578</v>
      </c>
      <c r="I42" s="77">
        <f>C42+H42</f>
        <v>0.30388309844867578</v>
      </c>
      <c r="J42" s="76">
        <f>分析係数表!G45</f>
        <v>0</v>
      </c>
      <c r="K42" s="78">
        <f>I42*J42</f>
        <v>0</v>
      </c>
      <c r="L42" s="79"/>
      <c r="M42" s="80"/>
      <c r="N42" s="81">
        <f>分析係数表!H45</f>
        <v>0</v>
      </c>
      <c r="O42" s="82">
        <f t="shared" si="4"/>
        <v>0</v>
      </c>
      <c r="P42" s="76">
        <f>分析係数表!C45</f>
        <v>1</v>
      </c>
      <c r="Q42" s="82">
        <f>O42*P42</f>
        <v>0</v>
      </c>
      <c r="R42" s="83">
        <v>1.2878599028670621E-2</v>
      </c>
      <c r="S42" s="84">
        <f>I42+R42</f>
        <v>0.31676169747734639</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投入係数表!AD43</f>
        <v>8.5622547270781304E-3</v>
      </c>
      <c r="E43" s="77">
        <f>$C$32*D43</f>
        <v>0.85622547270781302</v>
      </c>
      <c r="F43" s="76">
        <f>分析係数表!C46</f>
        <v>8.9294904786412777E-2</v>
      </c>
      <c r="G43" s="77">
        <f>E43*F43</f>
        <v>7.6456572061145436E-2</v>
      </c>
      <c r="H43" s="77">
        <v>8.3845877090449578E-2</v>
      </c>
      <c r="I43" s="77">
        <f>C43+H43</f>
        <v>8.3845877090449578E-2</v>
      </c>
      <c r="J43" s="76">
        <f>分析係数表!G46</f>
        <v>8.6206896551724137E-3</v>
      </c>
      <c r="K43" s="78">
        <f>I43*J43</f>
        <v>7.2280928526249639E-4</v>
      </c>
      <c r="L43" s="79"/>
      <c r="M43" s="80"/>
      <c r="N43" s="81">
        <f>分析係数表!H46</f>
        <v>2.2501303069342959E-2</v>
      </c>
      <c r="O43" s="82">
        <f t="shared" si="4"/>
        <v>0.49469240618822757</v>
      </c>
      <c r="P43" s="76">
        <f>分析係数表!C46</f>
        <v>8.9294904786412777E-2</v>
      </c>
      <c r="Q43" s="82">
        <f>O43*P43</f>
        <v>4.4173511309139213E-2</v>
      </c>
      <c r="R43" s="83">
        <v>4.9360846176537049E-2</v>
      </c>
      <c r="S43" s="84">
        <f>I43+R43</f>
        <v>0.13320672326698663</v>
      </c>
      <c r="T43" s="85">
        <f>分析係数表!F46</f>
        <v>0.31609195402298851</v>
      </c>
      <c r="U43" s="86">
        <f>S43*T43</f>
        <v>4.2105573446461292E-2</v>
      </c>
      <c r="V43" s="87">
        <f>分析係数表!D46</f>
        <v>1.4367816091954023E-2</v>
      </c>
      <c r="W43" s="88">
        <f>ROUND(S43*V43,0)</f>
        <v>0</v>
      </c>
      <c r="X43" s="76">
        <f>分析係数表!E46</f>
        <v>4.3103448275862072E-2</v>
      </c>
      <c r="Y43" s="89">
        <f>ROUND(S43*X43,0)</f>
        <v>0</v>
      </c>
    </row>
    <row r="44" spans="1:25" x14ac:dyDescent="0.2">
      <c r="A44" s="192">
        <v>40</v>
      </c>
      <c r="B44" s="14" t="s">
        <v>150</v>
      </c>
      <c r="C44" s="197">
        <f>SUM(C5:C43)</f>
        <v>100</v>
      </c>
      <c r="D44" s="92">
        <f>投入係数表!AD44</f>
        <v>0.32286835533357117</v>
      </c>
      <c r="E44" s="91">
        <f>SUM(E5:E43)</f>
        <v>32.28683553335712</v>
      </c>
      <c r="F44" s="92">
        <f>分析係数表!C47</f>
        <v>0.47263002368346718</v>
      </c>
      <c r="G44" s="91">
        <f>SUM(G5:G43)</f>
        <v>10.323198785157521</v>
      </c>
      <c r="H44" s="91">
        <f>SUM(H5:H43)</f>
        <v>11.637777722887124</v>
      </c>
      <c r="I44" s="91">
        <f>SUM(I5:I43)</f>
        <v>111.63777772288715</v>
      </c>
      <c r="J44" s="92">
        <f>分析係数表!G47</f>
        <v>0.26462048578521241</v>
      </c>
      <c r="K44" s="93">
        <f>SUM(K5:K43)</f>
        <v>35.063885035325796</v>
      </c>
      <c r="L44" s="94">
        <f>最終需要_まとめ!$L$33</f>
        <v>0.627</v>
      </c>
      <c r="M44" s="91">
        <f>K44*L44</f>
        <v>21.985055917149275</v>
      </c>
      <c r="N44" s="95">
        <f>分析係数表!H47</f>
        <v>1</v>
      </c>
      <c r="O44" s="96">
        <f>SUM(O5:O43)</f>
        <v>21.985055917149275</v>
      </c>
      <c r="P44" s="92">
        <f>分析係数表!C47</f>
        <v>0.47263002368346718</v>
      </c>
      <c r="Q44" s="96">
        <f>SUM(Q5:Q43)</f>
        <v>9.3846499677818453</v>
      </c>
      <c r="R44" s="91">
        <f>SUM(R5:R43)</f>
        <v>10.541251850228807</v>
      </c>
      <c r="S44" s="97">
        <f>SUM(S5:S43)</f>
        <v>122.17902957311593</v>
      </c>
      <c r="T44" s="98">
        <f>分析係数表!F47</f>
        <v>0.52662257348619745</v>
      </c>
      <c r="U44" s="99">
        <f>SUM(U5:U43)</f>
        <v>78.780672739018271</v>
      </c>
      <c r="V44" s="100">
        <f>分析係数表!D47</f>
        <v>0.12117876158981061</v>
      </c>
      <c r="W44" s="101">
        <f>SUM(W5:W43)</f>
        <v>14</v>
      </c>
      <c r="X44" s="92">
        <f>分析係数表!E47</f>
        <v>8.7670283594003556E-2</v>
      </c>
      <c r="Y44" s="102">
        <f>SUM(Y5:Y43)</f>
        <v>13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290</v>
      </c>
      <c r="S2" s="3" t="s">
        <v>152</v>
      </c>
      <c r="U2" s="64" t="s">
        <v>209</v>
      </c>
      <c r="W2" s="3" t="s">
        <v>130</v>
      </c>
      <c r="Y2" s="3" t="s">
        <v>153</v>
      </c>
    </row>
    <row r="3" spans="1:25" ht="44" x14ac:dyDescent="0.2">
      <c r="B3" s="65"/>
      <c r="C3" s="66" t="s">
        <v>227</v>
      </c>
      <c r="D3" s="66" t="s">
        <v>232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投入係数表!AE5</f>
        <v>0</v>
      </c>
      <c r="E5" s="77">
        <f t="shared" ref="E5:E38" si="0">$C$33*D5</f>
        <v>0</v>
      </c>
      <c r="F5" s="76">
        <f>分析係数表!C8</f>
        <v>1</v>
      </c>
      <c r="G5" s="77">
        <f t="shared" ref="G5:G38" si="1">E5*F5</f>
        <v>0</v>
      </c>
      <c r="H5" s="77">
        <f t="array" ref="H5:H43">MMULT(逆行列係数!C5:AO43,'29'!G5:G43)</f>
        <v>1.7001439330000269E-3</v>
      </c>
      <c r="I5" s="77">
        <f t="shared" ref="I5:I38" si="2">C5+H5</f>
        <v>1.7001439330000269E-3</v>
      </c>
      <c r="J5" s="76">
        <f>分析係数表!G8</f>
        <v>0.11965371866250442</v>
      </c>
      <c r="K5" s="78">
        <f t="shared" ref="K5:K38" si="3">I5*J5</f>
        <v>2.0342854384494899E-4</v>
      </c>
      <c r="L5" s="79" t="s">
        <v>185</v>
      </c>
      <c r="M5" s="80" t="s">
        <v>185</v>
      </c>
      <c r="N5" s="81">
        <f>分析係数表!H8</f>
        <v>1.2017741412035444E-2</v>
      </c>
      <c r="O5" s="82">
        <f t="shared" ref="O5:O43" si="4">$M$44*N5</f>
        <v>2.6642363549800766E-2</v>
      </c>
      <c r="P5" s="76">
        <f>分析係数表!C8</f>
        <v>1</v>
      </c>
      <c r="Q5" s="82">
        <f t="shared" ref="Q5:Q38" si="5">O5*P5</f>
        <v>2.6642363549800766E-2</v>
      </c>
      <c r="R5" s="83">
        <f t="array" ref="R5:R43">MMULT(逆行列係数!C5:AO43,'29'!Q5:Q43)</f>
        <v>3.9678124717090972E-2</v>
      </c>
      <c r="S5" s="84">
        <f t="shared" ref="S5:S38" si="6">I5+R5</f>
        <v>4.1378268650090998E-2</v>
      </c>
      <c r="T5" s="85">
        <f>分析係数表!F8</f>
        <v>0.45142084768126667</v>
      </c>
      <c r="U5" s="86">
        <f t="shared" ref="U5:U38" si="7">S5*T5</f>
        <v>1.8679013109607259E-2</v>
      </c>
      <c r="V5" s="87">
        <f>分析係数表!D8</f>
        <v>0.2219933704502301</v>
      </c>
      <c r="W5" s="88">
        <f t="shared" ref="W5:W38" si="8">ROUND(S5*V5,0)</f>
        <v>0</v>
      </c>
      <c r="X5" s="76">
        <f>分析係数表!E8</f>
        <v>0.14173076304186916</v>
      </c>
      <c r="Y5" s="89">
        <f t="shared" ref="Y5:Y38" si="9">ROUND(S5*X5,0)</f>
        <v>0</v>
      </c>
    </row>
    <row r="6" spans="1:25" x14ac:dyDescent="0.2">
      <c r="A6" s="6" t="s">
        <v>219</v>
      </c>
      <c r="B6" s="5" t="s">
        <v>265</v>
      </c>
      <c r="C6" s="90"/>
      <c r="D6" s="76">
        <f>投入係数表!AE6</f>
        <v>0</v>
      </c>
      <c r="E6" s="77">
        <f t="shared" si="0"/>
        <v>0</v>
      </c>
      <c r="F6" s="76">
        <f>分析係数表!C9</f>
        <v>0.51136363636363635</v>
      </c>
      <c r="G6" s="77">
        <f t="shared" si="1"/>
        <v>0</v>
      </c>
      <c r="H6" s="77">
        <v>1.1198992906689843E-4</v>
      </c>
      <c r="I6" s="77">
        <f t="shared" si="2"/>
        <v>1.1198992906689843E-4</v>
      </c>
      <c r="J6" s="76">
        <f>分析係数表!G9</f>
        <v>0.25773195876288657</v>
      </c>
      <c r="K6" s="78">
        <f t="shared" si="3"/>
        <v>2.886338378012846E-5</v>
      </c>
      <c r="L6" s="79"/>
      <c r="M6" s="80"/>
      <c r="N6" s="81">
        <f>分析係数表!H9</f>
        <v>6.2940707886274014E-4</v>
      </c>
      <c r="O6" s="82">
        <f t="shared" si="4"/>
        <v>1.3953447358324462E-3</v>
      </c>
      <c r="P6" s="76">
        <f>分析係数表!C9</f>
        <v>0.51136363636363635</v>
      </c>
      <c r="Q6" s="82">
        <f t="shared" si="5"/>
        <v>7.1352855809613718E-4</v>
      </c>
      <c r="R6" s="83">
        <v>8.5025749196332521E-4</v>
      </c>
      <c r="S6" s="84">
        <f t="shared" si="6"/>
        <v>9.6224742103022366E-4</v>
      </c>
      <c r="T6" s="85">
        <f>分析係数表!F9</f>
        <v>0.69072164948453607</v>
      </c>
      <c r="U6" s="86">
        <f t="shared" si="7"/>
        <v>6.6464512586623698E-4</v>
      </c>
      <c r="V6" s="87">
        <f>分析係数表!D9</f>
        <v>0.13402061855670103</v>
      </c>
      <c r="W6" s="88">
        <f t="shared" si="8"/>
        <v>0</v>
      </c>
      <c r="X6" s="76">
        <f>分析係数表!E9</f>
        <v>0</v>
      </c>
      <c r="Y6" s="89">
        <f t="shared" si="9"/>
        <v>0</v>
      </c>
    </row>
    <row r="7" spans="1:25" x14ac:dyDescent="0.2">
      <c r="A7" s="6" t="s">
        <v>220</v>
      </c>
      <c r="B7" s="5" t="s">
        <v>266</v>
      </c>
      <c r="C7" s="90"/>
      <c r="D7" s="76">
        <f>投入係数表!AE7</f>
        <v>0</v>
      </c>
      <c r="E7" s="77">
        <f t="shared" si="0"/>
        <v>0</v>
      </c>
      <c r="F7" s="76">
        <f>分析係数表!C10</f>
        <v>1</v>
      </c>
      <c r="G7" s="77">
        <f t="shared" si="1"/>
        <v>0</v>
      </c>
      <c r="H7" s="77">
        <v>1.2195478940641573E-4</v>
      </c>
      <c r="I7" s="77">
        <f t="shared" si="2"/>
        <v>1.2195478940641573E-4</v>
      </c>
      <c r="J7" s="76">
        <f>分析係数表!G10</f>
        <v>0.17918250950570341</v>
      </c>
      <c r="K7" s="78">
        <f t="shared" si="3"/>
        <v>2.1852165212081144E-5</v>
      </c>
      <c r="L7" s="79"/>
      <c r="M7" s="80"/>
      <c r="N7" s="81">
        <f>分析係数表!H10</f>
        <v>1.2293107009037892E-3</v>
      </c>
      <c r="O7" s="82">
        <f t="shared" si="4"/>
        <v>2.7252826871727461E-3</v>
      </c>
      <c r="P7" s="76">
        <f>分析係数表!C10</f>
        <v>1</v>
      </c>
      <c r="Q7" s="82">
        <f t="shared" si="5"/>
        <v>2.7252826871727461E-3</v>
      </c>
      <c r="R7" s="83">
        <v>4.3805332747908687E-3</v>
      </c>
      <c r="S7" s="84">
        <f t="shared" si="6"/>
        <v>4.5024880641972844E-3</v>
      </c>
      <c r="T7" s="85">
        <f>分析係数表!F10</f>
        <v>0.51806083650190116</v>
      </c>
      <c r="U7" s="86">
        <f t="shared" si="7"/>
        <v>2.3325627328778706E-3</v>
      </c>
      <c r="V7" s="87">
        <f>分析係数表!D10</f>
        <v>0.10527566539923955</v>
      </c>
      <c r="W7" s="88">
        <f t="shared" si="8"/>
        <v>0</v>
      </c>
      <c r="X7" s="76">
        <f>分析係数表!E10</f>
        <v>7.4144486692015205E-2</v>
      </c>
      <c r="Y7" s="89">
        <f t="shared" si="9"/>
        <v>0</v>
      </c>
    </row>
    <row r="8" spans="1:25" x14ac:dyDescent="0.2">
      <c r="A8" s="6" t="s">
        <v>221</v>
      </c>
      <c r="B8" s="5" t="s">
        <v>27</v>
      </c>
      <c r="C8" s="90"/>
      <c r="D8" s="76">
        <f>投入係数表!AE8</f>
        <v>0</v>
      </c>
      <c r="E8" s="77">
        <f t="shared" si="0"/>
        <v>0</v>
      </c>
      <c r="F8" s="76">
        <f>分析係数表!C11</f>
        <v>1.1623683254631256E-2</v>
      </c>
      <c r="G8" s="77">
        <f t="shared" si="1"/>
        <v>0</v>
      </c>
      <c r="H8" s="77">
        <v>3.1204640231117636E-4</v>
      </c>
      <c r="I8" s="77">
        <f t="shared" si="2"/>
        <v>3.1204640231117636E-4</v>
      </c>
      <c r="J8" s="76">
        <f>分析係数表!G11</f>
        <v>0.35416666666666669</v>
      </c>
      <c r="K8" s="78">
        <f t="shared" si="3"/>
        <v>1.1051643415187497E-4</v>
      </c>
      <c r="L8" s="79"/>
      <c r="M8" s="80"/>
      <c r="N8" s="81">
        <f>分析係数表!H11</f>
        <v>-1.9668971214460629E-5</v>
      </c>
      <c r="O8" s="82">
        <f t="shared" si="4"/>
        <v>-4.3604522994763942E-5</v>
      </c>
      <c r="P8" s="76">
        <f>分析係数表!C11</f>
        <v>1.1623683254631256E-2</v>
      </c>
      <c r="Q8" s="82">
        <f t="shared" si="5"/>
        <v>-5.0684516376042117E-7</v>
      </c>
      <c r="R8" s="83">
        <v>1.4891161097190211E-4</v>
      </c>
      <c r="S8" s="84">
        <f t="shared" si="6"/>
        <v>4.6095801328307844E-4</v>
      </c>
      <c r="T8" s="85">
        <f>分析係数表!F11</f>
        <v>0.60416666666666663</v>
      </c>
      <c r="U8" s="86">
        <f t="shared" si="7"/>
        <v>2.7849546635852653E-4</v>
      </c>
      <c r="V8" s="87">
        <f>分析係数表!D11</f>
        <v>8.3333333333333329E-2</v>
      </c>
      <c r="W8" s="88">
        <f t="shared" si="8"/>
        <v>0</v>
      </c>
      <c r="X8" s="76">
        <f>分析係数表!E11</f>
        <v>6.25E-2</v>
      </c>
      <c r="Y8" s="89">
        <f t="shared" si="9"/>
        <v>0</v>
      </c>
    </row>
    <row r="9" spans="1:25" x14ac:dyDescent="0.2">
      <c r="A9" s="6" t="s">
        <v>222</v>
      </c>
      <c r="B9" s="5" t="s">
        <v>190</v>
      </c>
      <c r="C9" s="90"/>
      <c r="D9" s="76">
        <f>投入係数表!AE9</f>
        <v>0</v>
      </c>
      <c r="E9" s="77">
        <f t="shared" si="0"/>
        <v>0</v>
      </c>
      <c r="F9" s="76">
        <f>分析係数表!C12</f>
        <v>0.11373523927905527</v>
      </c>
      <c r="G9" s="77">
        <f t="shared" si="1"/>
        <v>0</v>
      </c>
      <c r="H9" s="77">
        <v>3.0673916768426642E-4</v>
      </c>
      <c r="I9" s="77">
        <f t="shared" si="2"/>
        <v>3.0673916768426642E-4</v>
      </c>
      <c r="J9" s="76">
        <f>分析係数表!G12</f>
        <v>0.14013636107511129</v>
      </c>
      <c r="K9" s="78">
        <f t="shared" si="3"/>
        <v>4.2985310758481471E-5</v>
      </c>
      <c r="L9" s="79"/>
      <c r="M9" s="80"/>
      <c r="N9" s="81">
        <f>分析係数表!H12</f>
        <v>9.2788371704218012E-2</v>
      </c>
      <c r="O9" s="82">
        <f t="shared" si="4"/>
        <v>0.20570433722779888</v>
      </c>
      <c r="P9" s="76">
        <f>分析係数表!C12</f>
        <v>0.11373523927905527</v>
      </c>
      <c r="Q9" s="82">
        <f t="shared" si="5"/>
        <v>2.339583201534318E-2</v>
      </c>
      <c r="R9" s="83">
        <v>2.6434975657514147E-2</v>
      </c>
      <c r="S9" s="84">
        <f t="shared" si="6"/>
        <v>2.6741714825198413E-2</v>
      </c>
      <c r="T9" s="85">
        <f>分析係数表!F12</f>
        <v>0.31610976503070942</v>
      </c>
      <c r="U9" s="86">
        <f t="shared" si="7"/>
        <v>8.4533171899117097E-3</v>
      </c>
      <c r="V9" s="87">
        <f>分析係数表!D12</f>
        <v>5.0318363667098666E-2</v>
      </c>
      <c r="W9" s="88">
        <f t="shared" si="8"/>
        <v>0</v>
      </c>
      <c r="X9" s="76">
        <f>分析係数表!E12</f>
        <v>4.4345523187017524E-2</v>
      </c>
      <c r="Y9" s="89">
        <f t="shared" si="9"/>
        <v>0</v>
      </c>
    </row>
    <row r="10" spans="1:25" x14ac:dyDescent="0.2">
      <c r="A10" s="6" t="s">
        <v>223</v>
      </c>
      <c r="B10" s="5" t="s">
        <v>28</v>
      </c>
      <c r="C10" s="90"/>
      <c r="D10" s="76">
        <f>投入係数表!AE10</f>
        <v>0</v>
      </c>
      <c r="E10" s="77">
        <f t="shared" si="0"/>
        <v>0</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3.1155431679758833E-2</v>
      </c>
      <c r="P10" s="76">
        <f>分析係数表!C13</f>
        <v>0</v>
      </c>
      <c r="Q10" s="82">
        <f t="shared" si="5"/>
        <v>0</v>
      </c>
      <c r="R10" s="83">
        <v>0</v>
      </c>
      <c r="S10" s="84">
        <f t="shared" si="6"/>
        <v>0</v>
      </c>
      <c r="T10" s="85">
        <f>分析係数表!F13</f>
        <v>0.38422391857506361</v>
      </c>
      <c r="U10" s="86">
        <f t="shared" si="7"/>
        <v>0</v>
      </c>
      <c r="V10" s="87">
        <f>分析係数表!D13</f>
        <v>0.11195928753180662</v>
      </c>
      <c r="W10" s="88">
        <f t="shared" si="8"/>
        <v>0</v>
      </c>
      <c r="X10" s="76">
        <f>分析係数表!E13</f>
        <v>9.6692111959287536E-2</v>
      </c>
      <c r="Y10" s="89">
        <f t="shared" si="9"/>
        <v>0</v>
      </c>
    </row>
    <row r="11" spans="1:25" x14ac:dyDescent="0.2">
      <c r="A11" s="6" t="s">
        <v>224</v>
      </c>
      <c r="B11" s="5" t="s">
        <v>267</v>
      </c>
      <c r="C11" s="90"/>
      <c r="D11" s="76">
        <f>投入係数表!AE11</f>
        <v>2.4577572964669739E-4</v>
      </c>
      <c r="E11" s="77">
        <f t="shared" si="0"/>
        <v>2.4577572964669739E-2</v>
      </c>
      <c r="F11" s="76">
        <f>分析係数表!C14</f>
        <v>8.3810515356585125E-2</v>
      </c>
      <c r="G11" s="77">
        <f t="shared" si="1"/>
        <v>2.0598590563830443E-3</v>
      </c>
      <c r="H11" s="77">
        <v>8.2854312845248891E-3</v>
      </c>
      <c r="I11" s="77">
        <f t="shared" si="2"/>
        <v>8.2854312845248891E-3</v>
      </c>
      <c r="J11" s="76">
        <f>分析係数表!G14</f>
        <v>0.16188655194391333</v>
      </c>
      <c r="K11" s="78">
        <f t="shared" si="3"/>
        <v>1.3412999020199631E-3</v>
      </c>
      <c r="L11" s="79"/>
      <c r="M11" s="80"/>
      <c r="N11" s="81">
        <f>分析係数表!H14</f>
        <v>1.1703037872604074E-3</v>
      </c>
      <c r="O11" s="82">
        <f t="shared" si="4"/>
        <v>2.5944691181884545E-3</v>
      </c>
      <c r="P11" s="76">
        <f>分析係数表!C14</f>
        <v>8.3810515356585125E-2</v>
      </c>
      <c r="Q11" s="82">
        <f t="shared" si="5"/>
        <v>2.1744379387211933E-4</v>
      </c>
      <c r="R11" s="83">
        <v>8.148209059538412E-4</v>
      </c>
      <c r="S11" s="84">
        <f t="shared" si="6"/>
        <v>9.1002521904787297E-3</v>
      </c>
      <c r="T11" s="85">
        <f>分析係数表!F14</f>
        <v>0.30656469088591459</v>
      </c>
      <c r="U11" s="86">
        <f t="shared" si="7"/>
        <v>2.7898159997579788E-3</v>
      </c>
      <c r="V11" s="87">
        <f>分析係数表!D14</f>
        <v>7.2020395156150413E-2</v>
      </c>
      <c r="W11" s="88">
        <f t="shared" si="8"/>
        <v>0</v>
      </c>
      <c r="X11" s="76">
        <f>分析係数表!E14</f>
        <v>4.2702358189929894E-2</v>
      </c>
      <c r="Y11" s="89">
        <f t="shared" si="9"/>
        <v>0</v>
      </c>
    </row>
    <row r="12" spans="1:25" x14ac:dyDescent="0.2">
      <c r="A12" s="6" t="s">
        <v>225</v>
      </c>
      <c r="B12" s="5" t="s">
        <v>29</v>
      </c>
      <c r="C12" s="90"/>
      <c r="D12" s="76">
        <f>投入係数表!AE12</f>
        <v>6.1443932411674347E-5</v>
      </c>
      <c r="E12" s="77">
        <f t="shared" si="0"/>
        <v>6.1443932411674347E-3</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1.8989769764219695E-2</v>
      </c>
      <c r="P12" s="76">
        <f>分析係数表!C15</f>
        <v>0</v>
      </c>
      <c r="Q12" s="82">
        <f t="shared" si="5"/>
        <v>0</v>
      </c>
      <c r="R12" s="83">
        <v>0</v>
      </c>
      <c r="S12" s="84">
        <f t="shared" si="6"/>
        <v>0</v>
      </c>
      <c r="T12" s="85">
        <f>分析係数表!F15</f>
        <v>0.29973474801061006</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投入係数表!AE13</f>
        <v>1.2288786482334869E-4</v>
      </c>
      <c r="E13" s="77">
        <f t="shared" si="0"/>
        <v>1.2288786482334869E-2</v>
      </c>
      <c r="F13" s="76">
        <f>分析係数表!C16</f>
        <v>0.33235149729995095</v>
      </c>
      <c r="G13" s="77">
        <f t="shared" si="1"/>
        <v>4.0841965874033907E-3</v>
      </c>
      <c r="H13" s="77">
        <v>1.1855189743631273E-2</v>
      </c>
      <c r="I13" s="77">
        <f t="shared" si="2"/>
        <v>1.1855189743631273E-2</v>
      </c>
      <c r="J13" s="76">
        <f>分析係数表!G16</f>
        <v>3.3478406427854032E-2</v>
      </c>
      <c r="K13" s="78">
        <f t="shared" si="3"/>
        <v>3.9689286051661443E-4</v>
      </c>
      <c r="L13" s="79"/>
      <c r="M13" s="80"/>
      <c r="N13" s="81">
        <f>分析係数表!H16</f>
        <v>1.6757963474720455E-2</v>
      </c>
      <c r="O13" s="82">
        <f t="shared" si="4"/>
        <v>3.7151053591538877E-2</v>
      </c>
      <c r="P13" s="76">
        <f>分析係数表!C16</f>
        <v>0.33235149729995095</v>
      </c>
      <c r="Q13" s="82">
        <f t="shared" si="5"/>
        <v>1.2347208287418665E-2</v>
      </c>
      <c r="R13" s="83">
        <v>1.5250886760410675E-2</v>
      </c>
      <c r="S13" s="84">
        <f t="shared" si="6"/>
        <v>2.7106076504041947E-2</v>
      </c>
      <c r="T13" s="85">
        <f>分析係数表!F16</f>
        <v>0.28858386340810177</v>
      </c>
      <c r="U13" s="86">
        <f t="shared" si="7"/>
        <v>7.8223762793719984E-3</v>
      </c>
      <c r="V13" s="87">
        <f>分析係数表!D16</f>
        <v>0</v>
      </c>
      <c r="W13" s="88">
        <f t="shared" si="8"/>
        <v>0</v>
      </c>
      <c r="X13" s="76">
        <f>分析係数表!E16</f>
        <v>0</v>
      </c>
      <c r="Y13" s="89">
        <f t="shared" si="9"/>
        <v>0</v>
      </c>
    </row>
    <row r="14" spans="1:25" x14ac:dyDescent="0.2">
      <c r="A14" s="6" t="s">
        <v>2</v>
      </c>
      <c r="B14" s="5" t="s">
        <v>364</v>
      </c>
      <c r="C14" s="90"/>
      <c r="D14" s="76">
        <f>投入係数表!AE14</f>
        <v>4.3010752688172043E-4</v>
      </c>
      <c r="E14" s="77">
        <f t="shared" si="0"/>
        <v>4.3010752688172046E-2</v>
      </c>
      <c r="F14" s="76">
        <f>分析係数表!C17</f>
        <v>6.074586697424067E-2</v>
      </c>
      <c r="G14" s="77">
        <f t="shared" si="1"/>
        <v>2.6127254612576633E-3</v>
      </c>
      <c r="H14" s="77">
        <v>4.4703890529311308E-3</v>
      </c>
      <c r="I14" s="77">
        <f t="shared" si="2"/>
        <v>4.4703890529311308E-3</v>
      </c>
      <c r="J14" s="76">
        <f>分析係数表!G17</f>
        <v>0.21321961620469082</v>
      </c>
      <c r="K14" s="78">
        <f t="shared" si="3"/>
        <v>9.5317463815162702E-4</v>
      </c>
      <c r="L14" s="79"/>
      <c r="M14" s="80"/>
      <c r="N14" s="81">
        <f>分析係数表!H17</f>
        <v>2.8520008260967912E-3</v>
      </c>
      <c r="O14" s="82">
        <f t="shared" si="4"/>
        <v>6.322655834240771E-3</v>
      </c>
      <c r="P14" s="76">
        <f>分析係数表!C17</f>
        <v>6.074586697424067E-2</v>
      </c>
      <c r="Q14" s="82">
        <f t="shared" si="5"/>
        <v>3.8407521023069656E-4</v>
      </c>
      <c r="R14" s="83">
        <v>7.0056680308210951E-4</v>
      </c>
      <c r="S14" s="84">
        <f t="shared" si="6"/>
        <v>5.17095585601324E-3</v>
      </c>
      <c r="T14" s="85">
        <f>分析係数表!F17</f>
        <v>0.32302771855010659</v>
      </c>
      <c r="U14" s="86">
        <f t="shared" si="7"/>
        <v>1.6703620728912704E-3</v>
      </c>
      <c r="V14" s="87">
        <f>分析係数表!D17</f>
        <v>9.5948827292110878E-2</v>
      </c>
      <c r="W14" s="88">
        <f t="shared" si="8"/>
        <v>0</v>
      </c>
      <c r="X14" s="76">
        <f>分析係数表!E17</f>
        <v>8.8486140724946691E-2</v>
      </c>
      <c r="Y14" s="89">
        <f t="shared" si="9"/>
        <v>0</v>
      </c>
    </row>
    <row r="15" spans="1:25" x14ac:dyDescent="0.2">
      <c r="A15" s="6" t="s">
        <v>3</v>
      </c>
      <c r="B15" s="5" t="s">
        <v>31</v>
      </c>
      <c r="C15" s="90"/>
      <c r="D15" s="76">
        <f>投入係数表!AE15</f>
        <v>1.2288786482334869E-4</v>
      </c>
      <c r="E15" s="77">
        <f t="shared" si="0"/>
        <v>1.2288786482334869E-2</v>
      </c>
      <c r="F15" s="76">
        <f>分析係数表!C18</f>
        <v>0.54911591355599221</v>
      </c>
      <c r="G15" s="77">
        <f t="shared" si="1"/>
        <v>6.7479682157418393E-3</v>
      </c>
      <c r="H15" s="77">
        <v>4.0107686225198107E-2</v>
      </c>
      <c r="I15" s="77">
        <f t="shared" si="2"/>
        <v>4.0107686225198107E-2</v>
      </c>
      <c r="J15" s="76">
        <f>分析係数表!G18</f>
        <v>0.21576398062527521</v>
      </c>
      <c r="K15" s="78">
        <f t="shared" si="3"/>
        <v>8.6537940336182621E-3</v>
      </c>
      <c r="L15" s="79"/>
      <c r="M15" s="80"/>
      <c r="N15" s="81">
        <f>分析係数表!H18</f>
        <v>4.5238633793259444E-4</v>
      </c>
      <c r="O15" s="82">
        <f t="shared" si="4"/>
        <v>1.0029040288795706E-3</v>
      </c>
      <c r="P15" s="76">
        <f>分析係数表!C18</f>
        <v>0.54911591355599221</v>
      </c>
      <c r="Q15" s="82">
        <f t="shared" si="5"/>
        <v>5.5071056202719057E-4</v>
      </c>
      <c r="R15" s="83">
        <v>1.2807148456033138E-3</v>
      </c>
      <c r="S15" s="84">
        <f t="shared" si="6"/>
        <v>4.1388401070801419E-2</v>
      </c>
      <c r="T15" s="85">
        <f>分析係数表!F18</f>
        <v>0.45985615734624979</v>
      </c>
      <c r="U15" s="86">
        <f t="shared" si="7"/>
        <v>1.9032711075124151E-2</v>
      </c>
      <c r="V15" s="87">
        <f>分析係数表!D18</f>
        <v>0.12417437252311757</v>
      </c>
      <c r="W15" s="88">
        <f t="shared" si="8"/>
        <v>0</v>
      </c>
      <c r="X15" s="76">
        <f>分析係数表!E18</f>
        <v>0.10024952297079114</v>
      </c>
      <c r="Y15" s="89">
        <f t="shared" si="9"/>
        <v>0</v>
      </c>
    </row>
    <row r="16" spans="1:25" x14ac:dyDescent="0.2">
      <c r="A16" s="6" t="s">
        <v>4</v>
      </c>
      <c r="B16" s="5" t="s">
        <v>32</v>
      </c>
      <c r="C16" s="90"/>
      <c r="D16" s="76">
        <f>投入係数表!AE16</f>
        <v>0</v>
      </c>
      <c r="E16" s="77">
        <f t="shared" si="0"/>
        <v>0</v>
      </c>
      <c r="F16" s="76">
        <f>分析係数表!C19</f>
        <v>2.9142663503896937E-2</v>
      </c>
      <c r="G16" s="77">
        <f t="shared" si="1"/>
        <v>0</v>
      </c>
      <c r="H16" s="77">
        <v>9.0020753602234509E-4</v>
      </c>
      <c r="I16" s="77">
        <f t="shared" si="2"/>
        <v>9.0020753602234509E-4</v>
      </c>
      <c r="J16" s="76">
        <f>分析係数表!G19</f>
        <v>5.9139784946236562E-2</v>
      </c>
      <c r="K16" s="78">
        <f t="shared" si="3"/>
        <v>5.3238080087342995E-5</v>
      </c>
      <c r="L16" s="79"/>
      <c r="M16" s="80"/>
      <c r="N16" s="81">
        <f>分析係数表!H19</f>
        <v>-1.1801382728676376E-4</v>
      </c>
      <c r="O16" s="82">
        <f t="shared" si="4"/>
        <v>-2.6162713796858361E-4</v>
      </c>
      <c r="P16" s="76">
        <f>分析係数表!C19</f>
        <v>2.9142663503896937E-2</v>
      </c>
      <c r="Q16" s="82">
        <f t="shared" si="5"/>
        <v>-7.6245116453060502E-6</v>
      </c>
      <c r="R16" s="83">
        <v>1.6298985848406137E-5</v>
      </c>
      <c r="S16" s="84">
        <f t="shared" si="6"/>
        <v>9.1650652187075124E-4</v>
      </c>
      <c r="T16" s="85">
        <f>分析係数表!F19</f>
        <v>0.2446236559139785</v>
      </c>
      <c r="U16" s="86">
        <f t="shared" si="7"/>
        <v>2.2419917604902785E-4</v>
      </c>
      <c r="V16" s="87">
        <f>分析係数表!D19</f>
        <v>3.4946236559139782E-2</v>
      </c>
      <c r="W16" s="88">
        <f t="shared" si="8"/>
        <v>0</v>
      </c>
      <c r="X16" s="76">
        <f>分析係数表!E19</f>
        <v>1.8817204301075269E-2</v>
      </c>
      <c r="Y16" s="89">
        <f t="shared" si="9"/>
        <v>0</v>
      </c>
    </row>
    <row r="17" spans="1:25" x14ac:dyDescent="0.2">
      <c r="A17" s="6" t="s">
        <v>5</v>
      </c>
      <c r="B17" s="5" t="s">
        <v>33</v>
      </c>
      <c r="C17" s="90"/>
      <c r="D17" s="76">
        <f>投入係数表!AE17</f>
        <v>0</v>
      </c>
      <c r="E17" s="77">
        <f t="shared" si="0"/>
        <v>0</v>
      </c>
      <c r="F17" s="76">
        <f>分析係数表!C20</f>
        <v>9.9464422341239977E-3</v>
      </c>
      <c r="G17" s="77">
        <f t="shared" si="1"/>
        <v>0</v>
      </c>
      <c r="H17" s="77">
        <v>1.1970555087915171E-4</v>
      </c>
      <c r="I17" s="77">
        <f t="shared" si="2"/>
        <v>1.1970555087915171E-4</v>
      </c>
      <c r="J17" s="76">
        <f>分析係数表!G20</f>
        <v>0.10126582278481013</v>
      </c>
      <c r="K17" s="78">
        <f t="shared" si="3"/>
        <v>1.2122081101686249E-5</v>
      </c>
      <c r="L17" s="79"/>
      <c r="M17" s="80"/>
      <c r="N17" s="81">
        <f>分析係数表!H20</f>
        <v>5.6056567961212792E-4</v>
      </c>
      <c r="O17" s="82">
        <f t="shared" si="4"/>
        <v>1.2427289053507722E-3</v>
      </c>
      <c r="P17" s="76">
        <f>分析係数表!C20</f>
        <v>9.9464422341239977E-3</v>
      </c>
      <c r="Q17" s="82">
        <f t="shared" si="5"/>
        <v>1.2360731269747605E-5</v>
      </c>
      <c r="R17" s="83">
        <v>2.2333049133992252E-5</v>
      </c>
      <c r="S17" s="84">
        <f t="shared" si="6"/>
        <v>1.4203860001314397E-4</v>
      </c>
      <c r="T17" s="85">
        <f>分析係数表!F20</f>
        <v>0.22784810126582278</v>
      </c>
      <c r="U17" s="86">
        <f t="shared" si="7"/>
        <v>3.2363225319450525E-5</v>
      </c>
      <c r="V17" s="87">
        <f>分析係数表!D20</f>
        <v>1.2658227848101266E-2</v>
      </c>
      <c r="W17" s="88">
        <f t="shared" si="8"/>
        <v>0</v>
      </c>
      <c r="X17" s="76">
        <f>分析係数表!E20</f>
        <v>0</v>
      </c>
      <c r="Y17" s="89">
        <f t="shared" si="9"/>
        <v>0</v>
      </c>
    </row>
    <row r="18" spans="1:25" x14ac:dyDescent="0.2">
      <c r="A18" s="6" t="s">
        <v>6</v>
      </c>
      <c r="B18" s="5" t="s">
        <v>34</v>
      </c>
      <c r="C18" s="90"/>
      <c r="D18" s="76">
        <f>投入係数表!AE18</f>
        <v>3.6866359447004608E-4</v>
      </c>
      <c r="E18" s="77">
        <f t="shared" si="0"/>
        <v>3.6866359447004608E-2</v>
      </c>
      <c r="F18" s="76">
        <f>分析係数表!C21</f>
        <v>0.16340425531914893</v>
      </c>
      <c r="G18" s="77">
        <f t="shared" si="1"/>
        <v>6.0241200117658591E-3</v>
      </c>
      <c r="H18" s="77">
        <v>2.2994000126412718E-2</v>
      </c>
      <c r="I18" s="77">
        <f t="shared" si="2"/>
        <v>2.2994000126412718E-2</v>
      </c>
      <c r="J18" s="76">
        <f>分析係数表!G21</f>
        <v>0.28521373510861947</v>
      </c>
      <c r="K18" s="78">
        <f t="shared" si="3"/>
        <v>6.5582046611422397E-3</v>
      </c>
      <c r="L18" s="79"/>
      <c r="M18" s="80"/>
      <c r="N18" s="81">
        <f>分析係数表!H21</f>
        <v>9.2444164707964954E-4</v>
      </c>
      <c r="O18" s="82">
        <f t="shared" si="4"/>
        <v>2.0494125807539051E-3</v>
      </c>
      <c r="P18" s="76">
        <f>分析係数表!C21</f>
        <v>0.16340425531914893</v>
      </c>
      <c r="Q18" s="82">
        <f t="shared" si="5"/>
        <v>3.3488273659978702E-4</v>
      </c>
      <c r="R18" s="83">
        <v>7.0619489196268399E-4</v>
      </c>
      <c r="S18" s="84">
        <f t="shared" si="6"/>
        <v>2.3700195018375402E-2</v>
      </c>
      <c r="T18" s="85">
        <f>分析係数表!F21</f>
        <v>0.42560149497780891</v>
      </c>
      <c r="U18" s="86">
        <f t="shared" si="7"/>
        <v>1.008683843108619E-2</v>
      </c>
      <c r="V18" s="87">
        <f>分析係数表!D21</f>
        <v>2.6862882504087832E-2</v>
      </c>
      <c r="W18" s="88">
        <f t="shared" si="8"/>
        <v>0</v>
      </c>
      <c r="X18" s="76">
        <f>分析係数表!E21</f>
        <v>1.5884139219808455E-2</v>
      </c>
      <c r="Y18" s="89">
        <f t="shared" si="9"/>
        <v>0</v>
      </c>
    </row>
    <row r="19" spans="1:25" x14ac:dyDescent="0.2">
      <c r="A19" s="6" t="s">
        <v>7</v>
      </c>
      <c r="B19" s="5" t="s">
        <v>268</v>
      </c>
      <c r="C19" s="90"/>
      <c r="D19" s="76">
        <f>投入係数表!AE19</f>
        <v>0</v>
      </c>
      <c r="E19" s="77">
        <f t="shared" si="0"/>
        <v>0</v>
      </c>
      <c r="F19" s="76">
        <f>分析係数表!C22</f>
        <v>3.8216560509554132E-2</v>
      </c>
      <c r="G19" s="77">
        <f t="shared" si="1"/>
        <v>0</v>
      </c>
      <c r="H19" s="77">
        <v>4.235893324762349E-4</v>
      </c>
      <c r="I19" s="77">
        <f t="shared" si="2"/>
        <v>4.235893324762349E-4</v>
      </c>
      <c r="J19" s="76">
        <f>分析係数表!G22</f>
        <v>0.19408999328408327</v>
      </c>
      <c r="K19" s="78">
        <f t="shared" si="3"/>
        <v>8.2214450695521752E-5</v>
      </c>
      <c r="L19" s="79"/>
      <c r="M19" s="80"/>
      <c r="N19" s="81">
        <f>分析係数表!H22</f>
        <v>3.9337942428921259E-5</v>
      </c>
      <c r="O19" s="82">
        <f t="shared" si="4"/>
        <v>8.7209045989527885E-5</v>
      </c>
      <c r="P19" s="76">
        <f>分析係数表!C22</f>
        <v>3.8216560509554132E-2</v>
      </c>
      <c r="Q19" s="82">
        <f t="shared" si="5"/>
        <v>3.3328297830392814E-6</v>
      </c>
      <c r="R19" s="83">
        <v>3.1142622762417109E-5</v>
      </c>
      <c r="S19" s="84">
        <f t="shared" si="6"/>
        <v>4.5473195523865201E-4</v>
      </c>
      <c r="T19" s="85">
        <f>分析係数表!F22</f>
        <v>0.41168569509738079</v>
      </c>
      <c r="U19" s="86">
        <f t="shared" si="7"/>
        <v>1.872066410754155E-4</v>
      </c>
      <c r="V19" s="87">
        <f>分析係数表!D22</f>
        <v>5.4398925453324379E-2</v>
      </c>
      <c r="W19" s="88">
        <f t="shared" si="8"/>
        <v>0</v>
      </c>
      <c r="X19" s="76">
        <f>分析係数表!E22</f>
        <v>5.104096709200806E-2</v>
      </c>
      <c r="Y19" s="89">
        <f t="shared" si="9"/>
        <v>0</v>
      </c>
    </row>
    <row r="20" spans="1:25" x14ac:dyDescent="0.2">
      <c r="A20" s="6" t="s">
        <v>8</v>
      </c>
      <c r="B20" s="5" t="s">
        <v>269</v>
      </c>
      <c r="C20" s="90"/>
      <c r="D20" s="76">
        <f>投入係数表!AE20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6.5406784492145903E-5</v>
      </c>
      <c r="P20" s="76">
        <f>分析係数表!C23</f>
        <v>0</v>
      </c>
      <c r="Q20" s="82">
        <f t="shared" si="5"/>
        <v>0</v>
      </c>
      <c r="R20" s="83">
        <v>0</v>
      </c>
      <c r="S20" s="84">
        <f t="shared" si="6"/>
        <v>0</v>
      </c>
      <c r="T20" s="85">
        <f>分析係数表!F23</f>
        <v>0.44087572102779232</v>
      </c>
      <c r="U20" s="86">
        <f t="shared" si="7"/>
        <v>0</v>
      </c>
      <c r="V20" s="87">
        <f>分析係数表!D23</f>
        <v>3.2773990561090718E-2</v>
      </c>
      <c r="W20" s="88">
        <f t="shared" si="8"/>
        <v>0</v>
      </c>
      <c r="X20" s="76">
        <f>分析係数表!E23</f>
        <v>2.9103303618248557E-2</v>
      </c>
      <c r="Y20" s="89">
        <f t="shared" si="9"/>
        <v>0</v>
      </c>
    </row>
    <row r="21" spans="1:25" x14ac:dyDescent="0.2">
      <c r="A21" s="6" t="s">
        <v>9</v>
      </c>
      <c r="B21" s="5" t="s">
        <v>270</v>
      </c>
      <c r="C21" s="90"/>
      <c r="D21" s="76">
        <f>投入係数表!AE21</f>
        <v>0</v>
      </c>
      <c r="E21" s="77">
        <f t="shared" si="0"/>
        <v>0</v>
      </c>
      <c r="F21" s="76">
        <f>分析係数表!C24</f>
        <v>0.44444444444444442</v>
      </c>
      <c r="G21" s="77">
        <f t="shared" si="1"/>
        <v>0</v>
      </c>
      <c r="H21" s="77">
        <v>1.3607718841204596E-3</v>
      </c>
      <c r="I21" s="77">
        <f t="shared" si="2"/>
        <v>1.3607718841204596E-3</v>
      </c>
      <c r="J21" s="76">
        <f>分析係数表!G24</f>
        <v>0.20874587458745875</v>
      </c>
      <c r="K21" s="78">
        <f t="shared" si="3"/>
        <v>2.8405551706474938E-4</v>
      </c>
      <c r="L21" s="79"/>
      <c r="M21" s="80"/>
      <c r="N21" s="81">
        <f>分析係数表!H24</f>
        <v>3.6387596746752162E-4</v>
      </c>
      <c r="O21" s="82">
        <f t="shared" si="4"/>
        <v>8.0668367540313282E-4</v>
      </c>
      <c r="P21" s="76">
        <f>分析係数表!C24</f>
        <v>0.44444444444444442</v>
      </c>
      <c r="Q21" s="82">
        <f t="shared" si="5"/>
        <v>3.5852607795694788E-4</v>
      </c>
      <c r="R21" s="83">
        <v>1.2493828727857682E-3</v>
      </c>
      <c r="S21" s="84">
        <f t="shared" si="6"/>
        <v>2.6101547569062277E-3</v>
      </c>
      <c r="T21" s="85">
        <f>分析係数表!F24</f>
        <v>0.39356435643564358</v>
      </c>
      <c r="U21" s="86">
        <f t="shared" si="7"/>
        <v>1.0272638770992331E-3</v>
      </c>
      <c r="V21" s="87">
        <f>分析係数表!D24</f>
        <v>4.9504950495049507E-2</v>
      </c>
      <c r="W21" s="88">
        <f t="shared" si="8"/>
        <v>0</v>
      </c>
      <c r="X21" s="76">
        <f>分析係数表!E24</f>
        <v>5.1980198019801978E-2</v>
      </c>
      <c r="Y21" s="89">
        <f t="shared" si="9"/>
        <v>0</v>
      </c>
    </row>
    <row r="22" spans="1:25" x14ac:dyDescent="0.2">
      <c r="A22" s="6" t="s">
        <v>10</v>
      </c>
      <c r="B22" s="5" t="s">
        <v>271</v>
      </c>
      <c r="C22" s="90"/>
      <c r="D22" s="76">
        <f>投入係数表!AE22</f>
        <v>0</v>
      </c>
      <c r="E22" s="77">
        <f t="shared" si="0"/>
        <v>0</v>
      </c>
      <c r="F22" s="76">
        <f>分析係数表!C25</f>
        <v>6.3926940639269514E-3</v>
      </c>
      <c r="G22" s="77">
        <f t="shared" si="1"/>
        <v>0</v>
      </c>
      <c r="H22" s="77">
        <v>4.5924843994422652E-5</v>
      </c>
      <c r="I22" s="77">
        <f t="shared" si="2"/>
        <v>4.5924843994422652E-5</v>
      </c>
      <c r="J22" s="76">
        <f>分析係数表!G25</f>
        <v>0.2</v>
      </c>
      <c r="K22" s="78">
        <f t="shared" si="3"/>
        <v>9.1849687988845318E-6</v>
      </c>
      <c r="L22" s="79"/>
      <c r="M22" s="80"/>
      <c r="N22" s="81">
        <f>分析係数表!H25</f>
        <v>5.212277371832066E-4</v>
      </c>
      <c r="O22" s="82">
        <f t="shared" si="4"/>
        <v>1.1555198593612443E-3</v>
      </c>
      <c r="P22" s="76">
        <f>分析係数表!C25</f>
        <v>6.3926940639269514E-3</v>
      </c>
      <c r="Q22" s="82">
        <f t="shared" si="5"/>
        <v>7.3868849456883323E-6</v>
      </c>
      <c r="R22" s="83">
        <v>1.9431202343456641E-5</v>
      </c>
      <c r="S22" s="84">
        <f t="shared" si="6"/>
        <v>6.5356046337879296E-5</v>
      </c>
      <c r="T22" s="85">
        <f>分析係数表!F25</f>
        <v>0.35238095238095241</v>
      </c>
      <c r="U22" s="86">
        <f t="shared" si="7"/>
        <v>2.3030225852395564E-5</v>
      </c>
      <c r="V22" s="87">
        <f>分析係数表!D25</f>
        <v>0.33333333333333331</v>
      </c>
      <c r="W22" s="88">
        <f t="shared" si="8"/>
        <v>0</v>
      </c>
      <c r="X22" s="76">
        <f>分析係数表!E25</f>
        <v>6.6666666666666666E-2</v>
      </c>
      <c r="Y22" s="89">
        <f t="shared" si="9"/>
        <v>0</v>
      </c>
    </row>
    <row r="23" spans="1:25" x14ac:dyDescent="0.2">
      <c r="A23" s="6" t="s">
        <v>11</v>
      </c>
      <c r="B23" s="5" t="s">
        <v>35</v>
      </c>
      <c r="C23" s="90"/>
      <c r="D23" s="76">
        <f>投入係数表!AE23</f>
        <v>0</v>
      </c>
      <c r="E23" s="77">
        <f t="shared" si="0"/>
        <v>0</v>
      </c>
      <c r="F23" s="76">
        <f>分析係数表!C26</f>
        <v>0.22258379433778064</v>
      </c>
      <c r="G23" s="77">
        <f t="shared" si="1"/>
        <v>0</v>
      </c>
      <c r="H23" s="77">
        <v>2.7052251530149474E-3</v>
      </c>
      <c r="I23" s="77">
        <f t="shared" si="2"/>
        <v>2.7052251530149474E-3</v>
      </c>
      <c r="J23" s="76">
        <f>分析係数表!G26</f>
        <v>0.19608865710560625</v>
      </c>
      <c r="K23" s="78">
        <f t="shared" si="3"/>
        <v>5.3046396742300922E-4</v>
      </c>
      <c r="L23" s="79"/>
      <c r="M23" s="80"/>
      <c r="N23" s="81">
        <f>分析係数表!H26</f>
        <v>1.1073630793741334E-2</v>
      </c>
      <c r="O23" s="82">
        <f t="shared" si="4"/>
        <v>2.4549346446052098E-2</v>
      </c>
      <c r="P23" s="76">
        <f>分析係数表!C26</f>
        <v>0.22258379433778064</v>
      </c>
      <c r="Q23" s="82">
        <f t="shared" si="5"/>
        <v>5.4642866804749859E-3</v>
      </c>
      <c r="R23" s="83">
        <v>5.7458191854491353E-3</v>
      </c>
      <c r="S23" s="84">
        <f t="shared" si="6"/>
        <v>8.4510443384640827E-3</v>
      </c>
      <c r="T23" s="85">
        <f>分析係数表!F26</f>
        <v>0.33481095176010428</v>
      </c>
      <c r="U23" s="86">
        <f t="shared" si="7"/>
        <v>2.8295021983280005E-3</v>
      </c>
      <c r="V23" s="87">
        <f>分析係数表!D26</f>
        <v>0.20704041720990873</v>
      </c>
      <c r="W23" s="88">
        <f t="shared" si="8"/>
        <v>0</v>
      </c>
      <c r="X23" s="76">
        <f>分析係数表!E26</f>
        <v>0.22842242503259452</v>
      </c>
      <c r="Y23" s="89">
        <f t="shared" si="9"/>
        <v>0</v>
      </c>
    </row>
    <row r="24" spans="1:25" x14ac:dyDescent="0.2">
      <c r="A24" s="6" t="s">
        <v>12</v>
      </c>
      <c r="B24" s="5" t="s">
        <v>365</v>
      </c>
      <c r="C24" s="90"/>
      <c r="D24" s="76">
        <f>投入係数表!AE24</f>
        <v>0</v>
      </c>
      <c r="E24" s="77">
        <f t="shared" si="0"/>
        <v>0</v>
      </c>
      <c r="F24" s="76">
        <f>分析係数表!C27</f>
        <v>1.0521885521885488E-2</v>
      </c>
      <c r="G24" s="77">
        <f t="shared" si="1"/>
        <v>0</v>
      </c>
      <c r="H24" s="77">
        <v>2.8584887598665691E-5</v>
      </c>
      <c r="I24" s="77">
        <f t="shared" si="2"/>
        <v>2.8584887598665691E-5</v>
      </c>
      <c r="J24" s="76">
        <f>分析係数表!G27</f>
        <v>0.17391304347826086</v>
      </c>
      <c r="K24" s="78">
        <f t="shared" si="3"/>
        <v>4.9712847997679461E-6</v>
      </c>
      <c r="L24" s="79"/>
      <c r="M24" s="80"/>
      <c r="N24" s="81">
        <f>分析係数表!H27</f>
        <v>1.0867106595989497E-2</v>
      </c>
      <c r="O24" s="82">
        <f t="shared" si="4"/>
        <v>2.4091498954607077E-2</v>
      </c>
      <c r="P24" s="76">
        <f>分析係数表!C27</f>
        <v>1.0521885521885488E-2</v>
      </c>
      <c r="Q24" s="82">
        <f t="shared" si="5"/>
        <v>2.5348799405099955E-4</v>
      </c>
      <c r="R24" s="83">
        <v>2.5555862434892387E-4</v>
      </c>
      <c r="S24" s="84">
        <f t="shared" si="6"/>
        <v>2.8414351194758957E-4</v>
      </c>
      <c r="T24" s="85">
        <f>分析係数表!F27</f>
        <v>0.36231884057971014</v>
      </c>
      <c r="U24" s="86">
        <f t="shared" si="7"/>
        <v>1.0295054780709767E-4</v>
      </c>
      <c r="V24" s="87">
        <f>分析係数表!D27</f>
        <v>0</v>
      </c>
      <c r="W24" s="88">
        <f t="shared" si="8"/>
        <v>0</v>
      </c>
      <c r="X24" s="76">
        <f>分析係数表!E27</f>
        <v>0</v>
      </c>
      <c r="Y24" s="89">
        <f t="shared" si="9"/>
        <v>0</v>
      </c>
    </row>
    <row r="25" spans="1:25" x14ac:dyDescent="0.2">
      <c r="A25" s="6" t="s">
        <v>13</v>
      </c>
      <c r="B25" s="5" t="s">
        <v>191</v>
      </c>
      <c r="C25" s="90"/>
      <c r="D25" s="76">
        <f>投入係数表!AE25</f>
        <v>0</v>
      </c>
      <c r="E25" s="77">
        <f t="shared" si="0"/>
        <v>0</v>
      </c>
      <c r="F25" s="76">
        <f>分析係数表!C28</f>
        <v>5.934473521533068E-2</v>
      </c>
      <c r="G25" s="77">
        <f t="shared" si="1"/>
        <v>0</v>
      </c>
      <c r="H25" s="77">
        <v>9.0281729189479543E-4</v>
      </c>
      <c r="I25" s="77">
        <f t="shared" si="2"/>
        <v>9.0281729189479543E-4</v>
      </c>
      <c r="J25" s="76">
        <f>分析係数表!G28</f>
        <v>0.12525252525252525</v>
      </c>
      <c r="K25" s="78">
        <f t="shared" si="3"/>
        <v>1.1308014565146933E-4</v>
      </c>
      <c r="L25" s="79"/>
      <c r="M25" s="80"/>
      <c r="N25" s="81">
        <f>分析係数表!H28</f>
        <v>2.0780268088077654E-2</v>
      </c>
      <c r="O25" s="82">
        <f t="shared" si="4"/>
        <v>4.6068178543968101E-2</v>
      </c>
      <c r="P25" s="76">
        <f>分析係数表!C28</f>
        <v>5.934473521533068E-2</v>
      </c>
      <c r="Q25" s="82">
        <f t="shared" si="5"/>
        <v>2.7339038575443651E-3</v>
      </c>
      <c r="R25" s="83">
        <v>2.9252306043898177E-3</v>
      </c>
      <c r="S25" s="84">
        <f t="shared" si="6"/>
        <v>3.8280478962846132E-3</v>
      </c>
      <c r="T25" s="85">
        <f>分析係数表!F28</f>
        <v>0.21414141414141413</v>
      </c>
      <c r="U25" s="86">
        <f t="shared" si="7"/>
        <v>8.1974358991145253E-4</v>
      </c>
      <c r="V25" s="87">
        <f>分析係数表!D28</f>
        <v>5.909090909090909E-2</v>
      </c>
      <c r="W25" s="88">
        <f t="shared" si="8"/>
        <v>0</v>
      </c>
      <c r="X25" s="76">
        <f>分析係数表!E28</f>
        <v>5.4040404040404041E-2</v>
      </c>
      <c r="Y25" s="89">
        <f t="shared" si="9"/>
        <v>0</v>
      </c>
    </row>
    <row r="26" spans="1:25" x14ac:dyDescent="0.2">
      <c r="A26" s="6" t="s">
        <v>14</v>
      </c>
      <c r="B26" s="5" t="s">
        <v>50</v>
      </c>
      <c r="C26" s="90"/>
      <c r="D26" s="76">
        <f>投入係数表!AE26</f>
        <v>0</v>
      </c>
      <c r="E26" s="77">
        <f t="shared" si="0"/>
        <v>0</v>
      </c>
      <c r="F26" s="76">
        <f>分析係数表!C29</f>
        <v>0.10737736577829282</v>
      </c>
      <c r="G26" s="77">
        <f t="shared" si="1"/>
        <v>0</v>
      </c>
      <c r="H26" s="77">
        <v>4.932197444385898E-3</v>
      </c>
      <c r="I26" s="77">
        <f t="shared" si="2"/>
        <v>4.932197444385898E-3</v>
      </c>
      <c r="J26" s="76">
        <f>分析係数表!G29</f>
        <v>0.26220204313280365</v>
      </c>
      <c r="K26" s="78">
        <f t="shared" si="3"/>
        <v>1.2932322470523751E-3</v>
      </c>
      <c r="L26" s="79"/>
      <c r="M26" s="80"/>
      <c r="N26" s="81">
        <f>分析係数表!H29</f>
        <v>9.8049821504086233E-3</v>
      </c>
      <c r="O26" s="82">
        <f t="shared" si="4"/>
        <v>2.1736854712889823E-2</v>
      </c>
      <c r="P26" s="76">
        <f>分析係数表!C29</f>
        <v>0.10737736577829282</v>
      </c>
      <c r="Q26" s="82">
        <f t="shared" si="5"/>
        <v>2.3340461993755788E-3</v>
      </c>
      <c r="R26" s="83">
        <v>2.9940722218495491E-3</v>
      </c>
      <c r="S26" s="84">
        <f t="shared" si="6"/>
        <v>7.9262696662354467E-3</v>
      </c>
      <c r="T26" s="85">
        <f>分析係数表!F29</f>
        <v>0.42792281498297391</v>
      </c>
      <c r="U26" s="86">
        <f t="shared" si="7"/>
        <v>3.3918316278896293E-3</v>
      </c>
      <c r="V26" s="87">
        <f>分析係数表!D29</f>
        <v>0.20204313280363223</v>
      </c>
      <c r="W26" s="88">
        <f t="shared" si="8"/>
        <v>0</v>
      </c>
      <c r="X26" s="76">
        <f>分析係数表!E29</f>
        <v>0.12031782065834279</v>
      </c>
      <c r="Y26" s="89">
        <f t="shared" si="9"/>
        <v>0</v>
      </c>
    </row>
    <row r="27" spans="1:25" x14ac:dyDescent="0.2">
      <c r="A27" s="6" t="s">
        <v>15</v>
      </c>
      <c r="B27" s="5" t="s">
        <v>36</v>
      </c>
      <c r="C27" s="90"/>
      <c r="D27" s="76">
        <f>投入係数表!AE27</f>
        <v>9.5852534562211981E-3</v>
      </c>
      <c r="E27" s="77">
        <f t="shared" si="0"/>
        <v>0.95852534562211977</v>
      </c>
      <c r="F27" s="76">
        <f>分析係数表!C30</f>
        <v>1</v>
      </c>
      <c r="G27" s="77">
        <f t="shared" si="1"/>
        <v>0.95852534562211977</v>
      </c>
      <c r="H27" s="77">
        <v>0.97980310959489936</v>
      </c>
      <c r="I27" s="77">
        <f t="shared" si="2"/>
        <v>0.97980310959489936</v>
      </c>
      <c r="J27" s="76">
        <f>分析係数表!G30</f>
        <v>0.34459787999611008</v>
      </c>
      <c r="K27" s="78">
        <f t="shared" si="3"/>
        <v>0.3376380743799986</v>
      </c>
      <c r="L27" s="79"/>
      <c r="M27" s="80"/>
      <c r="N27" s="81">
        <f>分析係数表!H30</f>
        <v>0</v>
      </c>
      <c r="O27" s="82">
        <f t="shared" si="4"/>
        <v>0</v>
      </c>
      <c r="P27" s="76">
        <f>分析係数表!C30</f>
        <v>1</v>
      </c>
      <c r="Q27" s="82">
        <f t="shared" si="5"/>
        <v>0</v>
      </c>
      <c r="R27" s="83">
        <v>5.5421258325735754E-3</v>
      </c>
      <c r="S27" s="84">
        <f t="shared" si="6"/>
        <v>0.98534523542747299</v>
      </c>
      <c r="T27" s="85">
        <f>分析係数表!F30</f>
        <v>0.44063016629388313</v>
      </c>
      <c r="U27" s="86">
        <f t="shared" si="7"/>
        <v>0.43417283494329284</v>
      </c>
      <c r="V27" s="87">
        <f>分析係数表!D30</f>
        <v>9.4184576485461441E-2</v>
      </c>
      <c r="W27" s="88">
        <f t="shared" si="8"/>
        <v>0</v>
      </c>
      <c r="X27" s="76">
        <f>分析係数表!E30</f>
        <v>6.5934065934065936E-2</v>
      </c>
      <c r="Y27" s="89">
        <f t="shared" si="9"/>
        <v>0</v>
      </c>
    </row>
    <row r="28" spans="1:25" x14ac:dyDescent="0.2">
      <c r="A28" s="6" t="s">
        <v>16</v>
      </c>
      <c r="B28" s="5" t="s">
        <v>192</v>
      </c>
      <c r="C28" s="90"/>
      <c r="D28" s="76">
        <f>投入係数表!AE28</f>
        <v>1.5360983102918587E-3</v>
      </c>
      <c r="E28" s="77">
        <f t="shared" si="0"/>
        <v>0.15360983102918588</v>
      </c>
      <c r="F28" s="76">
        <f>分析係数表!C31</f>
        <v>0.18861092824226466</v>
      </c>
      <c r="G28" s="77">
        <f t="shared" si="1"/>
        <v>2.8972492817552178E-2</v>
      </c>
      <c r="H28" s="77">
        <v>3.4726064437454372E-2</v>
      </c>
      <c r="I28" s="77">
        <f t="shared" si="2"/>
        <v>3.4726064437454372E-2</v>
      </c>
      <c r="J28" s="76">
        <f>分析係数表!G31</f>
        <v>7.1118820468343447E-2</v>
      </c>
      <c r="K28" s="78">
        <f t="shared" si="3"/>
        <v>2.4696767422994433E-3</v>
      </c>
      <c r="L28" s="79"/>
      <c r="M28" s="80"/>
      <c r="N28" s="81">
        <f>分析係数表!H31</f>
        <v>2.3061868748955085E-2</v>
      </c>
      <c r="O28" s="82">
        <f t="shared" si="4"/>
        <v>5.1126303211360712E-2</v>
      </c>
      <c r="P28" s="76">
        <f>分析係数表!C31</f>
        <v>0.18861092824226466</v>
      </c>
      <c r="Q28" s="82">
        <f t="shared" si="5"/>
        <v>9.642979506290221E-3</v>
      </c>
      <c r="R28" s="83">
        <v>1.2413551203109672E-2</v>
      </c>
      <c r="S28" s="84">
        <f t="shared" si="6"/>
        <v>4.7139615640564042E-2</v>
      </c>
      <c r="T28" s="85">
        <f>分析係数表!F31</f>
        <v>0.34518647007805725</v>
      </c>
      <c r="U28" s="86">
        <f t="shared" si="7"/>
        <v>1.6271957523802678E-2</v>
      </c>
      <c r="V28" s="87">
        <f>分析係数表!D31</f>
        <v>8.6730268863833475E-4</v>
      </c>
      <c r="W28" s="88">
        <f t="shared" si="8"/>
        <v>0</v>
      </c>
      <c r="X28" s="76">
        <f>分析係数表!E31</f>
        <v>8.6730268863833475E-4</v>
      </c>
      <c r="Y28" s="89">
        <f t="shared" si="9"/>
        <v>0</v>
      </c>
    </row>
    <row r="29" spans="1:25" x14ac:dyDescent="0.2">
      <c r="A29" s="6" t="s">
        <v>17</v>
      </c>
      <c r="B29" s="5" t="s">
        <v>272</v>
      </c>
      <c r="C29" s="90"/>
      <c r="D29" s="76">
        <f>投入係数表!AE29</f>
        <v>6.1443932411674347E-5</v>
      </c>
      <c r="E29" s="77">
        <f t="shared" si="0"/>
        <v>6.1443932411674347E-3</v>
      </c>
      <c r="F29" s="76">
        <f>分析係数表!C32</f>
        <v>1</v>
      </c>
      <c r="G29" s="77">
        <f t="shared" si="1"/>
        <v>6.1443932411674347E-3</v>
      </c>
      <c r="H29" s="77">
        <v>1.1415588516522026E-2</v>
      </c>
      <c r="I29" s="77">
        <f t="shared" si="2"/>
        <v>1.1415588516522026E-2</v>
      </c>
      <c r="J29" s="76">
        <f>分析係数表!G32</f>
        <v>0.14006342494714588</v>
      </c>
      <c r="K29" s="78">
        <f t="shared" si="3"/>
        <v>1.5989064254113832E-3</v>
      </c>
      <c r="L29" s="79"/>
      <c r="M29" s="80"/>
      <c r="N29" s="81">
        <f>分析係数表!H32</f>
        <v>6.5891053568443107E-3</v>
      </c>
      <c r="O29" s="82">
        <f t="shared" si="4"/>
        <v>1.460751520324592E-2</v>
      </c>
      <c r="P29" s="76">
        <f>分析係数表!C32</f>
        <v>1</v>
      </c>
      <c r="Q29" s="82">
        <f t="shared" si="5"/>
        <v>1.460751520324592E-2</v>
      </c>
      <c r="R29" s="83">
        <v>1.9069771714056924E-2</v>
      </c>
      <c r="S29" s="84">
        <f t="shared" si="6"/>
        <v>3.0485360230578948E-2</v>
      </c>
      <c r="T29" s="85">
        <f>分析係数表!F32</f>
        <v>0.48202959830866809</v>
      </c>
      <c r="U29" s="86">
        <f t="shared" si="7"/>
        <v>1.4694845946241016E-2</v>
      </c>
      <c r="V29" s="87">
        <f>分析係数表!D32</f>
        <v>1.7441860465116279E-2</v>
      </c>
      <c r="W29" s="88">
        <f t="shared" si="8"/>
        <v>0</v>
      </c>
      <c r="X29" s="76">
        <f>分析係数表!E32</f>
        <v>2.6427061310782242E-2</v>
      </c>
      <c r="Y29" s="89">
        <f t="shared" si="9"/>
        <v>0</v>
      </c>
    </row>
    <row r="30" spans="1:25" x14ac:dyDescent="0.2">
      <c r="A30" s="6" t="s">
        <v>18</v>
      </c>
      <c r="B30" s="5" t="s">
        <v>273</v>
      </c>
      <c r="C30" s="90"/>
      <c r="D30" s="76">
        <f>投入係数表!AE30</f>
        <v>0</v>
      </c>
      <c r="E30" s="77">
        <f t="shared" si="0"/>
        <v>0</v>
      </c>
      <c r="F30" s="76">
        <f>分析係数表!C33</f>
        <v>0.72406639004149376</v>
      </c>
      <c r="G30" s="77">
        <f t="shared" si="1"/>
        <v>0</v>
      </c>
      <c r="H30" s="77">
        <v>7.4392123173836616E-3</v>
      </c>
      <c r="I30" s="77">
        <f t="shared" si="2"/>
        <v>7.4392123173836616E-3</v>
      </c>
      <c r="J30" s="76">
        <f>分析係数表!G33</f>
        <v>0.50714966634890368</v>
      </c>
      <c r="K30" s="78">
        <f t="shared" si="3"/>
        <v>3.7727940446597784E-3</v>
      </c>
      <c r="L30" s="79"/>
      <c r="M30" s="80"/>
      <c r="N30" s="81">
        <f>分析係数表!H33</f>
        <v>9.6377958950857076E-4</v>
      </c>
      <c r="O30" s="82">
        <f t="shared" si="4"/>
        <v>2.1366216267434328E-3</v>
      </c>
      <c r="P30" s="76">
        <f>分析係数表!C33</f>
        <v>0.72406639004149376</v>
      </c>
      <c r="Q30" s="82">
        <f t="shared" si="5"/>
        <v>1.5470559081607012E-3</v>
      </c>
      <c r="R30" s="83">
        <v>4.7925673166386512E-3</v>
      </c>
      <c r="S30" s="84">
        <f t="shared" si="6"/>
        <v>1.2231779634022312E-2</v>
      </c>
      <c r="T30" s="85">
        <f>分析係数表!F33</f>
        <v>0.64537654909437558</v>
      </c>
      <c r="U30" s="86">
        <f t="shared" si="7"/>
        <v>7.8941037294881847E-3</v>
      </c>
      <c r="V30" s="87">
        <f>分析係数表!D33</f>
        <v>8.8655862726406104E-2</v>
      </c>
      <c r="W30" s="88">
        <f t="shared" si="8"/>
        <v>0</v>
      </c>
      <c r="X30" s="76">
        <f>分析係数表!E33</f>
        <v>8.3889418493803616E-2</v>
      </c>
      <c r="Y30" s="89">
        <f t="shared" si="9"/>
        <v>0</v>
      </c>
    </row>
    <row r="31" spans="1:25" x14ac:dyDescent="0.2">
      <c r="A31" s="6" t="s">
        <v>19</v>
      </c>
      <c r="B31" s="5" t="s">
        <v>274</v>
      </c>
      <c r="C31" s="90"/>
      <c r="D31" s="76">
        <f>投入係数表!AE31</f>
        <v>9.2165898617511521E-4</v>
      </c>
      <c r="E31" s="77">
        <f t="shared" si="0"/>
        <v>9.2165898617511524E-2</v>
      </c>
      <c r="F31" s="76">
        <f>分析係数表!C34</f>
        <v>0.32384390579336431</v>
      </c>
      <c r="G31" s="77">
        <f t="shared" si="1"/>
        <v>2.9847364589250167E-2</v>
      </c>
      <c r="H31" s="77">
        <v>6.0834536030099987E-2</v>
      </c>
      <c r="I31" s="77">
        <f t="shared" si="2"/>
        <v>6.0834536030099987E-2</v>
      </c>
      <c r="J31" s="76">
        <f>分析係数表!G34</f>
        <v>0.42504523132592403</v>
      </c>
      <c r="K31" s="78">
        <f t="shared" si="3"/>
        <v>2.585742943951911E-2</v>
      </c>
      <c r="L31" s="79"/>
      <c r="M31" s="80"/>
      <c r="N31" s="81">
        <f>分析係数表!H34</f>
        <v>0.16282957819891231</v>
      </c>
      <c r="O31" s="82">
        <f t="shared" si="4"/>
        <v>0.36098004361215325</v>
      </c>
      <c r="P31" s="76">
        <f>分析係数表!C34</f>
        <v>0.32384390579336431</v>
      </c>
      <c r="Q31" s="82">
        <f t="shared" si="5"/>
        <v>0.11690118723681869</v>
      </c>
      <c r="R31" s="83">
        <v>0.12623126002649751</v>
      </c>
      <c r="S31" s="84">
        <f t="shared" si="6"/>
        <v>0.18706579605659751</v>
      </c>
      <c r="T31" s="85">
        <f>分析係数表!F34</f>
        <v>0.69998707676402172</v>
      </c>
      <c r="U31" s="86">
        <f t="shared" si="7"/>
        <v>0.13094363974419235</v>
      </c>
      <c r="V31" s="87">
        <f>分析係数表!D34</f>
        <v>0.29303437580770225</v>
      </c>
      <c r="W31" s="88">
        <f t="shared" si="8"/>
        <v>0</v>
      </c>
      <c r="X31" s="76">
        <f>分析係数表!E34</f>
        <v>0.18493150684931506</v>
      </c>
      <c r="Y31" s="89">
        <f t="shared" si="9"/>
        <v>0</v>
      </c>
    </row>
    <row r="32" spans="1:25" x14ac:dyDescent="0.2">
      <c r="A32" s="6" t="s">
        <v>20</v>
      </c>
      <c r="B32" s="5" t="s">
        <v>37</v>
      </c>
      <c r="C32" s="90"/>
      <c r="D32" s="76">
        <f>投入係数表!AE32</f>
        <v>7.594470046082949E-2</v>
      </c>
      <c r="E32" s="77">
        <f t="shared" si="0"/>
        <v>7.5944700460829493</v>
      </c>
      <c r="F32" s="76">
        <f>分析係数表!C35</f>
        <v>0.26996197718631176</v>
      </c>
      <c r="G32" s="77">
        <f t="shared" si="1"/>
        <v>2.0502181493227734</v>
      </c>
      <c r="H32" s="77">
        <v>2.1121156644675603</v>
      </c>
      <c r="I32" s="77">
        <f t="shared" si="2"/>
        <v>2.1121156644675603</v>
      </c>
      <c r="J32" s="76">
        <f>分析係数表!G35</f>
        <v>0.31501962183374954</v>
      </c>
      <c r="K32" s="78">
        <f t="shared" si="3"/>
        <v>0.66535787788970946</v>
      </c>
      <c r="L32" s="79"/>
      <c r="M32" s="80"/>
      <c r="N32" s="81">
        <f>分析係数表!H35</f>
        <v>6.1563879901261762E-2</v>
      </c>
      <c r="O32" s="82">
        <f t="shared" si="4"/>
        <v>0.13648215697361113</v>
      </c>
      <c r="P32" s="76">
        <f>分析係数表!C35</f>
        <v>0.26996197718631176</v>
      </c>
      <c r="Q32" s="82">
        <f t="shared" si="5"/>
        <v>3.6844992947248627E-2</v>
      </c>
      <c r="R32" s="83">
        <v>4.6380122244860246E-2</v>
      </c>
      <c r="S32" s="84">
        <f t="shared" si="6"/>
        <v>2.1584957867124204</v>
      </c>
      <c r="T32" s="85">
        <f>分析係数表!F35</f>
        <v>0.64537995005351412</v>
      </c>
      <c r="U32" s="86">
        <f t="shared" si="7"/>
        <v>1.3930499030191825</v>
      </c>
      <c r="V32" s="87">
        <f>分析係数表!D35</f>
        <v>0.12557973599714592</v>
      </c>
      <c r="W32" s="88">
        <f t="shared" si="8"/>
        <v>0</v>
      </c>
      <c r="X32" s="76">
        <f>分析係数表!E35</f>
        <v>0.11630396004281128</v>
      </c>
      <c r="Y32" s="89">
        <f t="shared" si="9"/>
        <v>0</v>
      </c>
    </row>
    <row r="33" spans="1:25" x14ac:dyDescent="0.2">
      <c r="A33" s="6" t="s">
        <v>21</v>
      </c>
      <c r="B33" s="5" t="s">
        <v>38</v>
      </c>
      <c r="C33" s="75">
        <f>最終需要_まとめ!C34</f>
        <v>100</v>
      </c>
      <c r="D33" s="76">
        <f>投入係数表!AE33</f>
        <v>1.6344086021505378E-2</v>
      </c>
      <c r="E33" s="77">
        <f t="shared" si="0"/>
        <v>1.6344086021505377</v>
      </c>
      <c r="F33" s="76">
        <f>分析係数表!C36</f>
        <v>0.80496031746031749</v>
      </c>
      <c r="G33" s="77">
        <f t="shared" si="1"/>
        <v>1.3156340672469706</v>
      </c>
      <c r="H33" s="77">
        <v>1.3671388433904521</v>
      </c>
      <c r="I33" s="77">
        <f t="shared" si="2"/>
        <v>101.36713884339045</v>
      </c>
      <c r="J33" s="76">
        <f>分析係数表!G36</f>
        <v>2.1935483870967741E-2</v>
      </c>
      <c r="K33" s="78">
        <f t="shared" si="3"/>
        <v>2.223537239145339</v>
      </c>
      <c r="L33" s="79"/>
      <c r="M33" s="80"/>
      <c r="N33" s="81">
        <f>分析係数表!H36</f>
        <v>0.17534887837691648</v>
      </c>
      <c r="O33" s="82">
        <f t="shared" si="4"/>
        <v>0.38873432249832046</v>
      </c>
      <c r="P33" s="76">
        <f>分析係数表!C36</f>
        <v>0.80496031746031749</v>
      </c>
      <c r="Q33" s="82">
        <f t="shared" si="5"/>
        <v>0.31291570364596949</v>
      </c>
      <c r="R33" s="83">
        <v>0.32536353704511317</v>
      </c>
      <c r="S33" s="84">
        <f t="shared" si="6"/>
        <v>101.69250238043556</v>
      </c>
      <c r="T33" s="85">
        <f>分析係数表!F36</f>
        <v>0.87987711213517661</v>
      </c>
      <c r="U33" s="86">
        <f t="shared" si="7"/>
        <v>89.476905320297206</v>
      </c>
      <c r="V33" s="87">
        <f>分析係数表!D36</f>
        <v>1.130568356374808E-2</v>
      </c>
      <c r="W33" s="88">
        <f t="shared" si="8"/>
        <v>1</v>
      </c>
      <c r="X33" s="76">
        <f>分析係数表!E36</f>
        <v>2.9493087557603687E-3</v>
      </c>
      <c r="Y33" s="89">
        <f t="shared" si="9"/>
        <v>0</v>
      </c>
    </row>
    <row r="34" spans="1:25" x14ac:dyDescent="0.2">
      <c r="A34" s="6" t="s">
        <v>22</v>
      </c>
      <c r="B34" s="5" t="s">
        <v>377</v>
      </c>
      <c r="C34" s="90"/>
      <c r="D34" s="76">
        <f>投入係数表!AE34</f>
        <v>1.2288786482334869E-4</v>
      </c>
      <c r="E34" s="77">
        <f t="shared" si="0"/>
        <v>1.2288786482334869E-2</v>
      </c>
      <c r="F34" s="76">
        <f>分析係数表!C37</f>
        <v>0.55184267327524184</v>
      </c>
      <c r="G34" s="77">
        <f t="shared" si="1"/>
        <v>6.7814767837203298E-3</v>
      </c>
      <c r="H34" s="77">
        <v>6.9584756870948769E-2</v>
      </c>
      <c r="I34" s="77">
        <f t="shared" si="2"/>
        <v>6.9584756870948769E-2</v>
      </c>
      <c r="J34" s="76">
        <f>分析係数表!G37</f>
        <v>0.39950799507995077</v>
      </c>
      <c r="K34" s="78">
        <f t="shared" si="3"/>
        <v>2.7799666705638573E-2</v>
      </c>
      <c r="L34" s="79"/>
      <c r="M34" s="80"/>
      <c r="N34" s="81">
        <f>分析係数表!H37</f>
        <v>4.8346331245144224E-2</v>
      </c>
      <c r="O34" s="82">
        <f t="shared" si="4"/>
        <v>0.10717991752112976</v>
      </c>
      <c r="P34" s="76">
        <f>分析係数表!C37</f>
        <v>0.55184267327524184</v>
      </c>
      <c r="Q34" s="82">
        <f t="shared" si="5"/>
        <v>5.9146452206280183E-2</v>
      </c>
      <c r="R34" s="83">
        <v>7.5699151939702683E-2</v>
      </c>
      <c r="S34" s="84">
        <f t="shared" si="6"/>
        <v>0.14528390881065145</v>
      </c>
      <c r="T34" s="85">
        <f>分析係数表!F37</f>
        <v>0.59204592045920457</v>
      </c>
      <c r="U34" s="86">
        <f t="shared" si="7"/>
        <v>8.6014745519713276E-2</v>
      </c>
      <c r="V34" s="87">
        <f>分析係数表!D37</f>
        <v>7.6014760147601473E-2</v>
      </c>
      <c r="W34" s="88">
        <f t="shared" si="8"/>
        <v>0</v>
      </c>
      <c r="X34" s="76">
        <f>分析係数表!E37</f>
        <v>6.3468634686346864E-2</v>
      </c>
      <c r="Y34" s="89">
        <f t="shared" si="9"/>
        <v>0</v>
      </c>
    </row>
    <row r="35" spans="1:25" x14ac:dyDescent="0.2">
      <c r="A35" s="6" t="s">
        <v>23</v>
      </c>
      <c r="B35" s="5" t="s">
        <v>193</v>
      </c>
      <c r="C35" s="90"/>
      <c r="D35" s="76">
        <f>投入係数表!AE35</f>
        <v>8.6021505376344086E-4</v>
      </c>
      <c r="E35" s="77">
        <f t="shared" si="0"/>
        <v>8.6021505376344093E-2</v>
      </c>
      <c r="F35" s="76">
        <f>分析係数表!C38</f>
        <v>1.1757092007334657E-2</v>
      </c>
      <c r="G35" s="77">
        <f t="shared" si="1"/>
        <v>1.0113627533191105E-3</v>
      </c>
      <c r="H35" s="77">
        <v>2.8322099495286849E-3</v>
      </c>
      <c r="I35" s="77">
        <f t="shared" si="2"/>
        <v>2.8322099495286849E-3</v>
      </c>
      <c r="J35" s="76">
        <f>分析係数表!G38</f>
        <v>0.32317073170731708</v>
      </c>
      <c r="K35" s="78">
        <f t="shared" si="3"/>
        <v>9.1528736173792865E-4</v>
      </c>
      <c r="L35" s="79"/>
      <c r="M35" s="80"/>
      <c r="N35" s="81">
        <f>分析係数表!H38</f>
        <v>4.2711170992201251E-2</v>
      </c>
      <c r="O35" s="82">
        <f t="shared" si="4"/>
        <v>9.4687221683129888E-2</v>
      </c>
      <c r="P35" s="76">
        <f>分析係数表!C38</f>
        <v>1.1757092007334657E-2</v>
      </c>
      <c r="Q35" s="82">
        <f t="shared" si="5"/>
        <v>1.1132463772474512E-3</v>
      </c>
      <c r="R35" s="83">
        <v>1.3317937862303E-3</v>
      </c>
      <c r="S35" s="84">
        <f t="shared" si="6"/>
        <v>4.1640037357589844E-3</v>
      </c>
      <c r="T35" s="85">
        <f>分析係数表!F38</f>
        <v>0.53048780487804881</v>
      </c>
      <c r="U35" s="86">
        <f t="shared" si="7"/>
        <v>2.2089532012867785E-3</v>
      </c>
      <c r="V35" s="87">
        <f>分析係数表!D38</f>
        <v>0.25609756097560976</v>
      </c>
      <c r="W35" s="88">
        <f t="shared" si="8"/>
        <v>0</v>
      </c>
      <c r="X35" s="76">
        <f>分析係数表!E38</f>
        <v>0.24390243902439024</v>
      </c>
      <c r="Y35" s="89">
        <f t="shared" si="9"/>
        <v>0</v>
      </c>
    </row>
    <row r="36" spans="1:25" x14ac:dyDescent="0.2">
      <c r="A36" s="6" t="s">
        <v>24</v>
      </c>
      <c r="B36" s="5" t="s">
        <v>39</v>
      </c>
      <c r="C36" s="90"/>
      <c r="D36" s="76">
        <f>投入係数表!AE36</f>
        <v>0</v>
      </c>
      <c r="E36" s="77">
        <f t="shared" si="0"/>
        <v>0</v>
      </c>
      <c r="F36" s="76">
        <f>分析係数表!C39</f>
        <v>1</v>
      </c>
      <c r="G36" s="77">
        <f t="shared" si="1"/>
        <v>0</v>
      </c>
      <c r="H36" s="77">
        <v>1.928766298806277E-3</v>
      </c>
      <c r="I36" s="77">
        <f t="shared" si="2"/>
        <v>1.928766298806277E-3</v>
      </c>
      <c r="J36" s="76">
        <f>分析係数表!G39</f>
        <v>0.35350897115602997</v>
      </c>
      <c r="K36" s="78">
        <f t="shared" si="3"/>
        <v>6.8183618989143082E-4</v>
      </c>
      <c r="L36" s="79"/>
      <c r="M36" s="80"/>
      <c r="N36" s="81">
        <f>分析係数表!H39</f>
        <v>3.855118358034283E-3</v>
      </c>
      <c r="O36" s="82">
        <f t="shared" si="4"/>
        <v>8.5464865069737311E-3</v>
      </c>
      <c r="P36" s="76">
        <f>分析係数表!C39</f>
        <v>1</v>
      </c>
      <c r="Q36" s="82">
        <f t="shared" si="5"/>
        <v>8.5464865069737311E-3</v>
      </c>
      <c r="R36" s="83">
        <v>9.4904813207131906E-3</v>
      </c>
      <c r="S36" s="84">
        <f t="shared" si="6"/>
        <v>1.1419247619519467E-2</v>
      </c>
      <c r="T36" s="85">
        <f>分析係数表!F39</f>
        <v>0.70417896888485121</v>
      </c>
      <c r="U36" s="86">
        <f t="shared" si="7"/>
        <v>8.0411940141540111E-3</v>
      </c>
      <c r="V36" s="87">
        <f>分析係数表!D39</f>
        <v>5.7687940040881215E-2</v>
      </c>
      <c r="W36" s="88">
        <f t="shared" si="8"/>
        <v>0</v>
      </c>
      <c r="X36" s="76">
        <f>分析係数表!E39</f>
        <v>7.3018396547808312E-2</v>
      </c>
      <c r="Y36" s="89">
        <f t="shared" si="9"/>
        <v>0</v>
      </c>
    </row>
    <row r="37" spans="1:25" x14ac:dyDescent="0.2">
      <c r="A37" s="6" t="s">
        <v>25</v>
      </c>
      <c r="B37" s="5" t="s">
        <v>40</v>
      </c>
      <c r="C37" s="90"/>
      <c r="D37" s="76">
        <f>投入係数表!AE37</f>
        <v>0</v>
      </c>
      <c r="E37" s="77">
        <f t="shared" si="0"/>
        <v>0</v>
      </c>
      <c r="F37" s="76">
        <f>分析係数表!C40</f>
        <v>0.83949490339266697</v>
      </c>
      <c r="G37" s="77">
        <f t="shared" si="1"/>
        <v>0</v>
      </c>
      <c r="H37" s="77">
        <v>2.1611393607006159E-4</v>
      </c>
      <c r="I37" s="77">
        <f t="shared" si="2"/>
        <v>2.1611393607006159E-4</v>
      </c>
      <c r="J37" s="76">
        <f>分析係数表!G40</f>
        <v>0.50502596749874351</v>
      </c>
      <c r="K37" s="78">
        <f t="shared" si="3"/>
        <v>1.0914314965374446E-4</v>
      </c>
      <c r="L37" s="79"/>
      <c r="M37" s="80"/>
      <c r="N37" s="81">
        <f>分析係数表!H40</f>
        <v>2.8775704886755897E-2</v>
      </c>
      <c r="O37" s="82">
        <f t="shared" si="4"/>
        <v>6.3793417141339639E-2</v>
      </c>
      <c r="P37" s="76">
        <f>分析係数表!C40</f>
        <v>0.83949490339266697</v>
      </c>
      <c r="Q37" s="82">
        <f t="shared" si="5"/>
        <v>5.3554248560157024E-2</v>
      </c>
      <c r="R37" s="83">
        <v>5.359026812222676E-2</v>
      </c>
      <c r="S37" s="84">
        <f t="shared" si="6"/>
        <v>5.3806382058296819E-2</v>
      </c>
      <c r="T37" s="85">
        <f>分析係数表!F40</f>
        <v>0.7013737644496566</v>
      </c>
      <c r="U37" s="86">
        <f t="shared" si="7"/>
        <v>3.7738384735644101E-2</v>
      </c>
      <c r="V37" s="87">
        <f>分析係数表!D40</f>
        <v>8.3012229854246944E-2</v>
      </c>
      <c r="W37" s="88">
        <f t="shared" si="8"/>
        <v>0</v>
      </c>
      <c r="X37" s="76">
        <f>分析係数表!E40</f>
        <v>5.1013570112246609E-2</v>
      </c>
      <c r="Y37" s="89">
        <f t="shared" si="9"/>
        <v>0</v>
      </c>
    </row>
    <row r="38" spans="1:25" x14ac:dyDescent="0.2">
      <c r="A38" s="6" t="s">
        <v>26</v>
      </c>
      <c r="B38" s="5" t="s">
        <v>276</v>
      </c>
      <c r="C38" s="90"/>
      <c r="D38" s="76">
        <f>投入係数表!AE38</f>
        <v>0</v>
      </c>
      <c r="E38" s="77">
        <f t="shared" si="0"/>
        <v>0</v>
      </c>
      <c r="F38" s="76">
        <f>分析係数表!C41</f>
        <v>0.80611940933656756</v>
      </c>
      <c r="G38" s="77">
        <f t="shared" si="1"/>
        <v>0</v>
      </c>
      <c r="H38" s="77">
        <v>3.9606341104256331E-5</v>
      </c>
      <c r="I38" s="77">
        <f t="shared" si="2"/>
        <v>3.9606341104256331E-5</v>
      </c>
      <c r="J38" s="76">
        <f>分析係数表!G41</f>
        <v>0.44252267454123601</v>
      </c>
      <c r="K38" s="78">
        <f t="shared" si="3"/>
        <v>1.7526703994248003E-5</v>
      </c>
      <c r="L38" s="79"/>
      <c r="M38" s="80"/>
      <c r="N38" s="81">
        <f>分析係数表!H41</f>
        <v>5.550583676720789E-2</v>
      </c>
      <c r="O38" s="82">
        <f t="shared" si="4"/>
        <v>0.12305196389122383</v>
      </c>
      <c r="P38" s="76">
        <f>分析係数表!C41</f>
        <v>0.80611940933656756</v>
      </c>
      <c r="Q38" s="82">
        <f t="shared" si="5"/>
        <v>9.9194576449697994E-2</v>
      </c>
      <c r="R38" s="83">
        <v>0.100943911969978</v>
      </c>
      <c r="S38" s="84">
        <f t="shared" si="6"/>
        <v>0.10098351831108225</v>
      </c>
      <c r="T38" s="85">
        <f>分析係数表!F41</f>
        <v>0.54745834212191524</v>
      </c>
      <c r="U38" s="86">
        <f t="shared" si="7"/>
        <v>5.5284269516223158E-2</v>
      </c>
      <c r="V38" s="87">
        <f>分析係数表!D41</f>
        <v>0.12049145749841805</v>
      </c>
      <c r="W38" s="88">
        <f t="shared" si="8"/>
        <v>0</v>
      </c>
      <c r="X38" s="76">
        <f>分析係数表!E41</f>
        <v>0.11680025311115798</v>
      </c>
      <c r="Y38" s="89">
        <f t="shared" si="9"/>
        <v>0</v>
      </c>
    </row>
    <row r="39" spans="1:25" x14ac:dyDescent="0.2">
      <c r="A39" s="6" t="s">
        <v>51</v>
      </c>
      <c r="B39" s="5" t="s">
        <v>367</v>
      </c>
      <c r="C39" s="90"/>
      <c r="D39" s="76">
        <f>投入係数表!AE39</f>
        <v>6.1443932411674347E-5</v>
      </c>
      <c r="E39" s="77">
        <f>$C$33*D39</f>
        <v>6.1443932411674347E-3</v>
      </c>
      <c r="F39" s="76">
        <f>分析係数表!C42</f>
        <v>0.71104294478527608</v>
      </c>
      <c r="G39" s="77">
        <f>E39*F39</f>
        <v>4.3689274641184397E-3</v>
      </c>
      <c r="H39" s="77">
        <v>9.6928921739084344E-3</v>
      </c>
      <c r="I39" s="77">
        <f>C39+H39</f>
        <v>9.6928921739084344E-3</v>
      </c>
      <c r="J39" s="76">
        <f>分析係数表!G42</f>
        <v>0.48544520547945208</v>
      </c>
      <c r="K39" s="78">
        <f>I39*J39</f>
        <v>4.7053680330531528E-3</v>
      </c>
      <c r="L39" s="79"/>
      <c r="M39" s="80"/>
      <c r="N39" s="81">
        <f>分析係数表!H42</f>
        <v>1.3778114335729669E-2</v>
      </c>
      <c r="O39" s="82">
        <f t="shared" si="4"/>
        <v>3.0544968357832138E-2</v>
      </c>
      <c r="P39" s="76">
        <f>分析係数表!C42</f>
        <v>0.71104294478527608</v>
      </c>
      <c r="Q39" s="82">
        <f>O39*P39</f>
        <v>2.171878424952604E-2</v>
      </c>
      <c r="R39" s="83">
        <v>2.2444826875585154E-2</v>
      </c>
      <c r="S39" s="84">
        <f>I39+R39</f>
        <v>3.2137719049493585E-2</v>
      </c>
      <c r="T39" s="85">
        <f>分析係数表!F42</f>
        <v>0.55821917808219179</v>
      </c>
      <c r="U39" s="86">
        <f>S39*T39</f>
        <v>1.7939891113244708E-2</v>
      </c>
      <c r="V39" s="87">
        <f>分析係数表!D42</f>
        <v>0.36986301369863012</v>
      </c>
      <c r="W39" s="88">
        <f>ROUND(S39*V39,0)</f>
        <v>0</v>
      </c>
      <c r="X39" s="76">
        <f>分析係数表!E42</f>
        <v>0.3535958904109589</v>
      </c>
      <c r="Y39" s="89">
        <f>ROUND(S39*X39,0)</f>
        <v>0</v>
      </c>
    </row>
    <row r="40" spans="1:25" x14ac:dyDescent="0.2">
      <c r="A40" s="6" t="s">
        <v>194</v>
      </c>
      <c r="B40" s="5" t="s">
        <v>41</v>
      </c>
      <c r="C40" s="90"/>
      <c r="D40" s="76">
        <f>投入係数表!AE40</f>
        <v>1.0691244239631336E-2</v>
      </c>
      <c r="E40" s="77">
        <f>$C$33*D40</f>
        <v>1.0691244239631337</v>
      </c>
      <c r="F40" s="76">
        <f>分析係数表!C43</f>
        <v>0.39669527347252465</v>
      </c>
      <c r="G40" s="77">
        <f>E40*F40</f>
        <v>0.42411660574021071</v>
      </c>
      <c r="H40" s="77">
        <v>0.60831076535424444</v>
      </c>
      <c r="I40" s="77">
        <f>C40+H40</f>
        <v>0.60831076535424444</v>
      </c>
      <c r="J40" s="76">
        <f>分析係数表!G43</f>
        <v>0.35613275613275613</v>
      </c>
      <c r="K40" s="78">
        <f>I40*J40</f>
        <v>0.21663938945083339</v>
      </c>
      <c r="L40" s="79"/>
      <c r="M40" s="80"/>
      <c r="N40" s="81">
        <f>分析係数表!H43</f>
        <v>3.7184190080937818E-2</v>
      </c>
      <c r="O40" s="82">
        <f t="shared" si="4"/>
        <v>8.2434350721601227E-2</v>
      </c>
      <c r="P40" s="76">
        <f>分析係数表!C43</f>
        <v>0.39669527347252465</v>
      </c>
      <c r="Q40" s="82">
        <f>O40*P40</f>
        <v>3.2701317303035611E-2</v>
      </c>
      <c r="R40" s="83">
        <v>5.3446282987272477E-2</v>
      </c>
      <c r="S40" s="84">
        <f>I40+R40</f>
        <v>0.66175704834151694</v>
      </c>
      <c r="T40" s="85">
        <f>分析係数表!F43</f>
        <v>0.65281385281385285</v>
      </c>
      <c r="U40" s="86">
        <f>S40*T40</f>
        <v>0.43200416835454875</v>
      </c>
      <c r="V40" s="87">
        <f>分析係数表!D43</f>
        <v>0.13751803751803751</v>
      </c>
      <c r="W40" s="88">
        <f>ROUND(S40*V40,0)</f>
        <v>0</v>
      </c>
      <c r="X40" s="76">
        <f>分析係数表!E43</f>
        <v>9.1486291486291491E-2</v>
      </c>
      <c r="Y40" s="89">
        <f>ROUND(S40*X40,0)</f>
        <v>0</v>
      </c>
    </row>
    <row r="41" spans="1:25" x14ac:dyDescent="0.2">
      <c r="A41" s="6" t="s">
        <v>340</v>
      </c>
      <c r="B41" s="5" t="s">
        <v>42</v>
      </c>
      <c r="C41" s="90"/>
      <c r="D41" s="76">
        <f>投入係数表!AE41</f>
        <v>3.6866359447004608E-4</v>
      </c>
      <c r="E41" s="77">
        <f>$C$33*D41</f>
        <v>3.6866359447004608E-2</v>
      </c>
      <c r="F41" s="76">
        <f>分析係数表!C44</f>
        <v>0.38370118845500845</v>
      </c>
      <c r="G41" s="77">
        <f>E41*F41</f>
        <v>1.4145665933825196E-2</v>
      </c>
      <c r="H41" s="77">
        <v>1.4767448899507865E-2</v>
      </c>
      <c r="I41" s="77">
        <f>C41+H41</f>
        <v>1.4767448899507865E-2</v>
      </c>
      <c r="J41" s="76">
        <f>分析係数表!G44</f>
        <v>0.26240733113673803</v>
      </c>
      <c r="K41" s="78">
        <f>I41*J41</f>
        <v>3.8750868534180179E-3</v>
      </c>
      <c r="L41" s="79"/>
      <c r="M41" s="80"/>
      <c r="N41" s="81">
        <f>分析係数表!H44</f>
        <v>0.11164108061327853</v>
      </c>
      <c r="O41" s="82">
        <f t="shared" si="4"/>
        <v>0.24749927251828013</v>
      </c>
      <c r="P41" s="76">
        <f>分析係数表!C44</f>
        <v>0.38370118845500845</v>
      </c>
      <c r="Q41" s="82">
        <f>O41*P41</f>
        <v>9.4965765007014105E-2</v>
      </c>
      <c r="R41" s="83">
        <v>9.6433114682392379E-2</v>
      </c>
      <c r="S41" s="84">
        <f>I41+R41</f>
        <v>0.11120056358190024</v>
      </c>
      <c r="T41" s="85">
        <f>分析係数表!F44</f>
        <v>0.45680601317957165</v>
      </c>
      <c r="U41" s="86">
        <f>S41*T41</f>
        <v>5.0797086113169312E-2</v>
      </c>
      <c r="V41" s="87">
        <f>分析係数表!D44</f>
        <v>0.17087108731466227</v>
      </c>
      <c r="W41" s="88">
        <f>ROUND(S41*V41,0)</f>
        <v>0</v>
      </c>
      <c r="X41" s="76">
        <f>分析係数表!E44</f>
        <v>0.10131795716639209</v>
      </c>
      <c r="Y41" s="89">
        <f>ROUND(S41*X41,0)</f>
        <v>0</v>
      </c>
    </row>
    <row r="42" spans="1:25" x14ac:dyDescent="0.2">
      <c r="A42" s="6" t="s">
        <v>341</v>
      </c>
      <c r="B42" s="5" t="s">
        <v>278</v>
      </c>
      <c r="C42" s="90"/>
      <c r="D42" s="76">
        <f>投入係数表!AE42</f>
        <v>6.1443932411674347E-5</v>
      </c>
      <c r="E42" s="77">
        <f>$C$33*D42</f>
        <v>6.1443932411674347E-3</v>
      </c>
      <c r="F42" s="76">
        <f>分析係数表!C45</f>
        <v>1</v>
      </c>
      <c r="G42" s="77">
        <f>E42*F42</f>
        <v>6.1443932411674347E-3</v>
      </c>
      <c r="H42" s="77">
        <v>1.4308853279293115E-2</v>
      </c>
      <c r="I42" s="77">
        <f>C42+H42</f>
        <v>1.4308853279293115E-2</v>
      </c>
      <c r="J42" s="76">
        <f>分析係数表!G45</f>
        <v>0</v>
      </c>
      <c r="K42" s="78">
        <f>I42*J42</f>
        <v>0</v>
      </c>
      <c r="L42" s="79"/>
      <c r="M42" s="80"/>
      <c r="N42" s="81">
        <f>分析係数表!H45</f>
        <v>0</v>
      </c>
      <c r="O42" s="82">
        <f t="shared" si="4"/>
        <v>0</v>
      </c>
      <c r="P42" s="76">
        <f>分析係数表!C45</f>
        <v>1</v>
      </c>
      <c r="Q42" s="82">
        <f>O42*P42</f>
        <v>0</v>
      </c>
      <c r="R42" s="83">
        <v>1.298646479241805E-3</v>
      </c>
      <c r="S42" s="84">
        <f>I42+R42</f>
        <v>1.5607499758534919E-2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投入係数表!AE43</f>
        <v>7.3732718894009217E-4</v>
      </c>
      <c r="E43" s="77">
        <f>$C$33*D43</f>
        <v>7.3732718894009217E-2</v>
      </c>
      <c r="F43" s="76">
        <f>分析係数表!C46</f>
        <v>8.9294904786412777E-2</v>
      </c>
      <c r="G43" s="77">
        <f>E43*F43</f>
        <v>6.5839561132838911E-3</v>
      </c>
      <c r="H43" s="77">
        <v>1.0169858666433097E-2</v>
      </c>
      <c r="I43" s="77">
        <f>C43+H43</f>
        <v>1.0169858666433097E-2</v>
      </c>
      <c r="J43" s="76">
        <f>分析係数表!G46</f>
        <v>8.6206896551724137E-3</v>
      </c>
      <c r="K43" s="78">
        <f>I43*J43</f>
        <v>8.7671195400285316E-5</v>
      </c>
      <c r="L43" s="79"/>
      <c r="M43" s="80"/>
      <c r="N43" s="81">
        <f>分析係数表!H46</f>
        <v>2.2501303069342959E-2</v>
      </c>
      <c r="O43" s="82">
        <f t="shared" si="4"/>
        <v>4.9883574306009947E-2</v>
      </c>
      <c r="P43" s="76">
        <f>分析係数表!C46</f>
        <v>8.9294904786412777E-2</v>
      </c>
      <c r="Q43" s="82">
        <f>O43*P43</f>
        <v>4.4543490180611054E-3</v>
      </c>
      <c r="R43" s="83">
        <v>4.9774271997171599E-3</v>
      </c>
      <c r="S43" s="84">
        <f>I43+R43</f>
        <v>1.5147285866150256E-2</v>
      </c>
      <c r="T43" s="85">
        <f>分析係数表!F46</f>
        <v>0.31609195402298851</v>
      </c>
      <c r="U43" s="86">
        <f>S43*T43</f>
        <v>4.7879351875762298E-3</v>
      </c>
      <c r="V43" s="87">
        <f>分析係数表!D46</f>
        <v>1.4367816091954023E-2</v>
      </c>
      <c r="W43" s="88">
        <f>ROUND(S43*V43,0)</f>
        <v>0</v>
      </c>
      <c r="X43" s="76">
        <f>分析係数表!E46</f>
        <v>4.3103448275862072E-2</v>
      </c>
      <c r="Y43" s="89">
        <f>ROUND(S43*X43,0)</f>
        <v>0</v>
      </c>
    </row>
    <row r="44" spans="1:25" x14ac:dyDescent="0.2">
      <c r="A44" s="192">
        <v>40</v>
      </c>
      <c r="B44" s="14" t="s">
        <v>150</v>
      </c>
      <c r="C44" s="197">
        <f>SUM(C5:C43)</f>
        <v>100</v>
      </c>
      <c r="D44" s="92">
        <f>投入係数表!AE44</f>
        <v>0.11864823348694316</v>
      </c>
      <c r="E44" s="91">
        <f>SUM(E5:E43)</f>
        <v>11.864823348694316</v>
      </c>
      <c r="F44" s="92">
        <f>分析係数表!C47</f>
        <v>0.47263002368346718</v>
      </c>
      <c r="G44" s="91">
        <f>SUM(G5:G43)</f>
        <v>4.8740230702020302</v>
      </c>
      <c r="H44" s="91">
        <f>SUM(H5:H43)</f>
        <v>5.4070088851027709</v>
      </c>
      <c r="I44" s="91">
        <f>SUM(I5:I43)</f>
        <v>105.40700888510277</v>
      </c>
      <c r="J44" s="92">
        <f>分析係数表!G47</f>
        <v>0.26462048578521241</v>
      </c>
      <c r="K44" s="93">
        <f>SUM(K5:K43)</f>
        <v>3.5357565483864284</v>
      </c>
      <c r="L44" s="94">
        <f>最終需要_まとめ!$L$33</f>
        <v>0.627</v>
      </c>
      <c r="M44" s="91">
        <f>K44*L44</f>
        <v>2.2169193558382907</v>
      </c>
      <c r="N44" s="95">
        <f>分析係数表!H47</f>
        <v>1</v>
      </c>
      <c r="O44" s="96">
        <f>SUM(O5:O43)</f>
        <v>2.2169193558382907</v>
      </c>
      <c r="P44" s="92">
        <f>分析係数表!C47</f>
        <v>0.47263002368346718</v>
      </c>
      <c r="Q44" s="96">
        <f>SUM(Q5:Q43)</f>
        <v>0.94632518742488048</v>
      </c>
      <c r="R44" s="91">
        <f>SUM(R5:R43)</f>
        <v>1.0629540970741649</v>
      </c>
      <c r="S44" s="97">
        <f>SUM(S5:S43)</f>
        <v>106.46996298217691</v>
      </c>
      <c r="T44" s="98">
        <f>分析係数表!F47</f>
        <v>0.52662257348619745</v>
      </c>
      <c r="U44" s="99">
        <f>SUM(U5:U43)</f>
        <v>92.249197461551162</v>
      </c>
      <c r="V44" s="100">
        <f>分析係数表!D47</f>
        <v>0.12117876158981061</v>
      </c>
      <c r="W44" s="101">
        <f>SUM(W5:W43)</f>
        <v>1</v>
      </c>
      <c r="X44" s="92">
        <f>分析係数表!E47</f>
        <v>8.7670283594003556E-2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377</v>
      </c>
      <c r="S2" s="3" t="s">
        <v>152</v>
      </c>
      <c r="U2" s="64" t="s">
        <v>209</v>
      </c>
      <c r="W2" s="3" t="s">
        <v>130</v>
      </c>
      <c r="Y2" s="3" t="s">
        <v>153</v>
      </c>
    </row>
    <row r="3" spans="1:25" ht="44" x14ac:dyDescent="0.2">
      <c r="B3" s="65"/>
      <c r="C3" s="66" t="s">
        <v>227</v>
      </c>
      <c r="D3" s="66" t="s">
        <v>381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投入係数表!AF5</f>
        <v>0</v>
      </c>
      <c r="E5" s="77">
        <f t="shared" ref="E5:E38" si="0">$C$34*D5</f>
        <v>0</v>
      </c>
      <c r="F5" s="76">
        <f>分析係数表!C8</f>
        <v>1</v>
      </c>
      <c r="G5" s="77">
        <f t="shared" ref="G5:G38" si="1">E5*F5</f>
        <v>0</v>
      </c>
      <c r="H5" s="77">
        <f t="array" ref="H5:H43">MMULT(逆行列係数!C5:AO43,'30'!G5:G43)</f>
        <v>1.2553972473965385E-3</v>
      </c>
      <c r="I5" s="77">
        <f t="shared" ref="I5:I38" si="2">C5+H5</f>
        <v>1.2553972473965385E-3</v>
      </c>
      <c r="J5" s="76">
        <f>分析係数表!G8</f>
        <v>0.11965371866250442</v>
      </c>
      <c r="K5" s="78">
        <f t="shared" ref="K5:K38" si="3">I5*J5</f>
        <v>1.5021294904966786E-4</v>
      </c>
      <c r="L5" s="79" t="s">
        <v>186</v>
      </c>
      <c r="M5" s="80" t="s">
        <v>186</v>
      </c>
      <c r="N5" s="81">
        <f>分析係数表!H8</f>
        <v>1.2017741412035444E-2</v>
      </c>
      <c r="O5" s="82">
        <f t="shared" ref="O5:O43" si="4">$M$44*N5</f>
        <v>0.34659667910964187</v>
      </c>
      <c r="P5" s="76">
        <f>分析係数表!C8</f>
        <v>1</v>
      </c>
      <c r="Q5" s="82">
        <f t="shared" ref="Q5:Q38" si="5">O5*P5</f>
        <v>0.34659667910964187</v>
      </c>
      <c r="R5" s="83">
        <f t="array" ref="R5:R43">MMULT(逆行列係数!C5:AO43,'30'!Q5:Q43)</f>
        <v>0.51618191586252005</v>
      </c>
      <c r="S5" s="84">
        <f t="shared" ref="S5:S38" si="6">I5+R5</f>
        <v>0.51743731310991659</v>
      </c>
      <c r="T5" s="85">
        <f>分析係数表!F8</f>
        <v>0.45142084768126667</v>
      </c>
      <c r="U5" s="86">
        <f t="shared" ref="U5:U38" si="7">S5*T5</f>
        <v>0.23358199050599554</v>
      </c>
      <c r="V5" s="87">
        <f>分析係数表!D8</f>
        <v>0.2219933704502301</v>
      </c>
      <c r="W5" s="88">
        <f t="shared" ref="W5:W38" si="8">ROUND(S5*V5,0)</f>
        <v>0</v>
      </c>
      <c r="X5" s="76">
        <f>分析係数表!E8</f>
        <v>0.14173076304186916</v>
      </c>
      <c r="Y5" s="89">
        <f t="shared" ref="Y5:Y38" si="9">ROUND(S5*X5,0)</f>
        <v>0</v>
      </c>
    </row>
    <row r="6" spans="1:25" x14ac:dyDescent="0.2">
      <c r="A6" s="6" t="s">
        <v>219</v>
      </c>
      <c r="B6" s="5" t="s">
        <v>265</v>
      </c>
      <c r="C6" s="90"/>
      <c r="D6" s="76">
        <f>投入係数表!AF6</f>
        <v>0</v>
      </c>
      <c r="E6" s="77">
        <f t="shared" si="0"/>
        <v>0</v>
      </c>
      <c r="F6" s="76">
        <f>分析係数表!C9</f>
        <v>0.51136363636363635</v>
      </c>
      <c r="G6" s="77">
        <f t="shared" si="1"/>
        <v>0</v>
      </c>
      <c r="H6" s="77">
        <v>2.9483582546960155E-4</v>
      </c>
      <c r="I6" s="77">
        <f t="shared" si="2"/>
        <v>2.9483582546960155E-4</v>
      </c>
      <c r="J6" s="76">
        <f>分析係数表!G9</f>
        <v>0.25773195876288657</v>
      </c>
      <c r="K6" s="78">
        <f t="shared" si="3"/>
        <v>7.5988614811752972E-5</v>
      </c>
      <c r="L6" s="79"/>
      <c r="M6" s="80"/>
      <c r="N6" s="81">
        <f>分析係数表!H9</f>
        <v>6.2940707886274014E-4</v>
      </c>
      <c r="O6" s="82">
        <f t="shared" si="4"/>
        <v>1.8152362899359311E-2</v>
      </c>
      <c r="P6" s="76">
        <f>分析係数表!C9</f>
        <v>0.51136363636363635</v>
      </c>
      <c r="Q6" s="82">
        <f t="shared" si="5"/>
        <v>9.2824583008087377E-3</v>
      </c>
      <c r="R6" s="83">
        <v>1.1061196674676603E-2</v>
      </c>
      <c r="S6" s="84">
        <f t="shared" si="6"/>
        <v>1.1356032500146204E-2</v>
      </c>
      <c r="T6" s="85">
        <f>分析係数表!F9</f>
        <v>0.69072164948453607</v>
      </c>
      <c r="U6" s="86">
        <f t="shared" si="7"/>
        <v>7.8438575001009859E-3</v>
      </c>
      <c r="V6" s="87">
        <f>分析係数表!D9</f>
        <v>0.13402061855670103</v>
      </c>
      <c r="W6" s="88">
        <f t="shared" si="8"/>
        <v>0</v>
      </c>
      <c r="X6" s="76">
        <f>分析係数表!E9</f>
        <v>0</v>
      </c>
      <c r="Y6" s="89">
        <f t="shared" si="9"/>
        <v>0</v>
      </c>
    </row>
    <row r="7" spans="1:25" x14ac:dyDescent="0.2">
      <c r="A7" s="6" t="s">
        <v>220</v>
      </c>
      <c r="B7" s="5" t="s">
        <v>266</v>
      </c>
      <c r="C7" s="90"/>
      <c r="D7" s="76">
        <f>投入係数表!AF7</f>
        <v>0</v>
      </c>
      <c r="E7" s="77">
        <f t="shared" si="0"/>
        <v>0</v>
      </c>
      <c r="F7" s="76">
        <f>分析係数表!C10</f>
        <v>1</v>
      </c>
      <c r="G7" s="77">
        <f t="shared" si="1"/>
        <v>0</v>
      </c>
      <c r="H7" s="77">
        <v>3.0055226360182726E-4</v>
      </c>
      <c r="I7" s="77">
        <f t="shared" si="2"/>
        <v>3.0055226360182726E-4</v>
      </c>
      <c r="J7" s="76">
        <f>分析係数表!G10</f>
        <v>0.17918250950570341</v>
      </c>
      <c r="K7" s="78">
        <f t="shared" si="3"/>
        <v>5.3853708829795093E-5</v>
      </c>
      <c r="L7" s="79"/>
      <c r="M7" s="80"/>
      <c r="N7" s="81">
        <f>分析係数表!H10</f>
        <v>1.2293107009037892E-3</v>
      </c>
      <c r="O7" s="82">
        <f t="shared" si="4"/>
        <v>3.5453833787811154E-2</v>
      </c>
      <c r="P7" s="76">
        <f>分析係数表!C10</f>
        <v>1</v>
      </c>
      <c r="Q7" s="82">
        <f t="shared" si="5"/>
        <v>3.5453833787811154E-2</v>
      </c>
      <c r="R7" s="83">
        <v>5.6987372120111797E-2</v>
      </c>
      <c r="S7" s="84">
        <f t="shared" si="6"/>
        <v>5.7287924383713627E-2</v>
      </c>
      <c r="T7" s="85">
        <f>分析係数表!F10</f>
        <v>0.51806083650190116</v>
      </c>
      <c r="U7" s="86">
        <f t="shared" si="7"/>
        <v>2.9678630027684342E-2</v>
      </c>
      <c r="V7" s="87">
        <f>分析係数表!D10</f>
        <v>0.10527566539923955</v>
      </c>
      <c r="W7" s="88">
        <f t="shared" si="8"/>
        <v>0</v>
      </c>
      <c r="X7" s="76">
        <f>分析係数表!E10</f>
        <v>7.4144486692015205E-2</v>
      </c>
      <c r="Y7" s="89">
        <f t="shared" si="9"/>
        <v>0</v>
      </c>
    </row>
    <row r="8" spans="1:25" x14ac:dyDescent="0.2">
      <c r="A8" s="6" t="s">
        <v>221</v>
      </c>
      <c r="B8" s="5" t="s">
        <v>27</v>
      </c>
      <c r="C8" s="90"/>
      <c r="D8" s="76">
        <f>投入係数表!AF8</f>
        <v>0</v>
      </c>
      <c r="E8" s="77">
        <f t="shared" si="0"/>
        <v>0</v>
      </c>
      <c r="F8" s="76">
        <f>分析係数表!C11</f>
        <v>1.1623683254631256E-2</v>
      </c>
      <c r="G8" s="77">
        <f t="shared" si="1"/>
        <v>0</v>
      </c>
      <c r="H8" s="77">
        <v>1.5884024150196428E-2</v>
      </c>
      <c r="I8" s="77">
        <f t="shared" si="2"/>
        <v>1.5884024150196428E-2</v>
      </c>
      <c r="J8" s="76">
        <f>分析係数表!G11</f>
        <v>0.35416666666666669</v>
      </c>
      <c r="K8" s="78">
        <f t="shared" si="3"/>
        <v>5.6255918865279024E-3</v>
      </c>
      <c r="L8" s="79"/>
      <c r="M8" s="80"/>
      <c r="N8" s="81">
        <f>分析係数表!H11</f>
        <v>-1.9668971214460629E-5</v>
      </c>
      <c r="O8" s="82">
        <f t="shared" si="4"/>
        <v>-5.6726134060497847E-4</v>
      </c>
      <c r="P8" s="76">
        <f>分析係数表!C11</f>
        <v>1.1623683254631256E-2</v>
      </c>
      <c r="Q8" s="82">
        <f t="shared" si="5"/>
        <v>-6.5936661457897655E-6</v>
      </c>
      <c r="R8" s="83">
        <v>1.9372256424341945E-3</v>
      </c>
      <c r="S8" s="84">
        <f t="shared" si="6"/>
        <v>1.7821249792630622E-2</v>
      </c>
      <c r="T8" s="85">
        <f>分析係数表!F11</f>
        <v>0.60416666666666663</v>
      </c>
      <c r="U8" s="86">
        <f t="shared" si="7"/>
        <v>1.0767005083047667E-2</v>
      </c>
      <c r="V8" s="87">
        <f>分析係数表!D11</f>
        <v>8.3333333333333329E-2</v>
      </c>
      <c r="W8" s="88">
        <f t="shared" si="8"/>
        <v>0</v>
      </c>
      <c r="X8" s="76">
        <f>分析係数表!E11</f>
        <v>6.25E-2</v>
      </c>
      <c r="Y8" s="89">
        <f t="shared" si="9"/>
        <v>0</v>
      </c>
    </row>
    <row r="9" spans="1:25" x14ac:dyDescent="0.2">
      <c r="A9" s="6" t="s">
        <v>222</v>
      </c>
      <c r="B9" s="5" t="s">
        <v>190</v>
      </c>
      <c r="C9" s="90"/>
      <c r="D9" s="76">
        <f>投入係数表!AF9</f>
        <v>0</v>
      </c>
      <c r="E9" s="77">
        <f t="shared" si="0"/>
        <v>0</v>
      </c>
      <c r="F9" s="76">
        <f>分析係数表!C12</f>
        <v>0.11373523927905527</v>
      </c>
      <c r="G9" s="77">
        <f t="shared" si="1"/>
        <v>0</v>
      </c>
      <c r="H9" s="77">
        <v>4.0859592170524147E-4</v>
      </c>
      <c r="I9" s="77">
        <f t="shared" si="2"/>
        <v>4.0859592170524147E-4</v>
      </c>
      <c r="J9" s="76">
        <f>分析係数表!G12</f>
        <v>0.14013636107511129</v>
      </c>
      <c r="K9" s="78">
        <f t="shared" si="3"/>
        <v>5.7259145617903622E-5</v>
      </c>
      <c r="L9" s="79"/>
      <c r="M9" s="80"/>
      <c r="N9" s="81">
        <f>分析係数表!H12</f>
        <v>9.2788371704218012E-2</v>
      </c>
      <c r="O9" s="82">
        <f t="shared" si="4"/>
        <v>2.6760553743039859</v>
      </c>
      <c r="P9" s="76">
        <f>分析係数表!C12</f>
        <v>0.11373523927905527</v>
      </c>
      <c r="Q9" s="82">
        <f t="shared" si="5"/>
        <v>0.30436179832046562</v>
      </c>
      <c r="R9" s="83">
        <v>0.34389872197758303</v>
      </c>
      <c r="S9" s="84">
        <f t="shared" si="6"/>
        <v>0.34430731789928826</v>
      </c>
      <c r="T9" s="85">
        <f>分析係数表!F12</f>
        <v>0.31610976503070942</v>
      </c>
      <c r="U9" s="86">
        <f t="shared" si="7"/>
        <v>0.10883890535949778</v>
      </c>
      <c r="V9" s="87">
        <f>分析係数表!D12</f>
        <v>5.0318363667098666E-2</v>
      </c>
      <c r="W9" s="88">
        <f t="shared" si="8"/>
        <v>0</v>
      </c>
      <c r="X9" s="76">
        <f>分析係数表!E12</f>
        <v>4.4345523187017524E-2</v>
      </c>
      <c r="Y9" s="89">
        <f t="shared" si="9"/>
        <v>0</v>
      </c>
    </row>
    <row r="10" spans="1:25" x14ac:dyDescent="0.2">
      <c r="A10" s="6" t="s">
        <v>223</v>
      </c>
      <c r="B10" s="5" t="s">
        <v>28</v>
      </c>
      <c r="C10" s="90"/>
      <c r="D10" s="76">
        <f>投入係数表!AF10</f>
        <v>2.050020500205002E-3</v>
      </c>
      <c r="E10" s="77">
        <f t="shared" si="0"/>
        <v>0.2050020500205002</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0.40530822786225706</v>
      </c>
      <c r="P10" s="76">
        <f>分析係数表!C13</f>
        <v>0</v>
      </c>
      <c r="Q10" s="82">
        <f t="shared" si="5"/>
        <v>0</v>
      </c>
      <c r="R10" s="83">
        <v>0</v>
      </c>
      <c r="S10" s="84">
        <f t="shared" si="6"/>
        <v>0</v>
      </c>
      <c r="T10" s="85">
        <f>分析係数表!F13</f>
        <v>0.38422391857506361</v>
      </c>
      <c r="U10" s="86">
        <f t="shared" si="7"/>
        <v>0</v>
      </c>
      <c r="V10" s="87">
        <f>分析係数表!D13</f>
        <v>0.11195928753180662</v>
      </c>
      <c r="W10" s="88">
        <f t="shared" si="8"/>
        <v>0</v>
      </c>
      <c r="X10" s="76">
        <f>分析係数表!E13</f>
        <v>9.6692111959287536E-2</v>
      </c>
      <c r="Y10" s="89">
        <f t="shared" si="9"/>
        <v>0</v>
      </c>
    </row>
    <row r="11" spans="1:25" x14ac:dyDescent="0.2">
      <c r="A11" s="6" t="s">
        <v>224</v>
      </c>
      <c r="B11" s="5" t="s">
        <v>267</v>
      </c>
      <c r="C11" s="90"/>
      <c r="D11" s="76">
        <f>投入係数表!AF11</f>
        <v>1.8040180401804019E-3</v>
      </c>
      <c r="E11" s="77">
        <f t="shared" si="0"/>
        <v>0.18040180401804018</v>
      </c>
      <c r="F11" s="76">
        <f>分析係数表!C14</f>
        <v>8.3810515356585125E-2</v>
      </c>
      <c r="G11" s="77">
        <f t="shared" si="1"/>
        <v>1.5119568166009616E-2</v>
      </c>
      <c r="H11" s="77">
        <v>3.0683501953150855E-2</v>
      </c>
      <c r="I11" s="77">
        <f t="shared" si="2"/>
        <v>3.0683501953150855E-2</v>
      </c>
      <c r="J11" s="76">
        <f>分析係数表!G14</f>
        <v>0.16188655194391333</v>
      </c>
      <c r="K11" s="78">
        <f t="shared" si="3"/>
        <v>4.9672463327599219E-3</v>
      </c>
      <c r="L11" s="79"/>
      <c r="M11" s="80"/>
      <c r="N11" s="81">
        <f>分析係数表!H14</f>
        <v>1.1703037872604074E-3</v>
      </c>
      <c r="O11" s="82">
        <f t="shared" si="4"/>
        <v>3.3752049765996217E-2</v>
      </c>
      <c r="P11" s="76">
        <f>分析係数表!C14</f>
        <v>8.3810515356585125E-2</v>
      </c>
      <c r="Q11" s="82">
        <f t="shared" si="5"/>
        <v>2.8287766852292512E-3</v>
      </c>
      <c r="R11" s="83">
        <v>1.0600193918411677E-2</v>
      </c>
      <c r="S11" s="84">
        <f t="shared" si="6"/>
        <v>4.1283695871562533E-2</v>
      </c>
      <c r="T11" s="85">
        <f>分析係数表!F14</f>
        <v>0.30656469088591459</v>
      </c>
      <c r="U11" s="86">
        <f t="shared" si="7"/>
        <v>1.2656123463493676E-2</v>
      </c>
      <c r="V11" s="87">
        <f>分析係数表!D14</f>
        <v>7.2020395156150413E-2</v>
      </c>
      <c r="W11" s="88">
        <f t="shared" si="8"/>
        <v>0</v>
      </c>
      <c r="X11" s="76">
        <f>分析係数表!E14</f>
        <v>4.2702358189929894E-2</v>
      </c>
      <c r="Y11" s="89">
        <f t="shared" si="9"/>
        <v>0</v>
      </c>
    </row>
    <row r="12" spans="1:25" x14ac:dyDescent="0.2">
      <c r="A12" s="6" t="s">
        <v>225</v>
      </c>
      <c r="B12" s="5" t="s">
        <v>29</v>
      </c>
      <c r="C12" s="90"/>
      <c r="D12" s="76">
        <f>投入係数表!AF12</f>
        <v>4.1000410004100039E-4</v>
      </c>
      <c r="E12" s="77">
        <f t="shared" si="0"/>
        <v>4.1000410004100041E-2</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0.24704231383346809</v>
      </c>
      <c r="P12" s="76">
        <f>分析係数表!C15</f>
        <v>0</v>
      </c>
      <c r="Q12" s="82">
        <f t="shared" si="5"/>
        <v>0</v>
      </c>
      <c r="R12" s="83">
        <v>0</v>
      </c>
      <c r="S12" s="84">
        <f t="shared" si="6"/>
        <v>0</v>
      </c>
      <c r="T12" s="85">
        <f>分析係数表!F15</f>
        <v>0.29973474801061006</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投入係数表!AF13</f>
        <v>6.0024600246002459E-2</v>
      </c>
      <c r="E13" s="77">
        <f t="shared" si="0"/>
        <v>6.0024600246002455</v>
      </c>
      <c r="F13" s="76">
        <f>分析係数表!C16</f>
        <v>0.33235149729995095</v>
      </c>
      <c r="G13" s="77">
        <f t="shared" si="1"/>
        <v>1.9949265766589921</v>
      </c>
      <c r="H13" s="77">
        <v>2.2699147994812949</v>
      </c>
      <c r="I13" s="77">
        <f t="shared" si="2"/>
        <v>2.2699147994812949</v>
      </c>
      <c r="J13" s="76">
        <f>分析係数表!G16</f>
        <v>3.3478406427854032E-2</v>
      </c>
      <c r="K13" s="78">
        <f t="shared" si="3"/>
        <v>7.5993130213635587E-2</v>
      </c>
      <c r="L13" s="79"/>
      <c r="M13" s="80"/>
      <c r="N13" s="81">
        <f>分析係数表!H16</f>
        <v>1.6757963474720455E-2</v>
      </c>
      <c r="O13" s="82">
        <f t="shared" si="4"/>
        <v>0.48330666219544161</v>
      </c>
      <c r="P13" s="76">
        <f>分析係数表!C16</f>
        <v>0.33235149729995095</v>
      </c>
      <c r="Q13" s="82">
        <f t="shared" si="5"/>
        <v>0.16062769283569661</v>
      </c>
      <c r="R13" s="83">
        <v>0.19840231872652569</v>
      </c>
      <c r="S13" s="84">
        <f t="shared" si="6"/>
        <v>2.4683171182078207</v>
      </c>
      <c r="T13" s="85">
        <f>分析係数表!F16</f>
        <v>0.28858386340810177</v>
      </c>
      <c r="U13" s="86">
        <f t="shared" si="7"/>
        <v>0.71231649008876519</v>
      </c>
      <c r="V13" s="87">
        <f>分析係数表!D16</f>
        <v>0</v>
      </c>
      <c r="W13" s="88">
        <f t="shared" si="8"/>
        <v>0</v>
      </c>
      <c r="X13" s="76">
        <f>分析係数表!E16</f>
        <v>0</v>
      </c>
      <c r="Y13" s="89">
        <f t="shared" si="9"/>
        <v>0</v>
      </c>
    </row>
    <row r="14" spans="1:25" x14ac:dyDescent="0.2">
      <c r="A14" s="6" t="s">
        <v>2</v>
      </c>
      <c r="B14" s="5" t="s">
        <v>364</v>
      </c>
      <c r="C14" s="90"/>
      <c r="D14" s="76">
        <f>投入係数表!AF14</f>
        <v>1.9680196801968018E-3</v>
      </c>
      <c r="E14" s="77">
        <f t="shared" si="0"/>
        <v>0.19680196801968017</v>
      </c>
      <c r="F14" s="76">
        <f>分析係数表!C17</f>
        <v>6.074586697424067E-2</v>
      </c>
      <c r="G14" s="77">
        <f t="shared" si="1"/>
        <v>1.1954906169592258E-2</v>
      </c>
      <c r="H14" s="77">
        <v>1.6410734298067053E-2</v>
      </c>
      <c r="I14" s="77">
        <f t="shared" si="2"/>
        <v>1.6410734298067053E-2</v>
      </c>
      <c r="J14" s="76">
        <f>分析係数表!G17</f>
        <v>0.21321961620469082</v>
      </c>
      <c r="K14" s="78">
        <f t="shared" si="3"/>
        <v>3.4990904686710133E-3</v>
      </c>
      <c r="L14" s="79"/>
      <c r="M14" s="80"/>
      <c r="N14" s="81">
        <f>分析係数表!H17</f>
        <v>2.8520008260967912E-3</v>
      </c>
      <c r="O14" s="82">
        <f t="shared" si="4"/>
        <v>8.2252894387721875E-2</v>
      </c>
      <c r="P14" s="76">
        <f>分析係数表!C17</f>
        <v>6.074586697424067E-2</v>
      </c>
      <c r="Q14" s="82">
        <f t="shared" si="5"/>
        <v>4.9965233807228197E-3</v>
      </c>
      <c r="R14" s="83">
        <v>9.1138358272471395E-3</v>
      </c>
      <c r="S14" s="84">
        <f t="shared" si="6"/>
        <v>2.5524570125314193E-2</v>
      </c>
      <c r="T14" s="85">
        <f>分析係数表!F17</f>
        <v>0.32302771855010659</v>
      </c>
      <c r="U14" s="86">
        <f t="shared" si="7"/>
        <v>8.2451436545524521E-3</v>
      </c>
      <c r="V14" s="87">
        <f>分析係数表!D17</f>
        <v>9.5948827292110878E-2</v>
      </c>
      <c r="W14" s="88">
        <f t="shared" si="8"/>
        <v>0</v>
      </c>
      <c r="X14" s="76">
        <f>分析係数表!E17</f>
        <v>8.8486140724946691E-2</v>
      </c>
      <c r="Y14" s="89">
        <f t="shared" si="9"/>
        <v>0</v>
      </c>
    </row>
    <row r="15" spans="1:25" x14ac:dyDescent="0.2">
      <c r="A15" s="6" t="s">
        <v>3</v>
      </c>
      <c r="B15" s="5" t="s">
        <v>31</v>
      </c>
      <c r="C15" s="90"/>
      <c r="D15" s="76">
        <f>投入係数表!AF15</f>
        <v>0</v>
      </c>
      <c r="E15" s="77">
        <f t="shared" si="0"/>
        <v>0</v>
      </c>
      <c r="F15" s="76">
        <f>分析係数表!C18</f>
        <v>0.54911591355599221</v>
      </c>
      <c r="G15" s="77">
        <f t="shared" si="1"/>
        <v>0</v>
      </c>
      <c r="H15" s="77">
        <v>1.380160253233827E-2</v>
      </c>
      <c r="I15" s="77">
        <f t="shared" si="2"/>
        <v>1.380160253233827E-2</v>
      </c>
      <c r="J15" s="76">
        <f>分析係数表!G18</f>
        <v>0.21576398062527521</v>
      </c>
      <c r="K15" s="78">
        <f t="shared" si="3"/>
        <v>2.977888701385184E-3</v>
      </c>
      <c r="L15" s="79"/>
      <c r="M15" s="80"/>
      <c r="N15" s="81">
        <f>分析係数表!H18</f>
        <v>4.5238633793259444E-4</v>
      </c>
      <c r="O15" s="82">
        <f t="shared" si="4"/>
        <v>1.3047010833914505E-2</v>
      </c>
      <c r="P15" s="76">
        <f>分析係数表!C18</f>
        <v>0.54911591355599221</v>
      </c>
      <c r="Q15" s="82">
        <f t="shared" si="5"/>
        <v>7.1643212732398912E-3</v>
      </c>
      <c r="R15" s="83">
        <v>1.6661116103411391E-2</v>
      </c>
      <c r="S15" s="84">
        <f t="shared" si="6"/>
        <v>3.0462718635749661E-2</v>
      </c>
      <c r="T15" s="85">
        <f>分析係数表!F18</f>
        <v>0.45985615734624979</v>
      </c>
      <c r="U15" s="86">
        <f t="shared" si="7"/>
        <v>1.4008468734155831E-2</v>
      </c>
      <c r="V15" s="87">
        <f>分析係数表!D18</f>
        <v>0.12417437252311757</v>
      </c>
      <c r="W15" s="88">
        <f t="shared" si="8"/>
        <v>0</v>
      </c>
      <c r="X15" s="76">
        <f>分析係数表!E18</f>
        <v>0.10024952297079114</v>
      </c>
      <c r="Y15" s="89">
        <f t="shared" si="9"/>
        <v>0</v>
      </c>
    </row>
    <row r="16" spans="1:25" x14ac:dyDescent="0.2">
      <c r="A16" s="6" t="s">
        <v>4</v>
      </c>
      <c r="B16" s="5" t="s">
        <v>32</v>
      </c>
      <c r="C16" s="90"/>
      <c r="D16" s="76">
        <f>投入係数表!AF16</f>
        <v>8.2000820008200083E-5</v>
      </c>
      <c r="E16" s="77">
        <f t="shared" si="0"/>
        <v>8.2000820008200082E-3</v>
      </c>
      <c r="F16" s="76">
        <f>分析係数表!C19</f>
        <v>2.9142663503896937E-2</v>
      </c>
      <c r="G16" s="77">
        <f t="shared" si="1"/>
        <v>2.3897223045425944E-4</v>
      </c>
      <c r="H16" s="77">
        <v>7.2216443358553864E-4</v>
      </c>
      <c r="I16" s="77">
        <f t="shared" si="2"/>
        <v>7.2216443358553864E-4</v>
      </c>
      <c r="J16" s="76">
        <f>分析係数表!G19</f>
        <v>5.9139784946236562E-2</v>
      </c>
      <c r="K16" s="78">
        <f t="shared" si="3"/>
        <v>4.2708649298069492E-5</v>
      </c>
      <c r="L16" s="79"/>
      <c r="M16" s="80"/>
      <c r="N16" s="81">
        <f>分析係数表!H19</f>
        <v>-1.1801382728676376E-4</v>
      </c>
      <c r="O16" s="82">
        <f t="shared" si="4"/>
        <v>-3.4035680436298706E-3</v>
      </c>
      <c r="P16" s="76">
        <f>分析係数表!C19</f>
        <v>2.9142663503896937E-2</v>
      </c>
      <c r="Q16" s="82">
        <f t="shared" si="5"/>
        <v>-9.9189038208122134E-5</v>
      </c>
      <c r="R16" s="83">
        <v>2.1203728255389184E-4</v>
      </c>
      <c r="S16" s="84">
        <f t="shared" si="6"/>
        <v>9.3420171613943048E-4</v>
      </c>
      <c r="T16" s="85">
        <f>分析係数表!F19</f>
        <v>0.2446236559139785</v>
      </c>
      <c r="U16" s="86">
        <f t="shared" si="7"/>
        <v>2.2852783916314025E-4</v>
      </c>
      <c r="V16" s="87">
        <f>分析係数表!D19</f>
        <v>3.4946236559139782E-2</v>
      </c>
      <c r="W16" s="88">
        <f t="shared" si="8"/>
        <v>0</v>
      </c>
      <c r="X16" s="76">
        <f>分析係数表!E19</f>
        <v>1.8817204301075269E-2</v>
      </c>
      <c r="Y16" s="89">
        <f t="shared" si="9"/>
        <v>0</v>
      </c>
    </row>
    <row r="17" spans="1:25" x14ac:dyDescent="0.2">
      <c r="A17" s="6" t="s">
        <v>5</v>
      </c>
      <c r="B17" s="5" t="s">
        <v>33</v>
      </c>
      <c r="C17" s="90"/>
      <c r="D17" s="76">
        <f>投入係数表!AF17</f>
        <v>0</v>
      </c>
      <c r="E17" s="77">
        <f t="shared" si="0"/>
        <v>0</v>
      </c>
      <c r="F17" s="76">
        <f>分析係数表!C20</f>
        <v>9.9464422341239977E-3</v>
      </c>
      <c r="G17" s="77">
        <f t="shared" si="1"/>
        <v>0</v>
      </c>
      <c r="H17" s="77">
        <v>7.4374286798789541E-5</v>
      </c>
      <c r="I17" s="77">
        <f t="shared" si="2"/>
        <v>7.4374286798789541E-5</v>
      </c>
      <c r="J17" s="76">
        <f>分析係数表!G20</f>
        <v>0.10126582278481013</v>
      </c>
      <c r="K17" s="78">
        <f t="shared" si="3"/>
        <v>7.5315733467128652E-6</v>
      </c>
      <c r="L17" s="79"/>
      <c r="M17" s="80"/>
      <c r="N17" s="81">
        <f>分析係数表!H20</f>
        <v>5.6056567961212792E-4</v>
      </c>
      <c r="O17" s="82">
        <f t="shared" si="4"/>
        <v>1.6166948207241887E-2</v>
      </c>
      <c r="P17" s="76">
        <f>分析係数表!C20</f>
        <v>9.9464422341239977E-3</v>
      </c>
      <c r="Q17" s="82">
        <f t="shared" si="5"/>
        <v>1.6080361644540595E-4</v>
      </c>
      <c r="R17" s="83">
        <v>2.9053580962384471E-4</v>
      </c>
      <c r="S17" s="84">
        <f t="shared" si="6"/>
        <v>3.6491009642263428E-4</v>
      </c>
      <c r="T17" s="85">
        <f>分析係数表!F20</f>
        <v>0.22784810126582278</v>
      </c>
      <c r="U17" s="86">
        <f t="shared" si="7"/>
        <v>8.3144072602625533E-5</v>
      </c>
      <c r="V17" s="87">
        <f>分析係数表!D20</f>
        <v>1.2658227848101266E-2</v>
      </c>
      <c r="W17" s="88">
        <f t="shared" si="8"/>
        <v>0</v>
      </c>
      <c r="X17" s="76">
        <f>分析係数表!E20</f>
        <v>0</v>
      </c>
      <c r="Y17" s="89">
        <f t="shared" si="9"/>
        <v>0</v>
      </c>
    </row>
    <row r="18" spans="1:25" x14ac:dyDescent="0.2">
      <c r="A18" s="6" t="s">
        <v>6</v>
      </c>
      <c r="B18" s="5" t="s">
        <v>34</v>
      </c>
      <c r="C18" s="90"/>
      <c r="D18" s="76">
        <f>投入係数表!AF18</f>
        <v>1.3120131201312013E-3</v>
      </c>
      <c r="E18" s="77">
        <f t="shared" si="0"/>
        <v>0.13120131201312013</v>
      </c>
      <c r="F18" s="76">
        <f>分析係数表!C21</f>
        <v>0.16340425531914893</v>
      </c>
      <c r="G18" s="77">
        <f t="shared" si="1"/>
        <v>2.1438852686399203E-2</v>
      </c>
      <c r="H18" s="77">
        <v>2.9228609878962714E-2</v>
      </c>
      <c r="I18" s="77">
        <f t="shared" si="2"/>
        <v>2.9228609878962714E-2</v>
      </c>
      <c r="J18" s="76">
        <f>分析係数表!G21</f>
        <v>0.28521373510861947</v>
      </c>
      <c r="K18" s="78">
        <f t="shared" si="3"/>
        <v>8.3364009956116494E-3</v>
      </c>
      <c r="L18" s="79"/>
      <c r="M18" s="80"/>
      <c r="N18" s="81">
        <f>分析係数表!H21</f>
        <v>9.2444164707964954E-4</v>
      </c>
      <c r="O18" s="82">
        <f t="shared" si="4"/>
        <v>2.6661283008433987E-2</v>
      </c>
      <c r="P18" s="76">
        <f>分析係数表!C21</f>
        <v>0.16340425531914893</v>
      </c>
      <c r="Q18" s="82">
        <f t="shared" si="5"/>
        <v>4.3565670958462342E-3</v>
      </c>
      <c r="R18" s="83">
        <v>9.1870529392385266E-3</v>
      </c>
      <c r="S18" s="84">
        <f t="shared" si="6"/>
        <v>3.8415662818201239E-2</v>
      </c>
      <c r="T18" s="85">
        <f>分析係数表!F21</f>
        <v>0.42560149497780891</v>
      </c>
      <c r="U18" s="86">
        <f t="shared" si="7"/>
        <v>1.6349763525989876E-2</v>
      </c>
      <c r="V18" s="87">
        <f>分析係数表!D21</f>
        <v>2.6862882504087832E-2</v>
      </c>
      <c r="W18" s="88">
        <f t="shared" si="8"/>
        <v>0</v>
      </c>
      <c r="X18" s="76">
        <f>分析係数表!E21</f>
        <v>1.5884139219808455E-2</v>
      </c>
      <c r="Y18" s="89">
        <f t="shared" si="9"/>
        <v>0</v>
      </c>
    </row>
    <row r="19" spans="1:25" x14ac:dyDescent="0.2">
      <c r="A19" s="6" t="s">
        <v>7</v>
      </c>
      <c r="B19" s="5" t="s">
        <v>268</v>
      </c>
      <c r="C19" s="90"/>
      <c r="D19" s="76">
        <f>投入係数表!AF19</f>
        <v>0</v>
      </c>
      <c r="E19" s="77">
        <f t="shared" si="0"/>
        <v>0</v>
      </c>
      <c r="F19" s="76">
        <f>分析係数表!C22</f>
        <v>3.8216560509554132E-2</v>
      </c>
      <c r="G19" s="77">
        <f t="shared" si="1"/>
        <v>0</v>
      </c>
      <c r="H19" s="77">
        <v>7.0654952351585946E-4</v>
      </c>
      <c r="I19" s="77">
        <f t="shared" si="2"/>
        <v>7.0654952351585946E-4</v>
      </c>
      <c r="J19" s="76">
        <f>分析係数表!G22</f>
        <v>0.19408999328408327</v>
      </c>
      <c r="K19" s="78">
        <f t="shared" si="3"/>
        <v>1.3713419227406539E-4</v>
      </c>
      <c r="L19" s="79"/>
      <c r="M19" s="80"/>
      <c r="N19" s="81">
        <f>分析係数表!H22</f>
        <v>3.9337942428921259E-5</v>
      </c>
      <c r="O19" s="82">
        <f t="shared" si="4"/>
        <v>1.1345226812099569E-3</v>
      </c>
      <c r="P19" s="76">
        <f>分析係数表!C22</f>
        <v>3.8216560509554132E-2</v>
      </c>
      <c r="Q19" s="82">
        <f t="shared" si="5"/>
        <v>4.3357554695921911E-5</v>
      </c>
      <c r="R19" s="83">
        <v>4.0514159368937921E-4</v>
      </c>
      <c r="S19" s="84">
        <f t="shared" si="6"/>
        <v>1.1116911172052387E-3</v>
      </c>
      <c r="T19" s="85">
        <f>分析係数表!F22</f>
        <v>0.41168569509738079</v>
      </c>
      <c r="U19" s="86">
        <f t="shared" si="7"/>
        <v>4.5766733032022254E-4</v>
      </c>
      <c r="V19" s="87">
        <f>分析係数表!D22</f>
        <v>5.4398925453324379E-2</v>
      </c>
      <c r="W19" s="88">
        <f t="shared" si="8"/>
        <v>0</v>
      </c>
      <c r="X19" s="76">
        <f>分析係数表!E22</f>
        <v>5.104096709200806E-2</v>
      </c>
      <c r="Y19" s="89">
        <f t="shared" si="9"/>
        <v>0</v>
      </c>
    </row>
    <row r="20" spans="1:25" x14ac:dyDescent="0.2">
      <c r="A20" s="6" t="s">
        <v>8</v>
      </c>
      <c r="B20" s="5" t="s">
        <v>269</v>
      </c>
      <c r="C20" s="90"/>
      <c r="D20" s="76">
        <f>投入係数表!AF20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8.5089201090746765E-4</v>
      </c>
      <c r="P20" s="76">
        <f>分析係数表!C23</f>
        <v>0</v>
      </c>
      <c r="Q20" s="82">
        <f t="shared" si="5"/>
        <v>0</v>
      </c>
      <c r="R20" s="83">
        <v>0</v>
      </c>
      <c r="S20" s="84">
        <f t="shared" si="6"/>
        <v>0</v>
      </c>
      <c r="T20" s="85">
        <f>分析係数表!F23</f>
        <v>0.44087572102779232</v>
      </c>
      <c r="U20" s="86">
        <f t="shared" si="7"/>
        <v>0</v>
      </c>
      <c r="V20" s="87">
        <f>分析係数表!D23</f>
        <v>3.2773990561090718E-2</v>
      </c>
      <c r="W20" s="88">
        <f t="shared" si="8"/>
        <v>0</v>
      </c>
      <c r="X20" s="76">
        <f>分析係数表!E23</f>
        <v>2.9103303618248557E-2</v>
      </c>
      <c r="Y20" s="89">
        <f t="shared" si="9"/>
        <v>0</v>
      </c>
    </row>
    <row r="21" spans="1:25" x14ac:dyDescent="0.2">
      <c r="A21" s="6" t="s">
        <v>9</v>
      </c>
      <c r="B21" s="5" t="s">
        <v>270</v>
      </c>
      <c r="C21" s="90"/>
      <c r="D21" s="76">
        <f>投入係数表!AF21</f>
        <v>0</v>
      </c>
      <c r="E21" s="77">
        <f t="shared" si="0"/>
        <v>0</v>
      </c>
      <c r="F21" s="76">
        <f>分析係数表!C24</f>
        <v>0.44444444444444442</v>
      </c>
      <c r="G21" s="77">
        <f t="shared" si="1"/>
        <v>0</v>
      </c>
      <c r="H21" s="77">
        <v>7.7572245749463128E-3</v>
      </c>
      <c r="I21" s="77">
        <f t="shared" si="2"/>
        <v>7.7572245749463128E-3</v>
      </c>
      <c r="J21" s="76">
        <f>分析係数表!G24</f>
        <v>0.20874587458745875</v>
      </c>
      <c r="K21" s="78">
        <f t="shared" si="3"/>
        <v>1.619288628268496E-3</v>
      </c>
      <c r="L21" s="79"/>
      <c r="M21" s="80"/>
      <c r="N21" s="81">
        <f>分析係数表!H24</f>
        <v>3.6387596746752162E-4</v>
      </c>
      <c r="O21" s="82">
        <f t="shared" si="4"/>
        <v>1.0494334801192102E-2</v>
      </c>
      <c r="P21" s="76">
        <f>分析係数表!C24</f>
        <v>0.44444444444444442</v>
      </c>
      <c r="Q21" s="82">
        <f t="shared" si="5"/>
        <v>4.6641488005298229E-3</v>
      </c>
      <c r="R21" s="83">
        <v>1.6253511210992E-2</v>
      </c>
      <c r="S21" s="84">
        <f t="shared" si="6"/>
        <v>2.4010735785938313E-2</v>
      </c>
      <c r="T21" s="85">
        <f>分析係数表!F24</f>
        <v>0.39356435643564358</v>
      </c>
      <c r="U21" s="86">
        <f t="shared" si="7"/>
        <v>9.4497697771390894E-3</v>
      </c>
      <c r="V21" s="87">
        <f>分析係数表!D24</f>
        <v>4.9504950495049507E-2</v>
      </c>
      <c r="W21" s="88">
        <f t="shared" si="8"/>
        <v>0</v>
      </c>
      <c r="X21" s="76">
        <f>分析係数表!E24</f>
        <v>5.1980198019801978E-2</v>
      </c>
      <c r="Y21" s="89">
        <f t="shared" si="9"/>
        <v>0</v>
      </c>
    </row>
    <row r="22" spans="1:25" x14ac:dyDescent="0.2">
      <c r="A22" s="6" t="s">
        <v>10</v>
      </c>
      <c r="B22" s="5" t="s">
        <v>271</v>
      </c>
      <c r="C22" s="90"/>
      <c r="D22" s="76">
        <f>投入係数表!AF22</f>
        <v>0</v>
      </c>
      <c r="E22" s="77">
        <f t="shared" si="0"/>
        <v>0</v>
      </c>
      <c r="F22" s="76">
        <f>分析係数表!C25</f>
        <v>6.3926940639269514E-3</v>
      </c>
      <c r="G22" s="77">
        <f t="shared" si="1"/>
        <v>0</v>
      </c>
      <c r="H22" s="77">
        <v>1.7446175053952297E-4</v>
      </c>
      <c r="I22" s="77">
        <f t="shared" si="2"/>
        <v>1.7446175053952297E-4</v>
      </c>
      <c r="J22" s="76">
        <f>分析係数表!G25</f>
        <v>0.2</v>
      </c>
      <c r="K22" s="78">
        <f t="shared" si="3"/>
        <v>3.4892350107904592E-5</v>
      </c>
      <c r="L22" s="79"/>
      <c r="M22" s="80"/>
      <c r="N22" s="81">
        <f>分析係数表!H25</f>
        <v>5.212277371832066E-4</v>
      </c>
      <c r="O22" s="82">
        <f t="shared" si="4"/>
        <v>1.5032425526031928E-2</v>
      </c>
      <c r="P22" s="76">
        <f>分析係数表!C25</f>
        <v>6.3926940639269514E-3</v>
      </c>
      <c r="Q22" s="82">
        <f t="shared" si="5"/>
        <v>9.6097697426688285E-5</v>
      </c>
      <c r="R22" s="83">
        <v>2.5278501251439929E-4</v>
      </c>
      <c r="S22" s="84">
        <f t="shared" si="6"/>
        <v>4.2724676305392229E-4</v>
      </c>
      <c r="T22" s="85">
        <f>分析係数表!F25</f>
        <v>0.35238095238095241</v>
      </c>
      <c r="U22" s="86">
        <f t="shared" si="7"/>
        <v>1.5055362126662025E-4</v>
      </c>
      <c r="V22" s="87">
        <f>分析係数表!D25</f>
        <v>0.33333333333333331</v>
      </c>
      <c r="W22" s="88">
        <f t="shared" si="8"/>
        <v>0</v>
      </c>
      <c r="X22" s="76">
        <f>分析係数表!E25</f>
        <v>6.6666666666666666E-2</v>
      </c>
      <c r="Y22" s="89">
        <f t="shared" si="9"/>
        <v>0</v>
      </c>
    </row>
    <row r="23" spans="1:25" x14ac:dyDescent="0.2">
      <c r="A23" s="6" t="s">
        <v>11</v>
      </c>
      <c r="B23" s="5" t="s">
        <v>35</v>
      </c>
      <c r="C23" s="90"/>
      <c r="D23" s="76">
        <f>投入係数表!AF23</f>
        <v>8.2000820008200083E-5</v>
      </c>
      <c r="E23" s="77">
        <f t="shared" si="0"/>
        <v>8.2000820008200082E-3</v>
      </c>
      <c r="F23" s="76">
        <f>分析係数表!C26</f>
        <v>0.22258379433778064</v>
      </c>
      <c r="G23" s="77">
        <f t="shared" si="1"/>
        <v>1.8252053656234574E-3</v>
      </c>
      <c r="H23" s="77">
        <v>5.7514087922174214E-3</v>
      </c>
      <c r="I23" s="77">
        <f t="shared" si="2"/>
        <v>5.7514087922174214E-3</v>
      </c>
      <c r="J23" s="76">
        <f>分析係数表!G26</f>
        <v>0.19608865710560625</v>
      </c>
      <c r="K23" s="78">
        <f t="shared" si="3"/>
        <v>1.1277860265312908E-3</v>
      </c>
      <c r="L23" s="79"/>
      <c r="M23" s="80"/>
      <c r="N23" s="81">
        <f>分析係数表!H26</f>
        <v>1.1073630793741334E-2</v>
      </c>
      <c r="O23" s="82">
        <f t="shared" si="4"/>
        <v>0.31936813476060288</v>
      </c>
      <c r="P23" s="76">
        <f>分析係数表!C26</f>
        <v>0.22258379433778064</v>
      </c>
      <c r="Q23" s="82">
        <f t="shared" si="5"/>
        <v>7.1086171225594644E-2</v>
      </c>
      <c r="R23" s="83">
        <v>7.4748692799668309E-2</v>
      </c>
      <c r="S23" s="84">
        <f t="shared" si="6"/>
        <v>8.0500101591885725E-2</v>
      </c>
      <c r="T23" s="85">
        <f>分析係数表!F26</f>
        <v>0.33481095176010428</v>
      </c>
      <c r="U23" s="86">
        <f t="shared" si="7"/>
        <v>2.6952315630764345E-2</v>
      </c>
      <c r="V23" s="87">
        <f>分析係数表!D26</f>
        <v>0.20704041720990873</v>
      </c>
      <c r="W23" s="88">
        <f t="shared" si="8"/>
        <v>0</v>
      </c>
      <c r="X23" s="76">
        <f>分析係数表!E26</f>
        <v>0.22842242503259452</v>
      </c>
      <c r="Y23" s="89">
        <f t="shared" si="9"/>
        <v>0</v>
      </c>
    </row>
    <row r="24" spans="1:25" x14ac:dyDescent="0.2">
      <c r="A24" s="6" t="s">
        <v>12</v>
      </c>
      <c r="B24" s="5" t="s">
        <v>365</v>
      </c>
      <c r="C24" s="90"/>
      <c r="D24" s="76">
        <f>投入係数表!AF24</f>
        <v>8.2000820008200083E-5</v>
      </c>
      <c r="E24" s="77">
        <f t="shared" si="0"/>
        <v>8.2000820008200082E-3</v>
      </c>
      <c r="F24" s="76">
        <f>分析係数表!C27</f>
        <v>1.0521885521885488E-2</v>
      </c>
      <c r="G24" s="77">
        <f t="shared" si="1"/>
        <v>8.6280324082701831E-5</v>
      </c>
      <c r="H24" s="77">
        <v>1.4200577599174423E-4</v>
      </c>
      <c r="I24" s="77">
        <f t="shared" si="2"/>
        <v>1.4200577599174423E-4</v>
      </c>
      <c r="J24" s="76">
        <f>分析係数表!G27</f>
        <v>0.17391304347826086</v>
      </c>
      <c r="K24" s="78">
        <f t="shared" si="3"/>
        <v>2.4696656694216386E-5</v>
      </c>
      <c r="L24" s="79"/>
      <c r="M24" s="80"/>
      <c r="N24" s="81">
        <f>分析係数表!H27</f>
        <v>1.0867106595989497E-2</v>
      </c>
      <c r="O24" s="82">
        <f t="shared" si="4"/>
        <v>0.31341189068425057</v>
      </c>
      <c r="P24" s="76">
        <f>分析係数表!C27</f>
        <v>1.0521885521885488E-2</v>
      </c>
      <c r="Q24" s="82">
        <f t="shared" si="5"/>
        <v>3.2976840349773734E-3</v>
      </c>
      <c r="R24" s="83">
        <v>3.3246213441835513E-3</v>
      </c>
      <c r="S24" s="84">
        <f t="shared" si="6"/>
        <v>3.4666271201752954E-3</v>
      </c>
      <c r="T24" s="85">
        <f>分析係数表!F27</f>
        <v>0.36231884057971014</v>
      </c>
      <c r="U24" s="86">
        <f t="shared" si="7"/>
        <v>1.2560243189040925E-3</v>
      </c>
      <c r="V24" s="87">
        <f>分析係数表!D27</f>
        <v>0</v>
      </c>
      <c r="W24" s="88">
        <f t="shared" si="8"/>
        <v>0</v>
      </c>
      <c r="X24" s="76">
        <f>分析係数表!E27</f>
        <v>0</v>
      </c>
      <c r="Y24" s="89">
        <f t="shared" si="9"/>
        <v>0</v>
      </c>
    </row>
    <row r="25" spans="1:25" x14ac:dyDescent="0.2">
      <c r="A25" s="6" t="s">
        <v>13</v>
      </c>
      <c r="B25" s="5" t="s">
        <v>191</v>
      </c>
      <c r="C25" s="90"/>
      <c r="D25" s="76">
        <f>投入係数表!AF25</f>
        <v>4.1820418204182039E-3</v>
      </c>
      <c r="E25" s="77">
        <f t="shared" si="0"/>
        <v>0.41820418204182042</v>
      </c>
      <c r="F25" s="76">
        <f>分析係数表!C28</f>
        <v>5.934473521533068E-2</v>
      </c>
      <c r="G25" s="77">
        <f t="shared" si="1"/>
        <v>2.4818216449215783E-2</v>
      </c>
      <c r="H25" s="77">
        <v>3.166474046946547E-2</v>
      </c>
      <c r="I25" s="77">
        <f t="shared" si="2"/>
        <v>3.166474046946547E-2</v>
      </c>
      <c r="J25" s="76">
        <f>分析係数表!G28</f>
        <v>0.12525252525252525</v>
      </c>
      <c r="K25" s="78">
        <f t="shared" si="3"/>
        <v>3.9660887052663822E-3</v>
      </c>
      <c r="L25" s="79"/>
      <c r="M25" s="80"/>
      <c r="N25" s="81">
        <f>分析係数表!H28</f>
        <v>2.0780268088077654E-2</v>
      </c>
      <c r="O25" s="82">
        <f t="shared" si="4"/>
        <v>0.5993116063491597</v>
      </c>
      <c r="P25" s="76">
        <f>分析係数表!C28</f>
        <v>5.934473521533068E-2</v>
      </c>
      <c r="Q25" s="82">
        <f t="shared" si="5"/>
        <v>3.5565988590265378E-2</v>
      </c>
      <c r="R25" s="83">
        <v>3.8055002560723743E-2</v>
      </c>
      <c r="S25" s="84">
        <f t="shared" si="6"/>
        <v>6.9719743030189213E-2</v>
      </c>
      <c r="T25" s="85">
        <f>分析係数表!F28</f>
        <v>0.21414141414141413</v>
      </c>
      <c r="U25" s="86">
        <f t="shared" si="7"/>
        <v>1.4929884366060719E-2</v>
      </c>
      <c r="V25" s="87">
        <f>分析係数表!D28</f>
        <v>5.909090909090909E-2</v>
      </c>
      <c r="W25" s="88">
        <f t="shared" si="8"/>
        <v>0</v>
      </c>
      <c r="X25" s="76">
        <f>分析係数表!E28</f>
        <v>5.4040404040404041E-2</v>
      </c>
      <c r="Y25" s="89">
        <f t="shared" si="9"/>
        <v>0</v>
      </c>
    </row>
    <row r="26" spans="1:25" x14ac:dyDescent="0.2">
      <c r="A26" s="6" t="s">
        <v>14</v>
      </c>
      <c r="B26" s="5" t="s">
        <v>50</v>
      </c>
      <c r="C26" s="90"/>
      <c r="D26" s="76">
        <f>投入係数表!AF26</f>
        <v>1.8860188601886019E-3</v>
      </c>
      <c r="E26" s="77">
        <f t="shared" si="0"/>
        <v>0.18860188601886019</v>
      </c>
      <c r="F26" s="76">
        <f>分析係数表!C29</f>
        <v>0.10737736577829282</v>
      </c>
      <c r="G26" s="77">
        <f t="shared" si="1"/>
        <v>2.0251573701523043E-2</v>
      </c>
      <c r="H26" s="77">
        <v>2.805841095729153E-2</v>
      </c>
      <c r="I26" s="77">
        <f t="shared" si="2"/>
        <v>2.805841095729153E-2</v>
      </c>
      <c r="J26" s="76">
        <f>分析係数表!G29</f>
        <v>0.26220204313280365</v>
      </c>
      <c r="K26" s="78">
        <f t="shared" si="3"/>
        <v>7.3569726800616839E-3</v>
      </c>
      <c r="L26" s="79"/>
      <c r="M26" s="80"/>
      <c r="N26" s="81">
        <f>分析係数表!H29</f>
        <v>9.8049821504086233E-3</v>
      </c>
      <c r="O26" s="82">
        <f t="shared" si="4"/>
        <v>0.28277977829158174</v>
      </c>
      <c r="P26" s="76">
        <f>分析係数表!C29</f>
        <v>0.10737736577829282</v>
      </c>
      <c r="Q26" s="82">
        <f t="shared" si="5"/>
        <v>3.0364147688319722E-2</v>
      </c>
      <c r="R26" s="83">
        <v>3.8950579109383897E-2</v>
      </c>
      <c r="S26" s="84">
        <f t="shared" si="6"/>
        <v>6.7008990066675433E-2</v>
      </c>
      <c r="T26" s="85">
        <f>分析係数表!F29</f>
        <v>0.42792281498297391</v>
      </c>
      <c r="U26" s="86">
        <f t="shared" si="7"/>
        <v>2.8674675658497888E-2</v>
      </c>
      <c r="V26" s="87">
        <f>分析係数表!D29</f>
        <v>0.20204313280363223</v>
      </c>
      <c r="W26" s="88">
        <f t="shared" si="8"/>
        <v>0</v>
      </c>
      <c r="X26" s="76">
        <f>分析係数表!E29</f>
        <v>0.12031782065834279</v>
      </c>
      <c r="Y26" s="89">
        <f t="shared" si="9"/>
        <v>0</v>
      </c>
    </row>
    <row r="27" spans="1:25" x14ac:dyDescent="0.2">
      <c r="A27" s="6" t="s">
        <v>15</v>
      </c>
      <c r="B27" s="5" t="s">
        <v>36</v>
      </c>
      <c r="C27" s="90"/>
      <c r="D27" s="76">
        <f>投入係数表!AF27</f>
        <v>1.6400164001640015E-3</v>
      </c>
      <c r="E27" s="77">
        <f t="shared" si="0"/>
        <v>0.16400164001640016</v>
      </c>
      <c r="F27" s="76">
        <f>分析係数表!C30</f>
        <v>1</v>
      </c>
      <c r="G27" s="77">
        <f t="shared" si="1"/>
        <v>0.16400164001640016</v>
      </c>
      <c r="H27" s="77">
        <v>0.21524254047643265</v>
      </c>
      <c r="I27" s="77">
        <f t="shared" si="2"/>
        <v>0.21524254047643265</v>
      </c>
      <c r="J27" s="76">
        <f>分析係数表!G30</f>
        <v>0.34459787999611008</v>
      </c>
      <c r="K27" s="78">
        <f t="shared" si="3"/>
        <v>7.4172123133155604E-2</v>
      </c>
      <c r="L27" s="79"/>
      <c r="M27" s="80"/>
      <c r="N27" s="81">
        <f>分析係数表!H30</f>
        <v>0</v>
      </c>
      <c r="O27" s="82">
        <f t="shared" si="4"/>
        <v>0</v>
      </c>
      <c r="P27" s="76">
        <f>分析係数表!C30</f>
        <v>1</v>
      </c>
      <c r="Q27" s="82">
        <f t="shared" si="5"/>
        <v>0</v>
      </c>
      <c r="R27" s="83">
        <v>7.2098798786646101E-2</v>
      </c>
      <c r="S27" s="84">
        <f t="shared" si="6"/>
        <v>0.28734133926307875</v>
      </c>
      <c r="T27" s="85">
        <f>分析係数表!F30</f>
        <v>0.44063016629388313</v>
      </c>
      <c r="U27" s="86">
        <f t="shared" si="7"/>
        <v>0.12661126210259749</v>
      </c>
      <c r="V27" s="87">
        <f>分析係数表!D30</f>
        <v>9.4184576485461441E-2</v>
      </c>
      <c r="W27" s="88">
        <f t="shared" si="8"/>
        <v>0</v>
      </c>
      <c r="X27" s="76">
        <f>分析係数表!E30</f>
        <v>6.5934065934065936E-2</v>
      </c>
      <c r="Y27" s="89">
        <f t="shared" si="9"/>
        <v>0</v>
      </c>
    </row>
    <row r="28" spans="1:25" x14ac:dyDescent="0.2">
      <c r="A28" s="6" t="s">
        <v>16</v>
      </c>
      <c r="B28" s="5" t="s">
        <v>192</v>
      </c>
      <c r="C28" s="90"/>
      <c r="D28" s="76">
        <f>投入係数表!AF28</f>
        <v>4.0180401804018042E-3</v>
      </c>
      <c r="E28" s="77">
        <f t="shared" si="0"/>
        <v>0.4018040180401804</v>
      </c>
      <c r="F28" s="76">
        <f>分析係数表!C31</f>
        <v>0.18861092824226466</v>
      </c>
      <c r="G28" s="77">
        <f t="shared" si="1"/>
        <v>7.5784628814030086E-2</v>
      </c>
      <c r="H28" s="77">
        <v>0.10015627663307684</v>
      </c>
      <c r="I28" s="77">
        <f t="shared" si="2"/>
        <v>0.10015627663307684</v>
      </c>
      <c r="J28" s="76">
        <f>分析係数表!G31</f>
        <v>7.1118820468343447E-2</v>
      </c>
      <c r="K28" s="78">
        <f t="shared" si="3"/>
        <v>7.1229962566455342E-3</v>
      </c>
      <c r="L28" s="79"/>
      <c r="M28" s="80"/>
      <c r="N28" s="81">
        <f>分析係数表!H31</f>
        <v>2.3061868748955085E-2</v>
      </c>
      <c r="O28" s="82">
        <f t="shared" si="4"/>
        <v>0.66511392185933715</v>
      </c>
      <c r="P28" s="76">
        <f>分析係数表!C31</f>
        <v>0.18861092824226466</v>
      </c>
      <c r="Q28" s="82">
        <f t="shared" si="5"/>
        <v>0.12544775418874266</v>
      </c>
      <c r="R28" s="83">
        <v>0.1614907631942244</v>
      </c>
      <c r="S28" s="84">
        <f t="shared" si="6"/>
        <v>0.26164703982730125</v>
      </c>
      <c r="T28" s="85">
        <f>分析係数表!F31</f>
        <v>0.34518647007805725</v>
      </c>
      <c r="U28" s="86">
        <f t="shared" si="7"/>
        <v>9.0317018084358977E-2</v>
      </c>
      <c r="V28" s="87">
        <f>分析係数表!D31</f>
        <v>8.6730268863833475E-4</v>
      </c>
      <c r="W28" s="88">
        <f t="shared" si="8"/>
        <v>0</v>
      </c>
      <c r="X28" s="76">
        <f>分析係数表!E31</f>
        <v>8.6730268863833475E-4</v>
      </c>
      <c r="Y28" s="89">
        <f t="shared" si="9"/>
        <v>0</v>
      </c>
    </row>
    <row r="29" spans="1:25" x14ac:dyDescent="0.2">
      <c r="A29" s="6" t="s">
        <v>17</v>
      </c>
      <c r="B29" s="5" t="s">
        <v>272</v>
      </c>
      <c r="C29" s="90"/>
      <c r="D29" s="76">
        <f>投入係数表!AF29</f>
        <v>9.0200902009020094E-4</v>
      </c>
      <c r="E29" s="77">
        <f t="shared" si="0"/>
        <v>9.020090200902009E-2</v>
      </c>
      <c r="F29" s="76">
        <f>分析係数表!C32</f>
        <v>1</v>
      </c>
      <c r="G29" s="77">
        <f t="shared" si="1"/>
        <v>9.020090200902009E-2</v>
      </c>
      <c r="H29" s="77">
        <v>0.11987674496341605</v>
      </c>
      <c r="I29" s="77">
        <f t="shared" si="2"/>
        <v>0.11987674496341605</v>
      </c>
      <c r="J29" s="76">
        <f>分析係数表!G32</f>
        <v>0.14006342494714588</v>
      </c>
      <c r="K29" s="78">
        <f t="shared" si="3"/>
        <v>1.6790347471091573E-2</v>
      </c>
      <c r="L29" s="79"/>
      <c r="M29" s="80"/>
      <c r="N29" s="81">
        <f>分析係数表!H32</f>
        <v>6.5891053568443107E-3</v>
      </c>
      <c r="O29" s="82">
        <f t="shared" si="4"/>
        <v>0.19003254910266779</v>
      </c>
      <c r="P29" s="76">
        <f>分析係数表!C32</f>
        <v>1</v>
      </c>
      <c r="Q29" s="82">
        <f t="shared" si="5"/>
        <v>0.19003254910266779</v>
      </c>
      <c r="R29" s="83">
        <v>0.24808307773131258</v>
      </c>
      <c r="S29" s="84">
        <f t="shared" si="6"/>
        <v>0.3679598226947286</v>
      </c>
      <c r="T29" s="85">
        <f>分析係数表!F32</f>
        <v>0.48202959830866809</v>
      </c>
      <c r="U29" s="86">
        <f t="shared" si="7"/>
        <v>0.17736752552726875</v>
      </c>
      <c r="V29" s="87">
        <f>分析係数表!D32</f>
        <v>1.7441860465116279E-2</v>
      </c>
      <c r="W29" s="88">
        <f t="shared" si="8"/>
        <v>0</v>
      </c>
      <c r="X29" s="76">
        <f>分析係数表!E32</f>
        <v>2.6427061310782242E-2</v>
      </c>
      <c r="Y29" s="89">
        <f t="shared" si="9"/>
        <v>0</v>
      </c>
    </row>
    <row r="30" spans="1:25" x14ac:dyDescent="0.2">
      <c r="A30" s="6" t="s">
        <v>18</v>
      </c>
      <c r="B30" s="5" t="s">
        <v>273</v>
      </c>
      <c r="C30" s="90"/>
      <c r="D30" s="76">
        <f>投入係数表!AF30</f>
        <v>2.2140221402214021E-3</v>
      </c>
      <c r="E30" s="77">
        <f t="shared" si="0"/>
        <v>0.22140221402214022</v>
      </c>
      <c r="F30" s="76">
        <f>分析係数表!C33</f>
        <v>0.72406639004149376</v>
      </c>
      <c r="G30" s="77">
        <f t="shared" si="1"/>
        <v>0.16030990185420527</v>
      </c>
      <c r="H30" s="77">
        <v>0.18383486125534659</v>
      </c>
      <c r="I30" s="77">
        <f t="shared" si="2"/>
        <v>0.18383486125534659</v>
      </c>
      <c r="J30" s="76">
        <f>分析係数表!G33</f>
        <v>0.50714966634890368</v>
      </c>
      <c r="K30" s="78">
        <f t="shared" si="3"/>
        <v>9.3231788548946024E-2</v>
      </c>
      <c r="L30" s="79"/>
      <c r="M30" s="80"/>
      <c r="N30" s="81">
        <f>分析係数表!H33</f>
        <v>9.6377958950857076E-4</v>
      </c>
      <c r="O30" s="82">
        <f t="shared" si="4"/>
        <v>2.7795805689643942E-2</v>
      </c>
      <c r="P30" s="76">
        <f>分析係数表!C33</f>
        <v>0.72406639004149376</v>
      </c>
      <c r="Q30" s="82">
        <f t="shared" si="5"/>
        <v>2.0126008683995302E-2</v>
      </c>
      <c r="R30" s="83">
        <v>6.2347618417990767E-2</v>
      </c>
      <c r="S30" s="84">
        <f t="shared" si="6"/>
        <v>0.24618247967333737</v>
      </c>
      <c r="T30" s="85">
        <f>分析係数表!F33</f>
        <v>0.64537654909437558</v>
      </c>
      <c r="U30" s="86">
        <f t="shared" si="7"/>
        <v>0.15888039917907473</v>
      </c>
      <c r="V30" s="87">
        <f>分析係数表!D33</f>
        <v>8.8655862726406104E-2</v>
      </c>
      <c r="W30" s="88">
        <f t="shared" si="8"/>
        <v>0</v>
      </c>
      <c r="X30" s="76">
        <f>分析係数表!E33</f>
        <v>8.3889418493803616E-2</v>
      </c>
      <c r="Y30" s="89">
        <f t="shared" si="9"/>
        <v>0</v>
      </c>
    </row>
    <row r="31" spans="1:25" x14ac:dyDescent="0.2">
      <c r="A31" s="6" t="s">
        <v>19</v>
      </c>
      <c r="B31" s="5" t="s">
        <v>274</v>
      </c>
      <c r="C31" s="90"/>
      <c r="D31" s="76">
        <f>投入係数表!AF31</f>
        <v>1.1972119721197211E-2</v>
      </c>
      <c r="E31" s="77">
        <f t="shared" si="0"/>
        <v>1.1972119721197212</v>
      </c>
      <c r="F31" s="76">
        <f>分析係数表!C34</f>
        <v>0.32384390579336431</v>
      </c>
      <c r="G31" s="77">
        <f t="shared" si="1"/>
        <v>0.38770980111382686</v>
      </c>
      <c r="H31" s="77">
        <v>0.48851140475190663</v>
      </c>
      <c r="I31" s="77">
        <f t="shared" si="2"/>
        <v>0.48851140475190663</v>
      </c>
      <c r="J31" s="76">
        <f>分析係数表!G34</f>
        <v>0.42504523132592403</v>
      </c>
      <c r="K31" s="78">
        <f t="shared" si="3"/>
        <v>0.20763944303812626</v>
      </c>
      <c r="L31" s="79"/>
      <c r="M31" s="80"/>
      <c r="N31" s="81">
        <f>分析係数表!H34</f>
        <v>0.16282957819891231</v>
      </c>
      <c r="O31" s="82">
        <f t="shared" si="4"/>
        <v>4.6960730081983142</v>
      </c>
      <c r="P31" s="76">
        <f>分析係数表!C34</f>
        <v>0.32384390579336431</v>
      </c>
      <c r="Q31" s="82">
        <f t="shared" si="5"/>
        <v>1.5207946248657358</v>
      </c>
      <c r="R31" s="83">
        <v>1.6421717030933953</v>
      </c>
      <c r="S31" s="84">
        <f t="shared" si="6"/>
        <v>2.1306831078453019</v>
      </c>
      <c r="T31" s="85">
        <f>分析係数表!F34</f>
        <v>0.69998707676402172</v>
      </c>
      <c r="U31" s="86">
        <f t="shared" si="7"/>
        <v>1.4914506401711136</v>
      </c>
      <c r="V31" s="87">
        <f>分析係数表!D34</f>
        <v>0.29303437580770225</v>
      </c>
      <c r="W31" s="88">
        <f t="shared" si="8"/>
        <v>1</v>
      </c>
      <c r="X31" s="76">
        <f>分析係数表!E34</f>
        <v>0.18493150684931506</v>
      </c>
      <c r="Y31" s="89">
        <f t="shared" si="9"/>
        <v>0</v>
      </c>
    </row>
    <row r="32" spans="1:25" x14ac:dyDescent="0.2">
      <c r="A32" s="6" t="s">
        <v>20</v>
      </c>
      <c r="B32" s="5" t="s">
        <v>37</v>
      </c>
      <c r="C32" s="90"/>
      <c r="D32" s="76">
        <f>投入係数表!AF32</f>
        <v>1.5908159081590816E-2</v>
      </c>
      <c r="E32" s="77">
        <f t="shared" si="0"/>
        <v>1.5908159081590816</v>
      </c>
      <c r="F32" s="76">
        <f>分析係数表!C35</f>
        <v>0.26996197718631176</v>
      </c>
      <c r="G32" s="77">
        <f t="shared" si="1"/>
        <v>0.42945980790606381</v>
      </c>
      <c r="H32" s="77">
        <v>0.54365470258193938</v>
      </c>
      <c r="I32" s="77">
        <f t="shared" si="2"/>
        <v>0.54365470258193938</v>
      </c>
      <c r="J32" s="76">
        <f>分析係数表!G35</f>
        <v>0.31501962183374954</v>
      </c>
      <c r="K32" s="78">
        <f t="shared" si="3"/>
        <v>0.17126189881550213</v>
      </c>
      <c r="L32" s="79"/>
      <c r="M32" s="80"/>
      <c r="N32" s="81">
        <f>分析係数表!H35</f>
        <v>6.1563879901261762E-2</v>
      </c>
      <c r="O32" s="82">
        <f t="shared" si="4"/>
        <v>1.7755279960935824</v>
      </c>
      <c r="P32" s="76">
        <f>分析係数表!C35</f>
        <v>0.26996197718631176</v>
      </c>
      <c r="Q32" s="82">
        <f t="shared" si="5"/>
        <v>0.4793250483750735</v>
      </c>
      <c r="R32" s="83">
        <v>0.60336975421566907</v>
      </c>
      <c r="S32" s="84">
        <f t="shared" si="6"/>
        <v>1.1470244567976084</v>
      </c>
      <c r="T32" s="85">
        <f>分析係数表!F35</f>
        <v>0.64537995005351412</v>
      </c>
      <c r="U32" s="86">
        <f t="shared" si="7"/>
        <v>0.74026658663819966</v>
      </c>
      <c r="V32" s="87">
        <f>分析係数表!D35</f>
        <v>0.12557973599714592</v>
      </c>
      <c r="W32" s="88">
        <f t="shared" si="8"/>
        <v>0</v>
      </c>
      <c r="X32" s="76">
        <f>分析係数表!E35</f>
        <v>0.11630396004281128</v>
      </c>
      <c r="Y32" s="89">
        <f t="shared" si="9"/>
        <v>0</v>
      </c>
    </row>
    <row r="33" spans="1:25" x14ac:dyDescent="0.2">
      <c r="A33" s="6" t="s">
        <v>21</v>
      </c>
      <c r="B33" s="5" t="s">
        <v>38</v>
      </c>
      <c r="C33" s="90"/>
      <c r="D33" s="76">
        <f>投入係数表!AF33</f>
        <v>2.2960229602296024E-2</v>
      </c>
      <c r="E33" s="77">
        <f t="shared" si="0"/>
        <v>2.2960229602296023</v>
      </c>
      <c r="F33" s="76">
        <f>分析係数表!C36</f>
        <v>0.80496031746031749</v>
      </c>
      <c r="G33" s="77">
        <f t="shared" si="1"/>
        <v>1.8482073709625986</v>
      </c>
      <c r="H33" s="77">
        <v>2.1160893850593943</v>
      </c>
      <c r="I33" s="77">
        <f t="shared" si="2"/>
        <v>2.1160893850593943</v>
      </c>
      <c r="J33" s="76">
        <f>分析係数表!G36</f>
        <v>2.1935483870967741E-2</v>
      </c>
      <c r="K33" s="78">
        <f t="shared" si="3"/>
        <v>4.6417444575496389E-2</v>
      </c>
      <c r="L33" s="79"/>
      <c r="M33" s="80"/>
      <c r="N33" s="81">
        <f>分析係数表!H36</f>
        <v>0.17534887837691648</v>
      </c>
      <c r="O33" s="82">
        <f t="shared" si="4"/>
        <v>5.0571348514933829</v>
      </c>
      <c r="P33" s="76">
        <f>分析係数表!C36</f>
        <v>0.80496031746031749</v>
      </c>
      <c r="Q33" s="82">
        <f t="shared" si="5"/>
        <v>4.0707928754977489</v>
      </c>
      <c r="R33" s="83">
        <v>4.2327296237216343</v>
      </c>
      <c r="S33" s="84">
        <f t="shared" si="6"/>
        <v>6.3488190087810281</v>
      </c>
      <c r="T33" s="85">
        <f>分析係数表!F36</f>
        <v>0.87987711213517661</v>
      </c>
      <c r="U33" s="86">
        <f t="shared" si="7"/>
        <v>5.5861805349151652</v>
      </c>
      <c r="V33" s="87">
        <f>分析係数表!D36</f>
        <v>1.130568356374808E-2</v>
      </c>
      <c r="W33" s="88">
        <f t="shared" si="8"/>
        <v>0</v>
      </c>
      <c r="X33" s="76">
        <f>分析係数表!E36</f>
        <v>2.9493087557603687E-3</v>
      </c>
      <c r="Y33" s="89">
        <f t="shared" si="9"/>
        <v>0</v>
      </c>
    </row>
    <row r="34" spans="1:25" x14ac:dyDescent="0.2">
      <c r="A34" s="6" t="s">
        <v>22</v>
      </c>
      <c r="B34" s="5" t="s">
        <v>377</v>
      </c>
      <c r="C34" s="75">
        <f>最終需要_まとめ!C35</f>
        <v>100</v>
      </c>
      <c r="D34" s="76">
        <f>投入係数表!AF34</f>
        <v>0.17900779007790077</v>
      </c>
      <c r="E34" s="77">
        <f t="shared" si="0"/>
        <v>17.900779007790078</v>
      </c>
      <c r="F34" s="76">
        <f>分析係数表!C37</f>
        <v>0.55184267327524184</v>
      </c>
      <c r="G34" s="77">
        <f t="shared" si="1"/>
        <v>9.8784137413682078</v>
      </c>
      <c r="H34" s="77">
        <v>11.065441931818544</v>
      </c>
      <c r="I34" s="77">
        <f t="shared" si="2"/>
        <v>111.06544193181854</v>
      </c>
      <c r="J34" s="76">
        <f>分析係数表!G37</f>
        <v>0.39950799507995077</v>
      </c>
      <c r="K34" s="78">
        <f t="shared" si="3"/>
        <v>44.371532028849522</v>
      </c>
      <c r="L34" s="79"/>
      <c r="M34" s="80"/>
      <c r="N34" s="81">
        <f>分析係数表!H37</f>
        <v>4.8346331245144224E-2</v>
      </c>
      <c r="O34" s="82">
        <f t="shared" si="4"/>
        <v>1.394328375207037</v>
      </c>
      <c r="P34" s="76">
        <f>分析係数表!C37</f>
        <v>0.55184267327524184</v>
      </c>
      <c r="Q34" s="82">
        <f t="shared" si="5"/>
        <v>0.76944989799777574</v>
      </c>
      <c r="R34" s="83">
        <v>0.98478780325454096</v>
      </c>
      <c r="S34" s="84">
        <f t="shared" si="6"/>
        <v>112.05022973507309</v>
      </c>
      <c r="T34" s="85">
        <f>分析係数表!F37</f>
        <v>0.59204592045920457</v>
      </c>
      <c r="U34" s="86">
        <f t="shared" si="7"/>
        <v>66.338881401166674</v>
      </c>
      <c r="V34" s="87">
        <f>分析係数表!D37</f>
        <v>7.6014760147601473E-2</v>
      </c>
      <c r="W34" s="88">
        <f t="shared" si="8"/>
        <v>9</v>
      </c>
      <c r="X34" s="76">
        <f>分析係数表!E37</f>
        <v>6.3468634686346864E-2</v>
      </c>
      <c r="Y34" s="89">
        <f t="shared" si="9"/>
        <v>7</v>
      </c>
    </row>
    <row r="35" spans="1:25" x14ac:dyDescent="0.2">
      <c r="A35" s="6" t="s">
        <v>23</v>
      </c>
      <c r="B35" s="5" t="s">
        <v>193</v>
      </c>
      <c r="C35" s="90"/>
      <c r="D35" s="76">
        <f>投入係数表!AF35</f>
        <v>9.8400984009840101E-3</v>
      </c>
      <c r="E35" s="77">
        <f t="shared" si="0"/>
        <v>0.98400984009840098</v>
      </c>
      <c r="F35" s="76">
        <f>分析係数表!C38</f>
        <v>1.1757092007334657E-2</v>
      </c>
      <c r="G35" s="77">
        <f t="shared" si="1"/>
        <v>1.1569094226159565E-2</v>
      </c>
      <c r="H35" s="77">
        <v>1.4510009029234943E-2</v>
      </c>
      <c r="I35" s="77">
        <f t="shared" si="2"/>
        <v>1.4510009029234943E-2</v>
      </c>
      <c r="J35" s="76">
        <f>分析係数表!G38</f>
        <v>0.32317073170731708</v>
      </c>
      <c r="K35" s="78">
        <f t="shared" si="3"/>
        <v>4.689210235057634E-3</v>
      </c>
      <c r="L35" s="79"/>
      <c r="M35" s="80"/>
      <c r="N35" s="81">
        <f>分析係数表!H38</f>
        <v>4.2711170992201251E-2</v>
      </c>
      <c r="O35" s="82">
        <f t="shared" si="4"/>
        <v>1.2318080011237107</v>
      </c>
      <c r="P35" s="76">
        <f>分析係数表!C38</f>
        <v>1.1757092007334657E-2</v>
      </c>
      <c r="Q35" s="82">
        <f t="shared" si="5"/>
        <v>1.448248000458246E-2</v>
      </c>
      <c r="R35" s="83">
        <v>1.732561387443908E-2</v>
      </c>
      <c r="S35" s="84">
        <f t="shared" si="6"/>
        <v>3.1835622903674025E-2</v>
      </c>
      <c r="T35" s="85">
        <f>分析係数表!F38</f>
        <v>0.53048780487804881</v>
      </c>
      <c r="U35" s="86">
        <f t="shared" si="7"/>
        <v>1.6888409711095367E-2</v>
      </c>
      <c r="V35" s="87">
        <f>分析係数表!D38</f>
        <v>0.25609756097560976</v>
      </c>
      <c r="W35" s="88">
        <f t="shared" si="8"/>
        <v>0</v>
      </c>
      <c r="X35" s="76">
        <f>分析係数表!E38</f>
        <v>0.24390243902439024</v>
      </c>
      <c r="Y35" s="89">
        <f t="shared" si="9"/>
        <v>0</v>
      </c>
    </row>
    <row r="36" spans="1:25" x14ac:dyDescent="0.2">
      <c r="A36" s="6" t="s">
        <v>24</v>
      </c>
      <c r="B36" s="5" t="s">
        <v>39</v>
      </c>
      <c r="C36" s="90"/>
      <c r="D36" s="76">
        <f>投入係数表!AF36</f>
        <v>0</v>
      </c>
      <c r="E36" s="77">
        <f t="shared" si="0"/>
        <v>0</v>
      </c>
      <c r="F36" s="76">
        <f>分析係数表!C39</f>
        <v>1</v>
      </c>
      <c r="G36" s="77">
        <f t="shared" si="1"/>
        <v>0</v>
      </c>
      <c r="H36" s="77">
        <v>2.7429182696700052E-2</v>
      </c>
      <c r="I36" s="77">
        <f t="shared" si="2"/>
        <v>2.7429182696700052E-2</v>
      </c>
      <c r="J36" s="76">
        <f>分析係数表!G39</f>
        <v>0.35350897115602997</v>
      </c>
      <c r="K36" s="78">
        <f t="shared" si="3"/>
        <v>9.6964621547612154E-3</v>
      </c>
      <c r="L36" s="79"/>
      <c r="M36" s="80"/>
      <c r="N36" s="81">
        <f>分析係数表!H39</f>
        <v>3.855118358034283E-3</v>
      </c>
      <c r="O36" s="82">
        <f t="shared" si="4"/>
        <v>0.11118322275857577</v>
      </c>
      <c r="P36" s="76">
        <f>分析係数表!C39</f>
        <v>1</v>
      </c>
      <c r="Q36" s="82">
        <f t="shared" si="5"/>
        <v>0.11118322275857577</v>
      </c>
      <c r="R36" s="83">
        <v>0.12346386996644215</v>
      </c>
      <c r="S36" s="84">
        <f t="shared" si="6"/>
        <v>0.15089305266314221</v>
      </c>
      <c r="T36" s="85">
        <f>分析係数表!F39</f>
        <v>0.70417896888485121</v>
      </c>
      <c r="U36" s="86">
        <f t="shared" si="7"/>
        <v>0.10625571423621903</v>
      </c>
      <c r="V36" s="87">
        <f>分析係数表!D39</f>
        <v>5.7687940040881215E-2</v>
      </c>
      <c r="W36" s="88">
        <f t="shared" si="8"/>
        <v>0</v>
      </c>
      <c r="X36" s="76">
        <f>分析係数表!E39</f>
        <v>7.3018396547808312E-2</v>
      </c>
      <c r="Y36" s="89">
        <f t="shared" si="9"/>
        <v>0</v>
      </c>
    </row>
    <row r="37" spans="1:25" x14ac:dyDescent="0.2">
      <c r="A37" s="6" t="s">
        <v>25</v>
      </c>
      <c r="B37" s="5" t="s">
        <v>40</v>
      </c>
      <c r="C37" s="90"/>
      <c r="D37" s="76">
        <f>投入係数表!AF37</f>
        <v>8.2000820008200083E-5</v>
      </c>
      <c r="E37" s="77">
        <f t="shared" si="0"/>
        <v>8.2000820008200082E-3</v>
      </c>
      <c r="F37" s="76">
        <f>分析係数表!C40</f>
        <v>0.83949490339266697</v>
      </c>
      <c r="G37" s="77">
        <f t="shared" si="1"/>
        <v>6.8839270470903401E-3</v>
      </c>
      <c r="H37" s="77">
        <v>7.9656777711689993E-3</v>
      </c>
      <c r="I37" s="77">
        <f t="shared" si="2"/>
        <v>7.9656777711689993E-3</v>
      </c>
      <c r="J37" s="76">
        <f>分析係数表!G40</f>
        <v>0.50502596749874351</v>
      </c>
      <c r="K37" s="78">
        <f t="shared" si="3"/>
        <v>4.0228741231678588E-3</v>
      </c>
      <c r="L37" s="79"/>
      <c r="M37" s="80"/>
      <c r="N37" s="81">
        <f>分析係数表!H40</f>
        <v>2.8775704886755897E-2</v>
      </c>
      <c r="O37" s="82">
        <f t="shared" si="4"/>
        <v>0.82990334130508348</v>
      </c>
      <c r="P37" s="76">
        <f>分析係数表!C40</f>
        <v>0.83949490339266697</v>
      </c>
      <c r="Q37" s="82">
        <f t="shared" si="5"/>
        <v>0.69669962533416252</v>
      </c>
      <c r="R37" s="83">
        <v>0.69716821216104119</v>
      </c>
      <c r="S37" s="84">
        <f t="shared" si="6"/>
        <v>0.70513388993221016</v>
      </c>
      <c r="T37" s="85">
        <f>分析係数表!F40</f>
        <v>0.7013737644496566</v>
      </c>
      <c r="U37" s="86">
        <f t="shared" si="7"/>
        <v>0.49456241082278407</v>
      </c>
      <c r="V37" s="87">
        <f>分析係数表!D40</f>
        <v>8.3012229854246944E-2</v>
      </c>
      <c r="W37" s="88">
        <f t="shared" si="8"/>
        <v>0</v>
      </c>
      <c r="X37" s="76">
        <f>分析係数表!E40</f>
        <v>5.1013570112246609E-2</v>
      </c>
      <c r="Y37" s="89">
        <f t="shared" si="9"/>
        <v>0</v>
      </c>
    </row>
    <row r="38" spans="1:25" x14ac:dyDescent="0.2">
      <c r="A38" s="6" t="s">
        <v>26</v>
      </c>
      <c r="B38" s="5" t="s">
        <v>276</v>
      </c>
      <c r="C38" s="90"/>
      <c r="D38" s="76">
        <f>投入係数表!AF38</f>
        <v>1.6400164001640017E-4</v>
      </c>
      <c r="E38" s="77">
        <f t="shared" si="0"/>
        <v>1.6400164001640016E-2</v>
      </c>
      <c r="F38" s="76">
        <f>分析係数表!C41</f>
        <v>0.80611940933656756</v>
      </c>
      <c r="G38" s="77">
        <f t="shared" si="1"/>
        <v>1.3220490518024888E-2</v>
      </c>
      <c r="H38" s="77">
        <v>1.5328682715071318E-2</v>
      </c>
      <c r="I38" s="77">
        <f t="shared" si="2"/>
        <v>1.5328682715071318E-2</v>
      </c>
      <c r="J38" s="76">
        <f>分析係数表!G41</f>
        <v>0.44252267454123601</v>
      </c>
      <c r="K38" s="78">
        <f t="shared" si="3"/>
        <v>6.7832896722673751E-3</v>
      </c>
      <c r="L38" s="79"/>
      <c r="M38" s="80"/>
      <c r="N38" s="81">
        <f>分析係数表!H41</f>
        <v>5.550583676720789E-2</v>
      </c>
      <c r="O38" s="82">
        <f t="shared" si="4"/>
        <v>1.6008115031872492</v>
      </c>
      <c r="P38" s="76">
        <f>分析係数表!C41</f>
        <v>0.80611940933656756</v>
      </c>
      <c r="Q38" s="82">
        <f t="shared" si="5"/>
        <v>1.2904452234084882</v>
      </c>
      <c r="R38" s="83">
        <v>1.3132027344245156</v>
      </c>
      <c r="S38" s="84">
        <f t="shared" si="6"/>
        <v>1.328531417139587</v>
      </c>
      <c r="T38" s="85">
        <f>分析係数表!F41</f>
        <v>0.54745834212191524</v>
      </c>
      <c r="U38" s="86">
        <f t="shared" si="7"/>
        <v>0.72731560708411691</v>
      </c>
      <c r="V38" s="87">
        <f>分析係数表!D41</f>
        <v>0.12049145749841805</v>
      </c>
      <c r="W38" s="88">
        <f t="shared" si="8"/>
        <v>0</v>
      </c>
      <c r="X38" s="76">
        <f>分析係数表!E41</f>
        <v>0.11680025311115798</v>
      </c>
      <c r="Y38" s="89">
        <f t="shared" si="9"/>
        <v>0</v>
      </c>
    </row>
    <row r="39" spans="1:25" x14ac:dyDescent="0.2">
      <c r="A39" s="6" t="s">
        <v>51</v>
      </c>
      <c r="B39" s="5" t="s">
        <v>367</v>
      </c>
      <c r="C39" s="90"/>
      <c r="D39" s="76">
        <f>投入係数表!AF39</f>
        <v>1.3120131201312013E-3</v>
      </c>
      <c r="E39" s="77">
        <f>$C$34*D39</f>
        <v>0.13120131201312013</v>
      </c>
      <c r="F39" s="76">
        <f>分析係数表!C42</f>
        <v>0.71104294478527608</v>
      </c>
      <c r="G39" s="77">
        <f>E39*F39</f>
        <v>9.3289767253500758E-2</v>
      </c>
      <c r="H39" s="77">
        <v>0.10931802323451867</v>
      </c>
      <c r="I39" s="77">
        <f>C39+H39</f>
        <v>0.10931802323451867</v>
      </c>
      <c r="J39" s="76">
        <f>分析係数表!G42</f>
        <v>0.48544520547945208</v>
      </c>
      <c r="K39" s="78">
        <f>I39*J39</f>
        <v>5.306791025168843E-2</v>
      </c>
      <c r="L39" s="79"/>
      <c r="M39" s="80"/>
      <c r="N39" s="81">
        <f>分析係数表!H42</f>
        <v>1.3778114335729669E-2</v>
      </c>
      <c r="O39" s="82">
        <f t="shared" si="4"/>
        <v>0.39736656909378737</v>
      </c>
      <c r="P39" s="76">
        <f>分析係数表!C42</f>
        <v>0.71104294478527608</v>
      </c>
      <c r="Q39" s="82">
        <f>O39*P39</f>
        <v>0.28254469544766847</v>
      </c>
      <c r="R39" s="83">
        <v>0.29198995215748519</v>
      </c>
      <c r="S39" s="84">
        <f>I39+R39</f>
        <v>0.40130797539200386</v>
      </c>
      <c r="T39" s="85">
        <f>分析係数表!F42</f>
        <v>0.55821917808219179</v>
      </c>
      <c r="U39" s="86">
        <f>S39*T39</f>
        <v>0.22401780818115286</v>
      </c>
      <c r="V39" s="87">
        <f>分析係数表!D42</f>
        <v>0.36986301369863012</v>
      </c>
      <c r="W39" s="88">
        <f>ROUND(S39*V39,0)</f>
        <v>0</v>
      </c>
      <c r="X39" s="76">
        <f>分析係数表!E42</f>
        <v>0.3535958904109589</v>
      </c>
      <c r="Y39" s="89">
        <f>ROUND(S39*X39,0)</f>
        <v>0</v>
      </c>
    </row>
    <row r="40" spans="1:25" x14ac:dyDescent="0.2">
      <c r="A40" s="6" t="s">
        <v>194</v>
      </c>
      <c r="B40" s="5" t="s">
        <v>41</v>
      </c>
      <c r="C40" s="90"/>
      <c r="D40" s="76">
        <f>投入係数表!AF40</f>
        <v>4.6494464944649448E-2</v>
      </c>
      <c r="E40" s="77">
        <f>$C$34*D40</f>
        <v>4.6494464944649447</v>
      </c>
      <c r="F40" s="76">
        <f>分析係数表!C43</f>
        <v>0.39669527347252465</v>
      </c>
      <c r="G40" s="77">
        <f>E40*F40</f>
        <v>1.8444134486176422</v>
      </c>
      <c r="H40" s="77">
        <v>2.2735549531079124</v>
      </c>
      <c r="I40" s="77">
        <f>C40+H40</f>
        <v>2.2735549531079124</v>
      </c>
      <c r="J40" s="76">
        <f>分析係数表!G43</f>
        <v>0.35613275613275613</v>
      </c>
      <c r="K40" s="78">
        <f>I40*J40</f>
        <v>0.80968739166960002</v>
      </c>
      <c r="L40" s="79"/>
      <c r="M40" s="80"/>
      <c r="N40" s="81">
        <f>分析係数表!H43</f>
        <v>3.7184190080937818E-2</v>
      </c>
      <c r="O40" s="82">
        <f t="shared" si="4"/>
        <v>1.0724075644137119</v>
      </c>
      <c r="P40" s="76">
        <f>分析係数表!C43</f>
        <v>0.39669527347252465</v>
      </c>
      <c r="Q40" s="82">
        <f>O40*P40</f>
        <v>0.42541901203910154</v>
      </c>
      <c r="R40" s="83">
        <v>0.69529507618633613</v>
      </c>
      <c r="S40" s="84">
        <f>I40+R40</f>
        <v>2.9688500292942486</v>
      </c>
      <c r="T40" s="85">
        <f>分析係数表!F43</f>
        <v>0.65281385281385285</v>
      </c>
      <c r="U40" s="86">
        <f>S40*T40</f>
        <v>1.9381064260500982</v>
      </c>
      <c r="V40" s="87">
        <f>分析係数表!D43</f>
        <v>0.13751803751803751</v>
      </c>
      <c r="W40" s="88">
        <f>ROUND(S40*V40,0)</f>
        <v>0</v>
      </c>
      <c r="X40" s="76">
        <f>分析係数表!E43</f>
        <v>9.1486291486291491E-2</v>
      </c>
      <c r="Y40" s="89">
        <f>ROUND(S40*X40,0)</f>
        <v>0</v>
      </c>
    </row>
    <row r="41" spans="1:25" x14ac:dyDescent="0.2">
      <c r="A41" s="6" t="s">
        <v>340</v>
      </c>
      <c r="B41" s="5" t="s">
        <v>42</v>
      </c>
      <c r="C41" s="90"/>
      <c r="D41" s="76">
        <f>投入係数表!AF41</f>
        <v>3.2800328003280033E-4</v>
      </c>
      <c r="E41" s="77">
        <f>$C$34*D41</f>
        <v>3.2800328003280033E-2</v>
      </c>
      <c r="F41" s="76">
        <f>分析係数表!C44</f>
        <v>0.38370118845500845</v>
      </c>
      <c r="G41" s="77">
        <f>E41*F41</f>
        <v>1.2585524836572643E-2</v>
      </c>
      <c r="H41" s="77">
        <v>1.5473050559657895E-2</v>
      </c>
      <c r="I41" s="77">
        <f>C41+H41</f>
        <v>1.5473050559657895E-2</v>
      </c>
      <c r="J41" s="76">
        <f>分析係数表!G44</f>
        <v>0.26240733113673803</v>
      </c>
      <c r="K41" s="78">
        <f>I41*J41</f>
        <v>4.0602419019036386E-3</v>
      </c>
      <c r="L41" s="79"/>
      <c r="M41" s="80"/>
      <c r="N41" s="81">
        <f>分析係数表!H44</f>
        <v>0.11164108061327853</v>
      </c>
      <c r="O41" s="82">
        <f t="shared" si="4"/>
        <v>3.219775369273858</v>
      </c>
      <c r="P41" s="76">
        <f>分析係数表!C44</f>
        <v>0.38370118845500845</v>
      </c>
      <c r="Q41" s="82">
        <f>O41*P41</f>
        <v>1.2354316357485431</v>
      </c>
      <c r="R41" s="83">
        <v>1.2545207275863623</v>
      </c>
      <c r="S41" s="84">
        <f>I41+R41</f>
        <v>1.2699937781460202</v>
      </c>
      <c r="T41" s="85">
        <f>分析係数表!F44</f>
        <v>0.45680601317957165</v>
      </c>
      <c r="U41" s="86">
        <f>S41*T41</f>
        <v>0.58014079455774492</v>
      </c>
      <c r="V41" s="87">
        <f>分析係数表!D44</f>
        <v>0.17087108731466227</v>
      </c>
      <c r="W41" s="88">
        <f>ROUND(S41*V41,0)</f>
        <v>0</v>
      </c>
      <c r="X41" s="76">
        <f>分析係数表!E44</f>
        <v>0.10131795716639209</v>
      </c>
      <c r="Y41" s="89">
        <f>ROUND(S41*X41,0)</f>
        <v>0</v>
      </c>
    </row>
    <row r="42" spans="1:25" x14ac:dyDescent="0.2">
      <c r="A42" s="6" t="s">
        <v>341</v>
      </c>
      <c r="B42" s="5" t="s">
        <v>278</v>
      </c>
      <c r="C42" s="90"/>
      <c r="D42" s="76">
        <f>投入係数表!AF42</f>
        <v>2.050020500205002E-3</v>
      </c>
      <c r="E42" s="77">
        <f>$C$34*D42</f>
        <v>0.2050020500205002</v>
      </c>
      <c r="F42" s="76">
        <f>分析係数表!C45</f>
        <v>1</v>
      </c>
      <c r="G42" s="77">
        <f>E42*F42</f>
        <v>0.2050020500205002</v>
      </c>
      <c r="H42" s="77">
        <v>0.2353648510679979</v>
      </c>
      <c r="I42" s="77">
        <f>C42+H42</f>
        <v>0.2353648510679979</v>
      </c>
      <c r="J42" s="76">
        <f>分析係数表!G45</f>
        <v>0</v>
      </c>
      <c r="K42" s="78">
        <f>I42*J42</f>
        <v>0</v>
      </c>
      <c r="L42" s="79"/>
      <c r="M42" s="80"/>
      <c r="N42" s="81">
        <f>分析係数表!H45</f>
        <v>0</v>
      </c>
      <c r="O42" s="82">
        <f t="shared" si="4"/>
        <v>0</v>
      </c>
      <c r="P42" s="76">
        <f>分析係数表!C45</f>
        <v>1</v>
      </c>
      <c r="Q42" s="82">
        <f>O42*P42</f>
        <v>0</v>
      </c>
      <c r="R42" s="83">
        <v>1.6894392879268548E-2</v>
      </c>
      <c r="S42" s="84">
        <f>I42+R42</f>
        <v>0.25225924394726645</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投入係数表!AF43</f>
        <v>1.4268142681426814E-2</v>
      </c>
      <c r="E43" s="77">
        <f>$C$34*D43</f>
        <v>1.4268142681426814</v>
      </c>
      <c r="F43" s="76">
        <f>分析係数表!C46</f>
        <v>8.9294904786412777E-2</v>
      </c>
      <c r="G43" s="77">
        <f>E43*F43</f>
        <v>0.12740724422169597</v>
      </c>
      <c r="H43" s="77">
        <v>0.14462659967350938</v>
      </c>
      <c r="I43" s="77">
        <f>C43+H43</f>
        <v>0.14462659967350938</v>
      </c>
      <c r="J43" s="76">
        <f>分析係数表!G46</f>
        <v>8.6206896551724137E-3</v>
      </c>
      <c r="K43" s="78">
        <f>I43*J43</f>
        <v>1.2467810316681843E-3</v>
      </c>
      <c r="L43" s="79"/>
      <c r="M43" s="80"/>
      <c r="N43" s="81">
        <f>分析係数表!H46</f>
        <v>2.2501303069342959E-2</v>
      </c>
      <c r="O43" s="82">
        <f t="shared" si="4"/>
        <v>0.64894697365209542</v>
      </c>
      <c r="P43" s="76">
        <f>分析係数表!C46</f>
        <v>8.9294904786412777E-2</v>
      </c>
      <c r="Q43" s="82">
        <f>O43*P43</f>
        <v>5.7947658223694583E-2</v>
      </c>
      <c r="R43" s="83">
        <v>6.4752503459659175E-2</v>
      </c>
      <c r="S43" s="84">
        <f>I43+R43</f>
        <v>0.20937910313316854</v>
      </c>
      <c r="T43" s="85">
        <f>分析係数表!F46</f>
        <v>0.31609195402298851</v>
      </c>
      <c r="U43" s="86">
        <f>S43*T43</f>
        <v>6.6183049840944086E-2</v>
      </c>
      <c r="V43" s="87">
        <f>分析係数表!D46</f>
        <v>1.4367816091954023E-2</v>
      </c>
      <c r="W43" s="88">
        <f>ROUND(S43*V43,0)</f>
        <v>0</v>
      </c>
      <c r="X43" s="76">
        <f>分析係数表!E46</f>
        <v>4.3103448275862072E-2</v>
      </c>
      <c r="Y43" s="89">
        <f>ROUND(S43*X43,0)</f>
        <v>0</v>
      </c>
    </row>
    <row r="44" spans="1:25" x14ac:dyDescent="0.2">
      <c r="A44" s="192">
        <v>40</v>
      </c>
      <c r="B44" s="14" t="s">
        <v>150</v>
      </c>
      <c r="C44" s="197">
        <f>SUM(C5:C43)</f>
        <v>100</v>
      </c>
      <c r="D44" s="92">
        <f>投入係数表!AF44</f>
        <v>0.38704387043870436</v>
      </c>
      <c r="E44" s="91">
        <f>SUM(E5:E43)</f>
        <v>38.70438704387044</v>
      </c>
      <c r="F44" s="92">
        <f>分析係数表!C47</f>
        <v>0.47263002368346718</v>
      </c>
      <c r="G44" s="91">
        <f>SUM(G5:G43)</f>
        <v>17.439119492537433</v>
      </c>
      <c r="H44" s="91">
        <f>SUM(H5:H43)</f>
        <v>20.129612871512361</v>
      </c>
      <c r="I44" s="91">
        <f>SUM(I5:I43)</f>
        <v>120.12961287151236</v>
      </c>
      <c r="J44" s="92">
        <f>分析係数表!G47</f>
        <v>0.26462048578521241</v>
      </c>
      <c r="K44" s="93">
        <f>SUM(K5:K43)</f>
        <v>45.997475994207356</v>
      </c>
      <c r="L44" s="94">
        <f>最終需要_まとめ!$L$33</f>
        <v>0.627</v>
      </c>
      <c r="M44" s="91">
        <f>K44*L44</f>
        <v>28.840417448368012</v>
      </c>
      <c r="N44" s="95">
        <f>分析係数表!H47</f>
        <v>1</v>
      </c>
      <c r="O44" s="96">
        <f>SUM(O5:O43)</f>
        <v>28.840417448368012</v>
      </c>
      <c r="P44" s="92">
        <f>分析係数表!C47</f>
        <v>0.47263002368346718</v>
      </c>
      <c r="Q44" s="96">
        <f>SUM(Q5:Q43)</f>
        <v>12.310963578969922</v>
      </c>
      <c r="R44" s="91">
        <f>SUM(R5:R43)</f>
        <v>13.828216081626456</v>
      </c>
      <c r="S44" s="97">
        <f>SUM(S5:S43)</f>
        <v>133.9578289531388</v>
      </c>
      <c r="T44" s="98">
        <f>分析係数表!F47</f>
        <v>0.52662257348619745</v>
      </c>
      <c r="U44" s="99">
        <f>SUM(U5:U43)</f>
        <v>80.099894528826624</v>
      </c>
      <c r="V44" s="100">
        <f>分析係数表!D47</f>
        <v>0.12117876158981061</v>
      </c>
      <c r="W44" s="101">
        <f>SUM(W5:W43)</f>
        <v>10</v>
      </c>
      <c r="X44" s="92">
        <f>分析係数表!E47</f>
        <v>8.7670283594003556E-2</v>
      </c>
      <c r="Y44" s="102">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289</v>
      </c>
      <c r="S2" s="3" t="s">
        <v>152</v>
      </c>
      <c r="U2" s="64" t="s">
        <v>209</v>
      </c>
      <c r="W2" s="3" t="s">
        <v>130</v>
      </c>
      <c r="Y2" s="3" t="s">
        <v>153</v>
      </c>
    </row>
    <row r="3" spans="1:25" ht="44" x14ac:dyDescent="0.2">
      <c r="B3" s="65"/>
      <c r="C3" s="66" t="s">
        <v>227</v>
      </c>
      <c r="D3" s="66" t="s">
        <v>231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投入係数表!AG5</f>
        <v>0</v>
      </c>
      <c r="E5" s="77">
        <f t="shared" ref="E5:E38" si="0">$C$35*D5</f>
        <v>0</v>
      </c>
      <c r="F5" s="76">
        <f>分析係数表!C8</f>
        <v>1</v>
      </c>
      <c r="G5" s="77">
        <f t="shared" ref="G5:G38" si="1">E5*F5</f>
        <v>0</v>
      </c>
      <c r="H5" s="77">
        <f t="array" ref="H5:H43">MMULT(逆行列係数!C5:AO43,'31'!G5:G43)</f>
        <v>1.4083087268098024E-2</v>
      </c>
      <c r="I5" s="77">
        <f t="shared" ref="I5:I38" si="2">C5+H5</f>
        <v>1.4083087268098024E-2</v>
      </c>
      <c r="J5" s="76">
        <f>分析係数表!G8</f>
        <v>0.11965371866250442</v>
      </c>
      <c r="K5" s="78">
        <f t="shared" ref="K5:K38" si="3">I5*J5</f>
        <v>1.6850937618764989E-3</v>
      </c>
      <c r="L5" s="79" t="s">
        <v>187</v>
      </c>
      <c r="M5" s="80" t="s">
        <v>187</v>
      </c>
      <c r="N5" s="81">
        <f>分析係数表!H8</f>
        <v>1.2017741412035444E-2</v>
      </c>
      <c r="O5" s="82">
        <f t="shared" ref="O5:O43" si="4">$M$44*N5</f>
        <v>0.2745186338349454</v>
      </c>
      <c r="P5" s="76">
        <f>分析係数表!C8</f>
        <v>1</v>
      </c>
      <c r="Q5" s="82">
        <f t="shared" ref="Q5:Q38" si="5">O5*P5</f>
        <v>0.2745186338349454</v>
      </c>
      <c r="R5" s="83">
        <f t="array" ref="R5:R43">MMULT(逆行列係数!C5:AO43,'31'!Q5:Q43)</f>
        <v>0.40883702266535021</v>
      </c>
      <c r="S5" s="84">
        <f t="shared" ref="S5:S38" si="6">I5+R5</f>
        <v>0.42292010993344825</v>
      </c>
      <c r="T5" s="85">
        <f>分析係数表!F8</f>
        <v>0.45142084768126667</v>
      </c>
      <c r="U5" s="86">
        <f t="shared" ref="U5:U38" si="7">S5*T5</f>
        <v>0.1909149545276117</v>
      </c>
      <c r="V5" s="87">
        <f>分析係数表!D8</f>
        <v>0.2219933704502301</v>
      </c>
      <c r="W5" s="88">
        <f t="shared" ref="W5:W38" si="8">ROUND(S5*V5,0)</f>
        <v>0</v>
      </c>
      <c r="X5" s="76">
        <f>分析係数表!E8</f>
        <v>0.14173076304186916</v>
      </c>
      <c r="Y5" s="89">
        <f t="shared" ref="Y5:Y38" si="9">ROUND(S5*X5,0)</f>
        <v>0</v>
      </c>
    </row>
    <row r="6" spans="1:25" x14ac:dyDescent="0.2">
      <c r="A6" s="6" t="s">
        <v>219</v>
      </c>
      <c r="B6" s="5" t="s">
        <v>265</v>
      </c>
      <c r="C6" s="90"/>
      <c r="D6" s="76">
        <f>投入係数表!AG6</f>
        <v>0</v>
      </c>
      <c r="E6" s="77">
        <f t="shared" si="0"/>
        <v>0</v>
      </c>
      <c r="F6" s="76">
        <f>分析係数表!C9</f>
        <v>0.51136363636363635</v>
      </c>
      <c r="G6" s="77">
        <f t="shared" si="1"/>
        <v>0</v>
      </c>
      <c r="H6" s="77">
        <v>1.8487254675885131E-3</v>
      </c>
      <c r="I6" s="77">
        <f t="shared" si="2"/>
        <v>1.8487254675885131E-3</v>
      </c>
      <c r="J6" s="76">
        <f>分析係数表!G9</f>
        <v>0.25773195876288657</v>
      </c>
      <c r="K6" s="78">
        <f t="shared" si="3"/>
        <v>4.7647563597642085E-4</v>
      </c>
      <c r="L6" s="79"/>
      <c r="M6" s="80"/>
      <c r="N6" s="81">
        <f>分析係数表!H9</f>
        <v>6.2940707886274014E-4</v>
      </c>
      <c r="O6" s="82">
        <f t="shared" si="4"/>
        <v>1.4377407991355569E-2</v>
      </c>
      <c r="P6" s="76">
        <f>分析係数表!C9</f>
        <v>0.51136363636363635</v>
      </c>
      <c r="Q6" s="82">
        <f t="shared" si="5"/>
        <v>7.3520836319431885E-3</v>
      </c>
      <c r="R6" s="83">
        <v>8.760916600563556E-3</v>
      </c>
      <c r="S6" s="84">
        <f t="shared" si="6"/>
        <v>1.060964206815207E-2</v>
      </c>
      <c r="T6" s="85">
        <f>分析係数表!F9</f>
        <v>0.69072164948453607</v>
      </c>
      <c r="U6" s="86">
        <f t="shared" si="7"/>
        <v>7.3283094697545225E-3</v>
      </c>
      <c r="V6" s="87">
        <f>分析係数表!D9</f>
        <v>0.13402061855670103</v>
      </c>
      <c r="W6" s="88">
        <f t="shared" si="8"/>
        <v>0</v>
      </c>
      <c r="X6" s="76">
        <f>分析係数表!E9</f>
        <v>0</v>
      </c>
      <c r="Y6" s="89">
        <f t="shared" si="9"/>
        <v>0</v>
      </c>
    </row>
    <row r="7" spans="1:25" x14ac:dyDescent="0.2">
      <c r="A7" s="6" t="s">
        <v>220</v>
      </c>
      <c r="B7" s="5" t="s">
        <v>266</v>
      </c>
      <c r="C7" s="90"/>
      <c r="D7" s="76">
        <f>投入係数表!AG7</f>
        <v>0</v>
      </c>
      <c r="E7" s="77">
        <f t="shared" si="0"/>
        <v>0</v>
      </c>
      <c r="F7" s="76">
        <f>分析係数表!C10</f>
        <v>1</v>
      </c>
      <c r="G7" s="77">
        <f t="shared" si="1"/>
        <v>0</v>
      </c>
      <c r="H7" s="77">
        <v>5.6262375310678955E-3</v>
      </c>
      <c r="I7" s="77">
        <f t="shared" si="2"/>
        <v>5.6262375310678955E-3</v>
      </c>
      <c r="J7" s="76">
        <f>分析係数表!G10</f>
        <v>0.17918250950570341</v>
      </c>
      <c r="K7" s="78">
        <f t="shared" si="3"/>
        <v>1.0081233598919184E-3</v>
      </c>
      <c r="L7" s="79"/>
      <c r="M7" s="80"/>
      <c r="N7" s="81">
        <f>分析係数表!H10</f>
        <v>1.2293107009037892E-3</v>
      </c>
      <c r="O7" s="82">
        <f t="shared" si="4"/>
        <v>2.8080874983116344E-2</v>
      </c>
      <c r="P7" s="76">
        <f>分析係数表!C10</f>
        <v>1</v>
      </c>
      <c r="Q7" s="82">
        <f t="shared" si="5"/>
        <v>2.8080874983116344E-2</v>
      </c>
      <c r="R7" s="83">
        <v>4.5136311116552613E-2</v>
      </c>
      <c r="S7" s="84">
        <f t="shared" si="6"/>
        <v>5.076254864762051E-2</v>
      </c>
      <c r="T7" s="85">
        <f>分析係数表!F10</f>
        <v>0.51806083650190116</v>
      </c>
      <c r="U7" s="86">
        <f t="shared" si="7"/>
        <v>2.6298088415354734E-2</v>
      </c>
      <c r="V7" s="87">
        <f>分析係数表!D10</f>
        <v>0.10527566539923955</v>
      </c>
      <c r="W7" s="88">
        <f t="shared" si="8"/>
        <v>0</v>
      </c>
      <c r="X7" s="76">
        <f>分析係数表!E10</f>
        <v>7.4144486692015205E-2</v>
      </c>
      <c r="Y7" s="89">
        <f t="shared" si="9"/>
        <v>0</v>
      </c>
    </row>
    <row r="8" spans="1:25" x14ac:dyDescent="0.2">
      <c r="A8" s="6" t="s">
        <v>221</v>
      </c>
      <c r="B8" s="5" t="s">
        <v>27</v>
      </c>
      <c r="C8" s="90"/>
      <c r="D8" s="76">
        <f>投入係数表!AG8</f>
        <v>0</v>
      </c>
      <c r="E8" s="77">
        <f t="shared" si="0"/>
        <v>0</v>
      </c>
      <c r="F8" s="76">
        <f>分析係数表!C11</f>
        <v>1.1623683254631256E-2</v>
      </c>
      <c r="G8" s="77">
        <f t="shared" si="1"/>
        <v>0</v>
      </c>
      <c r="H8" s="77">
        <v>3.252807613791841E-4</v>
      </c>
      <c r="I8" s="77">
        <f t="shared" si="2"/>
        <v>3.252807613791841E-4</v>
      </c>
      <c r="J8" s="76">
        <f>分析係数表!G11</f>
        <v>0.35416666666666669</v>
      </c>
      <c r="K8" s="78">
        <f t="shared" si="3"/>
        <v>1.1520360298846104E-4</v>
      </c>
      <c r="L8" s="79"/>
      <c r="M8" s="80"/>
      <c r="N8" s="81">
        <f>分析係数表!H11</f>
        <v>-1.9668971214460629E-5</v>
      </c>
      <c r="O8" s="82">
        <f t="shared" si="4"/>
        <v>-4.4929399972986153E-4</v>
      </c>
      <c r="P8" s="76">
        <f>分析係数表!C11</f>
        <v>1.1623683254631256E-2</v>
      </c>
      <c r="Q8" s="82">
        <f t="shared" si="5"/>
        <v>-5.2224511410662914E-6</v>
      </c>
      <c r="R8" s="83">
        <v>1.5343613163207182E-3</v>
      </c>
      <c r="S8" s="84">
        <f t="shared" si="6"/>
        <v>1.8596420776999024E-3</v>
      </c>
      <c r="T8" s="85">
        <f>分析係数表!F11</f>
        <v>0.60416666666666663</v>
      </c>
      <c r="U8" s="86">
        <f t="shared" si="7"/>
        <v>1.1235337552770242E-3</v>
      </c>
      <c r="V8" s="87">
        <f>分析係数表!D11</f>
        <v>8.3333333333333329E-2</v>
      </c>
      <c r="W8" s="88">
        <f t="shared" si="8"/>
        <v>0</v>
      </c>
      <c r="X8" s="76">
        <f>分析係数表!E11</f>
        <v>6.25E-2</v>
      </c>
      <c r="Y8" s="89">
        <f t="shared" si="9"/>
        <v>0</v>
      </c>
    </row>
    <row r="9" spans="1:25" x14ac:dyDescent="0.2">
      <c r="A9" s="6" t="s">
        <v>222</v>
      </c>
      <c r="B9" s="5" t="s">
        <v>190</v>
      </c>
      <c r="C9" s="90"/>
      <c r="D9" s="76">
        <f>投入係数表!AG9</f>
        <v>0</v>
      </c>
      <c r="E9" s="77">
        <f t="shared" si="0"/>
        <v>0</v>
      </c>
      <c r="F9" s="76">
        <f>分析係数表!C12</f>
        <v>0.11373523927905527</v>
      </c>
      <c r="G9" s="77">
        <f t="shared" si="1"/>
        <v>0</v>
      </c>
      <c r="H9" s="77">
        <v>8.8449363263731883E-3</v>
      </c>
      <c r="I9" s="77">
        <f t="shared" si="2"/>
        <v>8.8449363263731883E-3</v>
      </c>
      <c r="J9" s="76">
        <f>分析係数表!G12</f>
        <v>0.14013636107511129</v>
      </c>
      <c r="K9" s="78">
        <f t="shared" si="3"/>
        <v>1.2394971907190016E-3</v>
      </c>
      <c r="L9" s="79"/>
      <c r="M9" s="80"/>
      <c r="N9" s="81">
        <f>分析係数表!H12</f>
        <v>9.2788371704218012E-2</v>
      </c>
      <c r="O9" s="82">
        <f t="shared" si="4"/>
        <v>2.1195444437256215</v>
      </c>
      <c r="P9" s="76">
        <f>分析係数表!C12</f>
        <v>0.11373523927905527</v>
      </c>
      <c r="Q9" s="82">
        <f t="shared" si="5"/>
        <v>0.24106689446972565</v>
      </c>
      <c r="R9" s="83">
        <v>0.27238174231036211</v>
      </c>
      <c r="S9" s="84">
        <f t="shared" si="6"/>
        <v>0.28122667863673528</v>
      </c>
      <c r="T9" s="85">
        <f>分析係数表!F12</f>
        <v>0.31610976503070942</v>
      </c>
      <c r="U9" s="86">
        <f t="shared" si="7"/>
        <v>8.889849930422522E-2</v>
      </c>
      <c r="V9" s="87">
        <f>分析係数表!D12</f>
        <v>5.0318363667098666E-2</v>
      </c>
      <c r="W9" s="88">
        <f t="shared" si="8"/>
        <v>0</v>
      </c>
      <c r="X9" s="76">
        <f>分析係数表!E12</f>
        <v>4.4345523187017524E-2</v>
      </c>
      <c r="Y9" s="89">
        <f t="shared" si="9"/>
        <v>0</v>
      </c>
    </row>
    <row r="10" spans="1:25" x14ac:dyDescent="0.2">
      <c r="A10" s="6" t="s">
        <v>223</v>
      </c>
      <c r="B10" s="5" t="s">
        <v>28</v>
      </c>
      <c r="C10" s="90"/>
      <c r="D10" s="76">
        <f>投入係数表!AG10</f>
        <v>0</v>
      </c>
      <c r="E10" s="77">
        <f t="shared" si="0"/>
        <v>0</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0.32102056280698604</v>
      </c>
      <c r="P10" s="76">
        <f>分析係数表!C13</f>
        <v>0</v>
      </c>
      <c r="Q10" s="82">
        <f t="shared" si="5"/>
        <v>0</v>
      </c>
      <c r="R10" s="83">
        <v>0</v>
      </c>
      <c r="S10" s="84">
        <f t="shared" si="6"/>
        <v>0</v>
      </c>
      <c r="T10" s="85">
        <f>分析係数表!F13</f>
        <v>0.38422391857506361</v>
      </c>
      <c r="U10" s="86">
        <f t="shared" si="7"/>
        <v>0</v>
      </c>
      <c r="V10" s="87">
        <f>分析係数表!D13</f>
        <v>0.11195928753180662</v>
      </c>
      <c r="W10" s="88">
        <f t="shared" si="8"/>
        <v>0</v>
      </c>
      <c r="X10" s="76">
        <f>分析係数表!E13</f>
        <v>9.6692111959287536E-2</v>
      </c>
      <c r="Y10" s="89">
        <f t="shared" si="9"/>
        <v>0</v>
      </c>
    </row>
    <row r="11" spans="1:25" x14ac:dyDescent="0.2">
      <c r="A11" s="6" t="s">
        <v>224</v>
      </c>
      <c r="B11" s="5" t="s">
        <v>267</v>
      </c>
      <c r="C11" s="90"/>
      <c r="D11" s="76">
        <f>投入係数表!AG11</f>
        <v>1.8292682926829267E-2</v>
      </c>
      <c r="E11" s="77">
        <f t="shared" si="0"/>
        <v>1.8292682926829267</v>
      </c>
      <c r="F11" s="76">
        <f>分析係数表!C14</f>
        <v>8.3810515356585125E-2</v>
      </c>
      <c r="G11" s="77">
        <f t="shared" si="1"/>
        <v>0.15331191833521668</v>
      </c>
      <c r="H11" s="77">
        <v>0.16537575058115409</v>
      </c>
      <c r="I11" s="77">
        <f t="shared" si="2"/>
        <v>0.16537575058115409</v>
      </c>
      <c r="J11" s="76">
        <f>分析係数表!G14</f>
        <v>0.16188655194391333</v>
      </c>
      <c r="K11" s="78">
        <f t="shared" si="3"/>
        <v>2.6772110036719657E-2</v>
      </c>
      <c r="L11" s="79"/>
      <c r="M11" s="80"/>
      <c r="N11" s="81">
        <f>分析係数表!H14</f>
        <v>1.1703037872604074E-3</v>
      </c>
      <c r="O11" s="82">
        <f t="shared" si="4"/>
        <v>2.673299298392676E-2</v>
      </c>
      <c r="P11" s="76">
        <f>分析係数表!C14</f>
        <v>8.3810515356585125E-2</v>
      </c>
      <c r="Q11" s="82">
        <f t="shared" si="5"/>
        <v>2.2405059190068761E-3</v>
      </c>
      <c r="R11" s="83">
        <v>8.3957837113244286E-3</v>
      </c>
      <c r="S11" s="84">
        <f t="shared" si="6"/>
        <v>0.17377153429247852</v>
      </c>
      <c r="T11" s="85">
        <f>分析係数表!F14</f>
        <v>0.30656469088591459</v>
      </c>
      <c r="U11" s="86">
        <f t="shared" si="7"/>
        <v>5.3272216695144786E-2</v>
      </c>
      <c r="V11" s="87">
        <f>分析係数表!D14</f>
        <v>7.2020395156150413E-2</v>
      </c>
      <c r="W11" s="88">
        <f t="shared" si="8"/>
        <v>0</v>
      </c>
      <c r="X11" s="76">
        <f>分析係数表!E14</f>
        <v>4.2702358189929894E-2</v>
      </c>
      <c r="Y11" s="89">
        <f t="shared" si="9"/>
        <v>0</v>
      </c>
    </row>
    <row r="12" spans="1:25" x14ac:dyDescent="0.2">
      <c r="A12" s="6" t="s">
        <v>225</v>
      </c>
      <c r="B12" s="5" t="s">
        <v>29</v>
      </c>
      <c r="C12" s="90"/>
      <c r="D12" s="76">
        <f>投入係数表!AG12</f>
        <v>0</v>
      </c>
      <c r="E12" s="77">
        <f t="shared" si="0"/>
        <v>0</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0.19566753688235466</v>
      </c>
      <c r="P12" s="76">
        <f>分析係数表!C15</f>
        <v>0</v>
      </c>
      <c r="Q12" s="82">
        <f t="shared" si="5"/>
        <v>0</v>
      </c>
      <c r="R12" s="83">
        <v>0</v>
      </c>
      <c r="S12" s="84">
        <f t="shared" si="6"/>
        <v>0</v>
      </c>
      <c r="T12" s="85">
        <f>分析係数表!F15</f>
        <v>0.29973474801061006</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投入係数表!AG13</f>
        <v>0</v>
      </c>
      <c r="E13" s="77">
        <f t="shared" si="0"/>
        <v>0</v>
      </c>
      <c r="F13" s="76">
        <f>分析係数表!C16</f>
        <v>0.33235149729995095</v>
      </c>
      <c r="G13" s="77">
        <f t="shared" si="1"/>
        <v>0</v>
      </c>
      <c r="H13" s="77">
        <v>3.3605664340858481E-2</v>
      </c>
      <c r="I13" s="77">
        <f t="shared" si="2"/>
        <v>3.3605664340858481E-2</v>
      </c>
      <c r="J13" s="76">
        <f>分析係数表!G16</f>
        <v>3.3478406427854032E-2</v>
      </c>
      <c r="K13" s="78">
        <f t="shared" si="3"/>
        <v>1.1250640890813016E-3</v>
      </c>
      <c r="L13" s="79"/>
      <c r="M13" s="80"/>
      <c r="N13" s="81">
        <f>分析係数表!H16</f>
        <v>1.6757963474720455E-2</v>
      </c>
      <c r="O13" s="82">
        <f t="shared" si="4"/>
        <v>0.38279848776984199</v>
      </c>
      <c r="P13" s="76">
        <f>分析係数表!C16</f>
        <v>0.33235149729995095</v>
      </c>
      <c r="Q13" s="82">
        <f t="shared" si="5"/>
        <v>0.12722365057446394</v>
      </c>
      <c r="R13" s="83">
        <v>0.15714268707479978</v>
      </c>
      <c r="S13" s="84">
        <f t="shared" si="6"/>
        <v>0.19074835141565827</v>
      </c>
      <c r="T13" s="85">
        <f>分析係数表!F16</f>
        <v>0.28858386340810177</v>
      </c>
      <c r="U13" s="86">
        <f t="shared" si="7"/>
        <v>5.5046896190256919E-2</v>
      </c>
      <c r="V13" s="87">
        <f>分析係数表!D16</f>
        <v>0</v>
      </c>
      <c r="W13" s="88">
        <f t="shared" si="8"/>
        <v>0</v>
      </c>
      <c r="X13" s="76">
        <f>分析係数表!E16</f>
        <v>0</v>
      </c>
      <c r="Y13" s="89">
        <f t="shared" si="9"/>
        <v>0</v>
      </c>
    </row>
    <row r="14" spans="1:25" x14ac:dyDescent="0.2">
      <c r="A14" s="6" t="s">
        <v>2</v>
      </c>
      <c r="B14" s="5" t="s">
        <v>364</v>
      </c>
      <c r="C14" s="90"/>
      <c r="D14" s="76">
        <f>投入係数表!AG14</f>
        <v>6.0975609756097563E-3</v>
      </c>
      <c r="E14" s="77">
        <f t="shared" si="0"/>
        <v>0.6097560975609756</v>
      </c>
      <c r="F14" s="76">
        <f>分析係数表!C17</f>
        <v>6.074586697424067E-2</v>
      </c>
      <c r="G14" s="77">
        <f t="shared" si="1"/>
        <v>3.704016278917114E-2</v>
      </c>
      <c r="H14" s="77">
        <v>4.4623154800591154E-2</v>
      </c>
      <c r="I14" s="77">
        <f t="shared" si="2"/>
        <v>4.4623154800591154E-2</v>
      </c>
      <c r="J14" s="76">
        <f>分析係数表!G17</f>
        <v>0.21321961620469082</v>
      </c>
      <c r="K14" s="78">
        <f t="shared" si="3"/>
        <v>9.5145319404245522E-3</v>
      </c>
      <c r="L14" s="79"/>
      <c r="M14" s="80"/>
      <c r="N14" s="81">
        <f>分析係数表!H17</f>
        <v>2.8520008260967912E-3</v>
      </c>
      <c r="O14" s="82">
        <f t="shared" si="4"/>
        <v>6.5147629960829928E-2</v>
      </c>
      <c r="P14" s="76">
        <f>分析係数表!C17</f>
        <v>6.074586697424067E-2</v>
      </c>
      <c r="Q14" s="82">
        <f t="shared" si="5"/>
        <v>3.9574492632876304E-3</v>
      </c>
      <c r="R14" s="83">
        <v>7.2185277906266698E-3</v>
      </c>
      <c r="S14" s="84">
        <f t="shared" si="6"/>
        <v>5.1841682591217825E-2</v>
      </c>
      <c r="T14" s="85">
        <f>分析係数表!F17</f>
        <v>0.32302771855010659</v>
      </c>
      <c r="U14" s="86">
        <f t="shared" si="7"/>
        <v>1.6746300453239871E-2</v>
      </c>
      <c r="V14" s="87">
        <f>分析係数表!D17</f>
        <v>9.5948827292110878E-2</v>
      </c>
      <c r="W14" s="88">
        <f t="shared" si="8"/>
        <v>0</v>
      </c>
      <c r="X14" s="76">
        <f>分析係数表!E17</f>
        <v>8.8486140724946691E-2</v>
      </c>
      <c r="Y14" s="89">
        <f t="shared" si="9"/>
        <v>0</v>
      </c>
    </row>
    <row r="15" spans="1:25" x14ac:dyDescent="0.2">
      <c r="A15" s="6" t="s">
        <v>3</v>
      </c>
      <c r="B15" s="5" t="s">
        <v>31</v>
      </c>
      <c r="C15" s="90"/>
      <c r="D15" s="76">
        <f>投入係数表!AG15</f>
        <v>0</v>
      </c>
      <c r="E15" s="77">
        <f t="shared" si="0"/>
        <v>0</v>
      </c>
      <c r="F15" s="76">
        <f>分析係数表!C18</f>
        <v>0.54911591355599221</v>
      </c>
      <c r="G15" s="77">
        <f t="shared" si="1"/>
        <v>0</v>
      </c>
      <c r="H15" s="77">
        <v>8.1431865689365994E-3</v>
      </c>
      <c r="I15" s="77">
        <f t="shared" si="2"/>
        <v>8.1431865689365994E-3</v>
      </c>
      <c r="J15" s="76">
        <f>分析係数表!G18</f>
        <v>0.21576398062527521</v>
      </c>
      <c r="K15" s="78">
        <f t="shared" si="3"/>
        <v>1.7570063490880377E-3</v>
      </c>
      <c r="L15" s="79"/>
      <c r="M15" s="80"/>
      <c r="N15" s="81">
        <f>分析係数表!H18</f>
        <v>4.5238633793259444E-4</v>
      </c>
      <c r="O15" s="82">
        <f t="shared" si="4"/>
        <v>1.0333761993786815E-2</v>
      </c>
      <c r="P15" s="76">
        <f>分析係数表!C18</f>
        <v>0.54911591355599221</v>
      </c>
      <c r="Q15" s="82">
        <f t="shared" si="5"/>
        <v>5.6744331576884383E-3</v>
      </c>
      <c r="R15" s="83">
        <v>1.3196280018098614E-2</v>
      </c>
      <c r="S15" s="84">
        <f t="shared" si="6"/>
        <v>2.1339466587035213E-2</v>
      </c>
      <c r="T15" s="85">
        <f>分析係数表!F18</f>
        <v>0.45985615734624979</v>
      </c>
      <c r="U15" s="86">
        <f t="shared" si="7"/>
        <v>9.8130851045327046E-3</v>
      </c>
      <c r="V15" s="87">
        <f>分析係数表!D18</f>
        <v>0.12417437252311757</v>
      </c>
      <c r="W15" s="88">
        <f t="shared" si="8"/>
        <v>0</v>
      </c>
      <c r="X15" s="76">
        <f>分析係数表!E18</f>
        <v>0.10024952297079114</v>
      </c>
      <c r="Y15" s="89">
        <f t="shared" si="9"/>
        <v>0</v>
      </c>
    </row>
    <row r="16" spans="1:25" x14ac:dyDescent="0.2">
      <c r="A16" s="6" t="s">
        <v>4</v>
      </c>
      <c r="B16" s="5" t="s">
        <v>32</v>
      </c>
      <c r="C16" s="90"/>
      <c r="D16" s="76">
        <f>投入係数表!AG16</f>
        <v>0</v>
      </c>
      <c r="E16" s="77">
        <f t="shared" si="0"/>
        <v>0</v>
      </c>
      <c r="F16" s="76">
        <f>分析係数表!C19</f>
        <v>2.9142663503896937E-2</v>
      </c>
      <c r="G16" s="77">
        <f t="shared" si="1"/>
        <v>0</v>
      </c>
      <c r="H16" s="77">
        <v>1.9482587685578059E-4</v>
      </c>
      <c r="I16" s="77">
        <f t="shared" si="2"/>
        <v>1.9482587685578059E-4</v>
      </c>
      <c r="J16" s="76">
        <f>分析係数表!G19</f>
        <v>5.9139784946236562E-2</v>
      </c>
      <c r="K16" s="78">
        <f t="shared" si="3"/>
        <v>1.152196045921283E-5</v>
      </c>
      <c r="L16" s="79"/>
      <c r="M16" s="80"/>
      <c r="N16" s="81">
        <f>分析係数表!H19</f>
        <v>-1.1801382728676376E-4</v>
      </c>
      <c r="O16" s="82">
        <f t="shared" si="4"/>
        <v>-2.6957639983791687E-3</v>
      </c>
      <c r="P16" s="76">
        <f>分析係数表!C19</f>
        <v>2.9142663503896937E-2</v>
      </c>
      <c r="Q16" s="82">
        <f t="shared" si="5"/>
        <v>-7.8561743090683884E-5</v>
      </c>
      <c r="R16" s="83">
        <v>1.679421316969838E-4</v>
      </c>
      <c r="S16" s="84">
        <f t="shared" si="6"/>
        <v>3.6276800855276437E-4</v>
      </c>
      <c r="T16" s="85">
        <f>分析係数表!F19</f>
        <v>0.2446236559139785</v>
      </c>
      <c r="U16" s="86">
        <f t="shared" si="7"/>
        <v>8.8741636500810645E-5</v>
      </c>
      <c r="V16" s="87">
        <f>分析係数表!D19</f>
        <v>3.4946236559139782E-2</v>
      </c>
      <c r="W16" s="88">
        <f t="shared" si="8"/>
        <v>0</v>
      </c>
      <c r="X16" s="76">
        <f>分析係数表!E19</f>
        <v>1.8817204301075269E-2</v>
      </c>
      <c r="Y16" s="89">
        <f t="shared" si="9"/>
        <v>0</v>
      </c>
    </row>
    <row r="17" spans="1:25" x14ac:dyDescent="0.2">
      <c r="A17" s="6" t="s">
        <v>5</v>
      </c>
      <c r="B17" s="5" t="s">
        <v>33</v>
      </c>
      <c r="C17" s="90"/>
      <c r="D17" s="76">
        <f>投入係数表!AG17</f>
        <v>0</v>
      </c>
      <c r="E17" s="77">
        <f t="shared" si="0"/>
        <v>0</v>
      </c>
      <c r="F17" s="76">
        <f>分析係数表!C20</f>
        <v>9.9464422341239977E-3</v>
      </c>
      <c r="G17" s="77">
        <f t="shared" si="1"/>
        <v>0</v>
      </c>
      <c r="H17" s="77">
        <v>1.2276739853015148E-4</v>
      </c>
      <c r="I17" s="77">
        <f t="shared" si="2"/>
        <v>1.2276739853015148E-4</v>
      </c>
      <c r="J17" s="76">
        <f>分析係数表!G20</f>
        <v>0.10126582278481013</v>
      </c>
      <c r="K17" s="78">
        <f t="shared" si="3"/>
        <v>1.2432141623306478E-5</v>
      </c>
      <c r="L17" s="79"/>
      <c r="M17" s="80"/>
      <c r="N17" s="81">
        <f>分析係数表!H20</f>
        <v>5.6056567961212792E-4</v>
      </c>
      <c r="O17" s="82">
        <f t="shared" si="4"/>
        <v>1.2804878992301054E-2</v>
      </c>
      <c r="P17" s="76">
        <f>分析係数表!C20</f>
        <v>9.9464422341239977E-3</v>
      </c>
      <c r="Q17" s="82">
        <f t="shared" si="5"/>
        <v>1.2736298921187035E-4</v>
      </c>
      <c r="R17" s="83">
        <v>2.3011615039980594E-4</v>
      </c>
      <c r="S17" s="84">
        <f t="shared" si="6"/>
        <v>3.5288354892995739E-4</v>
      </c>
      <c r="T17" s="85">
        <f>分析係数表!F20</f>
        <v>0.22784810126582278</v>
      </c>
      <c r="U17" s="86">
        <f t="shared" si="7"/>
        <v>8.0403846591635861E-5</v>
      </c>
      <c r="V17" s="87">
        <f>分析係数表!D20</f>
        <v>1.2658227848101266E-2</v>
      </c>
      <c r="W17" s="88">
        <f t="shared" si="8"/>
        <v>0</v>
      </c>
      <c r="X17" s="76">
        <f>分析係数表!E20</f>
        <v>0</v>
      </c>
      <c r="Y17" s="89">
        <f t="shared" si="9"/>
        <v>0</v>
      </c>
    </row>
    <row r="18" spans="1:25" x14ac:dyDescent="0.2">
      <c r="A18" s="6" t="s">
        <v>6</v>
      </c>
      <c r="B18" s="5" t="s">
        <v>34</v>
      </c>
      <c r="C18" s="90"/>
      <c r="D18" s="76">
        <f>投入係数表!AG18</f>
        <v>0</v>
      </c>
      <c r="E18" s="77">
        <f t="shared" si="0"/>
        <v>0</v>
      </c>
      <c r="F18" s="76">
        <f>分析係数表!C21</f>
        <v>0.16340425531914893</v>
      </c>
      <c r="G18" s="77">
        <f t="shared" si="1"/>
        <v>0</v>
      </c>
      <c r="H18" s="77">
        <v>4.5642541285938467E-3</v>
      </c>
      <c r="I18" s="77">
        <f t="shared" si="2"/>
        <v>4.5642541285938467E-3</v>
      </c>
      <c r="J18" s="76">
        <f>分析係数表!G21</f>
        <v>0.28521373510861947</v>
      </c>
      <c r="K18" s="78">
        <f t="shared" si="3"/>
        <v>1.3017879680011881E-3</v>
      </c>
      <c r="L18" s="79"/>
      <c r="M18" s="80"/>
      <c r="N18" s="81">
        <f>分析係数表!H21</f>
        <v>9.2444164707964954E-4</v>
      </c>
      <c r="O18" s="82">
        <f t="shared" si="4"/>
        <v>2.1116817987303492E-2</v>
      </c>
      <c r="P18" s="76">
        <f>分析係数表!C21</f>
        <v>0.16340425531914893</v>
      </c>
      <c r="Q18" s="82">
        <f t="shared" si="5"/>
        <v>3.4505779179253362E-3</v>
      </c>
      <c r="R18" s="83">
        <v>7.2765187142813581E-3</v>
      </c>
      <c r="S18" s="84">
        <f t="shared" si="6"/>
        <v>1.1840772842875205E-2</v>
      </c>
      <c r="T18" s="85">
        <f>分析係数表!F21</f>
        <v>0.42560149497780891</v>
      </c>
      <c r="U18" s="86">
        <f t="shared" si="7"/>
        <v>5.0394506236203273E-3</v>
      </c>
      <c r="V18" s="87">
        <f>分析係数表!D21</f>
        <v>2.6862882504087832E-2</v>
      </c>
      <c r="W18" s="88">
        <f t="shared" si="8"/>
        <v>0</v>
      </c>
      <c r="X18" s="76">
        <f>分析係数表!E21</f>
        <v>1.5884139219808455E-2</v>
      </c>
      <c r="Y18" s="89">
        <f t="shared" si="9"/>
        <v>0</v>
      </c>
    </row>
    <row r="19" spans="1:25" x14ac:dyDescent="0.2">
      <c r="A19" s="6" t="s">
        <v>7</v>
      </c>
      <c r="B19" s="5" t="s">
        <v>268</v>
      </c>
      <c r="C19" s="90"/>
      <c r="D19" s="76">
        <f>投入係数表!AG19</f>
        <v>0</v>
      </c>
      <c r="E19" s="77">
        <f t="shared" si="0"/>
        <v>0</v>
      </c>
      <c r="F19" s="76">
        <f>分析係数表!C22</f>
        <v>3.8216560509554132E-2</v>
      </c>
      <c r="G19" s="77">
        <f t="shared" si="1"/>
        <v>0</v>
      </c>
      <c r="H19" s="77">
        <v>2.1050780704400598E-3</v>
      </c>
      <c r="I19" s="77">
        <f t="shared" si="2"/>
        <v>2.1050780704400598E-3</v>
      </c>
      <c r="J19" s="76">
        <f>分析係数表!G22</f>
        <v>0.19408999328408327</v>
      </c>
      <c r="K19" s="78">
        <f t="shared" si="3"/>
        <v>4.0857458855418221E-4</v>
      </c>
      <c r="L19" s="79"/>
      <c r="M19" s="80"/>
      <c r="N19" s="81">
        <f>分析係数表!H22</f>
        <v>3.9337942428921259E-5</v>
      </c>
      <c r="O19" s="82">
        <f t="shared" si="4"/>
        <v>8.9858799945972305E-4</v>
      </c>
      <c r="P19" s="76">
        <f>分析係数表!C22</f>
        <v>3.8216560509554132E-2</v>
      </c>
      <c r="Q19" s="82">
        <f t="shared" si="5"/>
        <v>3.4340942654511699E-5</v>
      </c>
      <c r="R19" s="83">
        <v>3.208885817804911E-4</v>
      </c>
      <c r="S19" s="84">
        <f t="shared" si="6"/>
        <v>2.4259666522205509E-3</v>
      </c>
      <c r="T19" s="85">
        <f>分析係数表!F22</f>
        <v>0.41168569509738079</v>
      </c>
      <c r="U19" s="86">
        <f t="shared" si="7"/>
        <v>9.9873576750248339E-4</v>
      </c>
      <c r="V19" s="87">
        <f>分析係数表!D22</f>
        <v>5.4398925453324379E-2</v>
      </c>
      <c r="W19" s="88">
        <f t="shared" si="8"/>
        <v>0</v>
      </c>
      <c r="X19" s="76">
        <f>分析係数表!E22</f>
        <v>5.104096709200806E-2</v>
      </c>
      <c r="Y19" s="89">
        <f t="shared" si="9"/>
        <v>0</v>
      </c>
    </row>
    <row r="20" spans="1:25" x14ac:dyDescent="0.2">
      <c r="A20" s="6" t="s">
        <v>8</v>
      </c>
      <c r="B20" s="5" t="s">
        <v>269</v>
      </c>
      <c r="C20" s="90"/>
      <c r="D20" s="76">
        <f>投入係数表!AG20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6.7394099959479218E-4</v>
      </c>
      <c r="P20" s="76">
        <f>分析係数表!C23</f>
        <v>0</v>
      </c>
      <c r="Q20" s="82">
        <f t="shared" si="5"/>
        <v>0</v>
      </c>
      <c r="R20" s="83">
        <v>0</v>
      </c>
      <c r="S20" s="84">
        <f t="shared" si="6"/>
        <v>0</v>
      </c>
      <c r="T20" s="85">
        <f>分析係数表!F23</f>
        <v>0.44087572102779232</v>
      </c>
      <c r="U20" s="86">
        <f t="shared" si="7"/>
        <v>0</v>
      </c>
      <c r="V20" s="87">
        <f>分析係数表!D23</f>
        <v>3.2773990561090718E-2</v>
      </c>
      <c r="W20" s="88">
        <f t="shared" si="8"/>
        <v>0</v>
      </c>
      <c r="X20" s="76">
        <f>分析係数表!E23</f>
        <v>2.9103303618248557E-2</v>
      </c>
      <c r="Y20" s="89">
        <f t="shared" si="9"/>
        <v>0</v>
      </c>
    </row>
    <row r="21" spans="1:25" x14ac:dyDescent="0.2">
      <c r="A21" s="6" t="s">
        <v>9</v>
      </c>
      <c r="B21" s="5" t="s">
        <v>270</v>
      </c>
      <c r="C21" s="90"/>
      <c r="D21" s="76">
        <f>投入係数表!AG21</f>
        <v>0</v>
      </c>
      <c r="E21" s="77">
        <f t="shared" si="0"/>
        <v>0</v>
      </c>
      <c r="F21" s="76">
        <f>分析係数表!C24</f>
        <v>0.44444444444444442</v>
      </c>
      <c r="G21" s="77">
        <f t="shared" si="1"/>
        <v>0</v>
      </c>
      <c r="H21" s="77">
        <v>1.4184061236526071E-2</v>
      </c>
      <c r="I21" s="77">
        <f t="shared" si="2"/>
        <v>1.4184061236526071E-2</v>
      </c>
      <c r="J21" s="76">
        <f>分析係数表!G24</f>
        <v>0.20874587458745875</v>
      </c>
      <c r="K21" s="78">
        <f t="shared" si="3"/>
        <v>2.960864268020706E-3</v>
      </c>
      <c r="L21" s="79"/>
      <c r="M21" s="80"/>
      <c r="N21" s="81">
        <f>分析係数表!H24</f>
        <v>3.6387596746752162E-4</v>
      </c>
      <c r="O21" s="82">
        <f t="shared" si="4"/>
        <v>8.3119389950024377E-3</v>
      </c>
      <c r="P21" s="76">
        <f>分析係数表!C24</f>
        <v>0.44444444444444442</v>
      </c>
      <c r="Q21" s="82">
        <f t="shared" si="5"/>
        <v>3.6941951088899721E-3</v>
      </c>
      <c r="R21" s="83">
        <v>1.287344040376978E-2</v>
      </c>
      <c r="S21" s="84">
        <f t="shared" si="6"/>
        <v>2.7057501640295849E-2</v>
      </c>
      <c r="T21" s="85">
        <f>分析係数表!F24</f>
        <v>0.39356435643564358</v>
      </c>
      <c r="U21" s="86">
        <f t="shared" si="7"/>
        <v>1.0648868219819406E-2</v>
      </c>
      <c r="V21" s="87">
        <f>分析係数表!D24</f>
        <v>4.9504950495049507E-2</v>
      </c>
      <c r="W21" s="88">
        <f t="shared" si="8"/>
        <v>0</v>
      </c>
      <c r="X21" s="76">
        <f>分析係数表!E24</f>
        <v>5.1980198019801978E-2</v>
      </c>
      <c r="Y21" s="89">
        <f t="shared" si="9"/>
        <v>0</v>
      </c>
    </row>
    <row r="22" spans="1:25" x14ac:dyDescent="0.2">
      <c r="A22" s="6" t="s">
        <v>10</v>
      </c>
      <c r="B22" s="5" t="s">
        <v>271</v>
      </c>
      <c r="C22" s="90"/>
      <c r="D22" s="76">
        <f>投入係数表!AG22</f>
        <v>0</v>
      </c>
      <c r="E22" s="77">
        <f t="shared" si="0"/>
        <v>0</v>
      </c>
      <c r="F22" s="76">
        <f>分析係数表!C25</f>
        <v>6.3926940639269514E-3</v>
      </c>
      <c r="G22" s="77">
        <f t="shared" si="1"/>
        <v>0</v>
      </c>
      <c r="H22" s="77">
        <v>5.5674511035427843E-4</v>
      </c>
      <c r="I22" s="77">
        <f t="shared" si="2"/>
        <v>5.5674511035427843E-4</v>
      </c>
      <c r="J22" s="76">
        <f>分析係数表!G25</f>
        <v>0.2</v>
      </c>
      <c r="K22" s="78">
        <f t="shared" si="3"/>
        <v>1.1134902207085569E-4</v>
      </c>
      <c r="L22" s="79"/>
      <c r="M22" s="80"/>
      <c r="N22" s="81">
        <f>分析係数表!H25</f>
        <v>5.212277371832066E-4</v>
      </c>
      <c r="O22" s="82">
        <f t="shared" si="4"/>
        <v>1.1906290992841328E-2</v>
      </c>
      <c r="P22" s="76">
        <f>分析係数表!C25</f>
        <v>6.3926940639269514E-3</v>
      </c>
      <c r="Q22" s="82">
        <f t="shared" si="5"/>
        <v>7.6113275753323693E-5</v>
      </c>
      <c r="R22" s="83">
        <v>2.002159872612352E-4</v>
      </c>
      <c r="S22" s="84">
        <f t="shared" si="6"/>
        <v>7.5696109761551366E-4</v>
      </c>
      <c r="T22" s="85">
        <f>分析係数表!F25</f>
        <v>0.35238095238095241</v>
      </c>
      <c r="U22" s="86">
        <f t="shared" si="7"/>
        <v>2.6673867249308577E-4</v>
      </c>
      <c r="V22" s="87">
        <f>分析係数表!D25</f>
        <v>0.33333333333333331</v>
      </c>
      <c r="W22" s="88">
        <f t="shared" si="8"/>
        <v>0</v>
      </c>
      <c r="X22" s="76">
        <f>分析係数表!E25</f>
        <v>6.6666666666666666E-2</v>
      </c>
      <c r="Y22" s="89">
        <f t="shared" si="9"/>
        <v>0</v>
      </c>
    </row>
    <row r="23" spans="1:25" x14ac:dyDescent="0.2">
      <c r="A23" s="6" t="s">
        <v>11</v>
      </c>
      <c r="B23" s="5" t="s">
        <v>35</v>
      </c>
      <c r="C23" s="90"/>
      <c r="D23" s="76">
        <f>投入係数表!AG23</f>
        <v>0</v>
      </c>
      <c r="E23" s="77">
        <f t="shared" si="0"/>
        <v>0</v>
      </c>
      <c r="F23" s="76">
        <f>分析係数表!C26</f>
        <v>0.22258379433778064</v>
      </c>
      <c r="G23" s="77">
        <f t="shared" si="1"/>
        <v>0</v>
      </c>
      <c r="H23" s="77">
        <v>1.0831789099094805E-2</v>
      </c>
      <c r="I23" s="77">
        <f t="shared" si="2"/>
        <v>1.0831789099094805E-2</v>
      </c>
      <c r="J23" s="76">
        <f>分析係数表!G26</f>
        <v>0.19608865710560625</v>
      </c>
      <c r="K23" s="78">
        <f t="shared" si="3"/>
        <v>2.1239909784926446E-3</v>
      </c>
      <c r="L23" s="79"/>
      <c r="M23" s="80"/>
      <c r="N23" s="81">
        <f>分析係数表!H26</f>
        <v>1.1073630793741334E-2</v>
      </c>
      <c r="O23" s="82">
        <f t="shared" si="4"/>
        <v>0.25295252184791206</v>
      </c>
      <c r="P23" s="76">
        <f>分析係数表!C26</f>
        <v>0.22258379433778064</v>
      </c>
      <c r="Q23" s="82">
        <f t="shared" si="5"/>
        <v>5.6303132100218624E-2</v>
      </c>
      <c r="R23" s="83">
        <v>5.9203997802361331E-2</v>
      </c>
      <c r="S23" s="84">
        <f t="shared" si="6"/>
        <v>7.0035786901456135E-2</v>
      </c>
      <c r="T23" s="85">
        <f>分析係数表!F26</f>
        <v>0.33481095176010428</v>
      </c>
      <c r="U23" s="86">
        <f t="shared" si="7"/>
        <v>2.3448748469744374E-2</v>
      </c>
      <c r="V23" s="87">
        <f>分析係数表!D26</f>
        <v>0.20704041720990873</v>
      </c>
      <c r="W23" s="88">
        <f t="shared" si="8"/>
        <v>0</v>
      </c>
      <c r="X23" s="76">
        <f>分析係数表!E26</f>
        <v>0.22842242503259452</v>
      </c>
      <c r="Y23" s="89">
        <f t="shared" si="9"/>
        <v>0</v>
      </c>
    </row>
    <row r="24" spans="1:25" x14ac:dyDescent="0.2">
      <c r="A24" s="6" t="s">
        <v>12</v>
      </c>
      <c r="B24" s="5" t="s">
        <v>365</v>
      </c>
      <c r="C24" s="90"/>
      <c r="D24" s="76">
        <f>投入係数表!AG24</f>
        <v>0</v>
      </c>
      <c r="E24" s="77">
        <f t="shared" si="0"/>
        <v>0</v>
      </c>
      <c r="F24" s="76">
        <f>分析係数表!C27</f>
        <v>1.0521885521885488E-2</v>
      </c>
      <c r="G24" s="77">
        <f t="shared" si="1"/>
        <v>0</v>
      </c>
      <c r="H24" s="77">
        <v>1.4032450774597636E-4</v>
      </c>
      <c r="I24" s="77">
        <f t="shared" si="2"/>
        <v>1.4032450774597636E-4</v>
      </c>
      <c r="J24" s="76">
        <f>分析係数表!G27</f>
        <v>0.17391304347826086</v>
      </c>
      <c r="K24" s="78">
        <f t="shared" si="3"/>
        <v>2.4404262216691542E-5</v>
      </c>
      <c r="L24" s="79"/>
      <c r="M24" s="80"/>
      <c r="N24" s="81">
        <f>分析係数表!H27</f>
        <v>1.0867106595989497E-2</v>
      </c>
      <c r="O24" s="82">
        <f t="shared" si="4"/>
        <v>0.24823493485074849</v>
      </c>
      <c r="P24" s="76">
        <f>分析係数表!C27</f>
        <v>1.0521885521885488E-2</v>
      </c>
      <c r="Q24" s="82">
        <f t="shared" si="5"/>
        <v>2.6118995670322779E-3</v>
      </c>
      <c r="R24" s="83">
        <v>2.6332350089686104E-3</v>
      </c>
      <c r="S24" s="84">
        <f t="shared" si="6"/>
        <v>2.7735595167145866E-3</v>
      </c>
      <c r="T24" s="85">
        <f>分析係数表!F27</f>
        <v>0.36231884057971014</v>
      </c>
      <c r="U24" s="86">
        <f t="shared" si="7"/>
        <v>1.0049128683748503E-3</v>
      </c>
      <c r="V24" s="87">
        <f>分析係数表!D27</f>
        <v>0</v>
      </c>
      <c r="W24" s="88">
        <f t="shared" si="8"/>
        <v>0</v>
      </c>
      <c r="X24" s="76">
        <f>分析係数表!E27</f>
        <v>0</v>
      </c>
      <c r="Y24" s="89">
        <f t="shared" si="9"/>
        <v>0</v>
      </c>
    </row>
    <row r="25" spans="1:25" x14ac:dyDescent="0.2">
      <c r="A25" s="6" t="s">
        <v>13</v>
      </c>
      <c r="B25" s="5" t="s">
        <v>191</v>
      </c>
      <c r="C25" s="90"/>
      <c r="D25" s="76">
        <f>投入係数表!AG25</f>
        <v>0</v>
      </c>
      <c r="E25" s="77">
        <f t="shared" si="0"/>
        <v>0</v>
      </c>
      <c r="F25" s="76">
        <f>分析係数表!C28</f>
        <v>5.934473521533068E-2</v>
      </c>
      <c r="G25" s="77">
        <f t="shared" si="1"/>
        <v>0</v>
      </c>
      <c r="H25" s="77">
        <v>1.2073010183446559E-2</v>
      </c>
      <c r="I25" s="77">
        <f t="shared" si="2"/>
        <v>1.2073010183446559E-2</v>
      </c>
      <c r="J25" s="76">
        <f>分析係数表!G28</f>
        <v>0.12525252525252525</v>
      </c>
      <c r="K25" s="78">
        <f t="shared" si="3"/>
        <v>1.5121750128761346E-3</v>
      </c>
      <c r="L25" s="79"/>
      <c r="M25" s="80"/>
      <c r="N25" s="81">
        <f>分析係数表!H28</f>
        <v>2.0780268088077654E-2</v>
      </c>
      <c r="O25" s="82">
        <f t="shared" si="4"/>
        <v>0.47467911071459867</v>
      </c>
      <c r="P25" s="76">
        <f>分析係数表!C28</f>
        <v>5.934473521533068E-2</v>
      </c>
      <c r="Q25" s="82">
        <f t="shared" si="5"/>
        <v>2.8169706137606495E-2</v>
      </c>
      <c r="R25" s="83">
        <v>3.0141106199838993E-2</v>
      </c>
      <c r="S25" s="84">
        <f t="shared" si="6"/>
        <v>4.2214116383285552E-2</v>
      </c>
      <c r="T25" s="85">
        <f>分析係数表!F28</f>
        <v>0.21414141414141413</v>
      </c>
      <c r="U25" s="86">
        <f t="shared" si="7"/>
        <v>9.0397905790470072E-3</v>
      </c>
      <c r="V25" s="87">
        <f>分析係数表!D28</f>
        <v>5.909090909090909E-2</v>
      </c>
      <c r="W25" s="88">
        <f t="shared" si="8"/>
        <v>0</v>
      </c>
      <c r="X25" s="76">
        <f>分析係数表!E28</f>
        <v>5.4040404040404041E-2</v>
      </c>
      <c r="Y25" s="89">
        <f t="shared" si="9"/>
        <v>0</v>
      </c>
    </row>
    <row r="26" spans="1:25" x14ac:dyDescent="0.2">
      <c r="A26" s="6" t="s">
        <v>14</v>
      </c>
      <c r="B26" s="5" t="s">
        <v>50</v>
      </c>
      <c r="C26" s="90"/>
      <c r="D26" s="76">
        <f>投入係数表!AG26</f>
        <v>3.6585365853658534E-2</v>
      </c>
      <c r="E26" s="77">
        <f t="shared" si="0"/>
        <v>3.6585365853658534</v>
      </c>
      <c r="F26" s="76">
        <f>分析係数表!C29</f>
        <v>0.10737736577829282</v>
      </c>
      <c r="G26" s="77">
        <f t="shared" si="1"/>
        <v>0.39284402114009564</v>
      </c>
      <c r="H26" s="77">
        <v>0.40307500026115112</v>
      </c>
      <c r="I26" s="77">
        <f t="shared" si="2"/>
        <v>0.40307500026115112</v>
      </c>
      <c r="J26" s="76">
        <f>分析係数表!G29</f>
        <v>0.26220204313280365</v>
      </c>
      <c r="K26" s="78">
        <f t="shared" si="3"/>
        <v>0.10568708860422919</v>
      </c>
      <c r="L26" s="79"/>
      <c r="M26" s="80"/>
      <c r="N26" s="81">
        <f>分析係数表!H29</f>
        <v>9.8049821504086233E-3</v>
      </c>
      <c r="O26" s="82">
        <f t="shared" si="4"/>
        <v>0.22397305886533597</v>
      </c>
      <c r="P26" s="76">
        <f>分析係数表!C29</f>
        <v>0.10737736577829282</v>
      </c>
      <c r="Q26" s="82">
        <f t="shared" si="5"/>
        <v>2.404963706626629E-2</v>
      </c>
      <c r="R26" s="83">
        <v>3.0850439166514722E-2</v>
      </c>
      <c r="S26" s="84">
        <f t="shared" si="6"/>
        <v>0.43392543942766582</v>
      </c>
      <c r="T26" s="85">
        <f>分析係数表!F29</f>
        <v>0.42792281498297391</v>
      </c>
      <c r="U26" s="86">
        <f t="shared" si="7"/>
        <v>0.18568659553261069</v>
      </c>
      <c r="V26" s="87">
        <f>分析係数表!D29</f>
        <v>0.20204313280363223</v>
      </c>
      <c r="W26" s="88">
        <f t="shared" si="8"/>
        <v>0</v>
      </c>
      <c r="X26" s="76">
        <f>分析係数表!E29</f>
        <v>0.12031782065834279</v>
      </c>
      <c r="Y26" s="89">
        <f t="shared" si="9"/>
        <v>0</v>
      </c>
    </row>
    <row r="27" spans="1:25" x14ac:dyDescent="0.2">
      <c r="A27" s="6" t="s">
        <v>15</v>
      </c>
      <c r="B27" s="5" t="s">
        <v>36</v>
      </c>
      <c r="C27" s="90"/>
      <c r="D27" s="76">
        <f>投入係数表!AG27</f>
        <v>0</v>
      </c>
      <c r="E27" s="77">
        <f t="shared" si="0"/>
        <v>0</v>
      </c>
      <c r="F27" s="76">
        <f>分析係数表!C30</f>
        <v>1</v>
      </c>
      <c r="G27" s="77">
        <f t="shared" si="1"/>
        <v>0</v>
      </c>
      <c r="H27" s="77">
        <v>4.6900189483715833E-2</v>
      </c>
      <c r="I27" s="77">
        <f t="shared" si="2"/>
        <v>4.6900189483715833E-2</v>
      </c>
      <c r="J27" s="76">
        <f>分析係数表!G30</f>
        <v>0.34459787999611008</v>
      </c>
      <c r="K27" s="78">
        <f t="shared" si="3"/>
        <v>1.6161705867504334E-2</v>
      </c>
      <c r="L27" s="79"/>
      <c r="M27" s="80"/>
      <c r="N27" s="81">
        <f>分析係数表!H30</f>
        <v>0</v>
      </c>
      <c r="O27" s="82">
        <f t="shared" si="4"/>
        <v>0</v>
      </c>
      <c r="P27" s="76">
        <f>分析係数表!C30</f>
        <v>1</v>
      </c>
      <c r="Q27" s="82">
        <f t="shared" si="5"/>
        <v>0</v>
      </c>
      <c r="R27" s="83">
        <v>5.710517421832996E-2</v>
      </c>
      <c r="S27" s="84">
        <f t="shared" si="6"/>
        <v>0.1040053637020458</v>
      </c>
      <c r="T27" s="85">
        <f>分析係数表!F30</f>
        <v>0.44063016629388313</v>
      </c>
      <c r="U27" s="86">
        <f t="shared" si="7"/>
        <v>4.5827900703488238E-2</v>
      </c>
      <c r="V27" s="87">
        <f>分析係数表!D30</f>
        <v>9.4184576485461441E-2</v>
      </c>
      <c r="W27" s="88">
        <f t="shared" si="8"/>
        <v>0</v>
      </c>
      <c r="X27" s="76">
        <f>分析係数表!E30</f>
        <v>6.5934065934065936E-2</v>
      </c>
      <c r="Y27" s="89">
        <f t="shared" si="9"/>
        <v>0</v>
      </c>
    </row>
    <row r="28" spans="1:25" x14ac:dyDescent="0.2">
      <c r="A28" s="6" t="s">
        <v>16</v>
      </c>
      <c r="B28" s="5" t="s">
        <v>192</v>
      </c>
      <c r="C28" s="90"/>
      <c r="D28" s="76">
        <f>投入係数表!AG28</f>
        <v>0</v>
      </c>
      <c r="E28" s="77">
        <f t="shared" si="0"/>
        <v>0</v>
      </c>
      <c r="F28" s="76">
        <f>分析係数表!C31</f>
        <v>0.18861092824226466</v>
      </c>
      <c r="G28" s="77">
        <f t="shared" si="1"/>
        <v>0</v>
      </c>
      <c r="H28" s="77">
        <v>2.1159107813242508E-2</v>
      </c>
      <c r="I28" s="77">
        <f t="shared" si="2"/>
        <v>2.1159107813242508E-2</v>
      </c>
      <c r="J28" s="76">
        <f>分析係数表!G31</f>
        <v>7.1118820468343447E-2</v>
      </c>
      <c r="K28" s="78">
        <f t="shared" si="3"/>
        <v>1.5048107898403169E-3</v>
      </c>
      <c r="L28" s="79"/>
      <c r="M28" s="80"/>
      <c r="N28" s="81">
        <f>分析係数表!H31</f>
        <v>2.3061868748955085E-2</v>
      </c>
      <c r="O28" s="82">
        <f t="shared" si="4"/>
        <v>0.52679721468326257</v>
      </c>
      <c r="P28" s="76">
        <f>分析係数表!C31</f>
        <v>0.18861092824226466</v>
      </c>
      <c r="Q28" s="82">
        <f t="shared" si="5"/>
        <v>9.9359711656849731E-2</v>
      </c>
      <c r="R28" s="83">
        <v>0.12790723731953926</v>
      </c>
      <c r="S28" s="84">
        <f t="shared" si="6"/>
        <v>0.14906634513278177</v>
      </c>
      <c r="T28" s="85">
        <f>分析係数表!F31</f>
        <v>0.34518647007805725</v>
      </c>
      <c r="U28" s="86">
        <f t="shared" si="7"/>
        <v>5.145568548382233E-2</v>
      </c>
      <c r="V28" s="87">
        <f>分析係数表!D31</f>
        <v>8.6730268863833475E-4</v>
      </c>
      <c r="W28" s="88">
        <f t="shared" si="8"/>
        <v>0</v>
      </c>
      <c r="X28" s="76">
        <f>分析係数表!E31</f>
        <v>8.6730268863833475E-4</v>
      </c>
      <c r="Y28" s="89">
        <f t="shared" si="9"/>
        <v>0</v>
      </c>
    </row>
    <row r="29" spans="1:25" x14ac:dyDescent="0.2">
      <c r="A29" s="6" t="s">
        <v>17</v>
      </c>
      <c r="B29" s="5" t="s">
        <v>272</v>
      </c>
      <c r="C29" s="90"/>
      <c r="D29" s="76">
        <f>投入係数表!AG29</f>
        <v>0</v>
      </c>
      <c r="E29" s="77">
        <f t="shared" si="0"/>
        <v>0</v>
      </c>
      <c r="F29" s="76">
        <f>分析係数表!C32</f>
        <v>1</v>
      </c>
      <c r="G29" s="77">
        <f t="shared" si="1"/>
        <v>0</v>
      </c>
      <c r="H29" s="77">
        <v>1.7307405376798819E-2</v>
      </c>
      <c r="I29" s="77">
        <f t="shared" si="2"/>
        <v>1.7307405376798819E-2</v>
      </c>
      <c r="J29" s="76">
        <f>分析係数表!G32</f>
        <v>0.14006342494714588</v>
      </c>
      <c r="K29" s="78">
        <f t="shared" si="3"/>
        <v>2.4241344740230904E-3</v>
      </c>
      <c r="L29" s="79"/>
      <c r="M29" s="80"/>
      <c r="N29" s="81">
        <f>分析係数表!H32</f>
        <v>6.5891053568443107E-3</v>
      </c>
      <c r="O29" s="82">
        <f t="shared" si="4"/>
        <v>0.15051348990950361</v>
      </c>
      <c r="P29" s="76">
        <f>分析係数表!C32</f>
        <v>1</v>
      </c>
      <c r="Q29" s="82">
        <f t="shared" si="5"/>
        <v>0.15051348990950361</v>
      </c>
      <c r="R29" s="83">
        <v>0.19649186412090452</v>
      </c>
      <c r="S29" s="84">
        <f t="shared" si="6"/>
        <v>0.21379926949770334</v>
      </c>
      <c r="T29" s="85">
        <f>分析係数表!F32</f>
        <v>0.48202959830866809</v>
      </c>
      <c r="U29" s="86">
        <f t="shared" si="7"/>
        <v>0.10305757599466461</v>
      </c>
      <c r="V29" s="87">
        <f>分析係数表!D32</f>
        <v>1.7441860465116279E-2</v>
      </c>
      <c r="W29" s="88">
        <f t="shared" si="8"/>
        <v>0</v>
      </c>
      <c r="X29" s="76">
        <f>分析係数表!E32</f>
        <v>2.6427061310782242E-2</v>
      </c>
      <c r="Y29" s="89">
        <f t="shared" si="9"/>
        <v>0</v>
      </c>
    </row>
    <row r="30" spans="1:25" x14ac:dyDescent="0.2">
      <c r="A30" s="6" t="s">
        <v>18</v>
      </c>
      <c r="B30" s="5" t="s">
        <v>273</v>
      </c>
      <c r="C30" s="90"/>
      <c r="D30" s="76">
        <f>投入係数表!AG30</f>
        <v>0</v>
      </c>
      <c r="E30" s="77">
        <f t="shared" si="0"/>
        <v>0</v>
      </c>
      <c r="F30" s="76">
        <f>分析係数表!C33</f>
        <v>0.72406639004149376</v>
      </c>
      <c r="G30" s="77">
        <f t="shared" si="1"/>
        <v>0</v>
      </c>
      <c r="H30" s="77">
        <v>1.493771977739744E-2</v>
      </c>
      <c r="I30" s="77">
        <f t="shared" si="2"/>
        <v>1.493771977739744E-2</v>
      </c>
      <c r="J30" s="76">
        <f>分析係数表!G33</f>
        <v>0.50714966634890368</v>
      </c>
      <c r="K30" s="78">
        <f t="shared" si="3"/>
        <v>7.5756596011205312E-3</v>
      </c>
      <c r="L30" s="79"/>
      <c r="M30" s="80"/>
      <c r="N30" s="81">
        <f>分析係数表!H33</f>
        <v>9.6377958950857076E-4</v>
      </c>
      <c r="O30" s="82">
        <f t="shared" si="4"/>
        <v>2.2015405986763215E-2</v>
      </c>
      <c r="P30" s="76">
        <f>分析係数表!C33</f>
        <v>0.72406639004149376</v>
      </c>
      <c r="Q30" s="82">
        <f t="shared" si="5"/>
        <v>1.5940615538133529E-2</v>
      </c>
      <c r="R30" s="83">
        <v>4.9381843689145631E-2</v>
      </c>
      <c r="S30" s="84">
        <f t="shared" si="6"/>
        <v>6.4319563466543078E-2</v>
      </c>
      <c r="T30" s="85">
        <f>分析係数表!F33</f>
        <v>0.64537654909437558</v>
      </c>
      <c r="U30" s="86">
        <f t="shared" si="7"/>
        <v>4.1510337909294245E-2</v>
      </c>
      <c r="V30" s="87">
        <f>分析係数表!D33</f>
        <v>8.8655862726406104E-2</v>
      </c>
      <c r="W30" s="88">
        <f t="shared" si="8"/>
        <v>0</v>
      </c>
      <c r="X30" s="76">
        <f>分析係数表!E33</f>
        <v>8.3889418493803616E-2</v>
      </c>
      <c r="Y30" s="89">
        <f t="shared" si="9"/>
        <v>0</v>
      </c>
    </row>
    <row r="31" spans="1:25" x14ac:dyDescent="0.2">
      <c r="A31" s="6" t="s">
        <v>19</v>
      </c>
      <c r="B31" s="5" t="s">
        <v>274</v>
      </c>
      <c r="C31" s="90"/>
      <c r="D31" s="76">
        <f>投入係数表!AG31</f>
        <v>1.8292682926829267E-2</v>
      </c>
      <c r="E31" s="77">
        <f t="shared" si="0"/>
        <v>1.8292682926829267</v>
      </c>
      <c r="F31" s="76">
        <f>分析係数表!C34</f>
        <v>0.32384390579336431</v>
      </c>
      <c r="G31" s="77">
        <f t="shared" si="1"/>
        <v>0.59239738864639813</v>
      </c>
      <c r="H31" s="77">
        <v>0.68567072495605907</v>
      </c>
      <c r="I31" s="77">
        <f t="shared" si="2"/>
        <v>0.68567072495605907</v>
      </c>
      <c r="J31" s="76">
        <f>分析係数表!G34</f>
        <v>0.42504523132592403</v>
      </c>
      <c r="K31" s="78">
        <f t="shared" si="3"/>
        <v>0.29144107190236218</v>
      </c>
      <c r="L31" s="79"/>
      <c r="M31" s="80"/>
      <c r="N31" s="81">
        <f>分析係数表!H34</f>
        <v>0.16282957819891231</v>
      </c>
      <c r="O31" s="82">
        <f t="shared" si="4"/>
        <v>3.7194803767636584</v>
      </c>
      <c r="P31" s="76">
        <f>分析係数表!C34</f>
        <v>0.32384390579336431</v>
      </c>
      <c r="Q31" s="82">
        <f t="shared" si="5"/>
        <v>1.2045310527329174</v>
      </c>
      <c r="R31" s="83">
        <v>1.3006666238512834</v>
      </c>
      <c r="S31" s="84">
        <f t="shared" si="6"/>
        <v>1.9863373488073424</v>
      </c>
      <c r="T31" s="85">
        <f>分析係数表!F34</f>
        <v>0.69998707676402172</v>
      </c>
      <c r="U31" s="86">
        <f t="shared" si="7"/>
        <v>1.3904104742588486</v>
      </c>
      <c r="V31" s="87">
        <f>分析係数表!D34</f>
        <v>0.29303437580770225</v>
      </c>
      <c r="W31" s="88">
        <f t="shared" si="8"/>
        <v>1</v>
      </c>
      <c r="X31" s="76">
        <f>分析係数表!E34</f>
        <v>0.18493150684931506</v>
      </c>
      <c r="Y31" s="89">
        <f t="shared" si="9"/>
        <v>0</v>
      </c>
    </row>
    <row r="32" spans="1:25" x14ac:dyDescent="0.2">
      <c r="A32" s="6" t="s">
        <v>20</v>
      </c>
      <c r="B32" s="5" t="s">
        <v>37</v>
      </c>
      <c r="C32" s="90"/>
      <c r="D32" s="76">
        <f>投入係数表!AG32</f>
        <v>0</v>
      </c>
      <c r="E32" s="77">
        <f t="shared" si="0"/>
        <v>0</v>
      </c>
      <c r="F32" s="76">
        <f>分析係数表!C35</f>
        <v>0.26996197718631176</v>
      </c>
      <c r="G32" s="77">
        <f t="shared" si="1"/>
        <v>0</v>
      </c>
      <c r="H32" s="77">
        <v>0.10120816135985074</v>
      </c>
      <c r="I32" s="77">
        <f t="shared" si="2"/>
        <v>0.10120816135985074</v>
      </c>
      <c r="J32" s="76">
        <f>分析係数表!G35</f>
        <v>0.31501962183374954</v>
      </c>
      <c r="K32" s="78">
        <f t="shared" si="3"/>
        <v>3.1882556718069284E-2</v>
      </c>
      <c r="L32" s="79"/>
      <c r="M32" s="80"/>
      <c r="N32" s="81">
        <f>分析係数表!H35</f>
        <v>6.1563879901261762E-2</v>
      </c>
      <c r="O32" s="82">
        <f t="shared" si="4"/>
        <v>1.4062902191544664</v>
      </c>
      <c r="P32" s="76">
        <f>分析係数表!C35</f>
        <v>0.26996197718631176</v>
      </c>
      <c r="Q32" s="82">
        <f t="shared" si="5"/>
        <v>0.37964488806071145</v>
      </c>
      <c r="R32" s="83">
        <v>0.4778933284938231</v>
      </c>
      <c r="S32" s="84">
        <f t="shared" si="6"/>
        <v>0.57910148985367382</v>
      </c>
      <c r="T32" s="85">
        <f>分析係数表!F35</f>
        <v>0.64537995005351412</v>
      </c>
      <c r="U32" s="86">
        <f t="shared" si="7"/>
        <v>0.37374049059767961</v>
      </c>
      <c r="V32" s="87">
        <f>分析係数表!D35</f>
        <v>0.12557973599714592</v>
      </c>
      <c r="W32" s="88">
        <f t="shared" si="8"/>
        <v>0</v>
      </c>
      <c r="X32" s="76">
        <f>分析係数表!E35</f>
        <v>0.11630396004281128</v>
      </c>
      <c r="Y32" s="89">
        <f t="shared" si="9"/>
        <v>0</v>
      </c>
    </row>
    <row r="33" spans="1:25" x14ac:dyDescent="0.2">
      <c r="A33" s="6" t="s">
        <v>21</v>
      </c>
      <c r="B33" s="5" t="s">
        <v>38</v>
      </c>
      <c r="C33" s="90"/>
      <c r="D33" s="76">
        <f>投入係数表!AG33</f>
        <v>3.6585365853658534E-2</v>
      </c>
      <c r="E33" s="77">
        <f t="shared" si="0"/>
        <v>3.6585365853658534</v>
      </c>
      <c r="F33" s="76">
        <f>分析係数表!C36</f>
        <v>0.80496031746031749</v>
      </c>
      <c r="G33" s="77">
        <f t="shared" si="1"/>
        <v>2.9449767711962833</v>
      </c>
      <c r="H33" s="77">
        <v>3.0745026599363627</v>
      </c>
      <c r="I33" s="77">
        <f t="shared" si="2"/>
        <v>3.0745026599363627</v>
      </c>
      <c r="J33" s="76">
        <f>分析係数表!G36</f>
        <v>2.1935483870967741E-2</v>
      </c>
      <c r="K33" s="78">
        <f t="shared" si="3"/>
        <v>6.7440703508281505E-2</v>
      </c>
      <c r="L33" s="79"/>
      <c r="M33" s="80"/>
      <c r="N33" s="81">
        <f>分析係数表!H36</f>
        <v>0.17534887837691648</v>
      </c>
      <c r="O33" s="82">
        <f t="shared" si="4"/>
        <v>4.0054560075917154</v>
      </c>
      <c r="P33" s="76">
        <f>分析係数表!C36</f>
        <v>0.80496031746031749</v>
      </c>
      <c r="Q33" s="82">
        <f t="shared" si="5"/>
        <v>3.2242331394443631</v>
      </c>
      <c r="R33" s="83">
        <v>3.3524936150042923</v>
      </c>
      <c r="S33" s="84">
        <f t="shared" si="6"/>
        <v>6.4269962749406551</v>
      </c>
      <c r="T33" s="85">
        <f>分析係数表!F36</f>
        <v>0.87987711213517661</v>
      </c>
      <c r="U33" s="86">
        <f t="shared" si="7"/>
        <v>5.6549669220983212</v>
      </c>
      <c r="V33" s="87">
        <f>分析係数表!D36</f>
        <v>1.130568356374808E-2</v>
      </c>
      <c r="W33" s="88">
        <f t="shared" si="8"/>
        <v>0</v>
      </c>
      <c r="X33" s="76">
        <f>分析係数表!E36</f>
        <v>2.9493087557603687E-3</v>
      </c>
      <c r="Y33" s="89">
        <f t="shared" si="9"/>
        <v>0</v>
      </c>
    </row>
    <row r="34" spans="1:25" x14ac:dyDescent="0.2">
      <c r="A34" s="6" t="s">
        <v>22</v>
      </c>
      <c r="B34" s="5" t="s">
        <v>377</v>
      </c>
      <c r="C34" s="90"/>
      <c r="D34" s="76">
        <f>投入係数表!AG34</f>
        <v>1.8292682926829267E-2</v>
      </c>
      <c r="E34" s="77">
        <f t="shared" si="0"/>
        <v>1.8292682926829267</v>
      </c>
      <c r="F34" s="76">
        <f>分析係数表!C37</f>
        <v>0.55184267327524184</v>
      </c>
      <c r="G34" s="77">
        <f t="shared" si="1"/>
        <v>1.0094683047717838</v>
      </c>
      <c r="H34" s="77">
        <v>1.2209106377713346</v>
      </c>
      <c r="I34" s="77">
        <f t="shared" si="2"/>
        <v>1.2209106377713346</v>
      </c>
      <c r="J34" s="76">
        <f>分析係数表!G37</f>
        <v>0.39950799507995077</v>
      </c>
      <c r="K34" s="78">
        <f t="shared" si="3"/>
        <v>0.48776356106780988</v>
      </c>
      <c r="L34" s="79"/>
      <c r="M34" s="80"/>
      <c r="N34" s="81">
        <f>分析係数表!H37</f>
        <v>4.8346331245144224E-2</v>
      </c>
      <c r="O34" s="82">
        <f t="shared" si="4"/>
        <v>1.1043646513359997</v>
      </c>
      <c r="P34" s="76">
        <f>分析係数表!C37</f>
        <v>0.55184267327524184</v>
      </c>
      <c r="Q34" s="82">
        <f t="shared" si="5"/>
        <v>0.60943554146393841</v>
      </c>
      <c r="R34" s="83">
        <v>0.77999190027217147</v>
      </c>
      <c r="S34" s="84">
        <f t="shared" si="6"/>
        <v>2.0009025380435062</v>
      </c>
      <c r="T34" s="85">
        <f>分析係数表!F37</f>
        <v>0.59204592045920457</v>
      </c>
      <c r="U34" s="86">
        <f t="shared" si="7"/>
        <v>1.1846261848851263</v>
      </c>
      <c r="V34" s="87">
        <f>分析係数表!D37</f>
        <v>7.6014760147601473E-2</v>
      </c>
      <c r="W34" s="88">
        <f t="shared" si="8"/>
        <v>0</v>
      </c>
      <c r="X34" s="76">
        <f>分析係数表!E37</f>
        <v>6.3468634686346864E-2</v>
      </c>
      <c r="Y34" s="89">
        <f t="shared" si="9"/>
        <v>0</v>
      </c>
    </row>
    <row r="35" spans="1:25" x14ac:dyDescent="0.2">
      <c r="A35" s="6" t="s">
        <v>23</v>
      </c>
      <c r="B35" s="5" t="s">
        <v>193</v>
      </c>
      <c r="C35" s="75">
        <f>最終需要_まとめ!C36</f>
        <v>100</v>
      </c>
      <c r="D35" s="76">
        <f>投入係数表!AG35</f>
        <v>0.10365853658536585</v>
      </c>
      <c r="E35" s="77">
        <f t="shared" si="0"/>
        <v>10.365853658536585</v>
      </c>
      <c r="F35" s="76">
        <f>分析係数表!C38</f>
        <v>1.1757092007334657E-2</v>
      </c>
      <c r="G35" s="77">
        <f t="shared" si="1"/>
        <v>0.12187229519798119</v>
      </c>
      <c r="H35" s="77">
        <v>0.12519247182717924</v>
      </c>
      <c r="I35" s="77">
        <f t="shared" si="2"/>
        <v>100.12519247182718</v>
      </c>
      <c r="J35" s="76">
        <f>分析係数表!G38</f>
        <v>0.32317073170731708</v>
      </c>
      <c r="K35" s="78">
        <f t="shared" si="3"/>
        <v>32.357531713456346</v>
      </c>
      <c r="L35" s="79"/>
      <c r="M35" s="80"/>
      <c r="N35" s="81">
        <f>分析係数表!H38</f>
        <v>4.2711170992201251E-2</v>
      </c>
      <c r="O35" s="82">
        <f t="shared" si="4"/>
        <v>0.97564192041339426</v>
      </c>
      <c r="P35" s="76">
        <f>分析係数表!C38</f>
        <v>1.1757092007334657E-2</v>
      </c>
      <c r="Q35" s="82">
        <f t="shared" si="5"/>
        <v>1.1470711824512954E-2</v>
      </c>
      <c r="R35" s="83">
        <v>1.3722589216321437E-2</v>
      </c>
      <c r="S35" s="84">
        <f t="shared" si="6"/>
        <v>100.13891506104349</v>
      </c>
      <c r="T35" s="85">
        <f>分析係数表!F38</f>
        <v>0.53048780487804881</v>
      </c>
      <c r="U35" s="86">
        <f t="shared" si="7"/>
        <v>53.122473233602342</v>
      </c>
      <c r="V35" s="87">
        <f>分析係数表!D38</f>
        <v>0.25609756097560976</v>
      </c>
      <c r="W35" s="88">
        <f t="shared" si="8"/>
        <v>26</v>
      </c>
      <c r="X35" s="76">
        <f>分析係数表!E38</f>
        <v>0.24390243902439024</v>
      </c>
      <c r="Y35" s="89">
        <f t="shared" si="9"/>
        <v>24</v>
      </c>
    </row>
    <row r="36" spans="1:25" x14ac:dyDescent="0.2">
      <c r="A36" s="6" t="s">
        <v>24</v>
      </c>
      <c r="B36" s="5" t="s">
        <v>39</v>
      </c>
      <c r="C36" s="90"/>
      <c r="D36" s="76">
        <f>投入係数表!AG36</f>
        <v>0</v>
      </c>
      <c r="E36" s="77">
        <f t="shared" si="0"/>
        <v>0</v>
      </c>
      <c r="F36" s="76">
        <f>分析係数表!C39</f>
        <v>1</v>
      </c>
      <c r="G36" s="77">
        <f t="shared" si="1"/>
        <v>0</v>
      </c>
      <c r="H36" s="77">
        <v>1.2559323214942038E-3</v>
      </c>
      <c r="I36" s="77">
        <f t="shared" si="2"/>
        <v>1.2559323214942038E-3</v>
      </c>
      <c r="J36" s="76">
        <f>分析係数表!G39</f>
        <v>0.35350897115602997</v>
      </c>
      <c r="K36" s="78">
        <f t="shared" si="3"/>
        <v>4.4398334281302027E-4</v>
      </c>
      <c r="L36" s="79"/>
      <c r="M36" s="80"/>
      <c r="N36" s="81">
        <f>分析係数表!H39</f>
        <v>3.855118358034283E-3</v>
      </c>
      <c r="O36" s="82">
        <f t="shared" si="4"/>
        <v>8.8061623947052858E-2</v>
      </c>
      <c r="P36" s="76">
        <f>分析係数表!C39</f>
        <v>1</v>
      </c>
      <c r="Q36" s="82">
        <f t="shared" si="5"/>
        <v>8.8061623947052858E-2</v>
      </c>
      <c r="R36" s="83">
        <v>9.7788394851992644E-2</v>
      </c>
      <c r="S36" s="84">
        <f t="shared" si="6"/>
        <v>9.9044327173486851E-2</v>
      </c>
      <c r="T36" s="85">
        <f>分析係数表!F39</f>
        <v>0.70417896888485121</v>
      </c>
      <c r="U36" s="86">
        <f t="shared" si="7"/>
        <v>6.9744932182919814E-2</v>
      </c>
      <c r="V36" s="87">
        <f>分析係数表!D39</f>
        <v>5.7687940040881215E-2</v>
      </c>
      <c r="W36" s="88">
        <f t="shared" si="8"/>
        <v>0</v>
      </c>
      <c r="X36" s="76">
        <f>分析係数表!E39</f>
        <v>7.3018396547808312E-2</v>
      </c>
      <c r="Y36" s="89">
        <f t="shared" si="9"/>
        <v>0</v>
      </c>
    </row>
    <row r="37" spans="1:25" x14ac:dyDescent="0.2">
      <c r="A37" s="6" t="s">
        <v>25</v>
      </c>
      <c r="B37" s="5" t="s">
        <v>40</v>
      </c>
      <c r="C37" s="90"/>
      <c r="D37" s="76">
        <f>投入係数表!AG37</f>
        <v>0</v>
      </c>
      <c r="E37" s="77">
        <f t="shared" si="0"/>
        <v>0</v>
      </c>
      <c r="F37" s="76">
        <f>分析係数表!C40</f>
        <v>0.83949490339266697</v>
      </c>
      <c r="G37" s="77">
        <f t="shared" si="1"/>
        <v>0</v>
      </c>
      <c r="H37" s="77">
        <v>1.120395835767558E-3</v>
      </c>
      <c r="I37" s="77">
        <f t="shared" si="2"/>
        <v>1.120395835767558E-3</v>
      </c>
      <c r="J37" s="76">
        <f>分析係数表!G40</f>
        <v>0.50502596749874351</v>
      </c>
      <c r="K37" s="78">
        <f t="shared" si="3"/>
        <v>5.6582899094007435E-4</v>
      </c>
      <c r="L37" s="79"/>
      <c r="M37" s="80"/>
      <c r="N37" s="81">
        <f>分析係数表!H40</f>
        <v>2.8775704886755897E-2</v>
      </c>
      <c r="O37" s="82">
        <f t="shared" si="4"/>
        <v>0.65731712160478739</v>
      </c>
      <c r="P37" s="76">
        <f>分析係数表!C40</f>
        <v>0.83949490339266697</v>
      </c>
      <c r="Q37" s="82">
        <f t="shared" si="5"/>
        <v>0.55181437349995688</v>
      </c>
      <c r="R37" s="83">
        <v>0.55218551328086385</v>
      </c>
      <c r="S37" s="84">
        <f t="shared" si="6"/>
        <v>0.55330590911663136</v>
      </c>
      <c r="T37" s="85">
        <f>分析係数表!F40</f>
        <v>0.7013737644496566</v>
      </c>
      <c r="U37" s="86">
        <f t="shared" si="7"/>
        <v>0.38807424836937132</v>
      </c>
      <c r="V37" s="87">
        <f>分析係数表!D40</f>
        <v>8.3012229854246944E-2</v>
      </c>
      <c r="W37" s="88">
        <f t="shared" si="8"/>
        <v>0</v>
      </c>
      <c r="X37" s="76">
        <f>分析係数表!E40</f>
        <v>5.1013570112246609E-2</v>
      </c>
      <c r="Y37" s="89">
        <f t="shared" si="9"/>
        <v>0</v>
      </c>
    </row>
    <row r="38" spans="1:25" x14ac:dyDescent="0.2">
      <c r="A38" s="6" t="s">
        <v>26</v>
      </c>
      <c r="B38" s="5" t="s">
        <v>276</v>
      </c>
      <c r="C38" s="90"/>
      <c r="D38" s="76">
        <f>投入係数表!AG38</f>
        <v>0</v>
      </c>
      <c r="E38" s="77">
        <f t="shared" si="0"/>
        <v>0</v>
      </c>
      <c r="F38" s="76">
        <f>分析係数表!C41</f>
        <v>0.80611940933656756</v>
      </c>
      <c r="G38" s="77">
        <f t="shared" si="1"/>
        <v>0</v>
      </c>
      <c r="H38" s="77">
        <v>2.1328711836681542E-4</v>
      </c>
      <c r="I38" s="77">
        <f t="shared" si="2"/>
        <v>2.1328711836681542E-4</v>
      </c>
      <c r="J38" s="76">
        <f>分析係数表!G41</f>
        <v>0.44252267454123601</v>
      </c>
      <c r="K38" s="78">
        <f t="shared" si="3"/>
        <v>9.4384386064876339E-5</v>
      </c>
      <c r="L38" s="79"/>
      <c r="M38" s="80"/>
      <c r="N38" s="81">
        <f>分析係数表!H41</f>
        <v>5.550583676720789E-2</v>
      </c>
      <c r="O38" s="82">
        <f t="shared" si="4"/>
        <v>1.2679076672376692</v>
      </c>
      <c r="P38" s="76">
        <f>分析係数表!C41</f>
        <v>0.80611940933656756</v>
      </c>
      <c r="Q38" s="82">
        <f t="shared" si="5"/>
        <v>1.0220849798069351</v>
      </c>
      <c r="R38" s="83">
        <v>1.04010985197147</v>
      </c>
      <c r="S38" s="84">
        <f t="shared" si="6"/>
        <v>1.0403231390898369</v>
      </c>
      <c r="T38" s="85">
        <f>分析係数表!F41</f>
        <v>0.54745834212191524</v>
      </c>
      <c r="U38" s="86">
        <f t="shared" si="7"/>
        <v>0.56953358099718876</v>
      </c>
      <c r="V38" s="87">
        <f>分析係数表!D41</f>
        <v>0.12049145749841805</v>
      </c>
      <c r="W38" s="88">
        <f t="shared" si="8"/>
        <v>0</v>
      </c>
      <c r="X38" s="76">
        <f>分析係数表!E41</f>
        <v>0.11680025311115798</v>
      </c>
      <c r="Y38" s="89">
        <f t="shared" si="9"/>
        <v>0</v>
      </c>
    </row>
    <row r="39" spans="1:25" x14ac:dyDescent="0.2">
      <c r="A39" s="6" t="s">
        <v>51</v>
      </c>
      <c r="B39" s="5" t="s">
        <v>367</v>
      </c>
      <c r="C39" s="90"/>
      <c r="D39" s="76">
        <f>投入係数表!AG39</f>
        <v>0</v>
      </c>
      <c r="E39" s="77">
        <f>$C$35*D39</f>
        <v>0</v>
      </c>
      <c r="F39" s="76">
        <f>分析係数表!C42</f>
        <v>0.71104294478527608</v>
      </c>
      <c r="G39" s="77">
        <f>E39*F39</f>
        <v>0</v>
      </c>
      <c r="H39" s="77">
        <v>1.3253252582420716E-2</v>
      </c>
      <c r="I39" s="77">
        <f>C39+H39</f>
        <v>1.3253252582420716E-2</v>
      </c>
      <c r="J39" s="76">
        <f>分析係数表!G42</f>
        <v>0.48544520547945208</v>
      </c>
      <c r="K39" s="78">
        <f>I39*J39</f>
        <v>6.4337279231443034E-3</v>
      </c>
      <c r="L39" s="79"/>
      <c r="M39" s="80"/>
      <c r="N39" s="81">
        <f>分析係数表!H42</f>
        <v>1.3778114335729669E-2</v>
      </c>
      <c r="O39" s="82">
        <f t="shared" si="4"/>
        <v>0.31473044681076795</v>
      </c>
      <c r="P39" s="76">
        <f>分析係数表!C42</f>
        <v>0.71104294478527608</v>
      </c>
      <c r="Q39" s="82">
        <f>O39*P39</f>
        <v>0.22378686371391415</v>
      </c>
      <c r="R39" s="83">
        <v>0.23126789029172223</v>
      </c>
      <c r="S39" s="84">
        <f>I39+R39</f>
        <v>0.24452114287414295</v>
      </c>
      <c r="T39" s="85">
        <f>分析係数表!F42</f>
        <v>0.55821917808219179</v>
      </c>
      <c r="U39" s="86">
        <f>S39*T39</f>
        <v>0.13649639139892228</v>
      </c>
      <c r="V39" s="87">
        <f>分析係数表!D42</f>
        <v>0.36986301369863012</v>
      </c>
      <c r="W39" s="88">
        <f>ROUND(S39*V39,0)</f>
        <v>0</v>
      </c>
      <c r="X39" s="76">
        <f>分析係数表!E42</f>
        <v>0.3535958904109589</v>
      </c>
      <c r="Y39" s="89">
        <f>ROUND(S39*X39,0)</f>
        <v>0</v>
      </c>
    </row>
    <row r="40" spans="1:25" x14ac:dyDescent="0.2">
      <c r="A40" s="6" t="s">
        <v>194</v>
      </c>
      <c r="B40" s="5" t="s">
        <v>41</v>
      </c>
      <c r="C40" s="90"/>
      <c r="D40" s="76">
        <f>投入係数表!AG40</f>
        <v>0.18902439024390244</v>
      </c>
      <c r="E40" s="77">
        <f>$C$35*D40</f>
        <v>18.902439024390244</v>
      </c>
      <c r="F40" s="76">
        <f>分析係数表!C43</f>
        <v>0.39669527347252465</v>
      </c>
      <c r="G40" s="77">
        <f>E40*F40</f>
        <v>7.4985082180782099</v>
      </c>
      <c r="H40" s="77">
        <v>8.0811688828124399</v>
      </c>
      <c r="I40" s="77">
        <f>C40+H40</f>
        <v>8.0811688828124399</v>
      </c>
      <c r="J40" s="76">
        <f>分析係数表!G43</f>
        <v>0.35613275613275613</v>
      </c>
      <c r="K40" s="78">
        <f>I40*J40</f>
        <v>2.8779689470102601</v>
      </c>
      <c r="L40" s="79"/>
      <c r="M40" s="80"/>
      <c r="N40" s="81">
        <f>分析係数表!H43</f>
        <v>3.7184190080937818E-2</v>
      </c>
      <c r="O40" s="82">
        <f t="shared" si="4"/>
        <v>0.84939030648930325</v>
      </c>
      <c r="P40" s="76">
        <f>分析係数表!C43</f>
        <v>0.39669527347252465</v>
      </c>
      <c r="Q40" s="82">
        <f>O40*P40</f>
        <v>0.33694911991768567</v>
      </c>
      <c r="R40" s="83">
        <v>0.55070191358197429</v>
      </c>
      <c r="S40" s="84">
        <f>I40+R40</f>
        <v>8.6318707963944146</v>
      </c>
      <c r="T40" s="85">
        <f>分析係数表!F43</f>
        <v>0.65281385281385285</v>
      </c>
      <c r="U40" s="86">
        <f>S40*T40</f>
        <v>5.6350048315856185</v>
      </c>
      <c r="V40" s="87">
        <f>分析係数表!D43</f>
        <v>0.13751803751803751</v>
      </c>
      <c r="W40" s="88">
        <f>ROUND(S40*V40,0)</f>
        <v>1</v>
      </c>
      <c r="X40" s="76">
        <f>分析係数表!E43</f>
        <v>9.1486291486291491E-2</v>
      </c>
      <c r="Y40" s="89">
        <f>ROUND(S40*X40,0)</f>
        <v>1</v>
      </c>
    </row>
    <row r="41" spans="1:25" x14ac:dyDescent="0.2">
      <c r="A41" s="6" t="s">
        <v>340</v>
      </c>
      <c r="B41" s="5" t="s">
        <v>42</v>
      </c>
      <c r="C41" s="90"/>
      <c r="D41" s="76">
        <f>投入係数表!AG41</f>
        <v>1.2195121951219513E-2</v>
      </c>
      <c r="E41" s="77">
        <f>$C$35*D41</f>
        <v>1.2195121951219512</v>
      </c>
      <c r="F41" s="76">
        <f>分析係数表!C44</f>
        <v>0.38370118845500845</v>
      </c>
      <c r="G41" s="77">
        <f>E41*F41</f>
        <v>0.46792827860366881</v>
      </c>
      <c r="H41" s="77">
        <v>0.47533074483861992</v>
      </c>
      <c r="I41" s="77">
        <f>C41+H41</f>
        <v>0.47533074483861992</v>
      </c>
      <c r="J41" s="76">
        <f>分析係数表!G44</f>
        <v>0.26240733113673803</v>
      </c>
      <c r="K41" s="78">
        <f>I41*J41</f>
        <v>0.12473027216034006</v>
      </c>
      <c r="L41" s="79"/>
      <c r="M41" s="80"/>
      <c r="N41" s="81">
        <f>分析係数表!H44</f>
        <v>0.11164108061327853</v>
      </c>
      <c r="O41" s="82">
        <f t="shared" si="4"/>
        <v>2.5501927424666939</v>
      </c>
      <c r="P41" s="76">
        <f>分析係数表!C44</f>
        <v>0.38370118845500845</v>
      </c>
      <c r="Q41" s="82">
        <f>O41*P41</f>
        <v>0.97851198607380774</v>
      </c>
      <c r="R41" s="83">
        <v>0.99363132139441623</v>
      </c>
      <c r="S41" s="84">
        <f>I41+R41</f>
        <v>1.4689620662330363</v>
      </c>
      <c r="T41" s="85">
        <f>分析係数表!F44</f>
        <v>0.45680601317957165</v>
      </c>
      <c r="U41" s="86">
        <f>S41*T41</f>
        <v>0.67103070498793915</v>
      </c>
      <c r="V41" s="87">
        <f>分析係数表!D44</f>
        <v>0.17087108731466227</v>
      </c>
      <c r="W41" s="88">
        <f>ROUND(S41*V41,0)</f>
        <v>0</v>
      </c>
      <c r="X41" s="76">
        <f>分析係数表!E44</f>
        <v>0.10131795716639209</v>
      </c>
      <c r="Y41" s="89">
        <f>ROUND(S41*X41,0)</f>
        <v>0</v>
      </c>
    </row>
    <row r="42" spans="1:25" x14ac:dyDescent="0.2">
      <c r="A42" s="6" t="s">
        <v>341</v>
      </c>
      <c r="B42" s="5" t="s">
        <v>278</v>
      </c>
      <c r="C42" s="90"/>
      <c r="D42" s="76">
        <f>投入係数表!AG42</f>
        <v>0</v>
      </c>
      <c r="E42" s="77">
        <f>$C$35*D42</f>
        <v>0</v>
      </c>
      <c r="F42" s="76">
        <f>分析係数表!C45</f>
        <v>1</v>
      </c>
      <c r="G42" s="77">
        <f>E42*F42</f>
        <v>0</v>
      </c>
      <c r="H42" s="77">
        <v>1.84847526719321E-2</v>
      </c>
      <c r="I42" s="77">
        <f>C42+H42</f>
        <v>1.84847526719321E-2</v>
      </c>
      <c r="J42" s="76">
        <f>分析係数表!G45</f>
        <v>0</v>
      </c>
      <c r="K42" s="78">
        <f>I42*J42</f>
        <v>0</v>
      </c>
      <c r="L42" s="79"/>
      <c r="M42" s="80"/>
      <c r="N42" s="81">
        <f>分析係数表!H45</f>
        <v>0</v>
      </c>
      <c r="O42" s="82">
        <f t="shared" si="4"/>
        <v>0</v>
      </c>
      <c r="P42" s="76">
        <f>分析係数表!C45</f>
        <v>1</v>
      </c>
      <c r="Q42" s="82">
        <f>O42*P42</f>
        <v>0</v>
      </c>
      <c r="R42" s="83">
        <v>1.338104469033446E-2</v>
      </c>
      <c r="S42" s="84">
        <f>I42+R42</f>
        <v>3.1865797362266558E-2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投入係数表!AG43</f>
        <v>0</v>
      </c>
      <c r="E43" s="77">
        <f>$C$35*D43</f>
        <v>0</v>
      </c>
      <c r="F43" s="76">
        <f>分析係数表!C46</f>
        <v>8.9294904786412777E-2</v>
      </c>
      <c r="G43" s="77">
        <f>E43*F43</f>
        <v>0</v>
      </c>
      <c r="H43" s="77">
        <v>6.6221886042421661E-3</v>
      </c>
      <c r="I43" s="77">
        <f>C43+H43</f>
        <v>6.6221886042421661E-3</v>
      </c>
      <c r="J43" s="76">
        <f>分析係数表!G46</f>
        <v>8.6206896551724137E-3</v>
      </c>
      <c r="K43" s="78">
        <f>I43*J43</f>
        <v>5.7087832795191089E-5</v>
      </c>
      <c r="L43" s="79"/>
      <c r="M43" s="80"/>
      <c r="N43" s="81">
        <f>分析係数表!H46</f>
        <v>2.2501303069342959E-2</v>
      </c>
      <c r="O43" s="82">
        <f t="shared" si="4"/>
        <v>0.51399233569096159</v>
      </c>
      <c r="P43" s="76">
        <f>分析係数表!C46</f>
        <v>8.9294904786412777E-2</v>
      </c>
      <c r="Q43" s="82">
        <f>O43*P43</f>
        <v>4.5896896676470331E-2</v>
      </c>
      <c r="R43" s="83">
        <v>5.1286610226046192E-2</v>
      </c>
      <c r="S43" s="84">
        <f>I43+R43</f>
        <v>5.7908798830288356E-2</v>
      </c>
      <c r="T43" s="85">
        <f>分析係数表!F46</f>
        <v>0.31609195402298851</v>
      </c>
      <c r="U43" s="86">
        <f>S43*T43</f>
        <v>1.8304505377389996E-2</v>
      </c>
      <c r="V43" s="87">
        <f>分析係数表!D46</f>
        <v>1.4367816091954023E-2</v>
      </c>
      <c r="W43" s="88">
        <f>ROUND(S43*V43,0)</f>
        <v>0</v>
      </c>
      <c r="X43" s="76">
        <f>分析係数表!E46</f>
        <v>4.3103448275862072E-2</v>
      </c>
      <c r="Y43" s="89">
        <f>ROUND(S43*X43,0)</f>
        <v>0</v>
      </c>
    </row>
    <row r="44" spans="1:25" x14ac:dyDescent="0.2">
      <c r="A44" s="192">
        <v>40</v>
      </c>
      <c r="B44" s="14" t="s">
        <v>150</v>
      </c>
      <c r="C44" s="197">
        <f>SUM(C5:C43)</f>
        <v>100</v>
      </c>
      <c r="D44" s="92">
        <f>投入係数表!AG44</f>
        <v>0.43902439024390244</v>
      </c>
      <c r="E44" s="91">
        <f>SUM(E5:E43)</f>
        <v>43.902439024390247</v>
      </c>
      <c r="F44" s="92">
        <f>分析係数表!C47</f>
        <v>0.47263002368346718</v>
      </c>
      <c r="G44" s="91">
        <f>SUM(G5:G43)</f>
        <v>13.218347358758809</v>
      </c>
      <c r="H44" s="91">
        <f>SUM(H5:H43)</f>
        <v>14.63556239460601</v>
      </c>
      <c r="I44" s="91">
        <f>SUM(I5:I43)</f>
        <v>114.63556239460601</v>
      </c>
      <c r="J44" s="92">
        <f>分析係数表!G47</f>
        <v>0.26462048578521241</v>
      </c>
      <c r="K44" s="93">
        <f>SUM(K5:K43)</f>
        <v>36.431867443805032</v>
      </c>
      <c r="L44" s="94">
        <f>最終需要_まとめ!$L$33</f>
        <v>0.627</v>
      </c>
      <c r="M44" s="91">
        <f>K44*L44</f>
        <v>22.842780887265754</v>
      </c>
      <c r="N44" s="95">
        <f>分析係数表!H47</f>
        <v>1</v>
      </c>
      <c r="O44" s="96">
        <f>SUM(O5:O43)</f>
        <v>22.842780887265754</v>
      </c>
      <c r="P44" s="92">
        <f>分析係数表!C47</f>
        <v>0.47263002368346718</v>
      </c>
      <c r="Q44" s="96">
        <f>SUM(Q5:Q43)</f>
        <v>9.7507827010122572</v>
      </c>
      <c r="R44" s="91">
        <f>SUM(R5:R43)</f>
        <v>10.952508249225502</v>
      </c>
      <c r="S44" s="97">
        <f>SUM(S5:S43)</f>
        <v>125.5880706438315</v>
      </c>
      <c r="T44" s="98">
        <f>分析係数表!F47</f>
        <v>0.52662257348619745</v>
      </c>
      <c r="U44" s="99">
        <f>SUM(U5:U43)</f>
        <v>70.142002870564639</v>
      </c>
      <c r="V44" s="100">
        <f>分析係数表!D47</f>
        <v>0.12117876158981061</v>
      </c>
      <c r="W44" s="101">
        <f>SUM(W5:W43)</f>
        <v>28</v>
      </c>
      <c r="X44" s="92">
        <f>分析係数表!E47</f>
        <v>8.7670283594003556E-2</v>
      </c>
      <c r="Y44" s="102">
        <f>SUM(Y5:Y43)</f>
        <v>25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288</v>
      </c>
      <c r="S2" s="3" t="s">
        <v>152</v>
      </c>
      <c r="U2" s="64" t="s">
        <v>209</v>
      </c>
      <c r="W2" s="3" t="s">
        <v>130</v>
      </c>
      <c r="Y2" s="3" t="s">
        <v>153</v>
      </c>
    </row>
    <row r="3" spans="1:25" ht="44" x14ac:dyDescent="0.2">
      <c r="B3" s="65"/>
      <c r="C3" s="66" t="s">
        <v>227</v>
      </c>
      <c r="D3" s="66" t="s">
        <v>230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投入係数表!AH5</f>
        <v>0</v>
      </c>
      <c r="E5" s="77">
        <f t="shared" ref="E5:E38" si="0">$C$36*D5</f>
        <v>0</v>
      </c>
      <c r="F5" s="76">
        <f>分析係数表!C8</f>
        <v>1</v>
      </c>
      <c r="G5" s="77">
        <f t="shared" ref="G5:G38" si="1">E5*F5</f>
        <v>0</v>
      </c>
      <c r="H5" s="77">
        <f t="array" ref="H5:H43">MMULT(逆行列係数!C5:AO43,'32'!G5:G43)</f>
        <v>2.9742248687478576E-3</v>
      </c>
      <c r="I5" s="77">
        <f t="shared" ref="I5:I38" si="2">C5+H5</f>
        <v>2.9742248687478576E-3</v>
      </c>
      <c r="J5" s="76">
        <f>分析係数表!G8</f>
        <v>0.11965371866250442</v>
      </c>
      <c r="K5" s="78">
        <f t="shared" ref="K5:K38" si="3">I5*J5</f>
        <v>3.5587706568418031E-4</v>
      </c>
      <c r="L5" s="79" t="s">
        <v>187</v>
      </c>
      <c r="M5" s="80" t="s">
        <v>187</v>
      </c>
      <c r="N5" s="81">
        <f>分析係数表!H8</f>
        <v>1.2017741412035444E-2</v>
      </c>
      <c r="O5" s="82">
        <f t="shared" ref="O5:O43" si="4">$M$44*N5</f>
        <v>0.29694733278996654</v>
      </c>
      <c r="P5" s="76">
        <f>分析係数表!C8</f>
        <v>1</v>
      </c>
      <c r="Q5" s="82">
        <f t="shared" ref="Q5:Q38" si="5">O5*P5</f>
        <v>0.29694733278996654</v>
      </c>
      <c r="R5" s="83">
        <f t="array" ref="R5:R43">MMULT(逆行列係数!C5:AO43,'32'!Q5:Q43)</f>
        <v>0.44223979163199728</v>
      </c>
      <c r="S5" s="84">
        <f t="shared" ref="S5:S38" si="6">I5+R5</f>
        <v>0.44521401650074516</v>
      </c>
      <c r="T5" s="85">
        <f>分析係数表!F8</f>
        <v>0.45142084768126667</v>
      </c>
      <c r="U5" s="86">
        <f t="shared" ref="U5:U38" si="7">S5*T5</f>
        <v>0.20097888872834782</v>
      </c>
      <c r="V5" s="87">
        <f>分析係数表!D8</f>
        <v>0.2219933704502301</v>
      </c>
      <c r="W5" s="88">
        <f t="shared" ref="W5:W38" si="8">ROUND(S5*V5,0)</f>
        <v>0</v>
      </c>
      <c r="X5" s="76">
        <f>分析係数表!E8</f>
        <v>0.14173076304186916</v>
      </c>
      <c r="Y5" s="89">
        <f t="shared" ref="Y5:Y38" si="9">ROUND(S5*X5,0)</f>
        <v>0</v>
      </c>
    </row>
    <row r="6" spans="1:25" x14ac:dyDescent="0.2">
      <c r="A6" s="6" t="s">
        <v>219</v>
      </c>
      <c r="B6" s="5" t="s">
        <v>265</v>
      </c>
      <c r="C6" s="90"/>
      <c r="D6" s="76">
        <f>投入係数表!AH6</f>
        <v>0</v>
      </c>
      <c r="E6" s="77">
        <f t="shared" si="0"/>
        <v>0</v>
      </c>
      <c r="F6" s="76">
        <f>分析係数表!C9</f>
        <v>0.51136363636363635</v>
      </c>
      <c r="G6" s="77">
        <f t="shared" si="1"/>
        <v>0</v>
      </c>
      <c r="H6" s="77">
        <v>3.0859458112697101E-4</v>
      </c>
      <c r="I6" s="77">
        <f t="shared" si="2"/>
        <v>3.0859458112697101E-4</v>
      </c>
      <c r="J6" s="76">
        <f>分析係数表!G9</f>
        <v>0.25773195876288657</v>
      </c>
      <c r="K6" s="78">
        <f t="shared" si="3"/>
        <v>7.9534685857466741E-5</v>
      </c>
      <c r="L6" s="79"/>
      <c r="M6" s="80"/>
      <c r="N6" s="81">
        <f>分析係数表!H9</f>
        <v>6.2940707886274014E-4</v>
      </c>
      <c r="O6" s="82">
        <f t="shared" si="4"/>
        <v>1.5552069802420505E-2</v>
      </c>
      <c r="P6" s="76">
        <f>分析係数表!C9</f>
        <v>0.51136363636363635</v>
      </c>
      <c r="Q6" s="82">
        <f t="shared" si="5"/>
        <v>7.9527629671468491E-3</v>
      </c>
      <c r="R6" s="83">
        <v>9.4767002916707789E-3</v>
      </c>
      <c r="S6" s="84">
        <f t="shared" si="6"/>
        <v>9.7852948727977507E-3</v>
      </c>
      <c r="T6" s="85">
        <f>分析係数表!F9</f>
        <v>0.69072164948453607</v>
      </c>
      <c r="U6" s="86">
        <f t="shared" si="7"/>
        <v>6.7589150152314358E-3</v>
      </c>
      <c r="V6" s="87">
        <f>分析係数表!D9</f>
        <v>0.13402061855670103</v>
      </c>
      <c r="W6" s="88">
        <f t="shared" si="8"/>
        <v>0</v>
      </c>
      <c r="X6" s="76">
        <f>分析係数表!E9</f>
        <v>0</v>
      </c>
      <c r="Y6" s="89">
        <f t="shared" si="9"/>
        <v>0</v>
      </c>
    </row>
    <row r="7" spans="1:25" x14ac:dyDescent="0.2">
      <c r="A7" s="6" t="s">
        <v>220</v>
      </c>
      <c r="B7" s="5" t="s">
        <v>266</v>
      </c>
      <c r="C7" s="90"/>
      <c r="D7" s="76">
        <f>投入係数表!AH7</f>
        <v>0</v>
      </c>
      <c r="E7" s="77">
        <f t="shared" si="0"/>
        <v>0</v>
      </c>
      <c r="F7" s="76">
        <f>分析係数表!C10</f>
        <v>1</v>
      </c>
      <c r="G7" s="77">
        <f t="shared" si="1"/>
        <v>0</v>
      </c>
      <c r="H7" s="77">
        <v>1.0352122290702714E-3</v>
      </c>
      <c r="I7" s="77">
        <f t="shared" si="2"/>
        <v>1.0352122290702714E-3</v>
      </c>
      <c r="J7" s="76">
        <f>分析係数表!G10</f>
        <v>0.17918250950570341</v>
      </c>
      <c r="K7" s="78">
        <f t="shared" si="3"/>
        <v>1.8549192507580432E-4</v>
      </c>
      <c r="L7" s="79"/>
      <c r="M7" s="80"/>
      <c r="N7" s="81">
        <f>分析係数表!H10</f>
        <v>1.2293107009037892E-3</v>
      </c>
      <c r="O7" s="82">
        <f t="shared" si="4"/>
        <v>3.0375136332852545E-2</v>
      </c>
      <c r="P7" s="76">
        <f>分析係数表!C10</f>
        <v>1</v>
      </c>
      <c r="Q7" s="82">
        <f t="shared" si="5"/>
        <v>3.0375136332852545E-2</v>
      </c>
      <c r="R7" s="83">
        <v>4.8824034313448637E-2</v>
      </c>
      <c r="S7" s="84">
        <f t="shared" si="6"/>
        <v>4.9859246542518908E-2</v>
      </c>
      <c r="T7" s="85">
        <f>分析係数表!F10</f>
        <v>0.51806083650190116</v>
      </c>
      <c r="U7" s="86">
        <f t="shared" si="7"/>
        <v>2.5830122971171869E-2</v>
      </c>
      <c r="V7" s="87">
        <f>分析係数表!D10</f>
        <v>0.10527566539923955</v>
      </c>
      <c r="W7" s="88">
        <f t="shared" si="8"/>
        <v>0</v>
      </c>
      <c r="X7" s="76">
        <f>分析係数表!E10</f>
        <v>7.4144486692015205E-2</v>
      </c>
      <c r="Y7" s="89">
        <f t="shared" si="9"/>
        <v>0</v>
      </c>
    </row>
    <row r="8" spans="1:25" x14ac:dyDescent="0.2">
      <c r="A8" s="6" t="s">
        <v>221</v>
      </c>
      <c r="B8" s="5" t="s">
        <v>27</v>
      </c>
      <c r="C8" s="90"/>
      <c r="D8" s="76">
        <f>投入係数表!AH8</f>
        <v>0</v>
      </c>
      <c r="E8" s="77">
        <f t="shared" si="0"/>
        <v>0</v>
      </c>
      <c r="F8" s="76">
        <f>分析係数表!C11</f>
        <v>1.1623683254631256E-2</v>
      </c>
      <c r="G8" s="77">
        <f t="shared" si="1"/>
        <v>0</v>
      </c>
      <c r="H8" s="77">
        <v>3.9767313539296693E-3</v>
      </c>
      <c r="I8" s="77">
        <f t="shared" si="2"/>
        <v>3.9767313539296693E-3</v>
      </c>
      <c r="J8" s="76">
        <f>分析係数表!G11</f>
        <v>0.35416666666666669</v>
      </c>
      <c r="K8" s="78">
        <f t="shared" si="3"/>
        <v>1.4084256878500914E-3</v>
      </c>
      <c r="L8" s="79"/>
      <c r="M8" s="80"/>
      <c r="N8" s="81">
        <f>分析係数表!H11</f>
        <v>-1.9668971214460629E-5</v>
      </c>
      <c r="O8" s="82">
        <f t="shared" si="4"/>
        <v>-4.8600218132564078E-4</v>
      </c>
      <c r="P8" s="76">
        <f>分析係数表!C11</f>
        <v>1.1623683254631256E-2</v>
      </c>
      <c r="Q8" s="82">
        <f t="shared" si="5"/>
        <v>-5.6491354167891141E-6</v>
      </c>
      <c r="R8" s="83">
        <v>1.6597215790148659E-3</v>
      </c>
      <c r="S8" s="84">
        <f t="shared" si="6"/>
        <v>5.6364529329445351E-3</v>
      </c>
      <c r="T8" s="85">
        <f>分析係数表!F11</f>
        <v>0.60416666666666663</v>
      </c>
      <c r="U8" s="86">
        <f t="shared" si="7"/>
        <v>3.4053569803206563E-3</v>
      </c>
      <c r="V8" s="87">
        <f>分析係数表!D11</f>
        <v>8.3333333333333329E-2</v>
      </c>
      <c r="W8" s="88">
        <f t="shared" si="8"/>
        <v>0</v>
      </c>
      <c r="X8" s="76">
        <f>分析係数表!E11</f>
        <v>6.25E-2</v>
      </c>
      <c r="Y8" s="89">
        <f t="shared" si="9"/>
        <v>0</v>
      </c>
    </row>
    <row r="9" spans="1:25" x14ac:dyDescent="0.2">
      <c r="A9" s="6" t="s">
        <v>222</v>
      </c>
      <c r="B9" s="5" t="s">
        <v>190</v>
      </c>
      <c r="C9" s="90"/>
      <c r="D9" s="76">
        <f>投入係数表!AH9</f>
        <v>3.4067681126504656E-4</v>
      </c>
      <c r="E9" s="77">
        <f t="shared" si="0"/>
        <v>3.4067681126504656E-2</v>
      </c>
      <c r="F9" s="76">
        <f>分析係数表!C12</f>
        <v>0.11373523927905527</v>
      </c>
      <c r="G9" s="77">
        <f t="shared" si="1"/>
        <v>3.8746958646055621E-3</v>
      </c>
      <c r="H9" s="77">
        <v>4.5209056321861788E-3</v>
      </c>
      <c r="I9" s="77">
        <f t="shared" si="2"/>
        <v>4.5209056321861788E-3</v>
      </c>
      <c r="J9" s="76">
        <f>分析係数表!G12</f>
        <v>0.14013636107511129</v>
      </c>
      <c r="K9" s="78">
        <f t="shared" si="3"/>
        <v>6.335432640585466E-4</v>
      </c>
      <c r="L9" s="79"/>
      <c r="M9" s="80"/>
      <c r="N9" s="81">
        <f>分析係数表!H12</f>
        <v>9.2788371704218012E-2</v>
      </c>
      <c r="O9" s="82">
        <f t="shared" si="4"/>
        <v>2.2927152904037102</v>
      </c>
      <c r="P9" s="76">
        <f>分析係数表!C12</f>
        <v>0.11373523927905527</v>
      </c>
      <c r="Q9" s="82">
        <f t="shared" si="5"/>
        <v>0.26076252215281465</v>
      </c>
      <c r="R9" s="83">
        <v>0.2946358531289246</v>
      </c>
      <c r="S9" s="84">
        <f t="shared" si="6"/>
        <v>0.29915675876111075</v>
      </c>
      <c r="T9" s="85">
        <f>分析係数表!F12</f>
        <v>0.31610976503070942</v>
      </c>
      <c r="U9" s="86">
        <f t="shared" si="7"/>
        <v>9.4566372719323347E-2</v>
      </c>
      <c r="V9" s="87">
        <f>分析係数表!D12</f>
        <v>5.0318363667098666E-2</v>
      </c>
      <c r="W9" s="88">
        <f t="shared" si="8"/>
        <v>0</v>
      </c>
      <c r="X9" s="76">
        <f>分析係数表!E12</f>
        <v>4.4345523187017524E-2</v>
      </c>
      <c r="Y9" s="89">
        <f t="shared" si="9"/>
        <v>0</v>
      </c>
    </row>
    <row r="10" spans="1:25" x14ac:dyDescent="0.2">
      <c r="A10" s="6" t="s">
        <v>223</v>
      </c>
      <c r="B10" s="5" t="s">
        <v>28</v>
      </c>
      <c r="C10" s="90"/>
      <c r="D10" s="76">
        <f>投入係数表!AH10</f>
        <v>3.2932091755621166E-3</v>
      </c>
      <c r="E10" s="77">
        <f t="shared" si="0"/>
        <v>0.32932091755621168</v>
      </c>
      <c r="F10" s="76">
        <f>分析係数表!C13</f>
        <v>0</v>
      </c>
      <c r="G10" s="77">
        <f t="shared" si="1"/>
        <v>0</v>
      </c>
      <c r="H10" s="77">
        <v>0</v>
      </c>
      <c r="I10" s="77">
        <f t="shared" si="2"/>
        <v>0</v>
      </c>
      <c r="J10" s="76">
        <f>分析係数表!G13</f>
        <v>0.2455470737913486</v>
      </c>
      <c r="K10" s="78">
        <f t="shared" si="3"/>
        <v>0</v>
      </c>
      <c r="L10" s="79"/>
      <c r="M10" s="80"/>
      <c r="N10" s="81">
        <f>分析係数表!H13</f>
        <v>1.4053479932732118E-2</v>
      </c>
      <c r="O10" s="82">
        <f t="shared" si="4"/>
        <v>0.34724855855717029</v>
      </c>
      <c r="P10" s="76">
        <f>分析係数表!C13</f>
        <v>0</v>
      </c>
      <c r="Q10" s="82">
        <f t="shared" si="5"/>
        <v>0</v>
      </c>
      <c r="R10" s="83">
        <v>0</v>
      </c>
      <c r="S10" s="84">
        <f t="shared" si="6"/>
        <v>0</v>
      </c>
      <c r="T10" s="85">
        <f>分析係数表!F13</f>
        <v>0.38422391857506361</v>
      </c>
      <c r="U10" s="86">
        <f t="shared" si="7"/>
        <v>0</v>
      </c>
      <c r="V10" s="87">
        <f>分析係数表!D13</f>
        <v>0.11195928753180662</v>
      </c>
      <c r="W10" s="88">
        <f t="shared" si="8"/>
        <v>0</v>
      </c>
      <c r="X10" s="76">
        <f>分析係数表!E13</f>
        <v>9.6692111959287536E-2</v>
      </c>
      <c r="Y10" s="89">
        <f t="shared" si="9"/>
        <v>0</v>
      </c>
    </row>
    <row r="11" spans="1:25" x14ac:dyDescent="0.2">
      <c r="A11" s="6" t="s">
        <v>224</v>
      </c>
      <c r="B11" s="5" t="s">
        <v>267</v>
      </c>
      <c r="C11" s="90"/>
      <c r="D11" s="76">
        <f>投入係数表!AH11</f>
        <v>1.2491483079718373E-3</v>
      </c>
      <c r="E11" s="77">
        <f t="shared" si="0"/>
        <v>0.12491483079718373</v>
      </c>
      <c r="F11" s="76">
        <f>分析係数表!C14</f>
        <v>8.3810515356585125E-2</v>
      </c>
      <c r="G11" s="77">
        <f t="shared" si="1"/>
        <v>1.0469176344792599E-2</v>
      </c>
      <c r="H11" s="77">
        <v>2.9514867291281586E-2</v>
      </c>
      <c r="I11" s="77">
        <f t="shared" si="2"/>
        <v>2.9514867291281586E-2</v>
      </c>
      <c r="J11" s="76">
        <f>分析係数表!G14</f>
        <v>0.16188655194391333</v>
      </c>
      <c r="K11" s="78">
        <f t="shared" si="3"/>
        <v>4.7780600968677645E-3</v>
      </c>
      <c r="L11" s="79"/>
      <c r="M11" s="80"/>
      <c r="N11" s="81">
        <f>分析係数表!H14</f>
        <v>1.1703037872604074E-3</v>
      </c>
      <c r="O11" s="82">
        <f t="shared" si="4"/>
        <v>2.8917129788875628E-2</v>
      </c>
      <c r="P11" s="76">
        <f>分析係数表!C14</f>
        <v>8.3810515356585125E-2</v>
      </c>
      <c r="Q11" s="82">
        <f t="shared" si="5"/>
        <v>2.4235595502389261E-3</v>
      </c>
      <c r="R11" s="83">
        <v>9.0817353449974443E-3</v>
      </c>
      <c r="S11" s="84">
        <f t="shared" si="6"/>
        <v>3.859660263627903E-2</v>
      </c>
      <c r="T11" s="85">
        <f>分析係数表!F14</f>
        <v>0.30656469088591459</v>
      </c>
      <c r="U11" s="86">
        <f t="shared" si="7"/>
        <v>1.1832355556437357E-2</v>
      </c>
      <c r="V11" s="87">
        <f>分析係数表!D14</f>
        <v>7.2020395156150413E-2</v>
      </c>
      <c r="W11" s="88">
        <f t="shared" si="8"/>
        <v>0</v>
      </c>
      <c r="X11" s="76">
        <f>分析係数表!E14</f>
        <v>4.2702358189929894E-2</v>
      </c>
      <c r="Y11" s="89">
        <f t="shared" si="9"/>
        <v>0</v>
      </c>
    </row>
    <row r="12" spans="1:25" x14ac:dyDescent="0.2">
      <c r="A12" s="6" t="s">
        <v>225</v>
      </c>
      <c r="B12" s="5" t="s">
        <v>29</v>
      </c>
      <c r="C12" s="90"/>
      <c r="D12" s="76">
        <f>投入係数表!AH12</f>
        <v>9.0847149670679082E-4</v>
      </c>
      <c r="E12" s="77">
        <f t="shared" si="0"/>
        <v>9.0847149670679084E-2</v>
      </c>
      <c r="F12" s="76">
        <f>分析係数表!C15</f>
        <v>0</v>
      </c>
      <c r="G12" s="77">
        <f t="shared" si="1"/>
        <v>0</v>
      </c>
      <c r="H12" s="77">
        <v>0</v>
      </c>
      <c r="I12" s="77">
        <f t="shared" si="2"/>
        <v>0</v>
      </c>
      <c r="J12" s="76">
        <f>分析係数表!G15</f>
        <v>9.2838196286472149E-2</v>
      </c>
      <c r="K12" s="78">
        <f t="shared" si="3"/>
        <v>0</v>
      </c>
      <c r="L12" s="79"/>
      <c r="M12" s="80"/>
      <c r="N12" s="81">
        <f>分析係数表!H15</f>
        <v>8.5658369638976026E-3</v>
      </c>
      <c r="O12" s="82">
        <f t="shared" si="4"/>
        <v>0.21165394996731654</v>
      </c>
      <c r="P12" s="76">
        <f>分析係数表!C15</f>
        <v>0</v>
      </c>
      <c r="Q12" s="82">
        <f t="shared" si="5"/>
        <v>0</v>
      </c>
      <c r="R12" s="83">
        <v>0</v>
      </c>
      <c r="S12" s="84">
        <f t="shared" si="6"/>
        <v>0</v>
      </c>
      <c r="T12" s="85">
        <f>分析係数表!F15</f>
        <v>0.29973474801061006</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投入係数表!AH13</f>
        <v>1.0788099023393141E-2</v>
      </c>
      <c r="E13" s="77">
        <f t="shared" si="0"/>
        <v>1.0788099023393141</v>
      </c>
      <c r="F13" s="76">
        <f>分析係数表!C16</f>
        <v>0.33235149729995095</v>
      </c>
      <c r="G13" s="77">
        <f t="shared" si="1"/>
        <v>0.35854408634448487</v>
      </c>
      <c r="H13" s="77">
        <v>0.42262390934147825</v>
      </c>
      <c r="I13" s="77">
        <f t="shared" si="2"/>
        <v>0.42262390934147825</v>
      </c>
      <c r="J13" s="76">
        <f>分析係数表!G16</f>
        <v>3.3478406427854032E-2</v>
      </c>
      <c r="K13" s="78">
        <f t="shared" si="3"/>
        <v>1.4148775003062546E-2</v>
      </c>
      <c r="L13" s="79"/>
      <c r="M13" s="80"/>
      <c r="N13" s="81">
        <f>分析係数表!H16</f>
        <v>1.6757963474720455E-2</v>
      </c>
      <c r="O13" s="82">
        <f t="shared" si="4"/>
        <v>0.41407385848944595</v>
      </c>
      <c r="P13" s="76">
        <f>分析係数表!C16</f>
        <v>0.33235149729995095</v>
      </c>
      <c r="Q13" s="82">
        <f t="shared" si="5"/>
        <v>0.13761806686173536</v>
      </c>
      <c r="R13" s="83">
        <v>0.16998154603365243</v>
      </c>
      <c r="S13" s="84">
        <f t="shared" si="6"/>
        <v>0.59260545537513065</v>
      </c>
      <c r="T13" s="85">
        <f>分析係数表!F16</f>
        <v>0.28858386340810177</v>
      </c>
      <c r="U13" s="86">
        <f t="shared" si="7"/>
        <v>0.17101637178887266</v>
      </c>
      <c r="V13" s="87">
        <f>分析係数表!D16</f>
        <v>0</v>
      </c>
      <c r="W13" s="88">
        <f t="shared" si="8"/>
        <v>0</v>
      </c>
      <c r="X13" s="76">
        <f>分析係数表!E16</f>
        <v>0</v>
      </c>
      <c r="Y13" s="89">
        <f t="shared" si="9"/>
        <v>0</v>
      </c>
    </row>
    <row r="14" spans="1:25" x14ac:dyDescent="0.2">
      <c r="A14" s="6" t="s">
        <v>2</v>
      </c>
      <c r="B14" s="5" t="s">
        <v>364</v>
      </c>
      <c r="C14" s="90"/>
      <c r="D14" s="76">
        <f>投入係数表!AH14</f>
        <v>1.9305019305019305E-3</v>
      </c>
      <c r="E14" s="77">
        <f t="shared" si="0"/>
        <v>0.19305019305019305</v>
      </c>
      <c r="F14" s="76">
        <f>分析係数表!C17</f>
        <v>6.074586697424067E-2</v>
      </c>
      <c r="G14" s="77">
        <f t="shared" si="1"/>
        <v>1.1727001346378508E-2</v>
      </c>
      <c r="H14" s="77">
        <v>1.972969491549529E-2</v>
      </c>
      <c r="I14" s="77">
        <f t="shared" si="2"/>
        <v>1.972969491549529E-2</v>
      </c>
      <c r="J14" s="76">
        <f>分析係数表!G17</f>
        <v>0.21321961620469082</v>
      </c>
      <c r="K14" s="78">
        <f t="shared" si="3"/>
        <v>4.2067579777175452E-3</v>
      </c>
      <c r="L14" s="79"/>
      <c r="M14" s="80"/>
      <c r="N14" s="81">
        <f>分析係数表!H17</f>
        <v>2.8520008260967912E-3</v>
      </c>
      <c r="O14" s="82">
        <f t="shared" si="4"/>
        <v>7.0470316292217908E-2</v>
      </c>
      <c r="P14" s="76">
        <f>分析係数表!C17</f>
        <v>6.074586697424067E-2</v>
      </c>
      <c r="Q14" s="82">
        <f t="shared" si="5"/>
        <v>4.2807804591197341E-3</v>
      </c>
      <c r="R14" s="83">
        <v>7.8082953574132767E-3</v>
      </c>
      <c r="S14" s="84">
        <f t="shared" si="6"/>
        <v>2.7537990272908566E-2</v>
      </c>
      <c r="T14" s="85">
        <f>分析係数表!F17</f>
        <v>0.32302771855010659</v>
      </c>
      <c r="U14" s="86">
        <f t="shared" si="7"/>
        <v>8.8955341713126811E-3</v>
      </c>
      <c r="V14" s="87">
        <f>分析係数表!D17</f>
        <v>9.5948827292110878E-2</v>
      </c>
      <c r="W14" s="88">
        <f t="shared" si="8"/>
        <v>0</v>
      </c>
      <c r="X14" s="76">
        <f>分析係数表!E17</f>
        <v>8.8486140724946691E-2</v>
      </c>
      <c r="Y14" s="89">
        <f t="shared" si="9"/>
        <v>0</v>
      </c>
    </row>
    <row r="15" spans="1:25" x14ac:dyDescent="0.2">
      <c r="A15" s="6" t="s">
        <v>3</v>
      </c>
      <c r="B15" s="5" t="s">
        <v>31</v>
      </c>
      <c r="C15" s="90"/>
      <c r="D15" s="76">
        <f>投入係数表!AH15</f>
        <v>2.2711787417669771E-4</v>
      </c>
      <c r="E15" s="77">
        <f t="shared" si="0"/>
        <v>2.2711787417669771E-2</v>
      </c>
      <c r="F15" s="76">
        <f>分析係数表!C18</f>
        <v>0.54911591355599221</v>
      </c>
      <c r="G15" s="77">
        <f t="shared" si="1"/>
        <v>1.2471403896343226E-2</v>
      </c>
      <c r="H15" s="77">
        <v>5.3014825011576679E-2</v>
      </c>
      <c r="I15" s="77">
        <f t="shared" si="2"/>
        <v>5.3014825011576679E-2</v>
      </c>
      <c r="J15" s="76">
        <f>分析係数表!G18</f>
        <v>0.21576398062527521</v>
      </c>
      <c r="K15" s="78">
        <f t="shared" si="3"/>
        <v>1.1438689676650186E-2</v>
      </c>
      <c r="L15" s="79"/>
      <c r="M15" s="80"/>
      <c r="N15" s="81">
        <f>分析係数表!H18</f>
        <v>4.5238633793259444E-4</v>
      </c>
      <c r="O15" s="82">
        <f t="shared" si="4"/>
        <v>1.1178050170489737E-2</v>
      </c>
      <c r="P15" s="76">
        <f>分析係数表!C18</f>
        <v>0.54911591355599221</v>
      </c>
      <c r="Q15" s="82">
        <f t="shared" si="5"/>
        <v>6.1380452311431861E-3</v>
      </c>
      <c r="R15" s="83">
        <v>1.4274441408155834E-2</v>
      </c>
      <c r="S15" s="84">
        <f t="shared" si="6"/>
        <v>6.7289266419732513E-2</v>
      </c>
      <c r="T15" s="85">
        <f>分析係数表!F18</f>
        <v>0.45985615734624979</v>
      </c>
      <c r="U15" s="86">
        <f t="shared" si="7"/>
        <v>3.0943383486426237E-2</v>
      </c>
      <c r="V15" s="87">
        <f>分析係数表!D18</f>
        <v>0.12417437252311757</v>
      </c>
      <c r="W15" s="88">
        <f t="shared" si="8"/>
        <v>0</v>
      </c>
      <c r="X15" s="76">
        <f>分析係数表!E18</f>
        <v>0.10024952297079114</v>
      </c>
      <c r="Y15" s="89">
        <f t="shared" si="9"/>
        <v>0</v>
      </c>
    </row>
    <row r="16" spans="1:25" x14ac:dyDescent="0.2">
      <c r="A16" s="6" t="s">
        <v>4</v>
      </c>
      <c r="B16" s="5" t="s">
        <v>32</v>
      </c>
      <c r="C16" s="90"/>
      <c r="D16" s="76">
        <f>投入係数表!AH16</f>
        <v>0</v>
      </c>
      <c r="E16" s="77">
        <f t="shared" si="0"/>
        <v>0</v>
      </c>
      <c r="F16" s="76">
        <f>分析係数表!C19</f>
        <v>2.9142663503896937E-2</v>
      </c>
      <c r="G16" s="77">
        <f t="shared" si="1"/>
        <v>0</v>
      </c>
      <c r="H16" s="77">
        <v>1.558388359716811E-3</v>
      </c>
      <c r="I16" s="77">
        <f t="shared" si="2"/>
        <v>1.558388359716811E-3</v>
      </c>
      <c r="J16" s="76">
        <f>分析係数表!G19</f>
        <v>5.9139784946236562E-2</v>
      </c>
      <c r="K16" s="78">
        <f t="shared" si="3"/>
        <v>9.2162752456370544E-5</v>
      </c>
      <c r="L16" s="79"/>
      <c r="M16" s="80"/>
      <c r="N16" s="81">
        <f>分析係数表!H19</f>
        <v>-1.1801382728676376E-4</v>
      </c>
      <c r="O16" s="82">
        <f t="shared" si="4"/>
        <v>-2.9160130879538446E-3</v>
      </c>
      <c r="P16" s="76">
        <f>分析係数表!C19</f>
        <v>2.9142663503896937E-2</v>
      </c>
      <c r="Q16" s="82">
        <f t="shared" si="5"/>
        <v>-8.498038819519832E-5</v>
      </c>
      <c r="R16" s="83">
        <v>1.8166332599653325E-4</v>
      </c>
      <c r="S16" s="84">
        <f t="shared" si="6"/>
        <v>1.7400516857133442E-3</v>
      </c>
      <c r="T16" s="85">
        <f>分析係数表!F19</f>
        <v>0.2446236559139785</v>
      </c>
      <c r="U16" s="86">
        <f t="shared" si="7"/>
        <v>4.2565780483847936E-4</v>
      </c>
      <c r="V16" s="87">
        <f>分析係数表!D19</f>
        <v>3.4946236559139782E-2</v>
      </c>
      <c r="W16" s="88">
        <f t="shared" si="8"/>
        <v>0</v>
      </c>
      <c r="X16" s="76">
        <f>分析係数表!E19</f>
        <v>1.8817204301075269E-2</v>
      </c>
      <c r="Y16" s="89">
        <f t="shared" si="9"/>
        <v>0</v>
      </c>
    </row>
    <row r="17" spans="1:25" x14ac:dyDescent="0.2">
      <c r="A17" s="6" t="s">
        <v>5</v>
      </c>
      <c r="B17" s="5" t="s">
        <v>33</v>
      </c>
      <c r="C17" s="90"/>
      <c r="D17" s="76">
        <f>投入係数表!AH17</f>
        <v>2.2711787417669771E-4</v>
      </c>
      <c r="E17" s="77">
        <f t="shared" si="0"/>
        <v>2.2711787417669771E-2</v>
      </c>
      <c r="F17" s="76">
        <f>分析係数表!C20</f>
        <v>9.9464422341239977E-3</v>
      </c>
      <c r="G17" s="77">
        <f t="shared" si="1"/>
        <v>2.2590148158355662E-4</v>
      </c>
      <c r="H17" s="77">
        <v>5.1879093049028268E-4</v>
      </c>
      <c r="I17" s="77">
        <f t="shared" si="2"/>
        <v>5.1879093049028268E-4</v>
      </c>
      <c r="J17" s="76">
        <f>分析係数表!G20</f>
        <v>0.10126582278481013</v>
      </c>
      <c r="K17" s="78">
        <f t="shared" si="3"/>
        <v>5.2535790429395714E-5</v>
      </c>
      <c r="L17" s="79"/>
      <c r="M17" s="80"/>
      <c r="N17" s="81">
        <f>分析係数表!H20</f>
        <v>5.6056567961212792E-4</v>
      </c>
      <c r="O17" s="82">
        <f t="shared" si="4"/>
        <v>1.3851062167780762E-2</v>
      </c>
      <c r="P17" s="76">
        <f>分析係数表!C20</f>
        <v>9.9464422341239977E-3</v>
      </c>
      <c r="Q17" s="82">
        <f t="shared" si="5"/>
        <v>1.3776878973309167E-4</v>
      </c>
      <c r="R17" s="83">
        <v>2.4891708128710165E-4</v>
      </c>
      <c r="S17" s="84">
        <f t="shared" si="6"/>
        <v>7.6770801177738438E-4</v>
      </c>
      <c r="T17" s="85">
        <f>分析係数表!F20</f>
        <v>0.22784810126582278</v>
      </c>
      <c r="U17" s="86">
        <f t="shared" si="7"/>
        <v>1.7492081281003695E-4</v>
      </c>
      <c r="V17" s="87">
        <f>分析係数表!D20</f>
        <v>1.2658227848101266E-2</v>
      </c>
      <c r="W17" s="88">
        <f t="shared" si="8"/>
        <v>0</v>
      </c>
      <c r="X17" s="76">
        <f>分析係数表!E20</f>
        <v>0</v>
      </c>
      <c r="Y17" s="89">
        <f t="shared" si="9"/>
        <v>0</v>
      </c>
    </row>
    <row r="18" spans="1:25" x14ac:dyDescent="0.2">
      <c r="A18" s="6" t="s">
        <v>6</v>
      </c>
      <c r="B18" s="5" t="s">
        <v>34</v>
      </c>
      <c r="C18" s="90"/>
      <c r="D18" s="76">
        <f>投入係数表!AH18</f>
        <v>4.4287985464456052E-3</v>
      </c>
      <c r="E18" s="77">
        <f t="shared" si="0"/>
        <v>0.44287985464456053</v>
      </c>
      <c r="F18" s="76">
        <f>分析係数表!C21</f>
        <v>0.16340425531914893</v>
      </c>
      <c r="G18" s="77">
        <f t="shared" si="1"/>
        <v>7.2368452844047332E-2</v>
      </c>
      <c r="H18" s="77">
        <v>9.0951380673938251E-2</v>
      </c>
      <c r="I18" s="77">
        <f t="shared" si="2"/>
        <v>9.0951380673938251E-2</v>
      </c>
      <c r="J18" s="76">
        <f>分析係数表!G21</f>
        <v>0.28521373510861947</v>
      </c>
      <c r="K18" s="78">
        <f t="shared" si="3"/>
        <v>2.5940582995299836E-2</v>
      </c>
      <c r="L18" s="79"/>
      <c r="M18" s="80"/>
      <c r="N18" s="81">
        <f>分析係数表!H21</f>
        <v>9.2444164707964954E-4</v>
      </c>
      <c r="O18" s="82">
        <f t="shared" si="4"/>
        <v>2.2842102522305115E-2</v>
      </c>
      <c r="P18" s="76">
        <f>分析係数表!C21</f>
        <v>0.16340425531914893</v>
      </c>
      <c r="Q18" s="82">
        <f t="shared" si="5"/>
        <v>3.7324967525809208E-3</v>
      </c>
      <c r="R18" s="83">
        <v>7.8710242507664344E-3</v>
      </c>
      <c r="S18" s="84">
        <f t="shared" si="6"/>
        <v>9.882240492470469E-2</v>
      </c>
      <c r="T18" s="85">
        <f>分析係数表!F21</f>
        <v>0.42560149497780891</v>
      </c>
      <c r="U18" s="86">
        <f t="shared" si="7"/>
        <v>4.20589632732567E-2</v>
      </c>
      <c r="V18" s="87">
        <f>分析係数表!D21</f>
        <v>2.6862882504087832E-2</v>
      </c>
      <c r="W18" s="88">
        <f t="shared" si="8"/>
        <v>0</v>
      </c>
      <c r="X18" s="76">
        <f>分析係数表!E21</f>
        <v>1.5884139219808455E-2</v>
      </c>
      <c r="Y18" s="89">
        <f t="shared" si="9"/>
        <v>0</v>
      </c>
    </row>
    <row r="19" spans="1:25" x14ac:dyDescent="0.2">
      <c r="A19" s="6" t="s">
        <v>7</v>
      </c>
      <c r="B19" s="5" t="s">
        <v>268</v>
      </c>
      <c r="C19" s="90"/>
      <c r="D19" s="76">
        <f>投入係数表!AH19</f>
        <v>3.4067681126504656E-4</v>
      </c>
      <c r="E19" s="77">
        <f t="shared" si="0"/>
        <v>3.4067681126504656E-2</v>
      </c>
      <c r="F19" s="76">
        <f>分析係数表!C22</f>
        <v>3.8216560509554132E-2</v>
      </c>
      <c r="G19" s="77">
        <f t="shared" si="1"/>
        <v>1.3019495971912604E-3</v>
      </c>
      <c r="H19" s="77">
        <v>2.9230626667434796E-3</v>
      </c>
      <c r="I19" s="77">
        <f t="shared" si="2"/>
        <v>2.9230626667434796E-3</v>
      </c>
      <c r="J19" s="76">
        <f>分析係数表!G22</f>
        <v>0.19408999328408327</v>
      </c>
      <c r="K19" s="78">
        <f t="shared" si="3"/>
        <v>5.673372133571965E-4</v>
      </c>
      <c r="L19" s="79"/>
      <c r="M19" s="80"/>
      <c r="N19" s="81">
        <f>分析係数表!H22</f>
        <v>3.9337942428921259E-5</v>
      </c>
      <c r="O19" s="82">
        <f t="shared" si="4"/>
        <v>9.7200436265128156E-4</v>
      </c>
      <c r="P19" s="76">
        <f>分析係数表!C22</f>
        <v>3.8216560509554132E-2</v>
      </c>
      <c r="Q19" s="82">
        <f t="shared" si="5"/>
        <v>3.7146663540813298E-5</v>
      </c>
      <c r="R19" s="83">
        <v>3.4710579442764997E-4</v>
      </c>
      <c r="S19" s="84">
        <f t="shared" si="6"/>
        <v>3.2701684611711294E-3</v>
      </c>
      <c r="T19" s="85">
        <f>分析係数表!F22</f>
        <v>0.41168569509738079</v>
      </c>
      <c r="U19" s="86">
        <f t="shared" si="7"/>
        <v>1.3462815760227685E-3</v>
      </c>
      <c r="V19" s="87">
        <f>分析係数表!D22</f>
        <v>5.4398925453324379E-2</v>
      </c>
      <c r="W19" s="88">
        <f t="shared" si="8"/>
        <v>0</v>
      </c>
      <c r="X19" s="76">
        <f>分析係数表!E22</f>
        <v>5.104096709200806E-2</v>
      </c>
      <c r="Y19" s="89">
        <f t="shared" si="9"/>
        <v>0</v>
      </c>
    </row>
    <row r="20" spans="1:25" x14ac:dyDescent="0.2">
      <c r="A20" s="6" t="s">
        <v>8</v>
      </c>
      <c r="B20" s="5" t="s">
        <v>269</v>
      </c>
      <c r="C20" s="90"/>
      <c r="D20" s="76">
        <f>投入係数表!AH20</f>
        <v>0</v>
      </c>
      <c r="E20" s="77">
        <f t="shared" si="0"/>
        <v>0</v>
      </c>
      <c r="F20" s="76">
        <f>分析係数表!C23</f>
        <v>0</v>
      </c>
      <c r="G20" s="77">
        <f t="shared" si="1"/>
        <v>0</v>
      </c>
      <c r="H20" s="77">
        <v>0</v>
      </c>
      <c r="I20" s="77">
        <f t="shared" si="2"/>
        <v>0</v>
      </c>
      <c r="J20" s="76">
        <f>分析係数表!G23</f>
        <v>0.21578395385422128</v>
      </c>
      <c r="K20" s="78">
        <f t="shared" si="3"/>
        <v>0</v>
      </c>
      <c r="L20" s="79"/>
      <c r="M20" s="80"/>
      <c r="N20" s="81">
        <f>分析係数表!H23</f>
        <v>2.9503456821690941E-5</v>
      </c>
      <c r="O20" s="82">
        <f t="shared" si="4"/>
        <v>7.2900327198846114E-4</v>
      </c>
      <c r="P20" s="76">
        <f>分析係数表!C23</f>
        <v>0</v>
      </c>
      <c r="Q20" s="82">
        <f t="shared" si="5"/>
        <v>0</v>
      </c>
      <c r="R20" s="83">
        <v>0</v>
      </c>
      <c r="S20" s="84">
        <f t="shared" si="6"/>
        <v>0</v>
      </c>
      <c r="T20" s="85">
        <f>分析係数表!F23</f>
        <v>0.44087572102779232</v>
      </c>
      <c r="U20" s="86">
        <f t="shared" si="7"/>
        <v>0</v>
      </c>
      <c r="V20" s="87">
        <f>分析係数表!D23</f>
        <v>3.2773990561090718E-2</v>
      </c>
      <c r="W20" s="88">
        <f t="shared" si="8"/>
        <v>0</v>
      </c>
      <c r="X20" s="76">
        <f>分析係数表!E23</f>
        <v>2.9103303618248557E-2</v>
      </c>
      <c r="Y20" s="89">
        <f t="shared" si="9"/>
        <v>0</v>
      </c>
    </row>
    <row r="21" spans="1:25" x14ac:dyDescent="0.2">
      <c r="A21" s="6" t="s">
        <v>9</v>
      </c>
      <c r="B21" s="5" t="s">
        <v>270</v>
      </c>
      <c r="C21" s="90"/>
      <c r="D21" s="76">
        <f>投入係数表!AH21</f>
        <v>3.1796502384737681E-3</v>
      </c>
      <c r="E21" s="77">
        <f t="shared" si="0"/>
        <v>0.31796502384737679</v>
      </c>
      <c r="F21" s="76">
        <f>分析係数表!C24</f>
        <v>0.44444444444444442</v>
      </c>
      <c r="G21" s="77">
        <f t="shared" si="1"/>
        <v>0.14131778837661191</v>
      </c>
      <c r="H21" s="77">
        <v>0.1580239919142547</v>
      </c>
      <c r="I21" s="77">
        <f t="shared" si="2"/>
        <v>0.1580239919142547</v>
      </c>
      <c r="J21" s="76">
        <f>分析係数表!G24</f>
        <v>0.20874587458745875</v>
      </c>
      <c r="K21" s="78">
        <f t="shared" si="3"/>
        <v>3.2986856397942604E-2</v>
      </c>
      <c r="L21" s="79"/>
      <c r="M21" s="80"/>
      <c r="N21" s="81">
        <f>分析係数表!H24</f>
        <v>3.6387596746752162E-4</v>
      </c>
      <c r="O21" s="82">
        <f t="shared" si="4"/>
        <v>8.9910403545243548E-3</v>
      </c>
      <c r="P21" s="76">
        <f>分析係数表!C24</f>
        <v>0.44444444444444442</v>
      </c>
      <c r="Q21" s="82">
        <f t="shared" si="5"/>
        <v>3.9960179353441573E-3</v>
      </c>
      <c r="R21" s="83">
        <v>1.3925225178078249E-2</v>
      </c>
      <c r="S21" s="84">
        <f t="shared" si="6"/>
        <v>0.17194921709233296</v>
      </c>
      <c r="T21" s="85">
        <f>分析係数表!F24</f>
        <v>0.39356435643564358</v>
      </c>
      <c r="U21" s="86">
        <f t="shared" si="7"/>
        <v>6.7673082964556791E-2</v>
      </c>
      <c r="V21" s="87">
        <f>分析係数表!D24</f>
        <v>4.9504950495049507E-2</v>
      </c>
      <c r="W21" s="88">
        <f t="shared" si="8"/>
        <v>0</v>
      </c>
      <c r="X21" s="76">
        <f>分析係数表!E24</f>
        <v>5.1980198019801978E-2</v>
      </c>
      <c r="Y21" s="89">
        <f t="shared" si="9"/>
        <v>0</v>
      </c>
    </row>
    <row r="22" spans="1:25" x14ac:dyDescent="0.2">
      <c r="A22" s="6" t="s">
        <v>10</v>
      </c>
      <c r="B22" s="5" t="s">
        <v>271</v>
      </c>
      <c r="C22" s="90"/>
      <c r="D22" s="76">
        <f>投入係数表!AH22</f>
        <v>2.1576198046786284E-3</v>
      </c>
      <c r="E22" s="77">
        <f t="shared" si="0"/>
        <v>0.21576198046786282</v>
      </c>
      <c r="F22" s="76">
        <f>分析係数表!C25</f>
        <v>6.3926940639269514E-3</v>
      </c>
      <c r="G22" s="77">
        <f t="shared" si="1"/>
        <v>1.3793003317580294E-3</v>
      </c>
      <c r="H22" s="77">
        <v>1.8578278267429853E-3</v>
      </c>
      <c r="I22" s="77">
        <f t="shared" si="2"/>
        <v>1.8578278267429853E-3</v>
      </c>
      <c r="J22" s="76">
        <f>分析係数表!G25</f>
        <v>0.2</v>
      </c>
      <c r="K22" s="78">
        <f t="shared" si="3"/>
        <v>3.7156556534859706E-4</v>
      </c>
      <c r="L22" s="79"/>
      <c r="M22" s="80"/>
      <c r="N22" s="81">
        <f>分析係数表!H25</f>
        <v>5.212277371832066E-4</v>
      </c>
      <c r="O22" s="82">
        <f t="shared" si="4"/>
        <v>1.287905780512948E-2</v>
      </c>
      <c r="P22" s="76">
        <f>分析係数表!C25</f>
        <v>6.3926940639269514E-3</v>
      </c>
      <c r="Q22" s="82">
        <f t="shared" si="5"/>
        <v>8.2331876379823293E-5</v>
      </c>
      <c r="R22" s="83">
        <v>2.1657401746680787E-4</v>
      </c>
      <c r="S22" s="84">
        <f t="shared" si="6"/>
        <v>2.0744018442097932E-3</v>
      </c>
      <c r="T22" s="85">
        <f>分析係数表!F25</f>
        <v>0.35238095238095241</v>
      </c>
      <c r="U22" s="86">
        <f t="shared" si="7"/>
        <v>7.3097969748345097E-4</v>
      </c>
      <c r="V22" s="87">
        <f>分析係数表!D25</f>
        <v>0.33333333333333331</v>
      </c>
      <c r="W22" s="88">
        <f t="shared" si="8"/>
        <v>0</v>
      </c>
      <c r="X22" s="76">
        <f>分析係数表!E25</f>
        <v>6.6666666666666666E-2</v>
      </c>
      <c r="Y22" s="89">
        <f t="shared" si="9"/>
        <v>0</v>
      </c>
    </row>
    <row r="23" spans="1:25" x14ac:dyDescent="0.2">
      <c r="A23" s="6" t="s">
        <v>11</v>
      </c>
      <c r="B23" s="5" t="s">
        <v>35</v>
      </c>
      <c r="C23" s="90"/>
      <c r="D23" s="76">
        <f>投入係数表!AH23</f>
        <v>1.9305019305019305E-3</v>
      </c>
      <c r="E23" s="77">
        <f t="shared" si="0"/>
        <v>0.19305019305019305</v>
      </c>
      <c r="F23" s="76">
        <f>分析係数表!C26</f>
        <v>0.22258379433778064</v>
      </c>
      <c r="G23" s="77">
        <f t="shared" si="1"/>
        <v>4.2969844466753018E-2</v>
      </c>
      <c r="H23" s="77">
        <v>5.22369183362082E-2</v>
      </c>
      <c r="I23" s="77">
        <f t="shared" si="2"/>
        <v>5.22369183362082E-2</v>
      </c>
      <c r="J23" s="76">
        <f>分析係数表!G26</f>
        <v>0.19608865710560625</v>
      </c>
      <c r="K23" s="78">
        <f t="shared" si="3"/>
        <v>1.0243067167882286E-2</v>
      </c>
      <c r="L23" s="79"/>
      <c r="M23" s="80"/>
      <c r="N23" s="81">
        <f>分析係数表!H26</f>
        <v>1.1073630793741334E-2</v>
      </c>
      <c r="O23" s="82">
        <f t="shared" si="4"/>
        <v>0.27361922808633576</v>
      </c>
      <c r="P23" s="76">
        <f>分析係数表!C26</f>
        <v>0.22258379433778064</v>
      </c>
      <c r="Q23" s="82">
        <f t="shared" si="5"/>
        <v>6.0903205991231252E-2</v>
      </c>
      <c r="R23" s="83">
        <v>6.4041077985564021E-2</v>
      </c>
      <c r="S23" s="84">
        <f t="shared" si="6"/>
        <v>0.11627799632177221</v>
      </c>
      <c r="T23" s="85">
        <f>分析係数表!F26</f>
        <v>0.33481095176010428</v>
      </c>
      <c r="U23" s="86">
        <f t="shared" si="7"/>
        <v>3.8931146617250459E-2</v>
      </c>
      <c r="V23" s="87">
        <f>分析係数表!D26</f>
        <v>0.20704041720990873</v>
      </c>
      <c r="W23" s="88">
        <f t="shared" si="8"/>
        <v>0</v>
      </c>
      <c r="X23" s="76">
        <f>分析係数表!E26</f>
        <v>0.22842242503259452</v>
      </c>
      <c r="Y23" s="89">
        <f t="shared" si="9"/>
        <v>0</v>
      </c>
    </row>
    <row r="24" spans="1:25" x14ac:dyDescent="0.2">
      <c r="A24" s="6" t="s">
        <v>12</v>
      </c>
      <c r="B24" s="5" t="s">
        <v>365</v>
      </c>
      <c r="C24" s="90"/>
      <c r="D24" s="76">
        <f>投入係数表!AH24</f>
        <v>1.7033840563252327E-3</v>
      </c>
      <c r="E24" s="77">
        <f t="shared" si="0"/>
        <v>0.17033840563252328</v>
      </c>
      <c r="F24" s="76">
        <f>分析係数表!C27</f>
        <v>1.0521885521885488E-2</v>
      </c>
      <c r="G24" s="77">
        <f t="shared" si="1"/>
        <v>1.7922812040459043E-3</v>
      </c>
      <c r="H24" s="77">
        <v>1.8828298737844542E-3</v>
      </c>
      <c r="I24" s="77">
        <f t="shared" si="2"/>
        <v>1.8828298737844542E-3</v>
      </c>
      <c r="J24" s="76">
        <f>分析係数表!G27</f>
        <v>0.17391304347826086</v>
      </c>
      <c r="K24" s="78">
        <f t="shared" si="3"/>
        <v>3.2744867370164421E-4</v>
      </c>
      <c r="L24" s="79"/>
      <c r="M24" s="80"/>
      <c r="N24" s="81">
        <f>分析係数表!H27</f>
        <v>1.0867106595989497E-2</v>
      </c>
      <c r="O24" s="82">
        <f t="shared" si="4"/>
        <v>0.26851620518241653</v>
      </c>
      <c r="P24" s="76">
        <f>分析係数表!C27</f>
        <v>1.0521885521885488E-2</v>
      </c>
      <c r="Q24" s="82">
        <f t="shared" si="5"/>
        <v>2.8252967717005014E-3</v>
      </c>
      <c r="R24" s="83">
        <v>2.8483753601678259E-3</v>
      </c>
      <c r="S24" s="84">
        <f t="shared" si="6"/>
        <v>4.7312052339522799E-3</v>
      </c>
      <c r="T24" s="85">
        <f>分析係数表!F27</f>
        <v>0.36231884057971014</v>
      </c>
      <c r="U24" s="86">
        <f t="shared" si="7"/>
        <v>1.7142047949102463E-3</v>
      </c>
      <c r="V24" s="87">
        <f>分析係数表!D27</f>
        <v>0</v>
      </c>
      <c r="W24" s="88">
        <f t="shared" si="8"/>
        <v>0</v>
      </c>
      <c r="X24" s="76">
        <f>分析係数表!E27</f>
        <v>0</v>
      </c>
      <c r="Y24" s="89">
        <f t="shared" si="9"/>
        <v>0</v>
      </c>
    </row>
    <row r="25" spans="1:25" x14ac:dyDescent="0.2">
      <c r="A25" s="6" t="s">
        <v>13</v>
      </c>
      <c r="B25" s="5" t="s">
        <v>191</v>
      </c>
      <c r="C25" s="90"/>
      <c r="D25" s="76">
        <f>投入係数表!AH25</f>
        <v>5.5643879173290934E-3</v>
      </c>
      <c r="E25" s="77">
        <f t="shared" si="0"/>
        <v>0.55643879173290933</v>
      </c>
      <c r="F25" s="76">
        <f>分析係数表!C28</f>
        <v>5.934473521533068E-2</v>
      </c>
      <c r="G25" s="77">
        <f t="shared" si="1"/>
        <v>3.302171275892804E-2</v>
      </c>
      <c r="H25" s="77">
        <v>4.0349718070132733E-2</v>
      </c>
      <c r="I25" s="77">
        <f t="shared" si="2"/>
        <v>4.0349718070132733E-2</v>
      </c>
      <c r="J25" s="76">
        <f>分析係数表!G28</f>
        <v>0.12525252525252525</v>
      </c>
      <c r="K25" s="78">
        <f t="shared" si="3"/>
        <v>5.053904081511575E-3</v>
      </c>
      <c r="L25" s="79"/>
      <c r="M25" s="80"/>
      <c r="N25" s="81">
        <f>分析係数表!H28</f>
        <v>2.0780268088077654E-2</v>
      </c>
      <c r="O25" s="82">
        <f t="shared" si="4"/>
        <v>0.51346130457053951</v>
      </c>
      <c r="P25" s="76">
        <f>分析係数表!C28</f>
        <v>5.934473521533068E-2</v>
      </c>
      <c r="Q25" s="82">
        <f t="shared" si="5"/>
        <v>3.0471225163056927E-2</v>
      </c>
      <c r="R25" s="83">
        <v>3.2603692391834874E-2</v>
      </c>
      <c r="S25" s="84">
        <f t="shared" si="6"/>
        <v>7.2953410461967599E-2</v>
      </c>
      <c r="T25" s="85">
        <f>分析係数表!F28</f>
        <v>0.21414141414141413</v>
      </c>
      <c r="U25" s="86">
        <f t="shared" si="7"/>
        <v>1.5622346482764778E-2</v>
      </c>
      <c r="V25" s="87">
        <f>分析係数表!D28</f>
        <v>5.909090909090909E-2</v>
      </c>
      <c r="W25" s="88">
        <f t="shared" si="8"/>
        <v>0</v>
      </c>
      <c r="X25" s="76">
        <f>分析係数表!E28</f>
        <v>5.4040404040404041E-2</v>
      </c>
      <c r="Y25" s="89">
        <f t="shared" si="9"/>
        <v>0</v>
      </c>
    </row>
    <row r="26" spans="1:25" x14ac:dyDescent="0.2">
      <c r="A26" s="6" t="s">
        <v>14</v>
      </c>
      <c r="B26" s="5" t="s">
        <v>50</v>
      </c>
      <c r="C26" s="90"/>
      <c r="D26" s="76">
        <f>投入係数表!AH26</f>
        <v>8.9711560299795597E-3</v>
      </c>
      <c r="E26" s="77">
        <f t="shared" si="0"/>
        <v>0.89711560299795601</v>
      </c>
      <c r="F26" s="76">
        <f>分析係数表!C29</f>
        <v>0.10737736577829282</v>
      </c>
      <c r="G26" s="77">
        <f t="shared" si="1"/>
        <v>9.6329910248525247E-2</v>
      </c>
      <c r="H26" s="77">
        <v>0.10478869828066233</v>
      </c>
      <c r="I26" s="77">
        <f t="shared" si="2"/>
        <v>0.10478869828066233</v>
      </c>
      <c r="J26" s="76">
        <f>分析係数表!G29</f>
        <v>0.26220204313280365</v>
      </c>
      <c r="K26" s="78">
        <f t="shared" si="3"/>
        <v>2.7475810786416571E-2</v>
      </c>
      <c r="L26" s="79"/>
      <c r="M26" s="80"/>
      <c r="N26" s="81">
        <f>分析係数表!H29</f>
        <v>9.8049821504086233E-3</v>
      </c>
      <c r="O26" s="82">
        <f t="shared" si="4"/>
        <v>0.24227208739083192</v>
      </c>
      <c r="P26" s="76">
        <f>分析係数表!C29</f>
        <v>0.10737736577829282</v>
      </c>
      <c r="Q26" s="82">
        <f t="shared" si="5"/>
        <v>2.6014538545635884E-2</v>
      </c>
      <c r="R26" s="83">
        <v>3.3370979222502255E-2</v>
      </c>
      <c r="S26" s="84">
        <f t="shared" si="6"/>
        <v>0.13815967750316457</v>
      </c>
      <c r="T26" s="85">
        <f>分析係数表!F29</f>
        <v>0.42792281498297391</v>
      </c>
      <c r="U26" s="86">
        <f t="shared" si="7"/>
        <v>5.9121678114294036E-2</v>
      </c>
      <c r="V26" s="87">
        <f>分析係数表!D29</f>
        <v>0.20204313280363223</v>
      </c>
      <c r="W26" s="88">
        <f t="shared" si="8"/>
        <v>0</v>
      </c>
      <c r="X26" s="76">
        <f>分析係数表!E29</f>
        <v>0.12031782065834279</v>
      </c>
      <c r="Y26" s="89">
        <f t="shared" si="9"/>
        <v>0</v>
      </c>
    </row>
    <row r="27" spans="1:25" x14ac:dyDescent="0.2">
      <c r="A27" s="6" t="s">
        <v>15</v>
      </c>
      <c r="B27" s="5" t="s">
        <v>36</v>
      </c>
      <c r="C27" s="90"/>
      <c r="D27" s="76">
        <f>投入係数表!AH27</f>
        <v>8.1762434703611178E-3</v>
      </c>
      <c r="E27" s="77">
        <f t="shared" si="0"/>
        <v>0.81762434703611175</v>
      </c>
      <c r="F27" s="76">
        <f>分析係数表!C30</f>
        <v>1</v>
      </c>
      <c r="G27" s="77">
        <f t="shared" si="1"/>
        <v>0.81762434703611175</v>
      </c>
      <c r="H27" s="77">
        <v>0.85602610537156998</v>
      </c>
      <c r="I27" s="77">
        <f t="shared" si="2"/>
        <v>0.85602610537156998</v>
      </c>
      <c r="J27" s="76">
        <f>分析係数表!G30</f>
        <v>0.34459787999611008</v>
      </c>
      <c r="K27" s="78">
        <f t="shared" si="3"/>
        <v>0.29498478113236976</v>
      </c>
      <c r="L27" s="79"/>
      <c r="M27" s="80"/>
      <c r="N27" s="81">
        <f>分析係数表!H30</f>
        <v>0</v>
      </c>
      <c r="O27" s="82">
        <f t="shared" si="4"/>
        <v>0</v>
      </c>
      <c r="P27" s="76">
        <f>分析係数表!C30</f>
        <v>1</v>
      </c>
      <c r="Q27" s="82">
        <f t="shared" si="5"/>
        <v>0</v>
      </c>
      <c r="R27" s="83">
        <v>6.1770776488837546E-2</v>
      </c>
      <c r="S27" s="84">
        <f t="shared" si="6"/>
        <v>0.91779688186040753</v>
      </c>
      <c r="T27" s="85">
        <f>分析係数表!F30</f>
        <v>0.44063016629388313</v>
      </c>
      <c r="U27" s="86">
        <f t="shared" si="7"/>
        <v>0.40440899267815877</v>
      </c>
      <c r="V27" s="87">
        <f>分析係数表!D30</f>
        <v>9.4184576485461441E-2</v>
      </c>
      <c r="W27" s="88">
        <f t="shared" si="8"/>
        <v>0</v>
      </c>
      <c r="X27" s="76">
        <f>分析係数表!E30</f>
        <v>6.5934065934065936E-2</v>
      </c>
      <c r="Y27" s="89">
        <f t="shared" si="9"/>
        <v>0</v>
      </c>
    </row>
    <row r="28" spans="1:25" x14ac:dyDescent="0.2">
      <c r="A28" s="6" t="s">
        <v>16</v>
      </c>
      <c r="B28" s="5" t="s">
        <v>192</v>
      </c>
      <c r="C28" s="90"/>
      <c r="D28" s="76">
        <f>投入係数表!AH28</f>
        <v>1.2150806268453327E-2</v>
      </c>
      <c r="E28" s="77">
        <f t="shared" si="0"/>
        <v>1.2150806268453327</v>
      </c>
      <c r="F28" s="76">
        <f>分析係数表!C31</f>
        <v>0.18861092824226466</v>
      </c>
      <c r="G28" s="77">
        <f t="shared" si="1"/>
        <v>0.22917748491849102</v>
      </c>
      <c r="H28" s="77">
        <v>0.27869707652016429</v>
      </c>
      <c r="I28" s="77">
        <f t="shared" si="2"/>
        <v>0.27869707652016429</v>
      </c>
      <c r="J28" s="76">
        <f>分析係数表!G31</f>
        <v>7.1118820468343447E-2</v>
      </c>
      <c r="K28" s="78">
        <f t="shared" si="3"/>
        <v>1.9820607350089739E-2</v>
      </c>
      <c r="L28" s="79"/>
      <c r="M28" s="80"/>
      <c r="N28" s="81">
        <f>分析係数表!H31</f>
        <v>2.3061868748955085E-2</v>
      </c>
      <c r="O28" s="82">
        <f t="shared" si="4"/>
        <v>0.56983755760431376</v>
      </c>
      <c r="P28" s="76">
        <f>分析係数表!C31</f>
        <v>0.18861092824226466</v>
      </c>
      <c r="Q28" s="82">
        <f t="shared" si="5"/>
        <v>0.10747759068705458</v>
      </c>
      <c r="R28" s="83">
        <v>0.13835750395511215</v>
      </c>
      <c r="S28" s="84">
        <f t="shared" si="6"/>
        <v>0.41705458047527644</v>
      </c>
      <c r="T28" s="85">
        <f>分析係数表!F31</f>
        <v>0.34518647007805725</v>
      </c>
      <c r="U28" s="86">
        <f t="shared" si="7"/>
        <v>0.14396159846414572</v>
      </c>
      <c r="V28" s="87">
        <f>分析係数表!D31</f>
        <v>8.6730268863833475E-4</v>
      </c>
      <c r="W28" s="88">
        <f t="shared" si="8"/>
        <v>0</v>
      </c>
      <c r="X28" s="76">
        <f>分析係数表!E31</f>
        <v>8.6730268863833475E-4</v>
      </c>
      <c r="Y28" s="89">
        <f t="shared" si="9"/>
        <v>0</v>
      </c>
    </row>
    <row r="29" spans="1:25" x14ac:dyDescent="0.2">
      <c r="A29" s="6" t="s">
        <v>17</v>
      </c>
      <c r="B29" s="5" t="s">
        <v>272</v>
      </c>
      <c r="C29" s="90"/>
      <c r="D29" s="76">
        <f>投入係数表!AH29</f>
        <v>4.0881217351805589E-3</v>
      </c>
      <c r="E29" s="77">
        <f t="shared" si="0"/>
        <v>0.40881217351805588</v>
      </c>
      <c r="F29" s="76">
        <f>分析係数表!C32</f>
        <v>1</v>
      </c>
      <c r="G29" s="77">
        <f t="shared" si="1"/>
        <v>0.40881217351805588</v>
      </c>
      <c r="H29" s="77">
        <v>0.48117823866388115</v>
      </c>
      <c r="I29" s="77">
        <f t="shared" si="2"/>
        <v>0.48117823866388115</v>
      </c>
      <c r="J29" s="76">
        <f>分析係数表!G32</f>
        <v>0.14006342494714588</v>
      </c>
      <c r="K29" s="78">
        <f t="shared" si="3"/>
        <v>6.7395472117298363E-2</v>
      </c>
      <c r="L29" s="79"/>
      <c r="M29" s="80"/>
      <c r="N29" s="81">
        <f>分析係数表!H32</f>
        <v>6.5891053568443107E-3</v>
      </c>
      <c r="O29" s="82">
        <f t="shared" si="4"/>
        <v>0.16281073074408967</v>
      </c>
      <c r="P29" s="76">
        <f>分析係数表!C32</f>
        <v>1</v>
      </c>
      <c r="Q29" s="82">
        <f t="shared" si="5"/>
        <v>0.16281073074408967</v>
      </c>
      <c r="R29" s="83">
        <v>0.21254562632244756</v>
      </c>
      <c r="S29" s="84">
        <f t="shared" si="6"/>
        <v>0.69372386498632865</v>
      </c>
      <c r="T29" s="85">
        <f>分析係数表!F32</f>
        <v>0.48202959830866809</v>
      </c>
      <c r="U29" s="86">
        <f t="shared" si="7"/>
        <v>0.33439543597649668</v>
      </c>
      <c r="V29" s="87">
        <f>分析係数表!D32</f>
        <v>1.7441860465116279E-2</v>
      </c>
      <c r="W29" s="88">
        <f t="shared" si="8"/>
        <v>0</v>
      </c>
      <c r="X29" s="76">
        <f>分析係数表!E32</f>
        <v>2.6427061310782242E-2</v>
      </c>
      <c r="Y29" s="89">
        <f t="shared" si="9"/>
        <v>0</v>
      </c>
    </row>
    <row r="30" spans="1:25" x14ac:dyDescent="0.2">
      <c r="A30" s="6" t="s">
        <v>18</v>
      </c>
      <c r="B30" s="5" t="s">
        <v>273</v>
      </c>
      <c r="C30" s="90"/>
      <c r="D30" s="76">
        <f>投入係数表!AH30</f>
        <v>2.7481262775380422E-2</v>
      </c>
      <c r="E30" s="77">
        <f t="shared" si="0"/>
        <v>2.7481262775380424</v>
      </c>
      <c r="F30" s="76">
        <f>分析係数表!C33</f>
        <v>0.72406639004149376</v>
      </c>
      <c r="G30" s="77">
        <f t="shared" si="1"/>
        <v>1.9898258731551386</v>
      </c>
      <c r="H30" s="77">
        <v>2.0008503523588095</v>
      </c>
      <c r="I30" s="77">
        <f t="shared" si="2"/>
        <v>2.0008503523588095</v>
      </c>
      <c r="J30" s="76">
        <f>分析係数表!G33</f>
        <v>0.50714966634890368</v>
      </c>
      <c r="K30" s="78">
        <f t="shared" si="3"/>
        <v>1.0147305886128566</v>
      </c>
      <c r="L30" s="79"/>
      <c r="M30" s="80"/>
      <c r="N30" s="81">
        <f>分析係数表!H33</f>
        <v>9.6377958950857076E-4</v>
      </c>
      <c r="O30" s="82">
        <f t="shared" si="4"/>
        <v>2.3814106884956398E-2</v>
      </c>
      <c r="P30" s="76">
        <f>分析係数表!C33</f>
        <v>0.72406639004149376</v>
      </c>
      <c r="Q30" s="82">
        <f t="shared" si="5"/>
        <v>1.724299440425266E-2</v>
      </c>
      <c r="R30" s="83">
        <v>5.3416435040833932E-2</v>
      </c>
      <c r="S30" s="84">
        <f t="shared" si="6"/>
        <v>2.0542667873996434</v>
      </c>
      <c r="T30" s="85">
        <f>分析係数表!F33</f>
        <v>0.64537654909437558</v>
      </c>
      <c r="U30" s="86">
        <f t="shared" si="7"/>
        <v>1.3257756101711711</v>
      </c>
      <c r="V30" s="87">
        <f>分析係数表!D33</f>
        <v>8.8655862726406104E-2</v>
      </c>
      <c r="W30" s="88">
        <f t="shared" si="8"/>
        <v>0</v>
      </c>
      <c r="X30" s="76">
        <f>分析係数表!E33</f>
        <v>8.3889418493803616E-2</v>
      </c>
      <c r="Y30" s="89">
        <f t="shared" si="9"/>
        <v>0</v>
      </c>
    </row>
    <row r="31" spans="1:25" x14ac:dyDescent="0.2">
      <c r="A31" s="6" t="s">
        <v>19</v>
      </c>
      <c r="B31" s="5" t="s">
        <v>274</v>
      </c>
      <c r="C31" s="90"/>
      <c r="D31" s="76">
        <f>投入係数表!AH31</f>
        <v>9.879627526686351E-3</v>
      </c>
      <c r="E31" s="77">
        <f t="shared" si="0"/>
        <v>0.98796275266863509</v>
      </c>
      <c r="F31" s="76">
        <f>分析係数表!C34</f>
        <v>0.32384390579336431</v>
      </c>
      <c r="G31" s="77">
        <f t="shared" si="1"/>
        <v>0.31994571660257437</v>
      </c>
      <c r="H31" s="77">
        <v>0.41911403620880305</v>
      </c>
      <c r="I31" s="77">
        <f t="shared" si="2"/>
        <v>0.41911403620880305</v>
      </c>
      <c r="J31" s="76">
        <f>分析係数表!G34</f>
        <v>0.42504523132592403</v>
      </c>
      <c r="K31" s="78">
        <f t="shared" si="3"/>
        <v>0.17814242247231241</v>
      </c>
      <c r="L31" s="79"/>
      <c r="M31" s="80"/>
      <c r="N31" s="81">
        <f>分析係数表!H34</f>
        <v>0.16282957819891231</v>
      </c>
      <c r="O31" s="82">
        <f t="shared" si="4"/>
        <v>4.0233690581043167</v>
      </c>
      <c r="P31" s="76">
        <f>分析係数表!C34</f>
        <v>0.32384390579336431</v>
      </c>
      <c r="Q31" s="82">
        <f t="shared" si="5"/>
        <v>1.3029435502246711</v>
      </c>
      <c r="R31" s="83">
        <v>1.40693358190683</v>
      </c>
      <c r="S31" s="84">
        <f t="shared" si="6"/>
        <v>1.8260476181156331</v>
      </c>
      <c r="T31" s="85">
        <f>分析係数表!F34</f>
        <v>0.69998707676402172</v>
      </c>
      <c r="U31" s="86">
        <f t="shared" si="7"/>
        <v>1.2782097342366667</v>
      </c>
      <c r="V31" s="87">
        <f>分析係数表!D34</f>
        <v>0.29303437580770225</v>
      </c>
      <c r="W31" s="88">
        <f t="shared" si="8"/>
        <v>1</v>
      </c>
      <c r="X31" s="76">
        <f>分析係数表!E34</f>
        <v>0.18493150684931506</v>
      </c>
      <c r="Y31" s="89">
        <f t="shared" si="9"/>
        <v>0</v>
      </c>
    </row>
    <row r="32" spans="1:25" x14ac:dyDescent="0.2">
      <c r="A32" s="6" t="s">
        <v>20</v>
      </c>
      <c r="B32" s="5" t="s">
        <v>37</v>
      </c>
      <c r="C32" s="90"/>
      <c r="D32" s="76">
        <f>投入係数表!AH32</f>
        <v>2.1235521235521235E-2</v>
      </c>
      <c r="E32" s="77">
        <f t="shared" si="0"/>
        <v>2.1235521235521233</v>
      </c>
      <c r="F32" s="76">
        <f>分析係数表!C35</f>
        <v>0.26996197718631176</v>
      </c>
      <c r="G32" s="77">
        <f t="shared" si="1"/>
        <v>0.57327832993232219</v>
      </c>
      <c r="H32" s="77">
        <v>0.63041213822511144</v>
      </c>
      <c r="I32" s="77">
        <f t="shared" si="2"/>
        <v>0.63041213822511144</v>
      </c>
      <c r="J32" s="76">
        <f>分析係数表!G35</f>
        <v>0.31501962183374954</v>
      </c>
      <c r="K32" s="78">
        <f t="shared" si="3"/>
        <v>0.19859219338308004</v>
      </c>
      <c r="L32" s="79"/>
      <c r="M32" s="80"/>
      <c r="N32" s="81">
        <f>分析係数表!H35</f>
        <v>6.1563879901261762E-2</v>
      </c>
      <c r="O32" s="82">
        <f t="shared" si="4"/>
        <v>1.5211868275492555</v>
      </c>
      <c r="P32" s="76">
        <f>分析係数表!C35</f>
        <v>0.26996197718631176</v>
      </c>
      <c r="Q32" s="82">
        <f t="shared" si="5"/>
        <v>0.41066260363497009</v>
      </c>
      <c r="R32" s="83">
        <v>0.51693813010771117</v>
      </c>
      <c r="S32" s="84">
        <f t="shared" si="6"/>
        <v>1.1473502683328225</v>
      </c>
      <c r="T32" s="85">
        <f>分析係数表!F35</f>
        <v>0.64537995005351412</v>
      </c>
      <c r="U32" s="86">
        <f t="shared" si="7"/>
        <v>0.74047685887052306</v>
      </c>
      <c r="V32" s="87">
        <f>分析係数表!D35</f>
        <v>0.12557973599714592</v>
      </c>
      <c r="W32" s="88">
        <f t="shared" si="8"/>
        <v>0</v>
      </c>
      <c r="X32" s="76">
        <f>分析係数表!E35</f>
        <v>0.11630396004281128</v>
      </c>
      <c r="Y32" s="89">
        <f t="shared" si="9"/>
        <v>0</v>
      </c>
    </row>
    <row r="33" spans="1:25" x14ac:dyDescent="0.2">
      <c r="A33" s="6" t="s">
        <v>21</v>
      </c>
      <c r="B33" s="5" t="s">
        <v>38</v>
      </c>
      <c r="C33" s="90"/>
      <c r="D33" s="76">
        <f>投入係数表!AH33</f>
        <v>1.589825119236884E-3</v>
      </c>
      <c r="E33" s="77">
        <f t="shared" si="0"/>
        <v>0.1589825119236884</v>
      </c>
      <c r="F33" s="76">
        <f>分析係数表!C36</f>
        <v>0.80496031746031749</v>
      </c>
      <c r="G33" s="77">
        <f t="shared" si="1"/>
        <v>0.12797461326873091</v>
      </c>
      <c r="H33" s="77">
        <v>0.20624573694797224</v>
      </c>
      <c r="I33" s="77">
        <f t="shared" si="2"/>
        <v>0.20624573694797224</v>
      </c>
      <c r="J33" s="76">
        <f>分析係数表!G36</f>
        <v>2.1935483870967741E-2</v>
      </c>
      <c r="K33" s="78">
        <f t="shared" si="3"/>
        <v>4.5241000362781008E-3</v>
      </c>
      <c r="L33" s="79"/>
      <c r="M33" s="80"/>
      <c r="N33" s="81">
        <f>分析係数表!H36</f>
        <v>0.17534887837691648</v>
      </c>
      <c r="O33" s="82">
        <f t="shared" si="4"/>
        <v>4.3327094465180869</v>
      </c>
      <c r="P33" s="76">
        <f>分析係数表!C36</f>
        <v>0.80496031746031749</v>
      </c>
      <c r="Q33" s="82">
        <f t="shared" si="5"/>
        <v>3.4876591715325156</v>
      </c>
      <c r="R33" s="83">
        <v>3.6263987739698242</v>
      </c>
      <c r="S33" s="84">
        <f t="shared" si="6"/>
        <v>3.8326445109177967</v>
      </c>
      <c r="T33" s="85">
        <f>分析係数表!F36</f>
        <v>0.87987711213517661</v>
      </c>
      <c r="U33" s="86">
        <f t="shared" si="7"/>
        <v>3.3722561841070875</v>
      </c>
      <c r="V33" s="87">
        <f>分析係数表!D36</f>
        <v>1.130568356374808E-2</v>
      </c>
      <c r="W33" s="88">
        <f t="shared" si="8"/>
        <v>0</v>
      </c>
      <c r="X33" s="76">
        <f>分析係数表!E36</f>
        <v>2.9493087557603687E-3</v>
      </c>
      <c r="Y33" s="89">
        <f t="shared" si="9"/>
        <v>0</v>
      </c>
    </row>
    <row r="34" spans="1:25" x14ac:dyDescent="0.2">
      <c r="A34" s="6" t="s">
        <v>22</v>
      </c>
      <c r="B34" s="5" t="s">
        <v>377</v>
      </c>
      <c r="C34" s="90"/>
      <c r="D34" s="76">
        <f>投入係数表!AH34</f>
        <v>2.3506699977288211E-2</v>
      </c>
      <c r="E34" s="77">
        <f t="shared" si="0"/>
        <v>2.3506699977288212</v>
      </c>
      <c r="F34" s="76">
        <f>分析係数表!C37</f>
        <v>0.55184267327524184</v>
      </c>
      <c r="G34" s="77">
        <f t="shared" si="1"/>
        <v>1.2972000155345793</v>
      </c>
      <c r="H34" s="77">
        <v>1.6042549690625751</v>
      </c>
      <c r="I34" s="77">
        <f t="shared" si="2"/>
        <v>1.6042549690625751</v>
      </c>
      <c r="J34" s="76">
        <f>分析係数表!G37</f>
        <v>0.39950799507995077</v>
      </c>
      <c r="K34" s="78">
        <f t="shared" si="3"/>
        <v>0.64091268628723785</v>
      </c>
      <c r="L34" s="79"/>
      <c r="M34" s="80"/>
      <c r="N34" s="81">
        <f>分析係数表!H37</f>
        <v>4.8346331245144224E-2</v>
      </c>
      <c r="O34" s="82">
        <f t="shared" si="4"/>
        <v>1.194593361698425</v>
      </c>
      <c r="P34" s="76">
        <f>分析係数表!C37</f>
        <v>0.55184267327524184</v>
      </c>
      <c r="Q34" s="82">
        <f t="shared" si="5"/>
        <v>0.65922759419651678</v>
      </c>
      <c r="R34" s="83">
        <v>0.84371873467379477</v>
      </c>
      <c r="S34" s="84">
        <f t="shared" si="6"/>
        <v>2.4479737037363698</v>
      </c>
      <c r="T34" s="85">
        <f>分析係数表!F37</f>
        <v>0.59204592045920457</v>
      </c>
      <c r="U34" s="86">
        <f t="shared" si="7"/>
        <v>1.4493128446885273</v>
      </c>
      <c r="V34" s="87">
        <f>分析係数表!D37</f>
        <v>7.6014760147601473E-2</v>
      </c>
      <c r="W34" s="88">
        <f t="shared" si="8"/>
        <v>0</v>
      </c>
      <c r="X34" s="76">
        <f>分析係数表!E37</f>
        <v>6.3468634686346864E-2</v>
      </c>
      <c r="Y34" s="89">
        <f t="shared" si="9"/>
        <v>0</v>
      </c>
    </row>
    <row r="35" spans="1:25" x14ac:dyDescent="0.2">
      <c r="A35" s="6" t="s">
        <v>23</v>
      </c>
      <c r="B35" s="5" t="s">
        <v>193</v>
      </c>
      <c r="C35" s="90"/>
      <c r="D35" s="76">
        <f>投入係数表!AH35</f>
        <v>3.066091301385419E-2</v>
      </c>
      <c r="E35" s="77">
        <f t="shared" si="0"/>
        <v>3.066091301385419</v>
      </c>
      <c r="F35" s="76">
        <f>分析係数表!C38</f>
        <v>1.1757092007334657E-2</v>
      </c>
      <c r="G35" s="77">
        <f t="shared" si="1"/>
        <v>3.6048317533276829E-2</v>
      </c>
      <c r="H35" s="77">
        <v>3.8795264998012891E-2</v>
      </c>
      <c r="I35" s="77">
        <f t="shared" si="2"/>
        <v>3.8795264998012891E-2</v>
      </c>
      <c r="J35" s="76">
        <f>分析係数表!G38</f>
        <v>0.32317073170731708</v>
      </c>
      <c r="K35" s="78">
        <f t="shared" si="3"/>
        <v>1.2537494176187092E-2</v>
      </c>
      <c r="L35" s="79"/>
      <c r="M35" s="80"/>
      <c r="N35" s="81">
        <f>分析係数表!H38</f>
        <v>4.2711170992201251E-2</v>
      </c>
      <c r="O35" s="82">
        <f t="shared" si="4"/>
        <v>1.055353736748629</v>
      </c>
      <c r="P35" s="76">
        <f>分析係数表!C38</f>
        <v>1.1757092007334657E-2</v>
      </c>
      <c r="Q35" s="82">
        <f t="shared" si="5"/>
        <v>1.240789098323807E-2</v>
      </c>
      <c r="R35" s="83">
        <v>1.4843751077418799E-2</v>
      </c>
      <c r="S35" s="84">
        <f t="shared" si="6"/>
        <v>5.3639016075431686E-2</v>
      </c>
      <c r="T35" s="85">
        <f>分析係数表!F38</f>
        <v>0.53048780487804881</v>
      </c>
      <c r="U35" s="86">
        <f t="shared" si="7"/>
        <v>2.8454843893674128E-2</v>
      </c>
      <c r="V35" s="87">
        <f>分析係数表!D38</f>
        <v>0.25609756097560976</v>
      </c>
      <c r="W35" s="88">
        <f t="shared" si="8"/>
        <v>0</v>
      </c>
      <c r="X35" s="76">
        <f>分析係数表!E38</f>
        <v>0.24390243902439024</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8.6534076702775038E-3</v>
      </c>
      <c r="I36" s="77">
        <f t="shared" si="2"/>
        <v>100.00865340767028</v>
      </c>
      <c r="J36" s="76">
        <f>分析係数表!G39</f>
        <v>0.35350897115602997</v>
      </c>
      <c r="K36" s="78">
        <f t="shared" si="3"/>
        <v>35.353956172845514</v>
      </c>
      <c r="L36" s="79"/>
      <c r="M36" s="80"/>
      <c r="N36" s="81">
        <f>分析係数表!H39</f>
        <v>3.855118358034283E-3</v>
      </c>
      <c r="O36" s="82">
        <f t="shared" si="4"/>
        <v>9.5256427539825592E-2</v>
      </c>
      <c r="P36" s="76">
        <f>分析係数表!C39</f>
        <v>1</v>
      </c>
      <c r="Q36" s="82">
        <f t="shared" si="5"/>
        <v>9.5256427539825592E-2</v>
      </c>
      <c r="R36" s="83">
        <v>0.10577789428520337</v>
      </c>
      <c r="S36" s="84">
        <f t="shared" si="6"/>
        <v>100.11443130195548</v>
      </c>
      <c r="T36" s="85">
        <f>分析係数表!F39</f>
        <v>0.70417896888485121</v>
      </c>
      <c r="U36" s="86">
        <f t="shared" si="7"/>
        <v>70.498477004704284</v>
      </c>
      <c r="V36" s="87">
        <f>分析係数表!D39</f>
        <v>5.7687940040881215E-2</v>
      </c>
      <c r="W36" s="88">
        <f t="shared" si="8"/>
        <v>6</v>
      </c>
      <c r="X36" s="76">
        <f>分析係数表!E39</f>
        <v>7.3018396547808312E-2</v>
      </c>
      <c r="Y36" s="89">
        <f t="shared" si="9"/>
        <v>7</v>
      </c>
    </row>
    <row r="37" spans="1:25" x14ac:dyDescent="0.2">
      <c r="A37" s="6" t="s">
        <v>25</v>
      </c>
      <c r="B37" s="5" t="s">
        <v>40</v>
      </c>
      <c r="C37" s="90"/>
      <c r="D37" s="76">
        <f>投入係数表!AH37</f>
        <v>1.1355893708834885E-4</v>
      </c>
      <c r="E37" s="77">
        <f t="shared" si="0"/>
        <v>1.1355893708834885E-2</v>
      </c>
      <c r="F37" s="76">
        <f>分析係数表!C40</f>
        <v>0.83949490339266697</v>
      </c>
      <c r="G37" s="77">
        <f t="shared" si="1"/>
        <v>9.5332148920357369E-3</v>
      </c>
      <c r="H37" s="77">
        <v>1.0314535652897526E-2</v>
      </c>
      <c r="I37" s="77">
        <f t="shared" si="2"/>
        <v>1.0314535652897526E-2</v>
      </c>
      <c r="J37" s="76">
        <f>分析係数表!G40</f>
        <v>0.50502596749874351</v>
      </c>
      <c r="K37" s="78">
        <f t="shared" si="3"/>
        <v>5.2091083474048571E-3</v>
      </c>
      <c r="L37" s="79"/>
      <c r="M37" s="80"/>
      <c r="N37" s="81">
        <f>分析係数表!H40</f>
        <v>2.8775704886755897E-2</v>
      </c>
      <c r="O37" s="82">
        <f t="shared" si="4"/>
        <v>0.71102119127941243</v>
      </c>
      <c r="P37" s="76">
        <f>分析係数表!C40</f>
        <v>0.83949490339266697</v>
      </c>
      <c r="Q37" s="82">
        <f t="shared" si="5"/>
        <v>0.59689866628324928</v>
      </c>
      <c r="R37" s="83">
        <v>0.59730012889616202</v>
      </c>
      <c r="S37" s="84">
        <f t="shared" si="6"/>
        <v>0.60761466454905955</v>
      </c>
      <c r="T37" s="85">
        <f>分析係数表!F40</f>
        <v>0.7013737644496566</v>
      </c>
      <c r="U37" s="86">
        <f t="shared" si="7"/>
        <v>0.42616498460958918</v>
      </c>
      <c r="V37" s="87">
        <f>分析係数表!D40</f>
        <v>8.3012229854246944E-2</v>
      </c>
      <c r="W37" s="88">
        <f t="shared" si="8"/>
        <v>0</v>
      </c>
      <c r="X37" s="76">
        <f>分析係数表!E40</f>
        <v>5.1013570112246609E-2</v>
      </c>
      <c r="Y37" s="89">
        <f t="shared" si="9"/>
        <v>0</v>
      </c>
    </row>
    <row r="38" spans="1:25" x14ac:dyDescent="0.2">
      <c r="A38" s="6" t="s">
        <v>26</v>
      </c>
      <c r="B38" s="5" t="s">
        <v>276</v>
      </c>
      <c r="C38" s="90"/>
      <c r="D38" s="76">
        <f>投入係数表!AH38</f>
        <v>0</v>
      </c>
      <c r="E38" s="77">
        <f t="shared" si="0"/>
        <v>0</v>
      </c>
      <c r="F38" s="76">
        <f>分析係数表!C41</f>
        <v>0.80611940933656756</v>
      </c>
      <c r="G38" s="77">
        <f t="shared" si="1"/>
        <v>0</v>
      </c>
      <c r="H38" s="77">
        <v>5.3400690487200237E-4</v>
      </c>
      <c r="I38" s="77">
        <f t="shared" si="2"/>
        <v>5.3400690487200237E-4</v>
      </c>
      <c r="J38" s="76">
        <f>分析係数表!G41</f>
        <v>0.44252267454123601</v>
      </c>
      <c r="K38" s="78">
        <f t="shared" si="3"/>
        <v>2.3631016376744589E-4</v>
      </c>
      <c r="L38" s="79"/>
      <c r="M38" s="80"/>
      <c r="N38" s="81">
        <f>分析係数表!H41</f>
        <v>5.550583676720789E-2</v>
      </c>
      <c r="O38" s="82">
        <f t="shared" si="4"/>
        <v>1.3714981557009582</v>
      </c>
      <c r="P38" s="76">
        <f>分析係数表!C41</f>
        <v>0.80611940933656756</v>
      </c>
      <c r="Q38" s="82">
        <f t="shared" si="5"/>
        <v>1.1055912831798482</v>
      </c>
      <c r="R38" s="83">
        <v>1.125088821974817</v>
      </c>
      <c r="S38" s="84">
        <f t="shared" si="6"/>
        <v>1.125622828879689</v>
      </c>
      <c r="T38" s="85">
        <f>分析係数表!F41</f>
        <v>0.54745834212191524</v>
      </c>
      <c r="U38" s="86">
        <f t="shared" si="7"/>
        <v>0.61623160775305486</v>
      </c>
      <c r="V38" s="87">
        <f>分析係数表!D41</f>
        <v>0.12049145749841805</v>
      </c>
      <c r="W38" s="88">
        <f t="shared" si="8"/>
        <v>0</v>
      </c>
      <c r="X38" s="76">
        <f>分析係数表!E41</f>
        <v>0.11680025311115798</v>
      </c>
      <c r="Y38" s="89">
        <f t="shared" si="9"/>
        <v>0</v>
      </c>
    </row>
    <row r="39" spans="1:25" x14ac:dyDescent="0.2">
      <c r="A39" s="6" t="s">
        <v>51</v>
      </c>
      <c r="B39" s="5" t="s">
        <v>367</v>
      </c>
      <c r="C39" s="90"/>
      <c r="D39" s="76">
        <f>投入係数表!AH39</f>
        <v>0</v>
      </c>
      <c r="E39" s="77">
        <f>$C$36*D39</f>
        <v>0</v>
      </c>
      <c r="F39" s="76">
        <f>分析係数表!C42</f>
        <v>0.71104294478527608</v>
      </c>
      <c r="G39" s="77">
        <f>E39*F39</f>
        <v>0</v>
      </c>
      <c r="H39" s="77">
        <v>1.482702493219217E-2</v>
      </c>
      <c r="I39" s="77">
        <f>C39+H39</f>
        <v>1.482702493219217E-2</v>
      </c>
      <c r="J39" s="76">
        <f>分析係数表!G42</f>
        <v>0.48544520547945208</v>
      </c>
      <c r="K39" s="78">
        <f>I39*J39</f>
        <v>7.1977081648569871E-3</v>
      </c>
      <c r="L39" s="79"/>
      <c r="M39" s="80"/>
      <c r="N39" s="81">
        <f>分析係数表!H42</f>
        <v>1.3778114335729669E-2</v>
      </c>
      <c r="O39" s="82">
        <f t="shared" si="4"/>
        <v>0.34044452801861136</v>
      </c>
      <c r="P39" s="76">
        <f>分析係数表!C42</f>
        <v>0.71104294478527608</v>
      </c>
      <c r="Q39" s="82">
        <f>O39*P39</f>
        <v>0.24207067973838686</v>
      </c>
      <c r="R39" s="83">
        <v>0.25016292053740896</v>
      </c>
      <c r="S39" s="84">
        <f>I39+R39</f>
        <v>0.26498994546960114</v>
      </c>
      <c r="T39" s="85">
        <f>分析係数表!F42</f>
        <v>0.55821917808219179</v>
      </c>
      <c r="U39" s="86">
        <f>S39*T39</f>
        <v>0.14792246956008556</v>
      </c>
      <c r="V39" s="87">
        <f>分析係数表!D42</f>
        <v>0.36986301369863012</v>
      </c>
      <c r="W39" s="88">
        <f>ROUND(S39*V39,0)</f>
        <v>0</v>
      </c>
      <c r="X39" s="76">
        <f>分析係数表!E42</f>
        <v>0.3535958904109589</v>
      </c>
      <c r="Y39" s="89">
        <f>ROUND(S39*X39,0)</f>
        <v>0</v>
      </c>
    </row>
    <row r="40" spans="1:25" x14ac:dyDescent="0.2">
      <c r="A40" s="6" t="s">
        <v>194</v>
      </c>
      <c r="B40" s="5" t="s">
        <v>41</v>
      </c>
      <c r="C40" s="90"/>
      <c r="D40" s="76">
        <f>投入係数表!AH40</f>
        <v>9.2209856915739269E-2</v>
      </c>
      <c r="E40" s="77">
        <f>$C$36*D40</f>
        <v>9.2209856915739277</v>
      </c>
      <c r="F40" s="76">
        <f>分析係数表!C43</f>
        <v>0.39669527347252465</v>
      </c>
      <c r="G40" s="77">
        <f>E40*F40</f>
        <v>3.6579214406051559</v>
      </c>
      <c r="H40" s="77">
        <v>4.1085909834531771</v>
      </c>
      <c r="I40" s="77">
        <f>C40+H40</f>
        <v>4.1085909834531771</v>
      </c>
      <c r="J40" s="76">
        <f>分析係数表!G43</f>
        <v>0.35613275613275613</v>
      </c>
      <c r="K40" s="78">
        <f>I40*J40</f>
        <v>1.4632038307593711</v>
      </c>
      <c r="L40" s="79"/>
      <c r="M40" s="80"/>
      <c r="N40" s="81">
        <f>分析係数表!H43</f>
        <v>3.7184190080937818E-2</v>
      </c>
      <c r="O40" s="82">
        <f t="shared" si="4"/>
        <v>0.91878712379612393</v>
      </c>
      <c r="P40" s="76">
        <f>分析係数表!C43</f>
        <v>0.39669527347252465</v>
      </c>
      <c r="Q40" s="82">
        <f>O40*P40</f>
        <v>0.36447850933733772</v>
      </c>
      <c r="R40" s="83">
        <v>0.59569531625609118</v>
      </c>
      <c r="S40" s="84">
        <f>I40+R40</f>
        <v>4.7042862997092687</v>
      </c>
      <c r="T40" s="85">
        <f>分析係数表!F43</f>
        <v>0.65281385281385285</v>
      </c>
      <c r="U40" s="86">
        <f>S40*T40</f>
        <v>3.0710232640526312</v>
      </c>
      <c r="V40" s="87">
        <f>分析係数表!D43</f>
        <v>0.13751803751803751</v>
      </c>
      <c r="W40" s="88">
        <f>ROUND(S40*V40,0)</f>
        <v>1</v>
      </c>
      <c r="X40" s="76">
        <f>分析係数表!E43</f>
        <v>9.1486291486291491E-2</v>
      </c>
      <c r="Y40" s="89">
        <f>ROUND(S40*X40,0)</f>
        <v>0</v>
      </c>
    </row>
    <row r="41" spans="1:25" x14ac:dyDescent="0.2">
      <c r="A41" s="6" t="s">
        <v>340</v>
      </c>
      <c r="B41" s="5" t="s">
        <v>42</v>
      </c>
      <c r="C41" s="90"/>
      <c r="D41" s="76">
        <f>投入係数表!AH41</f>
        <v>5.6779468544174432E-4</v>
      </c>
      <c r="E41" s="77">
        <f>$C$36*D41</f>
        <v>5.6779468544174434E-2</v>
      </c>
      <c r="F41" s="76">
        <f>分析係数表!C44</f>
        <v>0.38370118845500845</v>
      </c>
      <c r="G41" s="77">
        <f>E41*F41</f>
        <v>2.1786349560243497E-2</v>
      </c>
      <c r="H41" s="77">
        <v>2.3770893615741317E-2</v>
      </c>
      <c r="I41" s="77">
        <f>C41+H41</f>
        <v>2.3770893615741317E-2</v>
      </c>
      <c r="J41" s="76">
        <f>分析係数表!G44</f>
        <v>0.26240733113673803</v>
      </c>
      <c r="K41" s="78">
        <f>I41*J41</f>
        <v>6.2376567524420039E-3</v>
      </c>
      <c r="L41" s="79"/>
      <c r="M41" s="80"/>
      <c r="N41" s="81">
        <f>分析係数表!H44</f>
        <v>0.11164108061327853</v>
      </c>
      <c r="O41" s="82">
        <f t="shared" si="4"/>
        <v>2.7585483812043372</v>
      </c>
      <c r="P41" s="76">
        <f>分析係数表!C44</f>
        <v>0.38370118845500845</v>
      </c>
      <c r="Q41" s="82">
        <f>O41*P41</f>
        <v>1.0584582922787438</v>
      </c>
      <c r="R41" s="83">
        <v>1.0748129062963527</v>
      </c>
      <c r="S41" s="84">
        <f>I41+R41</f>
        <v>1.098583799912094</v>
      </c>
      <c r="T41" s="85">
        <f>分析係数表!F44</f>
        <v>0.45680601317957165</v>
      </c>
      <c r="U41" s="86">
        <f>S41*T41</f>
        <v>0.50183968578150795</v>
      </c>
      <c r="V41" s="87">
        <f>分析係数表!D44</f>
        <v>0.17087108731466227</v>
      </c>
      <c r="W41" s="88">
        <f>ROUND(S41*V41,0)</f>
        <v>0</v>
      </c>
      <c r="X41" s="76">
        <f>分析係数表!E44</f>
        <v>0.10131795716639209</v>
      </c>
      <c r="Y41" s="89">
        <f>ROUND(S41*X41,0)</f>
        <v>0</v>
      </c>
    </row>
    <row r="42" spans="1:25" x14ac:dyDescent="0.2">
      <c r="A42" s="6" t="s">
        <v>341</v>
      </c>
      <c r="B42" s="5" t="s">
        <v>278</v>
      </c>
      <c r="C42" s="90"/>
      <c r="D42" s="76">
        <f>投入係数表!AH42</f>
        <v>2.4982966159436746E-3</v>
      </c>
      <c r="E42" s="77">
        <f>$C$36*D42</f>
        <v>0.24982966159436745</v>
      </c>
      <c r="F42" s="76">
        <f>分析係数表!C45</f>
        <v>1</v>
      </c>
      <c r="G42" s="77">
        <f>E42*F42</f>
        <v>0.24982966159436745</v>
      </c>
      <c r="H42" s="77">
        <v>0.26972560462185652</v>
      </c>
      <c r="I42" s="77">
        <f>C42+H42</f>
        <v>0.26972560462185652</v>
      </c>
      <c r="J42" s="76">
        <f>分析係数表!G45</f>
        <v>0</v>
      </c>
      <c r="K42" s="78">
        <f>I42*J42</f>
        <v>0</v>
      </c>
      <c r="L42" s="79"/>
      <c r="M42" s="80"/>
      <c r="N42" s="81">
        <f>分析係数表!H45</f>
        <v>0</v>
      </c>
      <c r="O42" s="82">
        <f t="shared" si="4"/>
        <v>0</v>
      </c>
      <c r="P42" s="76">
        <f>分析係数表!C45</f>
        <v>1</v>
      </c>
      <c r="Q42" s="82">
        <f>O42*P42</f>
        <v>0</v>
      </c>
      <c r="R42" s="83">
        <v>1.4474301708521587E-2</v>
      </c>
      <c r="S42" s="84">
        <f>I42+R42</f>
        <v>0.28419990633037812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投入係数表!AH43</f>
        <v>3.8610038610038611E-3</v>
      </c>
      <c r="E43" s="77">
        <f>$C$36*D43</f>
        <v>0.38610038610038611</v>
      </c>
      <c r="F43" s="76">
        <f>分析係数表!C46</f>
        <v>8.9294904786412777E-2</v>
      </c>
      <c r="G43" s="77">
        <f>E43*F43</f>
        <v>3.4476797214831191E-2</v>
      </c>
      <c r="H43" s="77">
        <v>4.5627058625099567E-2</v>
      </c>
      <c r="I43" s="77">
        <f>C43+H43</f>
        <v>4.5627058625099567E-2</v>
      </c>
      <c r="J43" s="76">
        <f>分析係数表!G46</f>
        <v>8.6206896551724137E-3</v>
      </c>
      <c r="K43" s="78">
        <f>I43*J43</f>
        <v>3.933367122853411E-4</v>
      </c>
      <c r="L43" s="79"/>
      <c r="M43" s="80"/>
      <c r="N43" s="81">
        <f>分析係数表!H46</f>
        <v>2.2501303069342959E-2</v>
      </c>
      <c r="O43" s="82">
        <f t="shared" si="4"/>
        <v>0.555986495436533</v>
      </c>
      <c r="P43" s="76">
        <f>分析係数表!C46</f>
        <v>8.9294904786412777E-2</v>
      </c>
      <c r="Q43" s="82">
        <f>O43*P43</f>
        <v>4.9646761172536538E-2</v>
      </c>
      <c r="R43" s="83">
        <v>5.547682465744655E-2</v>
      </c>
      <c r="S43" s="84">
        <f>I43+R43</f>
        <v>0.10110388328254612</v>
      </c>
      <c r="T43" s="85">
        <f>分析係数表!F46</f>
        <v>0.31609195402298851</v>
      </c>
      <c r="U43" s="86">
        <f>S43*T43</f>
        <v>3.1958124026092161E-2</v>
      </c>
      <c r="V43" s="87">
        <f>分析係数表!D46</f>
        <v>1.4367816091954023E-2</v>
      </c>
      <c r="W43" s="88">
        <f>ROUND(S43*V43,0)</f>
        <v>0</v>
      </c>
      <c r="X43" s="76">
        <f>分析係数表!E46</f>
        <v>4.3103448275862072E-2</v>
      </c>
      <c r="Y43" s="89">
        <f>ROUND(S43*X43,0)</f>
        <v>0</v>
      </c>
    </row>
    <row r="44" spans="1:25" x14ac:dyDescent="0.2">
      <c r="A44" s="192">
        <v>40</v>
      </c>
      <c r="B44" s="14" t="s">
        <v>150</v>
      </c>
      <c r="C44" s="197">
        <f>SUM(C5:C43)</f>
        <v>100</v>
      </c>
      <c r="D44" s="92">
        <f>投入係数表!AH44</f>
        <v>0.28526004996593229</v>
      </c>
      <c r="E44" s="91">
        <f>SUM(E5:E43)</f>
        <v>28.526004996593237</v>
      </c>
      <c r="F44" s="92">
        <f>分析係数表!C47</f>
        <v>0.47263002368346718</v>
      </c>
      <c r="G44" s="91">
        <f>SUM(G5:G43)</f>
        <v>10.561227840471963</v>
      </c>
      <c r="H44" s="91">
        <f>SUM(H5:H43)</f>
        <v>11.990408005990579</v>
      </c>
      <c r="I44" s="91">
        <f>SUM(I5:I43)</f>
        <v>111.99040800599059</v>
      </c>
      <c r="J44" s="92">
        <f>分析係数表!G47</f>
        <v>0.26462048578521241</v>
      </c>
      <c r="K44" s="93">
        <f>SUM(K5:K43)</f>
        <v>39.408420896120518</v>
      </c>
      <c r="L44" s="94">
        <f>最終需要_まとめ!$L$33</f>
        <v>0.627</v>
      </c>
      <c r="M44" s="91">
        <f>K44*L44</f>
        <v>24.709079901867565</v>
      </c>
      <c r="N44" s="95">
        <f>分析係数表!H47</f>
        <v>1</v>
      </c>
      <c r="O44" s="96">
        <f>SUM(O5:O43)</f>
        <v>24.709079901867565</v>
      </c>
      <c r="P44" s="92">
        <f>分析係数表!C47</f>
        <v>0.47263002368346718</v>
      </c>
      <c r="Q44" s="96">
        <f>SUM(Q5:Q43)</f>
        <v>10.547440351247843</v>
      </c>
      <c r="R44" s="91">
        <f>SUM(R5:R43)</f>
        <v>11.847349181852181</v>
      </c>
      <c r="S44" s="97">
        <f>SUM(S5:S43)</f>
        <v>123.83775718784274</v>
      </c>
      <c r="T44" s="98">
        <f>分析係数表!F47</f>
        <v>0.52662257348619745</v>
      </c>
      <c r="U44" s="99">
        <f>SUM(U5:U43)</f>
        <v>85.152895807129312</v>
      </c>
      <c r="V44" s="100">
        <f>分析係数表!D47</f>
        <v>0.12117876158981061</v>
      </c>
      <c r="W44" s="101">
        <f>SUM(W5:W43)</f>
        <v>8</v>
      </c>
      <c r="X44" s="92">
        <f>分析係数表!E47</f>
        <v>8.7670283594003556E-2</v>
      </c>
      <c r="Y44" s="102">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287</v>
      </c>
      <c r="S2" s="3" t="s">
        <v>152</v>
      </c>
      <c r="U2" s="64" t="s">
        <v>209</v>
      </c>
      <c r="W2" s="3" t="s">
        <v>130</v>
      </c>
      <c r="Y2" s="3" t="s">
        <v>153</v>
      </c>
    </row>
    <row r="3" spans="1:25" ht="44" x14ac:dyDescent="0.2">
      <c r="B3" s="65"/>
      <c r="C3" s="66" t="s">
        <v>227</v>
      </c>
      <c r="D3" s="66" t="s">
        <v>229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投入係数表!AI5</f>
        <v>2.0941531244764618E-3</v>
      </c>
      <c r="E5" s="77">
        <f>$C$37*D5</f>
        <v>0.20941531244764616</v>
      </c>
      <c r="F5" s="76">
        <f>分析係数表!C8</f>
        <v>1</v>
      </c>
      <c r="G5" s="77">
        <f t="shared" ref="G5:G38" si="0">E5*F5</f>
        <v>0.20941531244764616</v>
      </c>
      <c r="H5" s="77">
        <f t="array" ref="H5:H43">MMULT(逆行列係数!C5:AO43,'33'!G5:G43)</f>
        <v>0.26540372166315318</v>
      </c>
      <c r="I5" s="77">
        <f t="shared" ref="I5:I38" si="1">C5+H5</f>
        <v>0.26540372166315318</v>
      </c>
      <c r="J5" s="76">
        <f>分析係数表!G8</f>
        <v>0.11965371866250442</v>
      </c>
      <c r="K5" s="78">
        <f t="shared" ref="K5:K38" si="2">I5*J5</f>
        <v>3.1756542243864559E-2</v>
      </c>
      <c r="L5" s="79" t="s">
        <v>187</v>
      </c>
      <c r="M5" s="80" t="s">
        <v>187</v>
      </c>
      <c r="N5" s="81">
        <f>分析係数表!H8</f>
        <v>1.2017741412035444E-2</v>
      </c>
      <c r="O5" s="82">
        <f t="shared" ref="O5:O43" si="3">$M$44*N5</f>
        <v>0.40387576300792094</v>
      </c>
      <c r="P5" s="76">
        <f>分析係数表!C8</f>
        <v>1</v>
      </c>
      <c r="Q5" s="82">
        <f t="shared" ref="Q5:Q38" si="4">O5*P5</f>
        <v>0.40387576300792094</v>
      </c>
      <c r="R5" s="83">
        <f t="array" ref="R5:R43">MMULT(逆行列係数!C5:AO43,'33'!Q5:Q43)</f>
        <v>0.60148690880537137</v>
      </c>
      <c r="S5" s="84">
        <f t="shared" ref="S5:S38" si="5">I5+R5</f>
        <v>0.86689063046852455</v>
      </c>
      <c r="T5" s="85">
        <f>分析係数表!F8</f>
        <v>0.45142084768126667</v>
      </c>
      <c r="U5" s="86">
        <f t="shared" ref="U5:U38" si="6">S5*T5</f>
        <v>0.39133250325304902</v>
      </c>
      <c r="V5" s="87">
        <f>分析係数表!D8</f>
        <v>0.2219933704502301</v>
      </c>
      <c r="W5" s="88">
        <f t="shared" ref="W5:W38" si="7">ROUND(S5*V5,0)</f>
        <v>0</v>
      </c>
      <c r="X5" s="76">
        <f>分析係数表!E8</f>
        <v>0.14173076304186916</v>
      </c>
      <c r="Y5" s="89">
        <f t="shared" ref="Y5:Y38" si="8">ROUND(S5*X5,0)</f>
        <v>0</v>
      </c>
    </row>
    <row r="6" spans="1:25" x14ac:dyDescent="0.2">
      <c r="A6" s="6" t="s">
        <v>219</v>
      </c>
      <c r="B6" s="5" t="s">
        <v>265</v>
      </c>
      <c r="C6" s="90"/>
      <c r="D6" s="76">
        <f>投入係数表!AI6</f>
        <v>0</v>
      </c>
      <c r="E6" s="77">
        <f t="shared" ref="E6:E43" si="9">$C$37*D6</f>
        <v>0</v>
      </c>
      <c r="F6" s="76">
        <f>分析係数表!C9</f>
        <v>0.51136363636363635</v>
      </c>
      <c r="G6" s="77">
        <f t="shared" si="0"/>
        <v>0</v>
      </c>
      <c r="H6" s="77">
        <v>9.4829413081381347E-4</v>
      </c>
      <c r="I6" s="77">
        <f t="shared" si="1"/>
        <v>9.4829413081381347E-4</v>
      </c>
      <c r="J6" s="76">
        <f>分析係数表!G9</f>
        <v>0.25773195876288657</v>
      </c>
      <c r="K6" s="78">
        <f t="shared" si="2"/>
        <v>2.4440570381799315E-4</v>
      </c>
      <c r="L6" s="79"/>
      <c r="M6" s="80"/>
      <c r="N6" s="81">
        <f>分析係数表!H9</f>
        <v>6.2940707886274014E-4</v>
      </c>
      <c r="O6" s="82">
        <f t="shared" si="3"/>
        <v>2.1152249453770002E-2</v>
      </c>
      <c r="P6" s="76">
        <f>分析係数表!C9</f>
        <v>0.51136363636363635</v>
      </c>
      <c r="Q6" s="82">
        <f t="shared" si="4"/>
        <v>1.0816491197950568E-2</v>
      </c>
      <c r="R6" s="83">
        <v>1.2889186527238763E-2</v>
      </c>
      <c r="S6" s="84">
        <f t="shared" si="5"/>
        <v>1.3837480658052577E-2</v>
      </c>
      <c r="T6" s="85">
        <f>分析係数表!F9</f>
        <v>0.69072164948453607</v>
      </c>
      <c r="U6" s="86">
        <f t="shared" si="6"/>
        <v>9.55784746484044E-3</v>
      </c>
      <c r="V6" s="87">
        <f>分析係数表!D9</f>
        <v>0.13402061855670103</v>
      </c>
      <c r="W6" s="88">
        <f t="shared" si="7"/>
        <v>0</v>
      </c>
      <c r="X6" s="76">
        <f>分析係数表!E9</f>
        <v>0</v>
      </c>
      <c r="Y6" s="89">
        <f t="shared" si="8"/>
        <v>0</v>
      </c>
    </row>
    <row r="7" spans="1:25" x14ac:dyDescent="0.2">
      <c r="A7" s="6" t="s">
        <v>220</v>
      </c>
      <c r="B7" s="5" t="s">
        <v>266</v>
      </c>
      <c r="C7" s="90"/>
      <c r="D7" s="76">
        <f>投入係数表!AI7</f>
        <v>8.3766124979058472E-5</v>
      </c>
      <c r="E7" s="77">
        <f t="shared" si="9"/>
        <v>8.3766124979058471E-3</v>
      </c>
      <c r="F7" s="76">
        <f>分析係数表!C10</f>
        <v>1</v>
      </c>
      <c r="G7" s="77">
        <f t="shared" si="0"/>
        <v>8.3766124979058471E-3</v>
      </c>
      <c r="H7" s="77">
        <v>1.3726217762352329E-2</v>
      </c>
      <c r="I7" s="77">
        <f t="shared" si="1"/>
        <v>1.3726217762352329E-2</v>
      </c>
      <c r="J7" s="76">
        <f>分析係数表!G10</f>
        <v>0.17918250950570341</v>
      </c>
      <c r="K7" s="78">
        <f t="shared" si="2"/>
        <v>2.4594981446800514E-3</v>
      </c>
      <c r="L7" s="79"/>
      <c r="M7" s="80"/>
      <c r="N7" s="81">
        <f>分析係数表!H10</f>
        <v>1.2293107009037892E-3</v>
      </c>
      <c r="O7" s="82">
        <f t="shared" si="3"/>
        <v>4.1312987214394532E-2</v>
      </c>
      <c r="P7" s="76">
        <f>分析係数表!C10</f>
        <v>1</v>
      </c>
      <c r="Q7" s="82">
        <f t="shared" si="4"/>
        <v>4.1312987214394532E-2</v>
      </c>
      <c r="R7" s="83">
        <v>6.6405190193832439E-2</v>
      </c>
      <c r="S7" s="84">
        <f t="shared" si="5"/>
        <v>8.0131407956184772E-2</v>
      </c>
      <c r="T7" s="85">
        <f>分析係数表!F10</f>
        <v>0.51806083650190116</v>
      </c>
      <c r="U7" s="86">
        <f t="shared" si="6"/>
        <v>4.1512944235856178E-2</v>
      </c>
      <c r="V7" s="87">
        <f>分析係数表!D10</f>
        <v>0.10527566539923955</v>
      </c>
      <c r="W7" s="88">
        <f t="shared" si="7"/>
        <v>0</v>
      </c>
      <c r="X7" s="76">
        <f>分析係数表!E10</f>
        <v>7.4144486692015205E-2</v>
      </c>
      <c r="Y7" s="89">
        <f t="shared" si="8"/>
        <v>0</v>
      </c>
    </row>
    <row r="8" spans="1:25" x14ac:dyDescent="0.2">
      <c r="A8" s="6" t="s">
        <v>221</v>
      </c>
      <c r="B8" s="5" t="s">
        <v>27</v>
      </c>
      <c r="C8" s="90"/>
      <c r="D8" s="76">
        <f>投入係数表!AI8</f>
        <v>8.3766124979058472E-5</v>
      </c>
      <c r="E8" s="77">
        <f t="shared" si="9"/>
        <v>8.3766124979058471E-3</v>
      </c>
      <c r="F8" s="76">
        <f>分析係数表!C11</f>
        <v>1.1623683254631256E-2</v>
      </c>
      <c r="G8" s="77">
        <f t="shared" si="0"/>
        <v>9.7367090422443097E-5</v>
      </c>
      <c r="H8" s="77">
        <v>2.938019396163262E-3</v>
      </c>
      <c r="I8" s="77">
        <f t="shared" si="1"/>
        <v>2.938019396163262E-3</v>
      </c>
      <c r="J8" s="76">
        <f>分析係数表!G11</f>
        <v>0.35416666666666669</v>
      </c>
      <c r="K8" s="78">
        <f t="shared" si="2"/>
        <v>1.0405485361411554E-3</v>
      </c>
      <c r="L8" s="79"/>
      <c r="M8" s="80"/>
      <c r="N8" s="81">
        <f>分析係数表!H11</f>
        <v>-1.9668971214460629E-5</v>
      </c>
      <c r="O8" s="82">
        <f t="shared" si="3"/>
        <v>-6.6100779543031257E-4</v>
      </c>
      <c r="P8" s="76">
        <f>分析係数表!C11</f>
        <v>1.1623683254631256E-2</v>
      </c>
      <c r="Q8" s="82">
        <f t="shared" si="4"/>
        <v>-7.6833452429240479E-6</v>
      </c>
      <c r="R8" s="83">
        <v>2.2573744401316593E-3</v>
      </c>
      <c r="S8" s="84">
        <f t="shared" si="5"/>
        <v>5.1953938362949217E-3</v>
      </c>
      <c r="T8" s="85">
        <f>分析係数表!F11</f>
        <v>0.60416666666666663</v>
      </c>
      <c r="U8" s="86">
        <f t="shared" si="6"/>
        <v>3.1388837760948484E-3</v>
      </c>
      <c r="V8" s="87">
        <f>分析係数表!D11</f>
        <v>8.3333333333333329E-2</v>
      </c>
      <c r="W8" s="88">
        <f t="shared" si="7"/>
        <v>0</v>
      </c>
      <c r="X8" s="76">
        <f>分析係数表!E11</f>
        <v>6.25E-2</v>
      </c>
      <c r="Y8" s="89">
        <f t="shared" si="8"/>
        <v>0</v>
      </c>
    </row>
    <row r="9" spans="1:25" x14ac:dyDescent="0.2">
      <c r="A9" s="6" t="s">
        <v>222</v>
      </c>
      <c r="B9" s="5" t="s">
        <v>190</v>
      </c>
      <c r="C9" s="90"/>
      <c r="D9" s="76">
        <f>投入係数表!AI9</f>
        <v>5.8636287485340924E-3</v>
      </c>
      <c r="E9" s="77">
        <f t="shared" si="9"/>
        <v>0.58636287485340921</v>
      </c>
      <c r="F9" s="76">
        <f>分析係数表!C12</f>
        <v>0.11373523927905527</v>
      </c>
      <c r="G9" s="77">
        <f t="shared" si="0"/>
        <v>6.6690121875807237E-2</v>
      </c>
      <c r="H9" s="77">
        <v>7.4853374940048192E-2</v>
      </c>
      <c r="I9" s="77">
        <f t="shared" si="1"/>
        <v>7.4853374940048192E-2</v>
      </c>
      <c r="J9" s="76">
        <f>分析係数表!G12</f>
        <v>0.14013636107511129</v>
      </c>
      <c r="K9" s="78">
        <f t="shared" si="2"/>
        <v>1.0489679578289281E-2</v>
      </c>
      <c r="L9" s="79"/>
      <c r="M9" s="80"/>
      <c r="N9" s="81">
        <f>分析係数表!H12</f>
        <v>9.2788371704218012E-2</v>
      </c>
      <c r="O9" s="82">
        <f t="shared" si="3"/>
        <v>3.1183042749424992</v>
      </c>
      <c r="P9" s="76">
        <f>分析係数表!C12</f>
        <v>0.11373523927905527</v>
      </c>
      <c r="Q9" s="82">
        <f t="shared" si="4"/>
        <v>0.35466108285548609</v>
      </c>
      <c r="R9" s="83">
        <v>0.40073193745808577</v>
      </c>
      <c r="S9" s="84">
        <f t="shared" si="5"/>
        <v>0.47558531239813395</v>
      </c>
      <c r="T9" s="85">
        <f>分析係数表!F12</f>
        <v>0.31610976503070942</v>
      </c>
      <c r="U9" s="86">
        <f t="shared" si="6"/>
        <v>0.15033716135423067</v>
      </c>
      <c r="V9" s="87">
        <f>分析係数表!D12</f>
        <v>5.0318363667098666E-2</v>
      </c>
      <c r="W9" s="88">
        <f t="shared" si="7"/>
        <v>0</v>
      </c>
      <c r="X9" s="76">
        <f>分析係数表!E12</f>
        <v>4.4345523187017524E-2</v>
      </c>
      <c r="Y9" s="89">
        <f t="shared" si="8"/>
        <v>0</v>
      </c>
    </row>
    <row r="10" spans="1:25" x14ac:dyDescent="0.2">
      <c r="A10" s="6" t="s">
        <v>223</v>
      </c>
      <c r="B10" s="5" t="s">
        <v>28</v>
      </c>
      <c r="C10" s="90"/>
      <c r="D10" s="76">
        <f>投入係数表!AI10</f>
        <v>6.7012899983246777E-4</v>
      </c>
      <c r="E10" s="77">
        <f t="shared" si="9"/>
        <v>6.7012899983246776E-2</v>
      </c>
      <c r="F10" s="76">
        <f>分析係数表!C13</f>
        <v>0</v>
      </c>
      <c r="G10" s="77">
        <f t="shared" si="0"/>
        <v>0</v>
      </c>
      <c r="H10" s="77">
        <v>0</v>
      </c>
      <c r="I10" s="77">
        <f t="shared" si="1"/>
        <v>0</v>
      </c>
      <c r="J10" s="76">
        <f>分析係数表!G13</f>
        <v>0.2455470737913486</v>
      </c>
      <c r="K10" s="78">
        <f t="shared" si="2"/>
        <v>0</v>
      </c>
      <c r="L10" s="79"/>
      <c r="M10" s="80"/>
      <c r="N10" s="81">
        <f>分析係数表!H13</f>
        <v>1.4053479932732118E-2</v>
      </c>
      <c r="O10" s="82">
        <f t="shared" si="3"/>
        <v>0.47229006983495825</v>
      </c>
      <c r="P10" s="76">
        <f>分析係数表!C13</f>
        <v>0</v>
      </c>
      <c r="Q10" s="82">
        <f t="shared" si="4"/>
        <v>0</v>
      </c>
      <c r="R10" s="83">
        <v>0</v>
      </c>
      <c r="S10" s="84">
        <f t="shared" si="5"/>
        <v>0</v>
      </c>
      <c r="T10" s="85">
        <f>分析係数表!F13</f>
        <v>0.38422391857506361</v>
      </c>
      <c r="U10" s="86">
        <f t="shared" si="6"/>
        <v>0</v>
      </c>
      <c r="V10" s="87">
        <f>分析係数表!D13</f>
        <v>0.11195928753180662</v>
      </c>
      <c r="W10" s="88">
        <f t="shared" si="7"/>
        <v>0</v>
      </c>
      <c r="X10" s="76">
        <f>分析係数表!E13</f>
        <v>9.6692111959287536E-2</v>
      </c>
      <c r="Y10" s="89">
        <f t="shared" si="8"/>
        <v>0</v>
      </c>
    </row>
    <row r="11" spans="1:25" x14ac:dyDescent="0.2">
      <c r="A11" s="6" t="s">
        <v>224</v>
      </c>
      <c r="B11" s="5" t="s">
        <v>267</v>
      </c>
      <c r="C11" s="90"/>
      <c r="D11" s="76">
        <f>投入係数表!AI11</f>
        <v>7.4551851231362039E-3</v>
      </c>
      <c r="E11" s="77">
        <f t="shared" si="9"/>
        <v>0.74551851231362043</v>
      </c>
      <c r="F11" s="76">
        <f>分析係数表!C14</f>
        <v>8.3810515356585125E-2</v>
      </c>
      <c r="G11" s="77">
        <f t="shared" si="0"/>
        <v>6.248229072487918E-2</v>
      </c>
      <c r="H11" s="77">
        <v>8.8385864097774547E-2</v>
      </c>
      <c r="I11" s="77">
        <f t="shared" si="1"/>
        <v>8.8385864097774547E-2</v>
      </c>
      <c r="J11" s="76">
        <f>分析係数表!G14</f>
        <v>0.16188655194391333</v>
      </c>
      <c r="K11" s="78">
        <f t="shared" si="2"/>
        <v>1.4308482779372043E-2</v>
      </c>
      <c r="L11" s="79"/>
      <c r="M11" s="80"/>
      <c r="N11" s="81">
        <f>分析係数表!H14</f>
        <v>1.1703037872604074E-3</v>
      </c>
      <c r="O11" s="82">
        <f t="shared" si="3"/>
        <v>3.9329963828103595E-2</v>
      </c>
      <c r="P11" s="76">
        <f>分析係数表!C14</f>
        <v>8.3810515356585125E-2</v>
      </c>
      <c r="Q11" s="82">
        <f t="shared" si="4"/>
        <v>3.296264537389214E-3</v>
      </c>
      <c r="R11" s="83">
        <v>1.2351997768207537E-2</v>
      </c>
      <c r="S11" s="84">
        <f t="shared" si="5"/>
        <v>0.10073786186598209</v>
      </c>
      <c r="T11" s="85">
        <f>分析係数表!F14</f>
        <v>0.30656469088591459</v>
      </c>
      <c r="U11" s="86">
        <f t="shared" si="6"/>
        <v>3.0882671483452764E-2</v>
      </c>
      <c r="V11" s="87">
        <f>分析係数表!D14</f>
        <v>7.2020395156150413E-2</v>
      </c>
      <c r="W11" s="88">
        <f t="shared" si="7"/>
        <v>0</v>
      </c>
      <c r="X11" s="76">
        <f>分析係数表!E14</f>
        <v>4.2702358189929894E-2</v>
      </c>
      <c r="Y11" s="89">
        <f t="shared" si="8"/>
        <v>0</v>
      </c>
    </row>
    <row r="12" spans="1:25" x14ac:dyDescent="0.2">
      <c r="A12" s="6" t="s">
        <v>225</v>
      </c>
      <c r="B12" s="5" t="s">
        <v>29</v>
      </c>
      <c r="C12" s="90"/>
      <c r="D12" s="76">
        <f>投入係数表!AI12</f>
        <v>9.8006366225498413E-3</v>
      </c>
      <c r="E12" s="77">
        <f t="shared" si="9"/>
        <v>0.98006366225498409</v>
      </c>
      <c r="F12" s="76">
        <f>分析係数表!C15</f>
        <v>0</v>
      </c>
      <c r="G12" s="77">
        <f t="shared" si="0"/>
        <v>0</v>
      </c>
      <c r="H12" s="77">
        <v>0</v>
      </c>
      <c r="I12" s="77">
        <f t="shared" si="1"/>
        <v>0</v>
      </c>
      <c r="J12" s="76">
        <f>分析係数表!G15</f>
        <v>9.2838196286472149E-2</v>
      </c>
      <c r="K12" s="78">
        <f t="shared" si="2"/>
        <v>0</v>
      </c>
      <c r="L12" s="79"/>
      <c r="M12" s="80"/>
      <c r="N12" s="81">
        <f>分析係数表!H15</f>
        <v>8.5658369638976026E-3</v>
      </c>
      <c r="O12" s="82">
        <f t="shared" si="3"/>
        <v>0.28786889490990109</v>
      </c>
      <c r="P12" s="76">
        <f>分析係数表!C15</f>
        <v>0</v>
      </c>
      <c r="Q12" s="82">
        <f t="shared" si="4"/>
        <v>0</v>
      </c>
      <c r="R12" s="83">
        <v>0</v>
      </c>
      <c r="S12" s="84">
        <f t="shared" si="5"/>
        <v>0</v>
      </c>
      <c r="T12" s="85">
        <f>分析係数表!F15</f>
        <v>0.29973474801061006</v>
      </c>
      <c r="U12" s="86">
        <f t="shared" si="6"/>
        <v>0</v>
      </c>
      <c r="V12" s="87">
        <f>分析係数表!D15</f>
        <v>0</v>
      </c>
      <c r="W12" s="88">
        <f t="shared" si="7"/>
        <v>0</v>
      </c>
      <c r="X12" s="76">
        <f>分析係数表!E15</f>
        <v>0</v>
      </c>
      <c r="Y12" s="89">
        <f t="shared" si="8"/>
        <v>0</v>
      </c>
    </row>
    <row r="13" spans="1:25" x14ac:dyDescent="0.2">
      <c r="A13" s="6" t="s">
        <v>226</v>
      </c>
      <c r="B13" s="5" t="s">
        <v>30</v>
      </c>
      <c r="C13" s="90"/>
      <c r="D13" s="76">
        <f>投入係数表!AI13</f>
        <v>4.0207739989948062E-3</v>
      </c>
      <c r="E13" s="77">
        <f t="shared" si="9"/>
        <v>0.4020773998994806</v>
      </c>
      <c r="F13" s="76">
        <f>分析係数表!C16</f>
        <v>0.33235149729995095</v>
      </c>
      <c r="G13" s="77">
        <f t="shared" si="0"/>
        <v>0.13363102588706352</v>
      </c>
      <c r="H13" s="77">
        <v>0.18712537440222934</v>
      </c>
      <c r="I13" s="77">
        <f t="shared" si="1"/>
        <v>0.18712537440222934</v>
      </c>
      <c r="J13" s="76">
        <f>分析係数表!G16</f>
        <v>3.3478406427854032E-2</v>
      </c>
      <c r="K13" s="78">
        <f t="shared" si="2"/>
        <v>6.2646593372021869E-3</v>
      </c>
      <c r="L13" s="79"/>
      <c r="M13" s="80"/>
      <c r="N13" s="81">
        <f>分析係数表!H16</f>
        <v>1.6757963474720455E-2</v>
      </c>
      <c r="O13" s="82">
        <f t="shared" si="3"/>
        <v>0.56317864170662624</v>
      </c>
      <c r="P13" s="76">
        <f>分析係数表!C16</f>
        <v>0.33235149729995095</v>
      </c>
      <c r="Q13" s="82">
        <f t="shared" si="4"/>
        <v>0.18717326481854984</v>
      </c>
      <c r="R13" s="83">
        <v>0.23119058169875931</v>
      </c>
      <c r="S13" s="84">
        <f t="shared" si="5"/>
        <v>0.41831595610098865</v>
      </c>
      <c r="T13" s="85">
        <f>分析係数表!F16</f>
        <v>0.28858386340810177</v>
      </c>
      <c r="U13" s="86">
        <f t="shared" si="6"/>
        <v>0.12071923473687721</v>
      </c>
      <c r="V13" s="87">
        <f>分析係数表!D16</f>
        <v>0</v>
      </c>
      <c r="W13" s="88">
        <f t="shared" si="7"/>
        <v>0</v>
      </c>
      <c r="X13" s="76">
        <f>分析係数表!E16</f>
        <v>0</v>
      </c>
      <c r="Y13" s="89">
        <f t="shared" si="8"/>
        <v>0</v>
      </c>
    </row>
    <row r="14" spans="1:25" x14ac:dyDescent="0.2">
      <c r="A14" s="6" t="s">
        <v>2</v>
      </c>
      <c r="B14" s="5" t="s">
        <v>364</v>
      </c>
      <c r="C14" s="90"/>
      <c r="D14" s="76">
        <f>投入係数表!AI14</f>
        <v>4.6071368738482155E-3</v>
      </c>
      <c r="E14" s="77">
        <f t="shared" si="9"/>
        <v>0.46071368738482155</v>
      </c>
      <c r="F14" s="76">
        <f>分析係数表!C17</f>
        <v>6.074586697424067E-2</v>
      </c>
      <c r="G14" s="77">
        <f t="shared" si="0"/>
        <v>2.798645236709027E-2</v>
      </c>
      <c r="H14" s="77">
        <v>3.6171229551268939E-2</v>
      </c>
      <c r="I14" s="77">
        <f t="shared" si="1"/>
        <v>3.6171229551268939E-2</v>
      </c>
      <c r="J14" s="76">
        <f>分析係数表!G17</f>
        <v>0.21321961620469082</v>
      </c>
      <c r="K14" s="78">
        <f t="shared" si="2"/>
        <v>7.712415682573334E-3</v>
      </c>
      <c r="L14" s="79"/>
      <c r="M14" s="80"/>
      <c r="N14" s="81">
        <f>分析係数表!H17</f>
        <v>2.8520008260967912E-3</v>
      </c>
      <c r="O14" s="82">
        <f t="shared" si="3"/>
        <v>9.5846130337395322E-2</v>
      </c>
      <c r="P14" s="76">
        <f>分析係数表!C17</f>
        <v>6.074586697424067E-2</v>
      </c>
      <c r="Q14" s="82">
        <f t="shared" si="4"/>
        <v>5.8222562834711489E-3</v>
      </c>
      <c r="R14" s="83">
        <v>1.062000192302468E-2</v>
      </c>
      <c r="S14" s="84">
        <f t="shared" si="5"/>
        <v>4.6791231474293621E-2</v>
      </c>
      <c r="T14" s="85">
        <f>分析係数表!F17</f>
        <v>0.32302771855010659</v>
      </c>
      <c r="U14" s="86">
        <f t="shared" si="6"/>
        <v>1.5114864751291009E-2</v>
      </c>
      <c r="V14" s="87">
        <f>分析係数表!D17</f>
        <v>9.5948827292110878E-2</v>
      </c>
      <c r="W14" s="88">
        <f t="shared" si="7"/>
        <v>0</v>
      </c>
      <c r="X14" s="76">
        <f>分析係数表!E17</f>
        <v>8.8486140724946691E-2</v>
      </c>
      <c r="Y14" s="89">
        <f t="shared" si="8"/>
        <v>0</v>
      </c>
    </row>
    <row r="15" spans="1:25" x14ac:dyDescent="0.2">
      <c r="A15" s="6" t="s">
        <v>3</v>
      </c>
      <c r="B15" s="5" t="s">
        <v>31</v>
      </c>
      <c r="C15" s="90"/>
      <c r="D15" s="76">
        <f>投入係数表!AI15</f>
        <v>2.0941531244764618E-3</v>
      </c>
      <c r="E15" s="77">
        <f t="shared" si="9"/>
        <v>0.20941531244764616</v>
      </c>
      <c r="F15" s="76">
        <f>分析係数表!C18</f>
        <v>0.54911591355599221</v>
      </c>
      <c r="G15" s="77">
        <f t="shared" si="0"/>
        <v>0.11499328060730277</v>
      </c>
      <c r="H15" s="77">
        <v>0.15404795763462711</v>
      </c>
      <c r="I15" s="77">
        <f t="shared" si="1"/>
        <v>0.15404795763462711</v>
      </c>
      <c r="J15" s="76">
        <f>分析係数表!G18</f>
        <v>0.21576398062527521</v>
      </c>
      <c r="K15" s="78">
        <f t="shared" si="2"/>
        <v>3.3238000546440903E-2</v>
      </c>
      <c r="L15" s="79"/>
      <c r="M15" s="80"/>
      <c r="N15" s="81">
        <f>分析係数表!H18</f>
        <v>4.5238633793259444E-4</v>
      </c>
      <c r="O15" s="82">
        <f t="shared" si="3"/>
        <v>1.5203179294897187E-2</v>
      </c>
      <c r="P15" s="76">
        <f>分析係数表!C18</f>
        <v>0.54911591355599221</v>
      </c>
      <c r="Q15" s="82">
        <f t="shared" si="4"/>
        <v>8.3483076874730153E-3</v>
      </c>
      <c r="R15" s="83">
        <v>1.9414556989163143E-2</v>
      </c>
      <c r="S15" s="84">
        <f t="shared" si="5"/>
        <v>0.17346251462379025</v>
      </c>
      <c r="T15" s="85">
        <f>分析係数表!F18</f>
        <v>0.45985615734624979</v>
      </c>
      <c r="U15" s="86">
        <f t="shared" si="6"/>
        <v>7.9767805418513846E-2</v>
      </c>
      <c r="V15" s="87">
        <f>分析係数表!D18</f>
        <v>0.12417437252311757</v>
      </c>
      <c r="W15" s="88">
        <f t="shared" si="7"/>
        <v>0</v>
      </c>
      <c r="X15" s="76">
        <f>分析係数表!E18</f>
        <v>0.10024952297079114</v>
      </c>
      <c r="Y15" s="89">
        <f t="shared" si="8"/>
        <v>0</v>
      </c>
    </row>
    <row r="16" spans="1:25" x14ac:dyDescent="0.2">
      <c r="A16" s="6" t="s">
        <v>4</v>
      </c>
      <c r="B16" s="5" t="s">
        <v>32</v>
      </c>
      <c r="C16" s="90"/>
      <c r="D16" s="76">
        <f>投入係数表!AI16</f>
        <v>0</v>
      </c>
      <c r="E16" s="77">
        <f t="shared" si="9"/>
        <v>0</v>
      </c>
      <c r="F16" s="76">
        <f>分析係数表!C19</f>
        <v>2.9142663503896937E-2</v>
      </c>
      <c r="G16" s="77">
        <f t="shared" si="0"/>
        <v>0</v>
      </c>
      <c r="H16" s="77">
        <v>7.072037757911196E-4</v>
      </c>
      <c r="I16" s="77">
        <f t="shared" si="1"/>
        <v>7.072037757911196E-4</v>
      </c>
      <c r="J16" s="76">
        <f>分析係数表!G19</f>
        <v>5.9139784946236562E-2</v>
      </c>
      <c r="K16" s="78">
        <f t="shared" si="2"/>
        <v>4.1823879213453313E-5</v>
      </c>
      <c r="L16" s="79"/>
      <c r="M16" s="80"/>
      <c r="N16" s="81">
        <f>分析係数表!H19</f>
        <v>-1.1801382728676376E-4</v>
      </c>
      <c r="O16" s="82">
        <f t="shared" si="3"/>
        <v>-3.9660467725818752E-3</v>
      </c>
      <c r="P16" s="76">
        <f>分析係数表!C19</f>
        <v>2.9142663503896937E-2</v>
      </c>
      <c r="Q16" s="82">
        <f t="shared" si="4"/>
        <v>-1.1558116653407005E-4</v>
      </c>
      <c r="R16" s="83">
        <v>2.4707887997533015E-4</v>
      </c>
      <c r="S16" s="84">
        <f t="shared" si="5"/>
        <v>9.542826557664497E-4</v>
      </c>
      <c r="T16" s="85">
        <f>分析係数表!F19</f>
        <v>0.2446236559139785</v>
      </c>
      <c r="U16" s="86">
        <f t="shared" si="6"/>
        <v>2.3344011202888957E-4</v>
      </c>
      <c r="V16" s="87">
        <f>分析係数表!D19</f>
        <v>3.4946236559139782E-2</v>
      </c>
      <c r="W16" s="88">
        <f t="shared" si="7"/>
        <v>0</v>
      </c>
      <c r="X16" s="76">
        <f>分析係数表!E19</f>
        <v>1.8817204301075269E-2</v>
      </c>
      <c r="Y16" s="89">
        <f t="shared" si="8"/>
        <v>0</v>
      </c>
    </row>
    <row r="17" spans="1:25" x14ac:dyDescent="0.2">
      <c r="A17" s="6" t="s">
        <v>5</v>
      </c>
      <c r="B17" s="5" t="s">
        <v>33</v>
      </c>
      <c r="C17" s="90"/>
      <c r="D17" s="76">
        <f>投入係数表!AI17</f>
        <v>1.6753224995811694E-4</v>
      </c>
      <c r="E17" s="77">
        <f t="shared" si="9"/>
        <v>1.6753224995811694E-2</v>
      </c>
      <c r="F17" s="76">
        <f>分析係数表!C20</f>
        <v>9.9464422341239977E-3</v>
      </c>
      <c r="G17" s="77">
        <f t="shared" si="0"/>
        <v>1.6663498465612327E-4</v>
      </c>
      <c r="H17" s="77">
        <v>3.324335033748039E-4</v>
      </c>
      <c r="I17" s="77">
        <f t="shared" si="1"/>
        <v>3.324335033748039E-4</v>
      </c>
      <c r="J17" s="76">
        <f>分析係数表!G20</f>
        <v>0.10126582278481013</v>
      </c>
      <c r="K17" s="78">
        <f t="shared" si="2"/>
        <v>3.3664152240486468E-5</v>
      </c>
      <c r="L17" s="79"/>
      <c r="M17" s="80"/>
      <c r="N17" s="81">
        <f>分析係数表!H20</f>
        <v>5.6056567961212792E-4</v>
      </c>
      <c r="O17" s="82">
        <f t="shared" si="3"/>
        <v>1.8838722169763907E-2</v>
      </c>
      <c r="P17" s="76">
        <f>分析係数表!C20</f>
        <v>9.9464422341239977E-3</v>
      </c>
      <c r="Q17" s="82">
        <f t="shared" si="4"/>
        <v>1.8737826182626779E-4</v>
      </c>
      <c r="R17" s="83">
        <v>3.3855019065498623E-4</v>
      </c>
      <c r="S17" s="84">
        <f t="shared" si="5"/>
        <v>6.7098369402979012E-4</v>
      </c>
      <c r="T17" s="85">
        <f>分析係数表!F20</f>
        <v>0.22784810126582278</v>
      </c>
      <c r="U17" s="86">
        <f t="shared" si="6"/>
        <v>1.5288236066501548E-4</v>
      </c>
      <c r="V17" s="87">
        <f>分析係数表!D20</f>
        <v>1.2658227848101266E-2</v>
      </c>
      <c r="W17" s="88">
        <f t="shared" si="7"/>
        <v>0</v>
      </c>
      <c r="X17" s="76">
        <f>分析係数表!E20</f>
        <v>0</v>
      </c>
      <c r="Y17" s="89">
        <f t="shared" si="8"/>
        <v>0</v>
      </c>
    </row>
    <row r="18" spans="1:25" x14ac:dyDescent="0.2">
      <c r="A18" s="6" t="s">
        <v>6</v>
      </c>
      <c r="B18" s="5" t="s">
        <v>34</v>
      </c>
      <c r="C18" s="90"/>
      <c r="D18" s="76">
        <f>投入係数表!AI18</f>
        <v>2.5129837493717539E-4</v>
      </c>
      <c r="E18" s="77">
        <f t="shared" si="9"/>
        <v>2.5129837493717538E-2</v>
      </c>
      <c r="F18" s="76">
        <f>分析係数表!C21</f>
        <v>0.16340425531914893</v>
      </c>
      <c r="G18" s="77">
        <f t="shared" si="0"/>
        <v>4.1063223819521417E-3</v>
      </c>
      <c r="H18" s="77">
        <v>1.7509037929743562E-2</v>
      </c>
      <c r="I18" s="77">
        <f t="shared" si="1"/>
        <v>1.7509037929743562E-2</v>
      </c>
      <c r="J18" s="76">
        <f>分析係数表!G21</f>
        <v>0.28521373510861947</v>
      </c>
      <c r="K18" s="78">
        <f t="shared" si="2"/>
        <v>4.9938181061006514E-3</v>
      </c>
      <c r="L18" s="79"/>
      <c r="M18" s="80"/>
      <c r="N18" s="81">
        <f>分析係数表!H21</f>
        <v>9.2444164707964954E-4</v>
      </c>
      <c r="O18" s="82">
        <f t="shared" si="3"/>
        <v>3.1067366385224688E-2</v>
      </c>
      <c r="P18" s="76">
        <f>分析係数表!C21</f>
        <v>0.16340425531914893</v>
      </c>
      <c r="Q18" s="82">
        <f t="shared" si="4"/>
        <v>5.0765398689048002E-3</v>
      </c>
      <c r="R18" s="83">
        <v>1.0705319004096322E-2</v>
      </c>
      <c r="S18" s="84">
        <f t="shared" si="5"/>
        <v>2.8214356933839883E-2</v>
      </c>
      <c r="T18" s="85">
        <f>分析係数表!F21</f>
        <v>0.42560149497780891</v>
      </c>
      <c r="U18" s="86">
        <f t="shared" si="6"/>
        <v>1.2008072490879764E-2</v>
      </c>
      <c r="V18" s="87">
        <f>分析係数表!D21</f>
        <v>2.6862882504087832E-2</v>
      </c>
      <c r="W18" s="88">
        <f t="shared" si="7"/>
        <v>0</v>
      </c>
      <c r="X18" s="76">
        <f>分析係数表!E21</f>
        <v>1.5884139219808455E-2</v>
      </c>
      <c r="Y18" s="89">
        <f t="shared" si="8"/>
        <v>0</v>
      </c>
    </row>
    <row r="19" spans="1:25" x14ac:dyDescent="0.2">
      <c r="A19" s="6" t="s">
        <v>7</v>
      </c>
      <c r="B19" s="5" t="s">
        <v>268</v>
      </c>
      <c r="C19" s="90"/>
      <c r="D19" s="76">
        <f>投入係数表!AI19</f>
        <v>0</v>
      </c>
      <c r="E19" s="77">
        <f t="shared" si="9"/>
        <v>0</v>
      </c>
      <c r="F19" s="76">
        <f>分析係数表!C22</f>
        <v>3.8216560509554132E-2</v>
      </c>
      <c r="G19" s="77">
        <f t="shared" si="0"/>
        <v>0</v>
      </c>
      <c r="H19" s="77">
        <v>1.4986074117049853E-3</v>
      </c>
      <c r="I19" s="77">
        <f t="shared" si="1"/>
        <v>1.4986074117049853E-3</v>
      </c>
      <c r="J19" s="76">
        <f>分析係数表!G22</f>
        <v>0.19408999328408327</v>
      </c>
      <c r="K19" s="78">
        <f t="shared" si="2"/>
        <v>2.9086470247329801E-4</v>
      </c>
      <c r="L19" s="79"/>
      <c r="M19" s="80"/>
      <c r="N19" s="81">
        <f>分析係数表!H22</f>
        <v>3.9337942428921259E-5</v>
      </c>
      <c r="O19" s="82">
        <f t="shared" si="3"/>
        <v>1.3220155908606251E-3</v>
      </c>
      <c r="P19" s="76">
        <f>分析係数表!C22</f>
        <v>3.8216560509554132E-2</v>
      </c>
      <c r="Q19" s="82">
        <f t="shared" si="4"/>
        <v>5.0522888822699037E-5</v>
      </c>
      <c r="R19" s="83">
        <v>4.7209589745025139E-4</v>
      </c>
      <c r="S19" s="84">
        <f t="shared" si="5"/>
        <v>1.9707033091552369E-3</v>
      </c>
      <c r="T19" s="85">
        <f>分析係数表!F22</f>
        <v>0.41168569509738079</v>
      </c>
      <c r="U19" s="86">
        <f t="shared" si="6"/>
        <v>8.1131036166028222E-4</v>
      </c>
      <c r="V19" s="87">
        <f>分析係数表!D22</f>
        <v>5.4398925453324379E-2</v>
      </c>
      <c r="W19" s="88">
        <f t="shared" si="7"/>
        <v>0</v>
      </c>
      <c r="X19" s="76">
        <f>分析係数表!E22</f>
        <v>5.104096709200806E-2</v>
      </c>
      <c r="Y19" s="89">
        <f t="shared" si="8"/>
        <v>0</v>
      </c>
    </row>
    <row r="20" spans="1:25" x14ac:dyDescent="0.2">
      <c r="A20" s="6" t="s">
        <v>8</v>
      </c>
      <c r="B20" s="5" t="s">
        <v>269</v>
      </c>
      <c r="C20" s="90"/>
      <c r="D20" s="76">
        <f>投入係数表!AI20</f>
        <v>0</v>
      </c>
      <c r="E20" s="77">
        <f t="shared" si="9"/>
        <v>0</v>
      </c>
      <c r="F20" s="76">
        <f>分析係数表!C23</f>
        <v>0</v>
      </c>
      <c r="G20" s="77">
        <f t="shared" si="0"/>
        <v>0</v>
      </c>
      <c r="H20" s="77">
        <v>0</v>
      </c>
      <c r="I20" s="77">
        <f t="shared" si="1"/>
        <v>0</v>
      </c>
      <c r="J20" s="76">
        <f>分析係数表!G23</f>
        <v>0.21578395385422128</v>
      </c>
      <c r="K20" s="78">
        <f t="shared" si="2"/>
        <v>0</v>
      </c>
      <c r="L20" s="79"/>
      <c r="M20" s="80"/>
      <c r="N20" s="81">
        <f>分析係数表!H23</f>
        <v>2.9503456821690941E-5</v>
      </c>
      <c r="O20" s="82">
        <f t="shared" si="3"/>
        <v>9.915116931454688E-4</v>
      </c>
      <c r="P20" s="76">
        <f>分析係数表!C23</f>
        <v>0</v>
      </c>
      <c r="Q20" s="82">
        <f t="shared" si="4"/>
        <v>0</v>
      </c>
      <c r="R20" s="83">
        <v>0</v>
      </c>
      <c r="S20" s="84">
        <f t="shared" si="5"/>
        <v>0</v>
      </c>
      <c r="T20" s="85">
        <f>分析係数表!F23</f>
        <v>0.44087572102779232</v>
      </c>
      <c r="U20" s="86">
        <f t="shared" si="6"/>
        <v>0</v>
      </c>
      <c r="V20" s="87">
        <f>分析係数表!D23</f>
        <v>3.2773990561090718E-2</v>
      </c>
      <c r="W20" s="88">
        <f t="shared" si="7"/>
        <v>0</v>
      </c>
      <c r="X20" s="76">
        <f>分析係数表!E23</f>
        <v>2.9103303618248557E-2</v>
      </c>
      <c r="Y20" s="89">
        <f t="shared" si="8"/>
        <v>0</v>
      </c>
    </row>
    <row r="21" spans="1:25" x14ac:dyDescent="0.2">
      <c r="A21" s="6" t="s">
        <v>9</v>
      </c>
      <c r="B21" s="5" t="s">
        <v>270</v>
      </c>
      <c r="C21" s="90"/>
      <c r="D21" s="76">
        <f>投入係数表!AI21</f>
        <v>0</v>
      </c>
      <c r="E21" s="77">
        <f t="shared" si="9"/>
        <v>0</v>
      </c>
      <c r="F21" s="76">
        <f>分析係数表!C24</f>
        <v>0.44444444444444442</v>
      </c>
      <c r="G21" s="77">
        <f t="shared" si="0"/>
        <v>0</v>
      </c>
      <c r="H21" s="77">
        <v>1.1706543418571198E-2</v>
      </c>
      <c r="I21" s="77">
        <f t="shared" si="1"/>
        <v>1.1706543418571198E-2</v>
      </c>
      <c r="J21" s="76">
        <f>分析係数表!G24</f>
        <v>0.20874587458745875</v>
      </c>
      <c r="K21" s="78">
        <f t="shared" si="2"/>
        <v>2.4436926443057038E-3</v>
      </c>
      <c r="L21" s="79"/>
      <c r="M21" s="80"/>
      <c r="N21" s="81">
        <f>分析係数表!H24</f>
        <v>3.6387596746752162E-4</v>
      </c>
      <c r="O21" s="82">
        <f t="shared" si="3"/>
        <v>1.2228644215460781E-2</v>
      </c>
      <c r="P21" s="76">
        <f>分析係数表!C24</f>
        <v>0.44444444444444442</v>
      </c>
      <c r="Q21" s="82">
        <f t="shared" si="4"/>
        <v>5.4349529846492361E-3</v>
      </c>
      <c r="R21" s="83">
        <v>1.893959070456246E-2</v>
      </c>
      <c r="S21" s="84">
        <f t="shared" si="5"/>
        <v>3.0646134123133658E-2</v>
      </c>
      <c r="T21" s="85">
        <f>分析係数表!F24</f>
        <v>0.39356435643564358</v>
      </c>
      <c r="U21" s="86">
        <f t="shared" si="6"/>
        <v>1.2061226053411514E-2</v>
      </c>
      <c r="V21" s="87">
        <f>分析係数表!D24</f>
        <v>4.9504950495049507E-2</v>
      </c>
      <c r="W21" s="88">
        <f t="shared" si="7"/>
        <v>0</v>
      </c>
      <c r="X21" s="76">
        <f>分析係数表!E24</f>
        <v>5.1980198019801978E-2</v>
      </c>
      <c r="Y21" s="89">
        <f t="shared" si="8"/>
        <v>0</v>
      </c>
    </row>
    <row r="22" spans="1:25" x14ac:dyDescent="0.2">
      <c r="A22" s="6" t="s">
        <v>10</v>
      </c>
      <c r="B22" s="5" t="s">
        <v>271</v>
      </c>
      <c r="C22" s="90"/>
      <c r="D22" s="76">
        <f>投入係数表!AI22</f>
        <v>1.8428547495392862E-3</v>
      </c>
      <c r="E22" s="77">
        <f t="shared" si="9"/>
        <v>0.18428547495392861</v>
      </c>
      <c r="F22" s="76">
        <f>分析係数表!C25</f>
        <v>6.3926940639269514E-3</v>
      </c>
      <c r="G22" s="77">
        <f t="shared" si="0"/>
        <v>1.1780806618059384E-3</v>
      </c>
      <c r="H22" s="77">
        <v>1.4533827172112735E-3</v>
      </c>
      <c r="I22" s="77">
        <f t="shared" si="1"/>
        <v>1.4533827172112735E-3</v>
      </c>
      <c r="J22" s="76">
        <f>分析係数表!G25</f>
        <v>0.2</v>
      </c>
      <c r="K22" s="78">
        <f t="shared" si="2"/>
        <v>2.906765434422547E-4</v>
      </c>
      <c r="L22" s="79"/>
      <c r="M22" s="80"/>
      <c r="N22" s="81">
        <f>分析係数表!H25</f>
        <v>5.212277371832066E-4</v>
      </c>
      <c r="O22" s="82">
        <f t="shared" si="3"/>
        <v>1.7516706578903279E-2</v>
      </c>
      <c r="P22" s="76">
        <f>分析係数表!C25</f>
        <v>6.3926940639269514E-3</v>
      </c>
      <c r="Q22" s="82">
        <f t="shared" si="4"/>
        <v>1.1197894616650517E-4</v>
      </c>
      <c r="R22" s="83">
        <v>2.9456064053609603E-4</v>
      </c>
      <c r="S22" s="84">
        <f t="shared" si="5"/>
        <v>1.7479433577473696E-3</v>
      </c>
      <c r="T22" s="85">
        <f>分析係数表!F25</f>
        <v>0.35238095238095241</v>
      </c>
      <c r="U22" s="86">
        <f t="shared" si="6"/>
        <v>6.1594194511097793E-4</v>
      </c>
      <c r="V22" s="87">
        <f>分析係数表!D25</f>
        <v>0.33333333333333331</v>
      </c>
      <c r="W22" s="88">
        <f t="shared" si="7"/>
        <v>0</v>
      </c>
      <c r="X22" s="76">
        <f>分析係数表!E25</f>
        <v>6.6666666666666666E-2</v>
      </c>
      <c r="Y22" s="89">
        <f t="shared" si="8"/>
        <v>0</v>
      </c>
    </row>
    <row r="23" spans="1:25" x14ac:dyDescent="0.2">
      <c r="A23" s="6" t="s">
        <v>11</v>
      </c>
      <c r="B23" s="5" t="s">
        <v>35</v>
      </c>
      <c r="C23" s="90"/>
      <c r="D23" s="76">
        <f>投入係数表!AI23</f>
        <v>4.1883062489529233E-4</v>
      </c>
      <c r="E23" s="77">
        <f t="shared" si="9"/>
        <v>4.1883062489529235E-2</v>
      </c>
      <c r="F23" s="76">
        <f>分析係数表!C26</f>
        <v>0.22258379433778064</v>
      </c>
      <c r="G23" s="77">
        <f t="shared" si="0"/>
        <v>9.3224909674057901E-3</v>
      </c>
      <c r="H23" s="77">
        <v>1.542534907057024E-2</v>
      </c>
      <c r="I23" s="77">
        <f t="shared" si="1"/>
        <v>1.542534907057024E-2</v>
      </c>
      <c r="J23" s="76">
        <f>分析係数表!G26</f>
        <v>0.19608865710560625</v>
      </c>
      <c r="K23" s="78">
        <f t="shared" si="2"/>
        <v>3.0247359846333299E-3</v>
      </c>
      <c r="L23" s="79"/>
      <c r="M23" s="80"/>
      <c r="N23" s="81">
        <f>分析係数表!H26</f>
        <v>1.1073630793741334E-2</v>
      </c>
      <c r="O23" s="82">
        <f t="shared" si="3"/>
        <v>0.37214738882726595</v>
      </c>
      <c r="P23" s="76">
        <f>分析係数表!C26</f>
        <v>0.22258379433778064</v>
      </c>
      <c r="Q23" s="82">
        <f t="shared" si="4"/>
        <v>8.2833977858070243E-2</v>
      </c>
      <c r="R23" s="83">
        <v>8.7101773207586664E-2</v>
      </c>
      <c r="S23" s="84">
        <f t="shared" si="5"/>
        <v>0.1025271222781569</v>
      </c>
      <c r="T23" s="85">
        <f>分析係数表!F26</f>
        <v>0.33481095176010428</v>
      </c>
      <c r="U23" s="86">
        <f t="shared" si="6"/>
        <v>3.4327203391174302E-2</v>
      </c>
      <c r="V23" s="87">
        <f>分析係数表!D26</f>
        <v>0.20704041720990873</v>
      </c>
      <c r="W23" s="88">
        <f t="shared" si="7"/>
        <v>0</v>
      </c>
      <c r="X23" s="76">
        <f>分析係数表!E26</f>
        <v>0.22842242503259452</v>
      </c>
      <c r="Y23" s="89">
        <f t="shared" si="8"/>
        <v>0</v>
      </c>
    </row>
    <row r="24" spans="1:25" x14ac:dyDescent="0.2">
      <c r="A24" s="6" t="s">
        <v>12</v>
      </c>
      <c r="B24" s="5" t="s">
        <v>365</v>
      </c>
      <c r="C24" s="90"/>
      <c r="D24" s="76">
        <f>投入係数表!AI24</f>
        <v>1.6753224995811694E-4</v>
      </c>
      <c r="E24" s="77">
        <f t="shared" si="9"/>
        <v>1.6753224995811694E-2</v>
      </c>
      <c r="F24" s="76">
        <f>分析係数表!C27</f>
        <v>1.0521885521885488E-2</v>
      </c>
      <c r="G24" s="77">
        <f t="shared" si="0"/>
        <v>1.7627551552832114E-4</v>
      </c>
      <c r="H24" s="77">
        <v>2.4974339744567286E-4</v>
      </c>
      <c r="I24" s="77">
        <f t="shared" si="1"/>
        <v>2.4974339744567286E-4</v>
      </c>
      <c r="J24" s="76">
        <f>分析係数表!G27</f>
        <v>0.17391304347826086</v>
      </c>
      <c r="K24" s="78">
        <f t="shared" si="2"/>
        <v>4.3433634338377889E-5</v>
      </c>
      <c r="L24" s="79"/>
      <c r="M24" s="80"/>
      <c r="N24" s="81">
        <f>分析係数表!H27</f>
        <v>1.0867106595989497E-2</v>
      </c>
      <c r="O24" s="82">
        <f t="shared" si="3"/>
        <v>0.36520680697524766</v>
      </c>
      <c r="P24" s="76">
        <f>分析係数表!C27</f>
        <v>1.0521885521885488E-2</v>
      </c>
      <c r="Q24" s="82">
        <f t="shared" si="4"/>
        <v>3.8426642148068862E-3</v>
      </c>
      <c r="R24" s="83">
        <v>3.8740532238907954E-3</v>
      </c>
      <c r="S24" s="84">
        <f t="shared" si="5"/>
        <v>4.1237966213364683E-3</v>
      </c>
      <c r="T24" s="85">
        <f>分析係数表!F27</f>
        <v>0.36231884057971014</v>
      </c>
      <c r="U24" s="86">
        <f t="shared" si="6"/>
        <v>1.4941292106291552E-3</v>
      </c>
      <c r="V24" s="87">
        <f>分析係数表!D27</f>
        <v>0</v>
      </c>
      <c r="W24" s="88">
        <f t="shared" si="7"/>
        <v>0</v>
      </c>
      <c r="X24" s="76">
        <f>分析係数表!E27</f>
        <v>0</v>
      </c>
      <c r="Y24" s="89">
        <f t="shared" si="8"/>
        <v>0</v>
      </c>
    </row>
    <row r="25" spans="1:25" x14ac:dyDescent="0.2">
      <c r="A25" s="6" t="s">
        <v>13</v>
      </c>
      <c r="B25" s="5" t="s">
        <v>191</v>
      </c>
      <c r="C25" s="90"/>
      <c r="D25" s="76">
        <f>投入係数表!AI25</f>
        <v>0</v>
      </c>
      <c r="E25" s="77">
        <f t="shared" si="9"/>
        <v>0</v>
      </c>
      <c r="F25" s="76">
        <f>分析係数表!C28</f>
        <v>5.934473521533068E-2</v>
      </c>
      <c r="G25" s="77">
        <f t="shared" si="0"/>
        <v>0</v>
      </c>
      <c r="H25" s="77">
        <v>5.3837569608237018E-3</v>
      </c>
      <c r="I25" s="77">
        <f t="shared" si="1"/>
        <v>5.3837569608237018E-3</v>
      </c>
      <c r="J25" s="76">
        <f>分析係数表!G28</f>
        <v>0.12525252525252525</v>
      </c>
      <c r="K25" s="78">
        <f t="shared" si="2"/>
        <v>6.7432915468902937E-4</v>
      </c>
      <c r="L25" s="79"/>
      <c r="M25" s="80"/>
      <c r="N25" s="81">
        <f>分析係数表!H28</f>
        <v>2.0780268088077654E-2</v>
      </c>
      <c r="O25" s="82">
        <f t="shared" si="3"/>
        <v>0.69835473587212515</v>
      </c>
      <c r="P25" s="76">
        <f>分析係数表!C28</f>
        <v>5.934473521533068E-2</v>
      </c>
      <c r="Q25" s="82">
        <f t="shared" si="4"/>
        <v>4.1443676886703459E-2</v>
      </c>
      <c r="R25" s="83">
        <v>4.4344029016558262E-2</v>
      </c>
      <c r="S25" s="84">
        <f t="shared" si="5"/>
        <v>4.9727785977381964E-2</v>
      </c>
      <c r="T25" s="85">
        <f>分析係数表!F28</f>
        <v>0.21414141414141413</v>
      </c>
      <c r="U25" s="86">
        <f t="shared" si="6"/>
        <v>1.0648778411318158E-2</v>
      </c>
      <c r="V25" s="87">
        <f>分析係数表!D28</f>
        <v>5.909090909090909E-2</v>
      </c>
      <c r="W25" s="88">
        <f t="shared" si="7"/>
        <v>0</v>
      </c>
      <c r="X25" s="76">
        <f>分析係数表!E28</f>
        <v>5.4040404040404041E-2</v>
      </c>
      <c r="Y25" s="89">
        <f t="shared" si="8"/>
        <v>0</v>
      </c>
    </row>
    <row r="26" spans="1:25" x14ac:dyDescent="0.2">
      <c r="A26" s="6" t="s">
        <v>14</v>
      </c>
      <c r="B26" s="5" t="s">
        <v>50</v>
      </c>
      <c r="C26" s="90"/>
      <c r="D26" s="76">
        <f>投入係数表!AI26</f>
        <v>1.9936337745015915E-2</v>
      </c>
      <c r="E26" s="77">
        <f t="shared" si="9"/>
        <v>1.9936337745015915</v>
      </c>
      <c r="F26" s="76">
        <f>分析係数表!C29</f>
        <v>0.10737736577829282</v>
      </c>
      <c r="G26" s="77">
        <f t="shared" si="0"/>
        <v>0.21407114303261593</v>
      </c>
      <c r="H26" s="77">
        <v>0.22322394138706947</v>
      </c>
      <c r="I26" s="77">
        <f t="shared" si="1"/>
        <v>0.22322394138706947</v>
      </c>
      <c r="J26" s="76">
        <f>分析係数表!G29</f>
        <v>0.26220204313280365</v>
      </c>
      <c r="K26" s="78">
        <f t="shared" si="2"/>
        <v>5.852977350784682E-2</v>
      </c>
      <c r="L26" s="79"/>
      <c r="M26" s="80"/>
      <c r="N26" s="81">
        <f>分析係数表!H29</f>
        <v>9.8049821504086233E-3</v>
      </c>
      <c r="O26" s="82">
        <f t="shared" si="3"/>
        <v>0.32951238602201077</v>
      </c>
      <c r="P26" s="76">
        <f>分析係数表!C29</f>
        <v>0.10737736577829282</v>
      </c>
      <c r="Q26" s="82">
        <f t="shared" si="4"/>
        <v>3.5382172002363474E-2</v>
      </c>
      <c r="R26" s="83">
        <v>4.5387609880781409E-2</v>
      </c>
      <c r="S26" s="84">
        <f t="shared" si="5"/>
        <v>0.26861155126785086</v>
      </c>
      <c r="T26" s="85">
        <f>分析係数表!F29</f>
        <v>0.42792281498297391</v>
      </c>
      <c r="U26" s="86">
        <f t="shared" si="6"/>
        <v>0.11494501115548215</v>
      </c>
      <c r="V26" s="87">
        <f>分析係数表!D29</f>
        <v>0.20204313280363223</v>
      </c>
      <c r="W26" s="88">
        <f t="shared" si="7"/>
        <v>0</v>
      </c>
      <c r="X26" s="76">
        <f>分析係数表!E29</f>
        <v>0.12031782065834279</v>
      </c>
      <c r="Y26" s="89">
        <f t="shared" si="8"/>
        <v>0</v>
      </c>
    </row>
    <row r="27" spans="1:25" x14ac:dyDescent="0.2">
      <c r="A27" s="6" t="s">
        <v>15</v>
      </c>
      <c r="B27" s="5" t="s">
        <v>36</v>
      </c>
      <c r="C27" s="90"/>
      <c r="D27" s="76">
        <f>投入係数表!AI27</f>
        <v>5.5285642486178586E-3</v>
      </c>
      <c r="E27" s="77">
        <f t="shared" si="9"/>
        <v>0.55285642486178588</v>
      </c>
      <c r="F27" s="76">
        <f>分析係数表!C30</f>
        <v>1</v>
      </c>
      <c r="G27" s="77">
        <f t="shared" si="0"/>
        <v>0.55285642486178588</v>
      </c>
      <c r="H27" s="77">
        <v>0.61076226074050588</v>
      </c>
      <c r="I27" s="77">
        <f t="shared" si="1"/>
        <v>0.61076226074050588</v>
      </c>
      <c r="J27" s="76">
        <f>分析係数表!G30</f>
        <v>0.34459787999611008</v>
      </c>
      <c r="K27" s="78">
        <f t="shared" si="2"/>
        <v>0.21046738023280975</v>
      </c>
      <c r="L27" s="79"/>
      <c r="M27" s="80"/>
      <c r="N27" s="81">
        <f>分析係数表!H30</f>
        <v>0</v>
      </c>
      <c r="O27" s="82">
        <f t="shared" si="3"/>
        <v>0</v>
      </c>
      <c r="P27" s="76">
        <f>分析係数表!C30</f>
        <v>1</v>
      </c>
      <c r="Q27" s="82">
        <f t="shared" si="4"/>
        <v>0</v>
      </c>
      <c r="R27" s="83">
        <v>8.4013953759492915E-2</v>
      </c>
      <c r="S27" s="84">
        <f t="shared" si="5"/>
        <v>0.69477621449999882</v>
      </c>
      <c r="T27" s="85">
        <f>分析係数表!F30</f>
        <v>0.44063016629388313</v>
      </c>
      <c r="U27" s="86">
        <f t="shared" si="6"/>
        <v>0.30613935893216909</v>
      </c>
      <c r="V27" s="87">
        <f>分析係数表!D30</f>
        <v>9.4184576485461441E-2</v>
      </c>
      <c r="W27" s="88">
        <f t="shared" si="7"/>
        <v>0</v>
      </c>
      <c r="X27" s="76">
        <f>分析係数表!E30</f>
        <v>6.5934065934065936E-2</v>
      </c>
      <c r="Y27" s="89">
        <f t="shared" si="8"/>
        <v>0</v>
      </c>
    </row>
    <row r="28" spans="1:25" x14ac:dyDescent="0.2">
      <c r="A28" s="6" t="s">
        <v>16</v>
      </c>
      <c r="B28" s="5" t="s">
        <v>192</v>
      </c>
      <c r="C28" s="90"/>
      <c r="D28" s="76">
        <f>投入係数表!AI28</f>
        <v>1.9014910370246274E-2</v>
      </c>
      <c r="E28" s="77">
        <f t="shared" si="9"/>
        <v>1.9014910370246274</v>
      </c>
      <c r="F28" s="76">
        <f>分析係数表!C31</f>
        <v>0.18861092824226466</v>
      </c>
      <c r="G28" s="77">
        <f t="shared" si="0"/>
        <v>0.35864198953756143</v>
      </c>
      <c r="H28" s="77">
        <v>0.39482484089009978</v>
      </c>
      <c r="I28" s="77">
        <f t="shared" si="1"/>
        <v>0.39482484089009978</v>
      </c>
      <c r="J28" s="76">
        <f>分析係数表!G31</f>
        <v>7.1118820468343447E-2</v>
      </c>
      <c r="K28" s="78">
        <f t="shared" si="2"/>
        <v>2.8079476975705273E-2</v>
      </c>
      <c r="L28" s="79"/>
      <c r="M28" s="80"/>
      <c r="N28" s="81">
        <f>分析係数表!H31</f>
        <v>2.3061868748955085E-2</v>
      </c>
      <c r="O28" s="82">
        <f t="shared" si="3"/>
        <v>0.7750316401420414</v>
      </c>
      <c r="P28" s="76">
        <f>分析係数表!C31</f>
        <v>0.18861092824226466</v>
      </c>
      <c r="Q28" s="82">
        <f t="shared" si="4"/>
        <v>0.14617943706431527</v>
      </c>
      <c r="R28" s="83">
        <v>0.18817896747119883</v>
      </c>
      <c r="S28" s="84">
        <f t="shared" si="5"/>
        <v>0.58300380836129861</v>
      </c>
      <c r="T28" s="85">
        <f>分析係数表!F31</f>
        <v>0.34518647007805725</v>
      </c>
      <c r="U28" s="86">
        <f t="shared" si="6"/>
        <v>0.20124502665030083</v>
      </c>
      <c r="V28" s="87">
        <f>分析係数表!D31</f>
        <v>8.6730268863833475E-4</v>
      </c>
      <c r="W28" s="88">
        <f t="shared" si="7"/>
        <v>0</v>
      </c>
      <c r="X28" s="76">
        <f>分析係数表!E31</f>
        <v>8.6730268863833475E-4</v>
      </c>
      <c r="Y28" s="89">
        <f t="shared" si="8"/>
        <v>0</v>
      </c>
    </row>
    <row r="29" spans="1:25" x14ac:dyDescent="0.2">
      <c r="A29" s="6" t="s">
        <v>17</v>
      </c>
      <c r="B29" s="5" t="s">
        <v>272</v>
      </c>
      <c r="C29" s="90"/>
      <c r="D29" s="76">
        <f>投入係数表!AI29</f>
        <v>9.4655721226336066E-3</v>
      </c>
      <c r="E29" s="77">
        <f t="shared" si="9"/>
        <v>0.94655721226336065</v>
      </c>
      <c r="F29" s="76">
        <f>分析係数表!C32</f>
        <v>1</v>
      </c>
      <c r="G29" s="77">
        <f t="shared" si="0"/>
        <v>0.94655721226336065</v>
      </c>
      <c r="H29" s="77">
        <v>1.0582250000527798</v>
      </c>
      <c r="I29" s="77">
        <f t="shared" si="1"/>
        <v>1.0582250000527798</v>
      </c>
      <c r="J29" s="76">
        <f>分析係数表!G32</f>
        <v>0.14006342494714588</v>
      </c>
      <c r="K29" s="78">
        <f t="shared" si="2"/>
        <v>0.14821861787208596</v>
      </c>
      <c r="L29" s="79"/>
      <c r="M29" s="80"/>
      <c r="N29" s="81">
        <f>分析係数表!H32</f>
        <v>6.5891053568443107E-3</v>
      </c>
      <c r="O29" s="82">
        <f t="shared" si="3"/>
        <v>0.22143761146915469</v>
      </c>
      <c r="P29" s="76">
        <f>分析係数表!C32</f>
        <v>1</v>
      </c>
      <c r="Q29" s="82">
        <f t="shared" si="4"/>
        <v>0.22143761146915469</v>
      </c>
      <c r="R29" s="83">
        <v>0.28908165700108091</v>
      </c>
      <c r="S29" s="84">
        <f t="shared" si="5"/>
        <v>1.3473066570538608</v>
      </c>
      <c r="T29" s="85">
        <f>分析係数表!F32</f>
        <v>0.48202959830866809</v>
      </c>
      <c r="U29" s="86">
        <f t="shared" si="6"/>
        <v>0.64944168669826696</v>
      </c>
      <c r="V29" s="87">
        <f>分析係数表!D32</f>
        <v>1.7441860465116279E-2</v>
      </c>
      <c r="W29" s="88">
        <f t="shared" si="7"/>
        <v>0</v>
      </c>
      <c r="X29" s="76">
        <f>分析係数表!E32</f>
        <v>2.6427061310782242E-2</v>
      </c>
      <c r="Y29" s="89">
        <f t="shared" si="8"/>
        <v>0</v>
      </c>
    </row>
    <row r="30" spans="1:25" x14ac:dyDescent="0.2">
      <c r="A30" s="6" t="s">
        <v>18</v>
      </c>
      <c r="B30" s="5" t="s">
        <v>273</v>
      </c>
      <c r="C30" s="90"/>
      <c r="D30" s="76">
        <f>投入係数表!AI30</f>
        <v>4.7746691238063329E-3</v>
      </c>
      <c r="E30" s="77">
        <f t="shared" si="9"/>
        <v>0.47746691238063327</v>
      </c>
      <c r="F30" s="76">
        <f>分析係数表!C33</f>
        <v>0.72406639004149376</v>
      </c>
      <c r="G30" s="77">
        <f t="shared" si="0"/>
        <v>0.34571774361170332</v>
      </c>
      <c r="H30" s="77">
        <v>0.36056253479050288</v>
      </c>
      <c r="I30" s="77">
        <f t="shared" si="1"/>
        <v>0.36056253479050288</v>
      </c>
      <c r="J30" s="76">
        <f>分析係数表!G33</f>
        <v>0.50714966634890368</v>
      </c>
      <c r="K30" s="78">
        <f t="shared" si="2"/>
        <v>0.1828591692169185</v>
      </c>
      <c r="L30" s="79"/>
      <c r="M30" s="80"/>
      <c r="N30" s="81">
        <f>分析係数表!H33</f>
        <v>9.6377958950857076E-4</v>
      </c>
      <c r="O30" s="82">
        <f t="shared" si="3"/>
        <v>3.2389381976085312E-2</v>
      </c>
      <c r="P30" s="76">
        <f>分析係数表!C33</f>
        <v>0.72406639004149376</v>
      </c>
      <c r="Q30" s="82">
        <f t="shared" si="4"/>
        <v>2.3452062883099114E-2</v>
      </c>
      <c r="R30" s="83">
        <v>7.2651278785989482E-2</v>
      </c>
      <c r="S30" s="84">
        <f t="shared" si="5"/>
        <v>0.43321381357649236</v>
      </c>
      <c r="T30" s="85">
        <f>分析係数表!F33</f>
        <v>0.64537654909437558</v>
      </c>
      <c r="U30" s="86">
        <f t="shared" si="6"/>
        <v>0.27958603602601079</v>
      </c>
      <c r="V30" s="87">
        <f>分析係数表!D33</f>
        <v>8.8655862726406104E-2</v>
      </c>
      <c r="W30" s="88">
        <f t="shared" si="7"/>
        <v>0</v>
      </c>
      <c r="X30" s="76">
        <f>分析係数表!E33</f>
        <v>8.3889418493803616E-2</v>
      </c>
      <c r="Y30" s="89">
        <f t="shared" si="8"/>
        <v>0</v>
      </c>
    </row>
    <row r="31" spans="1:25" x14ac:dyDescent="0.2">
      <c r="A31" s="6" t="s">
        <v>19</v>
      </c>
      <c r="B31" s="5" t="s">
        <v>274</v>
      </c>
      <c r="C31" s="90"/>
      <c r="D31" s="76">
        <f>投入係数表!AI31</f>
        <v>2.2030490869492377E-2</v>
      </c>
      <c r="E31" s="77">
        <f t="shared" si="9"/>
        <v>2.2030490869492376</v>
      </c>
      <c r="F31" s="76">
        <f>分析係数表!C34</f>
        <v>0.32384390579336431</v>
      </c>
      <c r="G31" s="77">
        <f t="shared" si="0"/>
        <v>0.71344402097214621</v>
      </c>
      <c r="H31" s="77">
        <v>0.82278844019760256</v>
      </c>
      <c r="I31" s="77">
        <f t="shared" si="1"/>
        <v>0.82278844019760256</v>
      </c>
      <c r="J31" s="76">
        <f>分析係数表!G34</f>
        <v>0.42504523132592403</v>
      </c>
      <c r="K31" s="78">
        <f t="shared" si="2"/>
        <v>0.34972230289608619</v>
      </c>
      <c r="L31" s="79"/>
      <c r="M31" s="80"/>
      <c r="N31" s="81">
        <f>分析係数表!H34</f>
        <v>0.16282957819891231</v>
      </c>
      <c r="O31" s="82">
        <f t="shared" si="3"/>
        <v>5.4721530344698417</v>
      </c>
      <c r="P31" s="76">
        <f>分析係数表!C34</f>
        <v>0.32384390579336431</v>
      </c>
      <c r="Q31" s="82">
        <f t="shared" si="4"/>
        <v>1.7721234117817239</v>
      </c>
      <c r="R31" s="83">
        <v>1.9135594469070367</v>
      </c>
      <c r="S31" s="84">
        <f t="shared" si="5"/>
        <v>2.7363478871046394</v>
      </c>
      <c r="T31" s="85">
        <f>分析係数表!F34</f>
        <v>0.69998707676402172</v>
      </c>
      <c r="U31" s="86">
        <f t="shared" si="6"/>
        <v>1.9154081585037839</v>
      </c>
      <c r="V31" s="87">
        <f>分析係数表!D34</f>
        <v>0.29303437580770225</v>
      </c>
      <c r="W31" s="88">
        <f t="shared" si="7"/>
        <v>1</v>
      </c>
      <c r="X31" s="76">
        <f>分析係数表!E34</f>
        <v>0.18493150684931506</v>
      </c>
      <c r="Y31" s="89">
        <f t="shared" si="8"/>
        <v>1</v>
      </c>
    </row>
    <row r="32" spans="1:25" x14ac:dyDescent="0.2">
      <c r="A32" s="6" t="s">
        <v>20</v>
      </c>
      <c r="B32" s="5" t="s">
        <v>37</v>
      </c>
      <c r="C32" s="90"/>
      <c r="D32" s="76">
        <f>投入係数表!AI32</f>
        <v>6.6175238733456191E-3</v>
      </c>
      <c r="E32" s="77">
        <f t="shared" si="9"/>
        <v>0.66175238733456188</v>
      </c>
      <c r="F32" s="76">
        <f>分析係数表!C35</f>
        <v>0.26996197718631176</v>
      </c>
      <c r="G32" s="77">
        <f t="shared" si="0"/>
        <v>0.17864798289260034</v>
      </c>
      <c r="H32" s="77">
        <v>0.23348487548116817</v>
      </c>
      <c r="I32" s="77">
        <f t="shared" si="1"/>
        <v>0.23348487548116817</v>
      </c>
      <c r="J32" s="76">
        <f>分析係数表!G35</f>
        <v>0.31501962183374954</v>
      </c>
      <c r="K32" s="78">
        <f t="shared" si="2"/>
        <v>7.3552317177977694E-2</v>
      </c>
      <c r="L32" s="79"/>
      <c r="M32" s="80"/>
      <c r="N32" s="81">
        <f>分析係数表!H35</f>
        <v>6.1563879901261762E-2</v>
      </c>
      <c r="O32" s="82">
        <f t="shared" si="3"/>
        <v>2.068954399696878</v>
      </c>
      <c r="P32" s="76">
        <f>分析係数表!C35</f>
        <v>0.26996197718631176</v>
      </c>
      <c r="Q32" s="82">
        <f t="shared" si="4"/>
        <v>0.55853902045048798</v>
      </c>
      <c r="R32" s="83">
        <v>0.70308353930496759</v>
      </c>
      <c r="S32" s="84">
        <f t="shared" si="5"/>
        <v>0.93656841478613573</v>
      </c>
      <c r="T32" s="85">
        <f>分析係数表!F35</f>
        <v>0.64537995005351412</v>
      </c>
      <c r="U32" s="86">
        <f t="shared" si="6"/>
        <v>0.60444247675637519</v>
      </c>
      <c r="V32" s="87">
        <f>分析係数表!D35</f>
        <v>0.12557973599714592</v>
      </c>
      <c r="W32" s="88">
        <f t="shared" si="7"/>
        <v>0</v>
      </c>
      <c r="X32" s="76">
        <f>分析係数表!E35</f>
        <v>0.11630396004281128</v>
      </c>
      <c r="Y32" s="89">
        <f t="shared" si="8"/>
        <v>0</v>
      </c>
    </row>
    <row r="33" spans="1:25" x14ac:dyDescent="0.2">
      <c r="A33" s="6" t="s">
        <v>21</v>
      </c>
      <c r="B33" s="5" t="s">
        <v>38</v>
      </c>
      <c r="C33" s="90"/>
      <c r="D33" s="76">
        <f>投入係数表!AI33</f>
        <v>7.4551851231362039E-3</v>
      </c>
      <c r="E33" s="77">
        <f t="shared" si="9"/>
        <v>0.74551851231362043</v>
      </c>
      <c r="F33" s="76">
        <f>分析係数表!C36</f>
        <v>0.80496031746031749</v>
      </c>
      <c r="G33" s="77">
        <f t="shared" si="0"/>
        <v>0.60011281834451546</v>
      </c>
      <c r="H33" s="77">
        <v>0.68440628672885728</v>
      </c>
      <c r="I33" s="77">
        <f t="shared" si="1"/>
        <v>0.68440628672885728</v>
      </c>
      <c r="J33" s="76">
        <f>分析係数表!G36</f>
        <v>2.1935483870967741E-2</v>
      </c>
      <c r="K33" s="78">
        <f t="shared" si="2"/>
        <v>1.5012783063729771E-2</v>
      </c>
      <c r="L33" s="79"/>
      <c r="M33" s="80"/>
      <c r="N33" s="81">
        <f>分析係数表!H36</f>
        <v>0.17534887837691648</v>
      </c>
      <c r="O33" s="82">
        <f t="shared" si="3"/>
        <v>5.8928844962612352</v>
      </c>
      <c r="P33" s="76">
        <f>分析係数表!C36</f>
        <v>0.80496031746031749</v>
      </c>
      <c r="Q33" s="82">
        <f t="shared" si="4"/>
        <v>4.7435381748674272</v>
      </c>
      <c r="R33" s="83">
        <v>4.9322368315191678</v>
      </c>
      <c r="S33" s="84">
        <f t="shared" si="5"/>
        <v>5.6166431182480254</v>
      </c>
      <c r="T33" s="85">
        <f>分析係数表!F36</f>
        <v>0.87987711213517661</v>
      </c>
      <c r="U33" s="86">
        <f t="shared" si="6"/>
        <v>4.9419557267779854</v>
      </c>
      <c r="V33" s="87">
        <f>分析係数表!D36</f>
        <v>1.130568356374808E-2</v>
      </c>
      <c r="W33" s="88">
        <f t="shared" si="7"/>
        <v>0</v>
      </c>
      <c r="X33" s="76">
        <f>分析係数表!E36</f>
        <v>2.9493087557603687E-3</v>
      </c>
      <c r="Y33" s="89">
        <f t="shared" si="8"/>
        <v>0</v>
      </c>
    </row>
    <row r="34" spans="1:25" x14ac:dyDescent="0.2">
      <c r="A34" s="6" t="s">
        <v>22</v>
      </c>
      <c r="B34" s="5" t="s">
        <v>377</v>
      </c>
      <c r="C34" s="90"/>
      <c r="D34" s="76">
        <f>投入係数表!AI34</f>
        <v>1.9936337745015915E-2</v>
      </c>
      <c r="E34" s="77">
        <f t="shared" si="9"/>
        <v>1.9936337745015915</v>
      </c>
      <c r="F34" s="76">
        <f>分析係数表!C37</f>
        <v>0.55184267327524184</v>
      </c>
      <c r="G34" s="77">
        <f t="shared" si="0"/>
        <v>1.1001721916527689</v>
      </c>
      <c r="H34" s="77">
        <v>1.3705244706936444</v>
      </c>
      <c r="I34" s="77">
        <f t="shared" si="1"/>
        <v>1.3705244706936444</v>
      </c>
      <c r="J34" s="76">
        <f>分析係数表!G37</f>
        <v>0.39950799507995077</v>
      </c>
      <c r="K34" s="78">
        <f t="shared" si="2"/>
        <v>0.54753548349482861</v>
      </c>
      <c r="L34" s="79"/>
      <c r="M34" s="80"/>
      <c r="N34" s="81">
        <f>分析係数表!H37</f>
        <v>4.8346331245144224E-2</v>
      </c>
      <c r="O34" s="82">
        <f t="shared" si="3"/>
        <v>1.6247571611677081</v>
      </c>
      <c r="P34" s="76">
        <f>分析係数表!C37</f>
        <v>0.55184267327524184</v>
      </c>
      <c r="Q34" s="82">
        <f t="shared" si="4"/>
        <v>0.89661033524188094</v>
      </c>
      <c r="R34" s="83">
        <v>1.1475353037485516</v>
      </c>
      <c r="S34" s="84">
        <f t="shared" si="5"/>
        <v>2.5180597744421958</v>
      </c>
      <c r="T34" s="85">
        <f>分析係数表!F37</f>
        <v>0.59204592045920457</v>
      </c>
      <c r="U34" s="86">
        <f t="shared" si="6"/>
        <v>1.4908070169309269</v>
      </c>
      <c r="V34" s="87">
        <f>分析係数表!D37</f>
        <v>7.6014760147601473E-2</v>
      </c>
      <c r="W34" s="88">
        <f t="shared" si="7"/>
        <v>0</v>
      </c>
      <c r="X34" s="76">
        <f>分析係数表!E37</f>
        <v>6.3468634686346864E-2</v>
      </c>
      <c r="Y34" s="89">
        <f t="shared" si="8"/>
        <v>0</v>
      </c>
    </row>
    <row r="35" spans="1:25" x14ac:dyDescent="0.2">
      <c r="A35" s="6" t="s">
        <v>23</v>
      </c>
      <c r="B35" s="5" t="s">
        <v>193</v>
      </c>
      <c r="C35" s="90"/>
      <c r="D35" s="76">
        <f>投入係数表!AI35</f>
        <v>3.3171385491707152E-2</v>
      </c>
      <c r="E35" s="77">
        <f t="shared" si="9"/>
        <v>3.317138549170715</v>
      </c>
      <c r="F35" s="76">
        <f>分析係数表!C38</f>
        <v>1.1757092007334657E-2</v>
      </c>
      <c r="G35" s="77">
        <f t="shared" si="0"/>
        <v>3.8999903123676696E-2</v>
      </c>
      <c r="H35" s="77">
        <v>4.1738524019660952E-2</v>
      </c>
      <c r="I35" s="77">
        <f t="shared" si="1"/>
        <v>4.1738524019660952E-2</v>
      </c>
      <c r="J35" s="76">
        <f>分析係数表!G38</f>
        <v>0.32317073170731708</v>
      </c>
      <c r="K35" s="78">
        <f t="shared" si="2"/>
        <v>1.3488669347817259E-2</v>
      </c>
      <c r="L35" s="79"/>
      <c r="M35" s="80"/>
      <c r="N35" s="81">
        <f>分析係数表!H38</f>
        <v>4.2711170992201251E-2</v>
      </c>
      <c r="O35" s="82">
        <f t="shared" si="3"/>
        <v>1.4353784277769235</v>
      </c>
      <c r="P35" s="76">
        <f>分析係数表!C38</f>
        <v>1.1757092007334657E-2</v>
      </c>
      <c r="Q35" s="82">
        <f t="shared" si="4"/>
        <v>1.6875876240716653E-2</v>
      </c>
      <c r="R35" s="83">
        <v>2.0188870652468542E-2</v>
      </c>
      <c r="S35" s="84">
        <f t="shared" si="5"/>
        <v>6.1927394672129495E-2</v>
      </c>
      <c r="T35" s="85">
        <f>分析係数表!F38</f>
        <v>0.53048780487804881</v>
      </c>
      <c r="U35" s="86">
        <f t="shared" si="6"/>
        <v>3.285172766143455E-2</v>
      </c>
      <c r="V35" s="87">
        <f>分析係数表!D38</f>
        <v>0.25609756097560976</v>
      </c>
      <c r="W35" s="88">
        <f t="shared" si="7"/>
        <v>0</v>
      </c>
      <c r="X35" s="76">
        <f>分析係数表!E38</f>
        <v>0.24390243902439024</v>
      </c>
      <c r="Y35" s="89">
        <f t="shared" si="8"/>
        <v>0</v>
      </c>
    </row>
    <row r="36" spans="1:25" x14ac:dyDescent="0.2">
      <c r="A36" s="6" t="s">
        <v>24</v>
      </c>
      <c r="B36" s="5" t="s">
        <v>39</v>
      </c>
      <c r="C36" s="90"/>
      <c r="D36" s="76">
        <f>投入係数表!AI36</f>
        <v>0</v>
      </c>
      <c r="E36" s="77">
        <f t="shared" si="9"/>
        <v>0</v>
      </c>
      <c r="F36" s="76">
        <f>分析係数表!C39</f>
        <v>1</v>
      </c>
      <c r="G36" s="77">
        <f t="shared" si="0"/>
        <v>0</v>
      </c>
      <c r="H36" s="77">
        <v>2.5966406929706067E-2</v>
      </c>
      <c r="I36" s="77">
        <f t="shared" si="1"/>
        <v>2.5966406929706067E-2</v>
      </c>
      <c r="J36" s="76">
        <f>分析係数表!G39</f>
        <v>0.35350897115602997</v>
      </c>
      <c r="K36" s="78">
        <f t="shared" si="2"/>
        <v>9.1793577983391994E-3</v>
      </c>
      <c r="L36" s="79"/>
      <c r="M36" s="80"/>
      <c r="N36" s="81">
        <f>分析係数表!H39</f>
        <v>3.855118358034283E-3</v>
      </c>
      <c r="O36" s="82">
        <f t="shared" si="3"/>
        <v>0.12955752790434125</v>
      </c>
      <c r="P36" s="76">
        <f>分析係数表!C39</f>
        <v>1</v>
      </c>
      <c r="Q36" s="82">
        <f t="shared" si="4"/>
        <v>0.12955752790434125</v>
      </c>
      <c r="R36" s="83">
        <v>0.14386769317784964</v>
      </c>
      <c r="S36" s="84">
        <f t="shared" si="5"/>
        <v>0.1698341001075557</v>
      </c>
      <c r="T36" s="85">
        <f>分析係数表!F39</f>
        <v>0.70417896888485121</v>
      </c>
      <c r="U36" s="86">
        <f t="shared" si="6"/>
        <v>0.11959360149522517</v>
      </c>
      <c r="V36" s="87">
        <f>分析係数表!D39</f>
        <v>5.7687940040881215E-2</v>
      </c>
      <c r="W36" s="88">
        <f t="shared" si="7"/>
        <v>0</v>
      </c>
      <c r="X36" s="76">
        <f>分析係数表!E39</f>
        <v>7.3018396547808312E-2</v>
      </c>
      <c r="Y36" s="89">
        <f t="shared" si="8"/>
        <v>0</v>
      </c>
    </row>
    <row r="37" spans="1:25" x14ac:dyDescent="0.2">
      <c r="A37" s="6" t="s">
        <v>25</v>
      </c>
      <c r="B37" s="5" t="s">
        <v>40</v>
      </c>
      <c r="C37" s="75">
        <f>最終需要_まとめ!C38</f>
        <v>100</v>
      </c>
      <c r="D37" s="76">
        <f>投入係数表!AI37</f>
        <v>0</v>
      </c>
      <c r="E37" s="77">
        <f t="shared" si="9"/>
        <v>0</v>
      </c>
      <c r="F37" s="76">
        <f>分析係数表!C40</f>
        <v>0.83949490339266697</v>
      </c>
      <c r="G37" s="77">
        <f t="shared" si="0"/>
        <v>0</v>
      </c>
      <c r="H37" s="77">
        <v>6.5274973432466574E-4</v>
      </c>
      <c r="I37" s="77">
        <f t="shared" si="1"/>
        <v>100.00065274973433</v>
      </c>
      <c r="J37" s="76">
        <f>分析係数表!G40</f>
        <v>0.50502596749874351</v>
      </c>
      <c r="K37" s="78">
        <f t="shared" si="2"/>
        <v>50.502926405440462</v>
      </c>
      <c r="L37" s="79"/>
      <c r="M37" s="80"/>
      <c r="N37" s="81">
        <f>分析係数表!H40</f>
        <v>2.8775704886755897E-2</v>
      </c>
      <c r="O37" s="82">
        <f t="shared" si="3"/>
        <v>0.96705440471454718</v>
      </c>
      <c r="P37" s="76">
        <f>分析係数表!C40</f>
        <v>0.83949490339266697</v>
      </c>
      <c r="Q37" s="82">
        <f t="shared" si="4"/>
        <v>0.81183724406129187</v>
      </c>
      <c r="R37" s="83">
        <v>0.81238327024575308</v>
      </c>
      <c r="S37" s="84">
        <f t="shared" si="5"/>
        <v>100.81303601998007</v>
      </c>
      <c r="T37" s="85">
        <f>分析係数表!F40</f>
        <v>0.7013737644496566</v>
      </c>
      <c r="U37" s="86">
        <f t="shared" si="6"/>
        <v>70.707618578932255</v>
      </c>
      <c r="V37" s="87">
        <f>分析係数表!D40</f>
        <v>8.3012229854246944E-2</v>
      </c>
      <c r="W37" s="88">
        <f t="shared" si="7"/>
        <v>8</v>
      </c>
      <c r="X37" s="76">
        <f>分析係数表!E40</f>
        <v>5.1013570112246609E-2</v>
      </c>
      <c r="Y37" s="89">
        <f t="shared" si="8"/>
        <v>5</v>
      </c>
    </row>
    <row r="38" spans="1:25" x14ac:dyDescent="0.2">
      <c r="A38" s="6" t="s">
        <v>26</v>
      </c>
      <c r="B38" s="5" t="s">
        <v>276</v>
      </c>
      <c r="C38" s="90"/>
      <c r="D38" s="76">
        <f>投入係数表!AI38</f>
        <v>0</v>
      </c>
      <c r="E38" s="77">
        <f t="shared" si="9"/>
        <v>0</v>
      </c>
      <c r="F38" s="76">
        <f>分析係数表!C41</f>
        <v>0.80611940933656756</v>
      </c>
      <c r="G38" s="77">
        <f t="shared" si="0"/>
        <v>0</v>
      </c>
      <c r="H38" s="77">
        <v>1.0826624719844603E-3</v>
      </c>
      <c r="I38" s="77">
        <f t="shared" si="1"/>
        <v>1.0826624719844603E-3</v>
      </c>
      <c r="J38" s="76">
        <f>分析係数表!G41</f>
        <v>0.44252267454123601</v>
      </c>
      <c r="K38" s="78">
        <f t="shared" si="2"/>
        <v>4.7910269272798936E-4</v>
      </c>
      <c r="L38" s="79"/>
      <c r="M38" s="80"/>
      <c r="N38" s="81">
        <f>分析係数表!H41</f>
        <v>5.550583676720789E-2</v>
      </c>
      <c r="O38" s="82">
        <f t="shared" si="3"/>
        <v>1.8653639987043418</v>
      </c>
      <c r="P38" s="76">
        <f>分析係数表!C41</f>
        <v>0.80611940933656756</v>
      </c>
      <c r="Q38" s="82">
        <f t="shared" si="4"/>
        <v>1.5037061248332417</v>
      </c>
      <c r="R38" s="83">
        <v>1.5302245760468254</v>
      </c>
      <c r="S38" s="84">
        <f t="shared" si="5"/>
        <v>1.5313072385188098</v>
      </c>
      <c r="T38" s="85">
        <f>分析係数表!F41</f>
        <v>0.54745834212191524</v>
      </c>
      <c r="U38" s="86">
        <f t="shared" si="6"/>
        <v>0.83832692207879589</v>
      </c>
      <c r="V38" s="87">
        <f>分析係数表!D41</f>
        <v>0.12049145749841805</v>
      </c>
      <c r="W38" s="88">
        <f t="shared" si="7"/>
        <v>0</v>
      </c>
      <c r="X38" s="76">
        <f>分析係数表!E41</f>
        <v>0.11680025311115798</v>
      </c>
      <c r="Y38" s="89">
        <f t="shared" si="8"/>
        <v>0</v>
      </c>
    </row>
    <row r="39" spans="1:25" x14ac:dyDescent="0.2">
      <c r="A39" s="6" t="s">
        <v>51</v>
      </c>
      <c r="B39" s="5" t="s">
        <v>367</v>
      </c>
      <c r="C39" s="90"/>
      <c r="D39" s="76">
        <f>投入係数表!AI39</f>
        <v>2.2616853744345787E-3</v>
      </c>
      <c r="E39" s="77">
        <f t="shared" si="9"/>
        <v>0.22616853744345786</v>
      </c>
      <c r="F39" s="76">
        <f>分析係数表!C42</f>
        <v>0.71104294478527608</v>
      </c>
      <c r="G39" s="77">
        <f>E39*F39</f>
        <v>0.16081554288157526</v>
      </c>
      <c r="H39" s="77">
        <v>0.17550261966026784</v>
      </c>
      <c r="I39" s="77">
        <f>C39+H39</f>
        <v>0.17550261966026784</v>
      </c>
      <c r="J39" s="76">
        <f>分析係数表!G42</f>
        <v>0.48544520547945208</v>
      </c>
      <c r="K39" s="78">
        <f>I39*J39</f>
        <v>8.5196905263160844E-2</v>
      </c>
      <c r="L39" s="79"/>
      <c r="M39" s="80"/>
      <c r="N39" s="81">
        <f>分析係数表!H42</f>
        <v>1.3778114335729669E-2</v>
      </c>
      <c r="O39" s="82">
        <f t="shared" si="3"/>
        <v>0.46303596069893388</v>
      </c>
      <c r="P39" s="76">
        <f>分析係数表!C42</f>
        <v>0.71104294478527608</v>
      </c>
      <c r="Q39" s="82">
        <f>O39*P39</f>
        <v>0.32923845303684929</v>
      </c>
      <c r="R39" s="83">
        <v>0.34024464695158152</v>
      </c>
      <c r="S39" s="84">
        <f>I39+R39</f>
        <v>0.51574726661184933</v>
      </c>
      <c r="T39" s="85">
        <f>分析係数表!F42</f>
        <v>0.55821917808219179</v>
      </c>
      <c r="U39" s="86">
        <f>S39*T39</f>
        <v>0.28790001526620357</v>
      </c>
      <c r="V39" s="87">
        <f>分析係数表!D42</f>
        <v>0.36986301369863012</v>
      </c>
      <c r="W39" s="88">
        <f>ROUND(S39*V39,0)</f>
        <v>0</v>
      </c>
      <c r="X39" s="76">
        <f>分析係数表!E42</f>
        <v>0.3535958904109589</v>
      </c>
      <c r="Y39" s="89">
        <f>ROUND(S39*X39,0)</f>
        <v>0</v>
      </c>
    </row>
    <row r="40" spans="1:25" x14ac:dyDescent="0.2">
      <c r="A40" s="6" t="s">
        <v>194</v>
      </c>
      <c r="B40" s="5" t="s">
        <v>41</v>
      </c>
      <c r="C40" s="90"/>
      <c r="D40" s="76">
        <f>投入係数表!AI40</f>
        <v>7.6394705980901326E-2</v>
      </c>
      <c r="E40" s="77">
        <f t="shared" si="9"/>
        <v>7.6394705980901323</v>
      </c>
      <c r="F40" s="76">
        <f>分析係数表!C43</f>
        <v>0.39669527347252465</v>
      </c>
      <c r="G40" s="77">
        <f>E40*F40</f>
        <v>3.0305418780946765</v>
      </c>
      <c r="H40" s="77">
        <v>3.429451468779634</v>
      </c>
      <c r="I40" s="77">
        <f>C40+H40</f>
        <v>3.429451468779634</v>
      </c>
      <c r="J40" s="76">
        <f>分析係数表!G43</f>
        <v>0.35613275613275613</v>
      </c>
      <c r="K40" s="78">
        <f>I40*J40</f>
        <v>1.2213400036000197</v>
      </c>
      <c r="L40" s="79"/>
      <c r="M40" s="80"/>
      <c r="N40" s="81">
        <f>分析係数表!H43</f>
        <v>3.7184190080937818E-2</v>
      </c>
      <c r="O40" s="82">
        <f t="shared" si="3"/>
        <v>1.2496352372610058</v>
      </c>
      <c r="P40" s="76">
        <f>分析係数表!C43</f>
        <v>0.39669527347252465</v>
      </c>
      <c r="Q40" s="82">
        <f>O40*P40</f>
        <v>0.49572439218615794</v>
      </c>
      <c r="R40" s="83">
        <v>0.81020057702738446</v>
      </c>
      <c r="S40" s="84">
        <f>I40+R40</f>
        <v>4.2396520458070182</v>
      </c>
      <c r="T40" s="85">
        <f>分析係数表!F43</f>
        <v>0.65281385281385285</v>
      </c>
      <c r="U40" s="86">
        <f>S40*T40</f>
        <v>2.767703586613413</v>
      </c>
      <c r="V40" s="87">
        <f>分析係数表!D43</f>
        <v>0.13751803751803751</v>
      </c>
      <c r="W40" s="88">
        <f>ROUND(S40*V40,0)</f>
        <v>1</v>
      </c>
      <c r="X40" s="76">
        <f>分析係数表!E43</f>
        <v>9.1486291486291491E-2</v>
      </c>
      <c r="Y40" s="89">
        <f>ROUND(S40*X40,0)</f>
        <v>0</v>
      </c>
    </row>
    <row r="41" spans="1:25" x14ac:dyDescent="0.2">
      <c r="A41" s="6" t="s">
        <v>340</v>
      </c>
      <c r="B41" s="5" t="s">
        <v>42</v>
      </c>
      <c r="C41" s="90"/>
      <c r="D41" s="76">
        <f>投入係数表!AI41</f>
        <v>3.0993466242251635E-3</v>
      </c>
      <c r="E41" s="77">
        <f t="shared" si="9"/>
        <v>0.30993466242251633</v>
      </c>
      <c r="F41" s="76">
        <f>分析係数表!C44</f>
        <v>0.38370118845500845</v>
      </c>
      <c r="G41" s="77">
        <f>E41*F41</f>
        <v>0.11892229831492136</v>
      </c>
      <c r="H41" s="77">
        <v>0.12182639507192544</v>
      </c>
      <c r="I41" s="77">
        <f>C41+H41</f>
        <v>0.12182639507192544</v>
      </c>
      <c r="J41" s="76">
        <f>分析係数表!G44</f>
        <v>0.26240733113673803</v>
      </c>
      <c r="K41" s="78">
        <f>I41*J41</f>
        <v>3.1968139192833811E-2</v>
      </c>
      <c r="L41" s="79"/>
      <c r="M41" s="80"/>
      <c r="N41" s="81">
        <f>分析係数表!H44</f>
        <v>0.11164108061327853</v>
      </c>
      <c r="O41" s="82">
        <f t="shared" si="3"/>
        <v>3.7518802468624539</v>
      </c>
      <c r="P41" s="76">
        <f>分析係数表!C44</f>
        <v>0.38370118845500845</v>
      </c>
      <c r="Q41" s="82">
        <f>O41*P41</f>
        <v>1.4396009096619939</v>
      </c>
      <c r="R41" s="83">
        <v>1.4618446932750755</v>
      </c>
      <c r="S41" s="84">
        <f>I41+R41</f>
        <v>1.5836710883470009</v>
      </c>
      <c r="T41" s="85">
        <f>分析係数表!F44</f>
        <v>0.45680601317957165</v>
      </c>
      <c r="U41" s="86">
        <f>S41*T41</f>
        <v>0.72343047605554667</v>
      </c>
      <c r="V41" s="87">
        <f>分析係数表!D44</f>
        <v>0.17087108731466227</v>
      </c>
      <c r="W41" s="88">
        <f>ROUND(S41*V41,0)</f>
        <v>0</v>
      </c>
      <c r="X41" s="76">
        <f>分析係数表!E44</f>
        <v>0.10131795716639209</v>
      </c>
      <c r="Y41" s="89">
        <f>ROUND(S41*X41,0)</f>
        <v>0</v>
      </c>
    </row>
    <row r="42" spans="1:25" x14ac:dyDescent="0.2">
      <c r="A42" s="6" t="s">
        <v>341</v>
      </c>
      <c r="B42" s="5" t="s">
        <v>278</v>
      </c>
      <c r="C42" s="90"/>
      <c r="D42" s="76">
        <f>投入係数表!AI42</f>
        <v>3.6019433740995142E-3</v>
      </c>
      <c r="E42" s="77">
        <f t="shared" si="9"/>
        <v>0.36019433740995144</v>
      </c>
      <c r="F42" s="76">
        <f>分析係数表!C45</f>
        <v>1</v>
      </c>
      <c r="G42" s="77">
        <f>E42*F42</f>
        <v>0.36019433740995144</v>
      </c>
      <c r="H42" s="77">
        <v>0.37490880096233176</v>
      </c>
      <c r="I42" s="77">
        <f>C42+H42</f>
        <v>0.37490880096233176</v>
      </c>
      <c r="J42" s="76">
        <f>分析係数表!G45</f>
        <v>0</v>
      </c>
      <c r="K42" s="78">
        <f>I42*J42</f>
        <v>0</v>
      </c>
      <c r="L42" s="79"/>
      <c r="M42" s="80"/>
      <c r="N42" s="81">
        <f>分析係数表!H45</f>
        <v>0</v>
      </c>
      <c r="O42" s="82">
        <f t="shared" si="3"/>
        <v>0</v>
      </c>
      <c r="P42" s="76">
        <f>分析係数表!C45</f>
        <v>1</v>
      </c>
      <c r="Q42" s="82">
        <f>O42*P42</f>
        <v>0</v>
      </c>
      <c r="R42" s="83">
        <v>1.9686385432769012E-2</v>
      </c>
      <c r="S42" s="84">
        <f>I42+R42</f>
        <v>0.39459518639510077</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投入係数表!AI43</f>
        <v>1.4491539621377116E-2</v>
      </c>
      <c r="E43" s="77">
        <f t="shared" si="9"/>
        <v>1.4491539621377116</v>
      </c>
      <c r="F43" s="76">
        <f>分析係数表!C46</f>
        <v>8.9294904786412777E-2</v>
      </c>
      <c r="G43" s="77">
        <f>E43*F43</f>
        <v>0.12940206506993979</v>
      </c>
      <c r="H43" s="77">
        <v>0.13691378199299561</v>
      </c>
      <c r="I43" s="77">
        <f>C43+H43</f>
        <v>0.13691378199299561</v>
      </c>
      <c r="J43" s="76">
        <f>分析係数表!G46</f>
        <v>8.6206896551724137E-3</v>
      </c>
      <c r="K43" s="78">
        <f>I43*J43</f>
        <v>1.1802912240775484E-3</v>
      </c>
      <c r="L43" s="79"/>
      <c r="M43" s="80"/>
      <c r="N43" s="81">
        <f>分析係数表!H46</f>
        <v>2.2501303069342959E-2</v>
      </c>
      <c r="O43" s="82">
        <f t="shared" si="3"/>
        <v>0.7561929179722775</v>
      </c>
      <c r="P43" s="76">
        <f>分析係数表!C46</f>
        <v>8.9294904786412777E-2</v>
      </c>
      <c r="Q43" s="82">
        <f>O43*P43</f>
        <v>6.7524174610494161E-2</v>
      </c>
      <c r="R43" s="83">
        <v>7.5453598714862499E-2</v>
      </c>
      <c r="S43" s="84">
        <f>I43+R43</f>
        <v>0.2123673807078581</v>
      </c>
      <c r="T43" s="85">
        <f>分析係数表!F46</f>
        <v>0.31609195402298851</v>
      </c>
      <c r="U43" s="86">
        <f>S43*T43</f>
        <v>6.7127620338690783E-2</v>
      </c>
      <c r="V43" s="87">
        <f>分析係数表!D46</f>
        <v>1.4367816091954023E-2</v>
      </c>
      <c r="W43" s="88">
        <f>ROUND(S43*V43,0)</f>
        <v>0</v>
      </c>
      <c r="X43" s="76">
        <f>分析係数表!E46</f>
        <v>4.3103448275862072E-2</v>
      </c>
      <c r="Y43" s="89">
        <f>ROUND(S43*X43,0)</f>
        <v>0</v>
      </c>
    </row>
    <row r="44" spans="1:25" x14ac:dyDescent="0.2">
      <c r="A44" s="192">
        <v>40</v>
      </c>
      <c r="B44" s="14" t="s">
        <v>150</v>
      </c>
      <c r="C44" s="197">
        <f>SUM(C5:C43)</f>
        <v>100</v>
      </c>
      <c r="D44" s="92">
        <f>投入係数表!AI44</f>
        <v>0.2874015748031496</v>
      </c>
      <c r="E44" s="91">
        <f>SUM(E5:E43)</f>
        <v>28.740157480314956</v>
      </c>
      <c r="F44" s="92">
        <f>分析係数表!C47</f>
        <v>0.47263002368346718</v>
      </c>
      <c r="G44" s="91">
        <f>SUM(G5:G43)</f>
        <v>9.4877198200732629</v>
      </c>
      <c r="H44" s="91">
        <f>SUM(H5:H43)</f>
        <v>10.944712172348732</v>
      </c>
      <c r="I44" s="91">
        <f>SUM(I5:I43)</f>
        <v>110.94471217234873</v>
      </c>
      <c r="J44" s="92">
        <f>分析係数表!G47</f>
        <v>0.26462048578521241</v>
      </c>
      <c r="K44" s="93">
        <f>SUM(K5:K43)</f>
        <v>53.599087450351249</v>
      </c>
      <c r="L44" s="94">
        <f>最終需要_まとめ!$L$33</f>
        <v>0.627</v>
      </c>
      <c r="M44" s="91">
        <f>K44*L44</f>
        <v>33.606627831370233</v>
      </c>
      <c r="N44" s="95">
        <f>分析係数表!H47</f>
        <v>1</v>
      </c>
      <c r="O44" s="109">
        <f>SUM(O5:O43)</f>
        <v>33.60662783137024</v>
      </c>
      <c r="P44" s="92">
        <f>分析係数表!C47</f>
        <v>0.47263002368346718</v>
      </c>
      <c r="Q44" s="96">
        <f>SUM(Q5:Q43)</f>
        <v>14.345491773296349</v>
      </c>
      <c r="R44" s="91">
        <f>SUM(R5:R43)</f>
        <v>16.113487686471963</v>
      </c>
      <c r="S44" s="97">
        <f>SUM(S5:S43)</f>
        <v>127.05819985882069</v>
      </c>
      <c r="T44" s="98">
        <f>分析係数表!F47</f>
        <v>0.52662257348619745</v>
      </c>
      <c r="U44" s="99">
        <f>SUM(U5:U43)</f>
        <v>86.963239927683944</v>
      </c>
      <c r="V44" s="100">
        <f>分析係数表!D47</f>
        <v>0.12117876158981061</v>
      </c>
      <c r="W44" s="101">
        <f>SUM(W5:W43)</f>
        <v>10</v>
      </c>
      <c r="X44" s="92">
        <f>分析係数表!E47</f>
        <v>8.7670283594003556E-2</v>
      </c>
      <c r="Y44" s="102">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276</v>
      </c>
      <c r="S2" s="3" t="s">
        <v>152</v>
      </c>
      <c r="U2" s="64" t="s">
        <v>209</v>
      </c>
      <c r="W2" s="3" t="s">
        <v>130</v>
      </c>
      <c r="Y2" s="3" t="s">
        <v>153</v>
      </c>
    </row>
    <row r="3" spans="1:25" ht="44" x14ac:dyDescent="0.2">
      <c r="B3" s="65"/>
      <c r="C3" s="66" t="s">
        <v>227</v>
      </c>
      <c r="D3" s="66" t="s">
        <v>317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投入係数表!AJ5</f>
        <v>1.6346762286437461E-3</v>
      </c>
      <c r="E5" s="110">
        <f>$C$38*D5</f>
        <v>0.16346762286437461</v>
      </c>
      <c r="F5" s="85">
        <f>分析係数表!C8</f>
        <v>1</v>
      </c>
      <c r="G5" s="110">
        <f t="shared" ref="G5:G38" si="0">E5*F5</f>
        <v>0.16346762286437461</v>
      </c>
      <c r="H5" s="110">
        <f t="array" ref="H5:H43">MMULT(逆行列係数!C5:AO43,'34'!G5:G43)</f>
        <v>0.22541551113699498</v>
      </c>
      <c r="I5" s="110">
        <f t="shared" ref="I5:I38" si="1">C5+H5</f>
        <v>0.22541551113699498</v>
      </c>
      <c r="J5" s="85">
        <f>分析係数表!G8</f>
        <v>0.11965371866250442</v>
      </c>
      <c r="K5" s="111">
        <f t="shared" ref="K5:K38" si="2">I5*J5</f>
        <v>2.6971804151750628E-2</v>
      </c>
      <c r="L5" s="79" t="s">
        <v>187</v>
      </c>
      <c r="M5" s="80" t="s">
        <v>187</v>
      </c>
      <c r="N5" s="81">
        <f>分析係数表!H8</f>
        <v>1.2017741412035444E-2</v>
      </c>
      <c r="O5" s="82">
        <f t="shared" ref="O5:O43" si="3">$M$44*N5</f>
        <v>0.36121824515895351</v>
      </c>
      <c r="P5" s="76">
        <f>分析係数表!C8</f>
        <v>1</v>
      </c>
      <c r="Q5" s="82">
        <f t="shared" ref="Q5:Q38" si="4">O5*P5</f>
        <v>0.36121824515895351</v>
      </c>
      <c r="R5" s="83">
        <f t="array" ref="R5:R43">MMULT(逆行列係数!C5:AO43,'34'!Q5:Q43)</f>
        <v>0.53795762356875731</v>
      </c>
      <c r="S5" s="84">
        <f t="shared" ref="S5:S38" si="5">I5+R5</f>
        <v>0.7633731347057523</v>
      </c>
      <c r="T5" s="85">
        <f>分析係数表!F8</f>
        <v>0.45142084768126667</v>
      </c>
      <c r="U5" s="86">
        <f t="shared" ref="U5:U43" si="6">S5*T5</f>
        <v>0.34460254756597647</v>
      </c>
      <c r="V5" s="87">
        <f>分析係数表!D8</f>
        <v>0.2219933704502301</v>
      </c>
      <c r="W5" s="167">
        <f t="shared" ref="W5:W43" si="7">ROUND(S5*V5,0)</f>
        <v>0</v>
      </c>
      <c r="X5" s="76">
        <f>分析係数表!E8</f>
        <v>0.14173076304186916</v>
      </c>
      <c r="Y5" s="166">
        <f t="shared" ref="Y5:Y43" si="8">ROUND(S5*X5,0)</f>
        <v>0</v>
      </c>
    </row>
    <row r="6" spans="1:25" x14ac:dyDescent="0.2">
      <c r="A6" s="6" t="s">
        <v>219</v>
      </c>
      <c r="B6" s="5" t="s">
        <v>265</v>
      </c>
      <c r="C6" s="90"/>
      <c r="D6" s="107">
        <f>投入係数表!AJ6</f>
        <v>0</v>
      </c>
      <c r="E6" s="110">
        <f t="shared" ref="E6:E43" si="9">$C$38*D6</f>
        <v>0</v>
      </c>
      <c r="F6" s="85">
        <f>分析係数表!C9</f>
        <v>0.51136363636363635</v>
      </c>
      <c r="G6" s="110">
        <f t="shared" si="0"/>
        <v>0</v>
      </c>
      <c r="H6" s="110">
        <v>8.2571283422840558E-4</v>
      </c>
      <c r="I6" s="110">
        <f t="shared" si="1"/>
        <v>8.2571283422840558E-4</v>
      </c>
      <c r="J6" s="85">
        <f>分析係数表!G9</f>
        <v>0.25773195876288657</v>
      </c>
      <c r="K6" s="111">
        <f t="shared" si="2"/>
        <v>2.1281258614134162E-4</v>
      </c>
      <c r="L6" s="79"/>
      <c r="M6" s="80"/>
      <c r="N6" s="81">
        <f>分析係数表!H9</f>
        <v>6.2940707886274014E-4</v>
      </c>
      <c r="O6" s="82">
        <f t="shared" si="3"/>
        <v>1.8918140499323263E-2</v>
      </c>
      <c r="P6" s="76">
        <f>分析係数表!C9</f>
        <v>0.51136363636363635</v>
      </c>
      <c r="Q6" s="82">
        <f t="shared" si="4"/>
        <v>9.6740491189721226E-3</v>
      </c>
      <c r="R6" s="83">
        <v>1.1527825547690274E-2</v>
      </c>
      <c r="S6" s="84">
        <f t="shared" si="5"/>
        <v>1.235353838191868E-2</v>
      </c>
      <c r="T6" s="85">
        <f>分析係数表!F9</f>
        <v>0.69072164948453607</v>
      </c>
      <c r="U6" s="86">
        <f t="shared" si="6"/>
        <v>8.5328564081293967E-3</v>
      </c>
      <c r="V6" s="87">
        <f>分析係数表!D9</f>
        <v>0.13402061855670103</v>
      </c>
      <c r="W6" s="167">
        <f t="shared" si="7"/>
        <v>0</v>
      </c>
      <c r="X6" s="76">
        <f>分析係数表!E9</f>
        <v>0</v>
      </c>
      <c r="Y6" s="166">
        <f t="shared" si="8"/>
        <v>0</v>
      </c>
    </row>
    <row r="7" spans="1:25" x14ac:dyDescent="0.2">
      <c r="A7" s="6" t="s">
        <v>220</v>
      </c>
      <c r="B7" s="5" t="s">
        <v>266</v>
      </c>
      <c r="C7" s="90"/>
      <c r="D7" s="107">
        <f>投入係数表!AJ7</f>
        <v>3.6912043872600715E-4</v>
      </c>
      <c r="E7" s="110">
        <f t="shared" si="9"/>
        <v>3.6912043872600712E-2</v>
      </c>
      <c r="F7" s="85">
        <f>分析係数表!C10</f>
        <v>1</v>
      </c>
      <c r="G7" s="110">
        <f t="shared" si="0"/>
        <v>3.6912043872600712E-2</v>
      </c>
      <c r="H7" s="110">
        <v>4.5207726333052499E-2</v>
      </c>
      <c r="I7" s="110">
        <f t="shared" si="1"/>
        <v>4.5207726333052499E-2</v>
      </c>
      <c r="J7" s="85">
        <f>分析係数表!G10</f>
        <v>0.17918250950570341</v>
      </c>
      <c r="K7" s="111">
        <f t="shared" si="2"/>
        <v>8.100433853403418E-3</v>
      </c>
      <c r="L7" s="79"/>
      <c r="M7" s="80"/>
      <c r="N7" s="81">
        <f>分析係数表!H10</f>
        <v>1.2293107009037892E-3</v>
      </c>
      <c r="O7" s="82">
        <f t="shared" si="3"/>
        <v>3.6949493162740737E-2</v>
      </c>
      <c r="P7" s="76">
        <f>分析係数表!C10</f>
        <v>1</v>
      </c>
      <c r="Q7" s="82">
        <f t="shared" si="4"/>
        <v>3.6949493162740737E-2</v>
      </c>
      <c r="R7" s="83">
        <v>5.9391447737833815E-2</v>
      </c>
      <c r="S7" s="84">
        <f t="shared" si="5"/>
        <v>0.10459917407088631</v>
      </c>
      <c r="T7" s="85">
        <f>分析係数表!F10</f>
        <v>0.51806083650190116</v>
      </c>
      <c r="U7" s="86">
        <f t="shared" si="6"/>
        <v>5.418873561657133E-2</v>
      </c>
      <c r="V7" s="87">
        <f>分析係数表!D10</f>
        <v>0.10527566539923955</v>
      </c>
      <c r="W7" s="167">
        <f t="shared" si="7"/>
        <v>0</v>
      </c>
      <c r="X7" s="76">
        <f>分析係数表!E10</f>
        <v>7.4144486692015205E-2</v>
      </c>
      <c r="Y7" s="166">
        <f t="shared" si="8"/>
        <v>0</v>
      </c>
    </row>
    <row r="8" spans="1:25" x14ac:dyDescent="0.2">
      <c r="A8" s="6" t="s">
        <v>221</v>
      </c>
      <c r="B8" s="5" t="s">
        <v>27</v>
      </c>
      <c r="C8" s="90"/>
      <c r="D8" s="107">
        <f>投入係数表!AJ8</f>
        <v>0</v>
      </c>
      <c r="E8" s="110">
        <f t="shared" si="9"/>
        <v>0</v>
      </c>
      <c r="F8" s="85">
        <f>分析係数表!C11</f>
        <v>1.1623683254631256E-2</v>
      </c>
      <c r="G8" s="110">
        <f t="shared" si="0"/>
        <v>0</v>
      </c>
      <c r="H8" s="110">
        <v>1.6903193771991795E-3</v>
      </c>
      <c r="I8" s="110">
        <f t="shared" si="1"/>
        <v>1.6903193771991795E-3</v>
      </c>
      <c r="J8" s="85">
        <f>分析係数表!G11</f>
        <v>0.35416666666666669</v>
      </c>
      <c r="K8" s="111">
        <f t="shared" si="2"/>
        <v>5.9865477942470946E-4</v>
      </c>
      <c r="L8" s="79"/>
      <c r="M8" s="80"/>
      <c r="N8" s="81">
        <f>分析係数表!H11</f>
        <v>-1.9668971214460629E-5</v>
      </c>
      <c r="O8" s="82">
        <f t="shared" si="3"/>
        <v>-5.9119189060385198E-4</v>
      </c>
      <c r="P8" s="76">
        <f>分析係数表!C11</f>
        <v>1.1623683254631256E-2</v>
      </c>
      <c r="Q8" s="82">
        <f t="shared" si="4"/>
        <v>-6.8718272790857879E-6</v>
      </c>
      <c r="R8" s="83">
        <v>2.0189496588212982E-3</v>
      </c>
      <c r="S8" s="84">
        <f t="shared" si="5"/>
        <v>3.7092690360204777E-3</v>
      </c>
      <c r="T8" s="85">
        <f>分析係数表!F11</f>
        <v>0.60416666666666663</v>
      </c>
      <c r="U8" s="86">
        <f t="shared" si="6"/>
        <v>2.2410167092623717E-3</v>
      </c>
      <c r="V8" s="87">
        <f>分析係数表!D11</f>
        <v>8.3333333333333329E-2</v>
      </c>
      <c r="W8" s="167">
        <f t="shared" si="7"/>
        <v>0</v>
      </c>
      <c r="X8" s="76">
        <f>分析係数表!E11</f>
        <v>6.25E-2</v>
      </c>
      <c r="Y8" s="166">
        <f t="shared" si="8"/>
        <v>0</v>
      </c>
    </row>
    <row r="9" spans="1:25" x14ac:dyDescent="0.2">
      <c r="A9" s="6" t="s">
        <v>222</v>
      </c>
      <c r="B9" s="5" t="s">
        <v>190</v>
      </c>
      <c r="C9" s="90"/>
      <c r="D9" s="107">
        <f>投入係数表!AJ9</f>
        <v>5.9586585108626876E-3</v>
      </c>
      <c r="E9" s="110">
        <f t="shared" si="9"/>
        <v>0.59586585108626877</v>
      </c>
      <c r="F9" s="85">
        <f>分析係数表!C12</f>
        <v>0.11373523927905527</v>
      </c>
      <c r="G9" s="110">
        <f t="shared" si="0"/>
        <v>6.7770945151514689E-2</v>
      </c>
      <c r="H9" s="110">
        <v>8.3610642804053878E-2</v>
      </c>
      <c r="I9" s="110">
        <f t="shared" si="1"/>
        <v>8.3610642804053878E-2</v>
      </c>
      <c r="J9" s="85">
        <f>分析係数表!G12</f>
        <v>0.14013636107511129</v>
      </c>
      <c r="K9" s="111">
        <f t="shared" si="2"/>
        <v>1.1716891229711051E-2</v>
      </c>
      <c r="L9" s="79"/>
      <c r="M9" s="80"/>
      <c r="N9" s="81">
        <f>分析係数表!H12</f>
        <v>9.2788371704218012E-2</v>
      </c>
      <c r="O9" s="82">
        <f t="shared" si="3"/>
        <v>2.7889477439236714</v>
      </c>
      <c r="P9" s="76">
        <f>分析係数表!C12</f>
        <v>0.11373523927905527</v>
      </c>
      <c r="Q9" s="82">
        <f t="shared" si="4"/>
        <v>0.31720163899194009</v>
      </c>
      <c r="R9" s="83">
        <v>0.35840647170728673</v>
      </c>
      <c r="S9" s="84">
        <f t="shared" si="5"/>
        <v>0.44201711451134063</v>
      </c>
      <c r="T9" s="85">
        <f>分析係数表!F12</f>
        <v>0.31610976503070942</v>
      </c>
      <c r="U9" s="86">
        <f t="shared" si="6"/>
        <v>0.13972592620773205</v>
      </c>
      <c r="V9" s="87">
        <f>分析係数表!D12</f>
        <v>5.0318363667098666E-2</v>
      </c>
      <c r="W9" s="167">
        <f t="shared" si="7"/>
        <v>0</v>
      </c>
      <c r="X9" s="76">
        <f>分析係数表!E12</f>
        <v>4.4345523187017524E-2</v>
      </c>
      <c r="Y9" s="166">
        <f t="shared" si="8"/>
        <v>0</v>
      </c>
    </row>
    <row r="10" spans="1:25" x14ac:dyDescent="0.2">
      <c r="A10" s="6" t="s">
        <v>223</v>
      </c>
      <c r="B10" s="5" t="s">
        <v>28</v>
      </c>
      <c r="C10" s="90"/>
      <c r="D10" s="107">
        <f>投入係数表!AJ10</f>
        <v>2.6893060535751953E-3</v>
      </c>
      <c r="E10" s="110">
        <f t="shared" si="9"/>
        <v>0.26893060535751956</v>
      </c>
      <c r="F10" s="85">
        <f>分析係数表!C13</f>
        <v>0</v>
      </c>
      <c r="G10" s="110">
        <f t="shared" si="0"/>
        <v>0</v>
      </c>
      <c r="H10" s="110">
        <v>0</v>
      </c>
      <c r="I10" s="110">
        <f t="shared" si="1"/>
        <v>0</v>
      </c>
      <c r="J10" s="85">
        <f>分析係数表!G13</f>
        <v>0.2455470737913486</v>
      </c>
      <c r="K10" s="111">
        <f t="shared" si="2"/>
        <v>0</v>
      </c>
      <c r="L10" s="79"/>
      <c r="M10" s="80"/>
      <c r="N10" s="81">
        <f>分析係数表!H13</f>
        <v>1.4053479932732118E-2</v>
      </c>
      <c r="O10" s="82">
        <f t="shared" si="3"/>
        <v>0.42240660583645218</v>
      </c>
      <c r="P10" s="76">
        <f>分析係数表!C13</f>
        <v>0</v>
      </c>
      <c r="Q10" s="82">
        <f t="shared" si="4"/>
        <v>0</v>
      </c>
      <c r="R10" s="83">
        <v>0</v>
      </c>
      <c r="S10" s="84">
        <f t="shared" si="5"/>
        <v>0</v>
      </c>
      <c r="T10" s="85">
        <f>分析係数表!F13</f>
        <v>0.38422391857506361</v>
      </c>
      <c r="U10" s="86">
        <f t="shared" si="6"/>
        <v>0</v>
      </c>
      <c r="V10" s="87">
        <f>分析係数表!D13</f>
        <v>0.11195928753180662</v>
      </c>
      <c r="W10" s="167">
        <f t="shared" si="7"/>
        <v>0</v>
      </c>
      <c r="X10" s="76">
        <f>分析係数表!E13</f>
        <v>9.6692111959287536E-2</v>
      </c>
      <c r="Y10" s="166">
        <f t="shared" si="8"/>
        <v>0</v>
      </c>
    </row>
    <row r="11" spans="1:25" x14ac:dyDescent="0.2">
      <c r="A11" s="6" t="s">
        <v>224</v>
      </c>
      <c r="B11" s="5" t="s">
        <v>267</v>
      </c>
      <c r="C11" s="90"/>
      <c r="D11" s="107">
        <f>投入係数表!AJ11</f>
        <v>3.6912043872600717E-3</v>
      </c>
      <c r="E11" s="110">
        <f t="shared" si="9"/>
        <v>0.36912043872600719</v>
      </c>
      <c r="F11" s="85">
        <f>分析係数表!C14</f>
        <v>8.3810515356585125E-2</v>
      </c>
      <c r="G11" s="110">
        <f t="shared" si="0"/>
        <v>3.0936174198275466E-2</v>
      </c>
      <c r="H11" s="110">
        <v>4.4484953214721533E-2</v>
      </c>
      <c r="I11" s="110">
        <f t="shared" si="1"/>
        <v>4.4484953214721533E-2</v>
      </c>
      <c r="J11" s="85">
        <f>分析係数表!G14</f>
        <v>0.16188655194391333</v>
      </c>
      <c r="K11" s="111">
        <f t="shared" si="2"/>
        <v>7.2015156893175713E-3</v>
      </c>
      <c r="L11" s="79"/>
      <c r="M11" s="80"/>
      <c r="N11" s="81">
        <f>分析係数表!H14</f>
        <v>1.1703037872604074E-3</v>
      </c>
      <c r="O11" s="82">
        <f t="shared" si="3"/>
        <v>3.5175917490929187E-2</v>
      </c>
      <c r="P11" s="76">
        <f>分析係数表!C14</f>
        <v>8.3810515356585125E-2</v>
      </c>
      <c r="Q11" s="82">
        <f t="shared" si="4"/>
        <v>2.9481117730554918E-3</v>
      </c>
      <c r="R11" s="83">
        <v>1.1047374877882267E-2</v>
      </c>
      <c r="S11" s="84">
        <f t="shared" si="5"/>
        <v>5.5532328092603798E-2</v>
      </c>
      <c r="T11" s="85">
        <f>分析係数表!F14</f>
        <v>0.30656469088591459</v>
      </c>
      <c r="U11" s="86">
        <f t="shared" si="6"/>
        <v>1.7024250995884276E-2</v>
      </c>
      <c r="V11" s="87">
        <f>分析係数表!D14</f>
        <v>7.2020395156150413E-2</v>
      </c>
      <c r="W11" s="167">
        <f t="shared" si="7"/>
        <v>0</v>
      </c>
      <c r="X11" s="76">
        <f>分析係数表!E14</f>
        <v>4.2702358189929894E-2</v>
      </c>
      <c r="Y11" s="166">
        <f t="shared" si="8"/>
        <v>0</v>
      </c>
    </row>
    <row r="12" spans="1:25" x14ac:dyDescent="0.2">
      <c r="A12" s="6" t="s">
        <v>225</v>
      </c>
      <c r="B12" s="5" t="s">
        <v>29</v>
      </c>
      <c r="C12" s="90"/>
      <c r="D12" s="107">
        <f>投入係数表!AJ12</f>
        <v>0.18408563594178443</v>
      </c>
      <c r="E12" s="110">
        <f t="shared" si="9"/>
        <v>18.408563594178442</v>
      </c>
      <c r="F12" s="85">
        <f>分析係数表!C15</f>
        <v>0</v>
      </c>
      <c r="G12" s="110">
        <f t="shared" si="0"/>
        <v>0</v>
      </c>
      <c r="H12" s="110">
        <v>0</v>
      </c>
      <c r="I12" s="110">
        <f t="shared" si="1"/>
        <v>0</v>
      </c>
      <c r="J12" s="85">
        <f>分析係数表!G15</f>
        <v>9.2838196286472149E-2</v>
      </c>
      <c r="K12" s="111">
        <f t="shared" si="2"/>
        <v>0</v>
      </c>
      <c r="L12" s="79"/>
      <c r="M12" s="80"/>
      <c r="N12" s="81">
        <f>分析係数表!H15</f>
        <v>8.5658369638976026E-3</v>
      </c>
      <c r="O12" s="82">
        <f t="shared" si="3"/>
        <v>0.25746406835797747</v>
      </c>
      <c r="P12" s="76">
        <f>分析係数表!C15</f>
        <v>0</v>
      </c>
      <c r="Q12" s="82">
        <f t="shared" si="4"/>
        <v>0</v>
      </c>
      <c r="R12" s="83">
        <v>0</v>
      </c>
      <c r="S12" s="84">
        <f t="shared" si="5"/>
        <v>0</v>
      </c>
      <c r="T12" s="85">
        <f>分析係数表!F15</f>
        <v>0.29973474801061006</v>
      </c>
      <c r="U12" s="86">
        <f t="shared" si="6"/>
        <v>0</v>
      </c>
      <c r="V12" s="87">
        <f>分析係数表!D15</f>
        <v>0</v>
      </c>
      <c r="W12" s="167">
        <f t="shared" si="7"/>
        <v>0</v>
      </c>
      <c r="X12" s="76">
        <f>分析係数表!E15</f>
        <v>0</v>
      </c>
      <c r="Y12" s="166">
        <f t="shared" si="8"/>
        <v>0</v>
      </c>
    </row>
    <row r="13" spans="1:25" x14ac:dyDescent="0.2">
      <c r="A13" s="6" t="s">
        <v>226</v>
      </c>
      <c r="B13" s="5" t="s">
        <v>30</v>
      </c>
      <c r="C13" s="90"/>
      <c r="D13" s="107">
        <f>投入係数表!AJ13</f>
        <v>2.3201856148491878E-3</v>
      </c>
      <c r="E13" s="110">
        <f t="shared" si="9"/>
        <v>0.23201856148491878</v>
      </c>
      <c r="F13" s="85">
        <f>分析係数表!C16</f>
        <v>0.33235149729995095</v>
      </c>
      <c r="G13" s="110">
        <f t="shared" si="0"/>
        <v>7.7111716310893488E-2</v>
      </c>
      <c r="H13" s="110">
        <v>0.11329994425509154</v>
      </c>
      <c r="I13" s="110">
        <f t="shared" si="1"/>
        <v>0.11329994425509154</v>
      </c>
      <c r="J13" s="85">
        <f>分析係数表!G16</f>
        <v>3.3478406427854032E-2</v>
      </c>
      <c r="K13" s="111">
        <f t="shared" si="2"/>
        <v>3.7931015820251604E-3</v>
      </c>
      <c r="L13" s="79"/>
      <c r="M13" s="80"/>
      <c r="N13" s="81">
        <f>分析係数表!H16</f>
        <v>1.6757963474720455E-2</v>
      </c>
      <c r="O13" s="82">
        <f t="shared" si="3"/>
        <v>0.50369549079448184</v>
      </c>
      <c r="P13" s="76">
        <f>分析係数表!C16</f>
        <v>0.33235149729995095</v>
      </c>
      <c r="Q13" s="82">
        <f t="shared" si="4"/>
        <v>0.16740395054877971</v>
      </c>
      <c r="R13" s="83">
        <v>0.20677214100828739</v>
      </c>
      <c r="S13" s="84">
        <f t="shared" si="5"/>
        <v>0.32007208526337894</v>
      </c>
      <c r="T13" s="85">
        <f>分析係数表!F16</f>
        <v>0.28858386340810177</v>
      </c>
      <c r="U13" s="86">
        <f t="shared" si="6"/>
        <v>9.2367638934393245E-2</v>
      </c>
      <c r="V13" s="87">
        <f>分析係数表!D16</f>
        <v>0</v>
      </c>
      <c r="W13" s="167">
        <f t="shared" si="7"/>
        <v>0</v>
      </c>
      <c r="X13" s="76">
        <f>分析係数表!E16</f>
        <v>0</v>
      </c>
      <c r="Y13" s="166">
        <f t="shared" si="8"/>
        <v>0</v>
      </c>
    </row>
    <row r="14" spans="1:25" x14ac:dyDescent="0.2">
      <c r="A14" s="6" t="s">
        <v>2</v>
      </c>
      <c r="B14" s="5" t="s">
        <v>364</v>
      </c>
      <c r="C14" s="90"/>
      <c r="D14" s="107">
        <f>投入係数表!AJ14</f>
        <v>2.3729171060957602E-3</v>
      </c>
      <c r="E14" s="110">
        <f t="shared" si="9"/>
        <v>0.23729171060957602</v>
      </c>
      <c r="F14" s="85">
        <f>分析係数表!C17</f>
        <v>6.074586697424067E-2</v>
      </c>
      <c r="G14" s="110">
        <f t="shared" si="0"/>
        <v>1.4414490686779318E-2</v>
      </c>
      <c r="H14" s="110">
        <v>2.1275836537809314E-2</v>
      </c>
      <c r="I14" s="110">
        <f t="shared" si="1"/>
        <v>2.1275836537809314E-2</v>
      </c>
      <c r="J14" s="85">
        <f>分析係数表!G17</f>
        <v>0.21321961620469082</v>
      </c>
      <c r="K14" s="111">
        <f t="shared" si="2"/>
        <v>4.5364257010254401E-3</v>
      </c>
      <c r="L14" s="79"/>
      <c r="M14" s="80"/>
      <c r="N14" s="81">
        <f>分析係数表!H17</f>
        <v>2.8520008260967912E-3</v>
      </c>
      <c r="O14" s="82">
        <f t="shared" si="3"/>
        <v>8.5722824137558523E-2</v>
      </c>
      <c r="P14" s="76">
        <f>分析係数表!C17</f>
        <v>6.074586697424067E-2</v>
      </c>
      <c r="Q14" s="82">
        <f t="shared" si="4"/>
        <v>5.2073072717163573E-3</v>
      </c>
      <c r="R14" s="83">
        <v>9.4983131189886483E-3</v>
      </c>
      <c r="S14" s="84">
        <f t="shared" si="5"/>
        <v>3.0774149656797964E-2</v>
      </c>
      <c r="T14" s="85">
        <f>分析係数表!F17</f>
        <v>0.32302771855010659</v>
      </c>
      <c r="U14" s="86">
        <f t="shared" si="6"/>
        <v>9.9409033539549913E-3</v>
      </c>
      <c r="V14" s="87">
        <f>分析係数表!D17</f>
        <v>9.5948827292110878E-2</v>
      </c>
      <c r="W14" s="167">
        <f t="shared" si="7"/>
        <v>0</v>
      </c>
      <c r="X14" s="76">
        <f>分析係数表!E17</f>
        <v>8.8486140724946691E-2</v>
      </c>
      <c r="Y14" s="166">
        <f t="shared" si="8"/>
        <v>0</v>
      </c>
    </row>
    <row r="15" spans="1:25" x14ac:dyDescent="0.2">
      <c r="A15" s="6" t="s">
        <v>3</v>
      </c>
      <c r="B15" s="5" t="s">
        <v>31</v>
      </c>
      <c r="C15" s="90"/>
      <c r="D15" s="107">
        <f>投入係数表!AJ15</f>
        <v>7.3824087745201429E-4</v>
      </c>
      <c r="E15" s="110">
        <f t="shared" si="9"/>
        <v>7.3824087745201425E-2</v>
      </c>
      <c r="F15" s="85">
        <f>分析係数表!C18</f>
        <v>0.54911591355599221</v>
      </c>
      <c r="G15" s="110">
        <f t="shared" si="0"/>
        <v>4.0537981384644012E-2</v>
      </c>
      <c r="H15" s="110">
        <v>6.6482664854690648E-2</v>
      </c>
      <c r="I15" s="110">
        <f t="shared" si="1"/>
        <v>6.6482664854690648E-2</v>
      </c>
      <c r="J15" s="85">
        <f>分析係数表!G18</f>
        <v>0.21576398062527521</v>
      </c>
      <c r="K15" s="111">
        <f t="shared" si="2"/>
        <v>1.4344564411624138E-2</v>
      </c>
      <c r="L15" s="79"/>
      <c r="M15" s="80"/>
      <c r="N15" s="81">
        <f>分析係数表!H18</f>
        <v>4.5238633793259444E-4</v>
      </c>
      <c r="O15" s="82">
        <f t="shared" si="3"/>
        <v>1.3597413483888593E-2</v>
      </c>
      <c r="P15" s="76">
        <f>分析係数表!C18</f>
        <v>0.54911591355599221</v>
      </c>
      <c r="Q15" s="82">
        <f t="shared" si="4"/>
        <v>7.466556127204052E-3</v>
      </c>
      <c r="R15" s="83">
        <v>1.7363983800202612E-2</v>
      </c>
      <c r="S15" s="84">
        <f t="shared" si="5"/>
        <v>8.384664865489326E-2</v>
      </c>
      <c r="T15" s="85">
        <f>分析係数表!F18</f>
        <v>0.45985615734624979</v>
      </c>
      <c r="U15" s="86">
        <f t="shared" si="6"/>
        <v>3.8557397656800316E-2</v>
      </c>
      <c r="V15" s="87">
        <f>分析係数表!D18</f>
        <v>0.12417437252311757</v>
      </c>
      <c r="W15" s="167">
        <f t="shared" si="7"/>
        <v>0</v>
      </c>
      <c r="X15" s="76">
        <f>分析係数表!E18</f>
        <v>0.10024952297079114</v>
      </c>
      <c r="Y15" s="166">
        <f t="shared" si="8"/>
        <v>0</v>
      </c>
    </row>
    <row r="16" spans="1:25" x14ac:dyDescent="0.2">
      <c r="A16" s="6" t="s">
        <v>4</v>
      </c>
      <c r="B16" s="5" t="s">
        <v>32</v>
      </c>
      <c r="C16" s="90"/>
      <c r="D16" s="107">
        <f>投入係数表!AJ16</f>
        <v>0</v>
      </c>
      <c r="E16" s="110">
        <f t="shared" si="9"/>
        <v>0</v>
      </c>
      <c r="F16" s="85">
        <f>分析係数表!C19</f>
        <v>2.9142663503896937E-2</v>
      </c>
      <c r="G16" s="110">
        <f t="shared" si="0"/>
        <v>0</v>
      </c>
      <c r="H16" s="110">
        <v>8.3463917713092026E-4</v>
      </c>
      <c r="I16" s="110">
        <f t="shared" si="1"/>
        <v>8.3463917713092026E-4</v>
      </c>
      <c r="J16" s="85">
        <f>分析係数表!G19</f>
        <v>5.9139784946236562E-2</v>
      </c>
      <c r="K16" s="111">
        <f t="shared" si="2"/>
        <v>4.9360381443226467E-5</v>
      </c>
      <c r="L16" s="79"/>
      <c r="M16" s="80"/>
      <c r="N16" s="81">
        <f>分析係数表!H19</f>
        <v>-1.1801382728676376E-4</v>
      </c>
      <c r="O16" s="82">
        <f t="shared" si="3"/>
        <v>-3.547151343623111E-3</v>
      </c>
      <c r="P16" s="76">
        <f>分析係数表!C19</f>
        <v>2.9142663503896937E-2</v>
      </c>
      <c r="Q16" s="82">
        <f t="shared" si="4"/>
        <v>-1.0337343800460423E-4</v>
      </c>
      <c r="R16" s="83">
        <v>2.2098231093599466E-4</v>
      </c>
      <c r="S16" s="84">
        <f t="shared" si="5"/>
        <v>1.0556214880669149E-3</v>
      </c>
      <c r="T16" s="85">
        <f>分析係数表!F19</f>
        <v>0.2446236559139785</v>
      </c>
      <c r="U16" s="86">
        <f t="shared" si="6"/>
        <v>2.5822998767228295E-4</v>
      </c>
      <c r="V16" s="87">
        <f>分析係数表!D19</f>
        <v>3.4946236559139782E-2</v>
      </c>
      <c r="W16" s="167">
        <f t="shared" si="7"/>
        <v>0</v>
      </c>
      <c r="X16" s="76">
        <f>分析係数表!E19</f>
        <v>1.8817204301075269E-2</v>
      </c>
      <c r="Y16" s="166">
        <f t="shared" si="8"/>
        <v>0</v>
      </c>
    </row>
    <row r="17" spans="1:25" x14ac:dyDescent="0.2">
      <c r="A17" s="6" t="s">
        <v>5</v>
      </c>
      <c r="B17" s="5" t="s">
        <v>33</v>
      </c>
      <c r="C17" s="90"/>
      <c r="D17" s="107">
        <f>投入係数表!AJ17</f>
        <v>1.6874077198903185E-3</v>
      </c>
      <c r="E17" s="110">
        <f t="shared" si="9"/>
        <v>0.16874077198903184</v>
      </c>
      <c r="F17" s="85">
        <f>分析係数表!C20</f>
        <v>9.9464422341239977E-3</v>
      </c>
      <c r="G17" s="110">
        <f t="shared" si="0"/>
        <v>1.6783703411303939E-3</v>
      </c>
      <c r="H17" s="110">
        <v>2.0425098044621875E-3</v>
      </c>
      <c r="I17" s="110">
        <f t="shared" si="1"/>
        <v>2.0425098044621875E-3</v>
      </c>
      <c r="J17" s="85">
        <f>分析係数表!G20</f>
        <v>0.10126582278481013</v>
      </c>
      <c r="K17" s="111">
        <f t="shared" si="2"/>
        <v>2.0683643589490506E-4</v>
      </c>
      <c r="L17" s="79"/>
      <c r="M17" s="80"/>
      <c r="N17" s="81">
        <f>分析係数表!H20</f>
        <v>5.6056567961212792E-4</v>
      </c>
      <c r="O17" s="82">
        <f t="shared" si="3"/>
        <v>1.684896888220978E-2</v>
      </c>
      <c r="P17" s="76">
        <f>分析係数表!C20</f>
        <v>9.9464422341239977E-3</v>
      </c>
      <c r="Q17" s="82">
        <f t="shared" si="4"/>
        <v>1.6758729569145235E-4</v>
      </c>
      <c r="R17" s="83">
        <v>3.0279238559860027E-4</v>
      </c>
      <c r="S17" s="84">
        <f t="shared" si="5"/>
        <v>2.3453021900607879E-3</v>
      </c>
      <c r="T17" s="85">
        <f>分析係数表!F20</f>
        <v>0.22784810126582278</v>
      </c>
      <c r="U17" s="86">
        <f t="shared" si="6"/>
        <v>5.3437265089992638E-4</v>
      </c>
      <c r="V17" s="87">
        <f>分析係数表!D20</f>
        <v>1.2658227848101266E-2</v>
      </c>
      <c r="W17" s="167">
        <f t="shared" si="7"/>
        <v>0</v>
      </c>
      <c r="X17" s="76">
        <f>分析係数表!E20</f>
        <v>0</v>
      </c>
      <c r="Y17" s="166">
        <f t="shared" si="8"/>
        <v>0</v>
      </c>
    </row>
    <row r="18" spans="1:25" x14ac:dyDescent="0.2">
      <c r="A18" s="6" t="s">
        <v>6</v>
      </c>
      <c r="B18" s="5" t="s">
        <v>34</v>
      </c>
      <c r="C18" s="90"/>
      <c r="D18" s="107">
        <f>投入係数表!AJ18</f>
        <v>3.1638894747943472E-4</v>
      </c>
      <c r="E18" s="110">
        <f t="shared" si="9"/>
        <v>3.1638894747943472E-2</v>
      </c>
      <c r="F18" s="85">
        <f>分析係数表!C21</f>
        <v>0.16340425531914893</v>
      </c>
      <c r="G18" s="110">
        <f t="shared" si="0"/>
        <v>5.1699300354086349E-3</v>
      </c>
      <c r="H18" s="110">
        <v>1.7064139585946388E-2</v>
      </c>
      <c r="I18" s="110">
        <f t="shared" si="1"/>
        <v>1.7064139585946388E-2</v>
      </c>
      <c r="J18" s="85">
        <f>分析係数表!G21</f>
        <v>0.28521373510861947</v>
      </c>
      <c r="K18" s="111">
        <f t="shared" si="2"/>
        <v>4.8669269877226204E-3</v>
      </c>
      <c r="L18" s="79"/>
      <c r="M18" s="80"/>
      <c r="N18" s="81">
        <f>分析係数表!H21</f>
        <v>9.2444164707964954E-4</v>
      </c>
      <c r="O18" s="82">
        <f t="shared" si="3"/>
        <v>2.7786018858381039E-2</v>
      </c>
      <c r="P18" s="76">
        <f>分析係数表!C21</f>
        <v>0.16340425531914893</v>
      </c>
      <c r="Q18" s="82">
        <f t="shared" si="4"/>
        <v>4.5403537198375823E-3</v>
      </c>
      <c r="R18" s="83">
        <v>9.5746189762088516E-3</v>
      </c>
      <c r="S18" s="84">
        <f t="shared" si="5"/>
        <v>2.6638758562155238E-2</v>
      </c>
      <c r="T18" s="85">
        <f>分析係数表!F21</f>
        <v>0.42560149497780891</v>
      </c>
      <c r="U18" s="86">
        <f t="shared" si="6"/>
        <v>1.1337495468406176E-2</v>
      </c>
      <c r="V18" s="87">
        <f>分析係数表!D21</f>
        <v>2.6862882504087832E-2</v>
      </c>
      <c r="W18" s="167">
        <f t="shared" si="7"/>
        <v>0</v>
      </c>
      <c r="X18" s="76">
        <f>分析係数表!E21</f>
        <v>1.5884139219808455E-2</v>
      </c>
      <c r="Y18" s="166">
        <f t="shared" si="8"/>
        <v>0</v>
      </c>
    </row>
    <row r="19" spans="1:25" x14ac:dyDescent="0.2">
      <c r="A19" s="6" t="s">
        <v>7</v>
      </c>
      <c r="B19" s="5" t="s">
        <v>268</v>
      </c>
      <c r="C19" s="90"/>
      <c r="D19" s="107">
        <f>投入係数表!AJ19</f>
        <v>0</v>
      </c>
      <c r="E19" s="110">
        <f t="shared" si="9"/>
        <v>0</v>
      </c>
      <c r="F19" s="85">
        <f>分析係数表!C22</f>
        <v>3.8216560509554132E-2</v>
      </c>
      <c r="G19" s="110">
        <f t="shared" si="0"/>
        <v>0</v>
      </c>
      <c r="H19" s="110">
        <v>1.2579569106356018E-3</v>
      </c>
      <c r="I19" s="110">
        <f t="shared" si="1"/>
        <v>1.2579569106356018E-3</v>
      </c>
      <c r="J19" s="85">
        <f>分析係数表!G22</f>
        <v>0.19408999328408327</v>
      </c>
      <c r="K19" s="111">
        <f t="shared" si="2"/>
        <v>2.4415684833693009E-4</v>
      </c>
      <c r="L19" s="79"/>
      <c r="M19" s="80"/>
      <c r="N19" s="81">
        <f>分析係数表!H22</f>
        <v>3.9337942428921259E-5</v>
      </c>
      <c r="O19" s="82">
        <f t="shared" si="3"/>
        <v>1.182383781207704E-3</v>
      </c>
      <c r="P19" s="76">
        <f>分析係数表!C22</f>
        <v>3.8216560509554132E-2</v>
      </c>
      <c r="Q19" s="82">
        <f t="shared" si="4"/>
        <v>4.5186641320039633E-5</v>
      </c>
      <c r="R19" s="83">
        <v>4.2223294201582622E-4</v>
      </c>
      <c r="S19" s="84">
        <f t="shared" si="5"/>
        <v>1.6801898526514281E-3</v>
      </c>
      <c r="T19" s="85">
        <f>分析係数表!F22</f>
        <v>0.41168569509738079</v>
      </c>
      <c r="U19" s="86">
        <f t="shared" si="6"/>
        <v>6.9171012738436901E-4</v>
      </c>
      <c r="V19" s="87">
        <f>分析係数表!D22</f>
        <v>5.4398925453324379E-2</v>
      </c>
      <c r="W19" s="167">
        <f t="shared" si="7"/>
        <v>0</v>
      </c>
      <c r="X19" s="76">
        <f>分析係数表!E22</f>
        <v>5.104096709200806E-2</v>
      </c>
      <c r="Y19" s="166">
        <f t="shared" si="8"/>
        <v>0</v>
      </c>
    </row>
    <row r="20" spans="1:25" x14ac:dyDescent="0.2">
      <c r="A20" s="6" t="s">
        <v>8</v>
      </c>
      <c r="B20" s="5" t="s">
        <v>269</v>
      </c>
      <c r="C20" s="90"/>
      <c r="D20" s="107">
        <f>投入係数表!AJ20</f>
        <v>0</v>
      </c>
      <c r="E20" s="110">
        <f t="shared" si="9"/>
        <v>0</v>
      </c>
      <c r="F20" s="85">
        <f>分析係数表!C23</f>
        <v>0</v>
      </c>
      <c r="G20" s="110">
        <f t="shared" si="0"/>
        <v>0</v>
      </c>
      <c r="H20" s="110">
        <v>0</v>
      </c>
      <c r="I20" s="110">
        <f t="shared" si="1"/>
        <v>0</v>
      </c>
      <c r="J20" s="85">
        <f>分析係数表!G23</f>
        <v>0.21578395385422128</v>
      </c>
      <c r="K20" s="111">
        <f t="shared" si="2"/>
        <v>0</v>
      </c>
      <c r="L20" s="79"/>
      <c r="M20" s="80"/>
      <c r="N20" s="81">
        <f>分析係数表!H23</f>
        <v>2.9503456821690941E-5</v>
      </c>
      <c r="O20" s="82">
        <f t="shared" si="3"/>
        <v>8.8678783590577775E-4</v>
      </c>
      <c r="P20" s="76">
        <f>分析係数表!C23</f>
        <v>0</v>
      </c>
      <c r="Q20" s="82">
        <f t="shared" si="4"/>
        <v>0</v>
      </c>
      <c r="R20" s="83">
        <v>0</v>
      </c>
      <c r="S20" s="84">
        <f t="shared" si="5"/>
        <v>0</v>
      </c>
      <c r="T20" s="85">
        <f>分析係数表!F23</f>
        <v>0.44087572102779232</v>
      </c>
      <c r="U20" s="86">
        <f t="shared" si="6"/>
        <v>0</v>
      </c>
      <c r="V20" s="87">
        <f>分析係数表!D23</f>
        <v>3.2773990561090718E-2</v>
      </c>
      <c r="W20" s="167">
        <f t="shared" si="7"/>
        <v>0</v>
      </c>
      <c r="X20" s="76">
        <f>分析係数表!E23</f>
        <v>2.9103303618248557E-2</v>
      </c>
      <c r="Y20" s="166">
        <f t="shared" si="8"/>
        <v>0</v>
      </c>
    </row>
    <row r="21" spans="1:25" x14ac:dyDescent="0.2">
      <c r="A21" s="6" t="s">
        <v>9</v>
      </c>
      <c r="B21" s="5" t="s">
        <v>270</v>
      </c>
      <c r="C21" s="90"/>
      <c r="D21" s="107">
        <f>投入係数表!AJ21</f>
        <v>1.4026576671588272E-2</v>
      </c>
      <c r="E21" s="110">
        <f t="shared" si="9"/>
        <v>1.4026576671588271</v>
      </c>
      <c r="F21" s="85">
        <f>分析係数表!C24</f>
        <v>0.44444444444444442</v>
      </c>
      <c r="G21" s="110">
        <f t="shared" si="0"/>
        <v>0.62340340762614532</v>
      </c>
      <c r="H21" s="110">
        <v>0.66702280414701365</v>
      </c>
      <c r="I21" s="110">
        <f t="shared" si="1"/>
        <v>0.66702280414701365</v>
      </c>
      <c r="J21" s="85">
        <f>分析係数表!G24</f>
        <v>0.20874587458745875</v>
      </c>
      <c r="K21" s="111">
        <f t="shared" si="2"/>
        <v>0.13923825862144756</v>
      </c>
      <c r="L21" s="79"/>
      <c r="M21" s="80"/>
      <c r="N21" s="81">
        <f>分析係数表!H24</f>
        <v>3.6387596746752162E-4</v>
      </c>
      <c r="O21" s="82">
        <f t="shared" si="3"/>
        <v>1.0937049976171259E-2</v>
      </c>
      <c r="P21" s="76">
        <f>分析係数表!C24</f>
        <v>0.44444444444444442</v>
      </c>
      <c r="Q21" s="82">
        <f t="shared" si="4"/>
        <v>4.8609111005205596E-3</v>
      </c>
      <c r="R21" s="83">
        <v>1.6939183642462607E-2</v>
      </c>
      <c r="S21" s="84">
        <f t="shared" si="5"/>
        <v>0.68396198778947626</v>
      </c>
      <c r="T21" s="85">
        <f>分析係数表!F24</f>
        <v>0.39356435643564358</v>
      </c>
      <c r="U21" s="86">
        <f t="shared" si="6"/>
        <v>0.26918305955080873</v>
      </c>
      <c r="V21" s="87">
        <f>分析係数表!D24</f>
        <v>4.9504950495049507E-2</v>
      </c>
      <c r="W21" s="167">
        <f t="shared" si="7"/>
        <v>0</v>
      </c>
      <c r="X21" s="76">
        <f>分析係数表!E24</f>
        <v>5.1980198019801978E-2</v>
      </c>
      <c r="Y21" s="166">
        <f t="shared" si="8"/>
        <v>0</v>
      </c>
    </row>
    <row r="22" spans="1:25" x14ac:dyDescent="0.2">
      <c r="A22" s="6" t="s">
        <v>10</v>
      </c>
      <c r="B22" s="5" t="s">
        <v>271</v>
      </c>
      <c r="C22" s="90"/>
      <c r="D22" s="107">
        <f>投入係数表!AJ22</f>
        <v>0</v>
      </c>
      <c r="E22" s="110">
        <f t="shared" si="9"/>
        <v>0</v>
      </c>
      <c r="F22" s="85">
        <f>分析係数表!C25</f>
        <v>6.3926940639269514E-3</v>
      </c>
      <c r="G22" s="110">
        <f t="shared" si="0"/>
        <v>0</v>
      </c>
      <c r="H22" s="110">
        <v>7.5505716288738647E-4</v>
      </c>
      <c r="I22" s="110">
        <f t="shared" si="1"/>
        <v>7.5505716288738647E-4</v>
      </c>
      <c r="J22" s="85">
        <f>分析係数表!G25</f>
        <v>0.2</v>
      </c>
      <c r="K22" s="111">
        <f t="shared" si="2"/>
        <v>1.5101143257747731E-4</v>
      </c>
      <c r="L22" s="79"/>
      <c r="M22" s="80"/>
      <c r="N22" s="81">
        <f>分析係数表!H25</f>
        <v>5.212277371832066E-4</v>
      </c>
      <c r="O22" s="82">
        <f t="shared" si="3"/>
        <v>1.5666585101002075E-2</v>
      </c>
      <c r="P22" s="76">
        <f>分析係数表!C25</f>
        <v>6.3926940639269514E-3</v>
      </c>
      <c r="Q22" s="82">
        <f t="shared" si="4"/>
        <v>1.0015168557718238E-4</v>
      </c>
      <c r="R22" s="83">
        <v>2.6344902916409753E-4</v>
      </c>
      <c r="S22" s="84">
        <f t="shared" si="5"/>
        <v>1.0185061920514841E-3</v>
      </c>
      <c r="T22" s="85">
        <f>分析係数表!F25</f>
        <v>0.35238095238095241</v>
      </c>
      <c r="U22" s="86">
        <f t="shared" si="6"/>
        <v>3.5890218196099919E-4</v>
      </c>
      <c r="V22" s="87">
        <f>分析係数表!D25</f>
        <v>0.33333333333333331</v>
      </c>
      <c r="W22" s="167">
        <f t="shared" si="7"/>
        <v>0</v>
      </c>
      <c r="X22" s="76">
        <f>分析係数表!E25</f>
        <v>6.6666666666666666E-2</v>
      </c>
      <c r="Y22" s="166">
        <f t="shared" si="8"/>
        <v>0</v>
      </c>
    </row>
    <row r="23" spans="1:25" x14ac:dyDescent="0.2">
      <c r="A23" s="6" t="s">
        <v>11</v>
      </c>
      <c r="B23" s="5" t="s">
        <v>35</v>
      </c>
      <c r="C23" s="90"/>
      <c r="D23" s="107">
        <f>投入係数表!AJ23</f>
        <v>1.0546298249314491E-4</v>
      </c>
      <c r="E23" s="110">
        <f t="shared" si="9"/>
        <v>1.054629824931449E-2</v>
      </c>
      <c r="F23" s="85">
        <f>分析係数表!C26</f>
        <v>0.22258379433778064</v>
      </c>
      <c r="G23" s="110">
        <f t="shared" si="0"/>
        <v>2.3474350805503122E-3</v>
      </c>
      <c r="H23" s="110">
        <v>9.0179625910168058E-3</v>
      </c>
      <c r="I23" s="110">
        <f t="shared" si="1"/>
        <v>9.0179625910168058E-3</v>
      </c>
      <c r="J23" s="85">
        <f>分析係数表!G26</f>
        <v>0.19608865710560625</v>
      </c>
      <c r="K23" s="111">
        <f t="shared" si="2"/>
        <v>1.7683201743010789E-3</v>
      </c>
      <c r="L23" s="79"/>
      <c r="M23" s="80"/>
      <c r="N23" s="81">
        <f>分析係数表!H26</f>
        <v>1.1073630793741334E-2</v>
      </c>
      <c r="O23" s="82">
        <f t="shared" si="3"/>
        <v>0.33284103440996865</v>
      </c>
      <c r="P23" s="76">
        <f>分析係数表!C26</f>
        <v>0.22258379433778064</v>
      </c>
      <c r="Q23" s="82">
        <f t="shared" si="4"/>
        <v>7.4085020350282624E-2</v>
      </c>
      <c r="R23" s="83">
        <v>7.7902049466782572E-2</v>
      </c>
      <c r="S23" s="84">
        <f t="shared" si="5"/>
        <v>8.6920012057799381E-2</v>
      </c>
      <c r="T23" s="85">
        <f>分析係数表!F26</f>
        <v>0.33481095176010428</v>
      </c>
      <c r="U23" s="86">
        <f t="shared" si="6"/>
        <v>2.910177196407155E-2</v>
      </c>
      <c r="V23" s="87">
        <f>分析係数表!D26</f>
        <v>0.20704041720990873</v>
      </c>
      <c r="W23" s="167">
        <f t="shared" si="7"/>
        <v>0</v>
      </c>
      <c r="X23" s="76">
        <f>分析係数表!E26</f>
        <v>0.22842242503259452</v>
      </c>
      <c r="Y23" s="166">
        <f t="shared" si="8"/>
        <v>0</v>
      </c>
    </row>
    <row r="24" spans="1:25" x14ac:dyDescent="0.2">
      <c r="A24" s="6" t="s">
        <v>12</v>
      </c>
      <c r="B24" s="5" t="s">
        <v>365</v>
      </c>
      <c r="C24" s="90"/>
      <c r="D24" s="107">
        <f>投入係数表!AJ24</f>
        <v>0</v>
      </c>
      <c r="E24" s="110">
        <f t="shared" si="9"/>
        <v>0</v>
      </c>
      <c r="F24" s="85">
        <f>分析係数表!C27</f>
        <v>1.0521885521885488E-2</v>
      </c>
      <c r="G24" s="110">
        <f t="shared" si="0"/>
        <v>0</v>
      </c>
      <c r="H24" s="110">
        <v>5.0403609402999761E-5</v>
      </c>
      <c r="I24" s="110">
        <f t="shared" si="1"/>
        <v>5.0403609402999761E-5</v>
      </c>
      <c r="J24" s="85">
        <f>分析係数表!G27</f>
        <v>0.17391304347826086</v>
      </c>
      <c r="K24" s="111">
        <f t="shared" si="2"/>
        <v>8.7658451135651764E-6</v>
      </c>
      <c r="L24" s="79"/>
      <c r="M24" s="80"/>
      <c r="N24" s="81">
        <f>分析係数表!H27</f>
        <v>1.0867106595989497E-2</v>
      </c>
      <c r="O24" s="82">
        <f t="shared" si="3"/>
        <v>0.32663351955862818</v>
      </c>
      <c r="P24" s="76">
        <f>分析係数表!C27</f>
        <v>1.0521885521885488E-2</v>
      </c>
      <c r="Q24" s="82">
        <f t="shared" si="4"/>
        <v>3.4368005004064301E-3</v>
      </c>
      <c r="R24" s="83">
        <v>3.4648741899344286E-3</v>
      </c>
      <c r="S24" s="84">
        <f t="shared" si="5"/>
        <v>3.5152777993374285E-3</v>
      </c>
      <c r="T24" s="85">
        <f>分析係数表!F27</f>
        <v>0.36231884057971014</v>
      </c>
      <c r="U24" s="86">
        <f t="shared" si="6"/>
        <v>1.273651376571532E-3</v>
      </c>
      <c r="V24" s="87">
        <f>分析係数表!D27</f>
        <v>0</v>
      </c>
      <c r="W24" s="167">
        <f t="shared" si="7"/>
        <v>0</v>
      </c>
      <c r="X24" s="76">
        <f>分析係数表!E27</f>
        <v>0</v>
      </c>
      <c r="Y24" s="166">
        <f t="shared" si="8"/>
        <v>0</v>
      </c>
    </row>
    <row r="25" spans="1:25" x14ac:dyDescent="0.2">
      <c r="A25" s="6" t="s">
        <v>13</v>
      </c>
      <c r="B25" s="5" t="s">
        <v>191</v>
      </c>
      <c r="C25" s="90"/>
      <c r="D25" s="107">
        <f>投入係数表!AJ25</f>
        <v>0</v>
      </c>
      <c r="E25" s="110">
        <f t="shared" si="9"/>
        <v>0</v>
      </c>
      <c r="F25" s="85">
        <f>分析係数表!C28</f>
        <v>5.934473521533068E-2</v>
      </c>
      <c r="G25" s="110">
        <f t="shared" si="0"/>
        <v>0</v>
      </c>
      <c r="H25" s="110">
        <v>3.536415035348748E-3</v>
      </c>
      <c r="I25" s="110">
        <f t="shared" si="1"/>
        <v>3.536415035348748E-3</v>
      </c>
      <c r="J25" s="85">
        <f>分析係数表!G28</f>
        <v>0.12525252525252525</v>
      </c>
      <c r="K25" s="111">
        <f t="shared" si="2"/>
        <v>4.4294491351842905E-4</v>
      </c>
      <c r="L25" s="79"/>
      <c r="M25" s="80"/>
      <c r="N25" s="81">
        <f>分析係数表!H28</f>
        <v>2.0780268088077654E-2</v>
      </c>
      <c r="O25" s="82">
        <f t="shared" si="3"/>
        <v>0.62459423242296952</v>
      </c>
      <c r="P25" s="76">
        <f>分析係数表!C28</f>
        <v>5.934473521533068E-2</v>
      </c>
      <c r="Q25" s="82">
        <f t="shared" si="4"/>
        <v>3.7066379340163831E-2</v>
      </c>
      <c r="R25" s="83">
        <v>3.9660395130778715E-2</v>
      </c>
      <c r="S25" s="84">
        <f t="shared" si="5"/>
        <v>4.3196810166127461E-2</v>
      </c>
      <c r="T25" s="85">
        <f>分析係数表!F28</f>
        <v>0.21414141414141413</v>
      </c>
      <c r="U25" s="86">
        <f t="shared" si="6"/>
        <v>9.2502260153727485E-3</v>
      </c>
      <c r="V25" s="87">
        <f>分析係数表!D28</f>
        <v>5.909090909090909E-2</v>
      </c>
      <c r="W25" s="167">
        <f t="shared" si="7"/>
        <v>0</v>
      </c>
      <c r="X25" s="76">
        <f>分析係数表!E28</f>
        <v>5.4040404040404041E-2</v>
      </c>
      <c r="Y25" s="166">
        <f t="shared" si="8"/>
        <v>0</v>
      </c>
    </row>
    <row r="26" spans="1:25" x14ac:dyDescent="0.2">
      <c r="A26" s="6" t="s">
        <v>14</v>
      </c>
      <c r="B26" s="5" t="s">
        <v>50</v>
      </c>
      <c r="C26" s="90"/>
      <c r="D26" s="107">
        <f>投入係数表!AJ26</f>
        <v>3.1111579835477747E-3</v>
      </c>
      <c r="E26" s="110">
        <f t="shared" si="9"/>
        <v>0.31111579835477748</v>
      </c>
      <c r="F26" s="85">
        <f>分析係数表!C29</f>
        <v>0.10737736577829282</v>
      </c>
      <c r="G26" s="110">
        <f t="shared" si="0"/>
        <v>3.3406794879346537E-2</v>
      </c>
      <c r="H26" s="110">
        <v>4.0753878490538069E-2</v>
      </c>
      <c r="I26" s="110">
        <f t="shared" si="1"/>
        <v>4.0753878490538069E-2</v>
      </c>
      <c r="J26" s="85">
        <f>分析係数表!G29</f>
        <v>0.26220204313280365</v>
      </c>
      <c r="K26" s="111">
        <f t="shared" si="2"/>
        <v>1.0685750205805101E-2</v>
      </c>
      <c r="L26" s="79"/>
      <c r="M26" s="80"/>
      <c r="N26" s="81">
        <f>分析係数表!H29</f>
        <v>9.8049821504086233E-3</v>
      </c>
      <c r="O26" s="82">
        <f t="shared" si="3"/>
        <v>0.29470915746602017</v>
      </c>
      <c r="P26" s="76">
        <f>分析係数表!C29</f>
        <v>0.10737736577829282</v>
      </c>
      <c r="Q26" s="82">
        <f t="shared" si="4"/>
        <v>3.1645092999441342E-2</v>
      </c>
      <c r="R26" s="83">
        <v>4.0593752571316095E-2</v>
      </c>
      <c r="S26" s="84">
        <f t="shared" si="5"/>
        <v>8.1347631061854164E-2</v>
      </c>
      <c r="T26" s="85">
        <f>分析係数表!F29</f>
        <v>0.42792281498297391</v>
      </c>
      <c r="U26" s="86">
        <f t="shared" si="6"/>
        <v>3.4810507276185038E-2</v>
      </c>
      <c r="V26" s="87">
        <f>分析係数表!D29</f>
        <v>0.20204313280363223</v>
      </c>
      <c r="W26" s="167">
        <f t="shared" si="7"/>
        <v>0</v>
      </c>
      <c r="X26" s="76">
        <f>分析係数表!E29</f>
        <v>0.12031782065834279</v>
      </c>
      <c r="Y26" s="166">
        <f t="shared" si="8"/>
        <v>0</v>
      </c>
    </row>
    <row r="27" spans="1:25" x14ac:dyDescent="0.2">
      <c r="A27" s="6" t="s">
        <v>15</v>
      </c>
      <c r="B27" s="5" t="s">
        <v>36</v>
      </c>
      <c r="C27" s="90"/>
      <c r="D27" s="107">
        <f>投入係数表!AJ27</f>
        <v>2.2147226323560431E-3</v>
      </c>
      <c r="E27" s="110">
        <f t="shared" si="9"/>
        <v>0.22147226323560432</v>
      </c>
      <c r="F27" s="85">
        <f>分析係数表!C30</f>
        <v>1</v>
      </c>
      <c r="G27" s="110">
        <f t="shared" si="0"/>
        <v>0.22147226323560432</v>
      </c>
      <c r="H27" s="110">
        <v>0.27665765883941418</v>
      </c>
      <c r="I27" s="110">
        <f t="shared" si="1"/>
        <v>0.27665765883941418</v>
      </c>
      <c r="J27" s="85">
        <f>分析係数表!G30</f>
        <v>0.34459787999611008</v>
      </c>
      <c r="K27" s="111">
        <f t="shared" si="2"/>
        <v>9.5335642720749209E-2</v>
      </c>
      <c r="L27" s="79"/>
      <c r="M27" s="80"/>
      <c r="N27" s="81">
        <f>分析係数表!H30</f>
        <v>0</v>
      </c>
      <c r="O27" s="82">
        <f t="shared" si="3"/>
        <v>0</v>
      </c>
      <c r="P27" s="76">
        <f>分析係数表!C30</f>
        <v>1</v>
      </c>
      <c r="Q27" s="82">
        <f t="shared" si="4"/>
        <v>0</v>
      </c>
      <c r="R27" s="83">
        <v>7.5140366730237079E-2</v>
      </c>
      <c r="S27" s="84">
        <f t="shared" si="5"/>
        <v>0.35179802556965123</v>
      </c>
      <c r="T27" s="85">
        <f>分析係数表!F30</f>
        <v>0.44063016629388313</v>
      </c>
      <c r="U27" s="86">
        <f t="shared" si="6"/>
        <v>0.15501282250861517</v>
      </c>
      <c r="V27" s="87">
        <f>分析係数表!D30</f>
        <v>9.4184576485461441E-2</v>
      </c>
      <c r="W27" s="167">
        <f t="shared" si="7"/>
        <v>0</v>
      </c>
      <c r="X27" s="76">
        <f>分析係数表!E30</f>
        <v>6.5934065934065936E-2</v>
      </c>
      <c r="Y27" s="166">
        <f t="shared" si="8"/>
        <v>0</v>
      </c>
    </row>
    <row r="28" spans="1:25" x14ac:dyDescent="0.2">
      <c r="A28" s="6" t="s">
        <v>16</v>
      </c>
      <c r="B28" s="5" t="s">
        <v>192</v>
      </c>
      <c r="C28" s="90"/>
      <c r="D28" s="107">
        <f>投入係数表!AJ28</f>
        <v>1.0599029740561063E-2</v>
      </c>
      <c r="E28" s="110">
        <f t="shared" si="9"/>
        <v>1.0599029740561063</v>
      </c>
      <c r="F28" s="85">
        <f>分析係数表!C31</f>
        <v>0.18861092824226466</v>
      </c>
      <c r="G28" s="110">
        <f t="shared" si="0"/>
        <v>0.19990928378345918</v>
      </c>
      <c r="H28" s="110">
        <v>0.23789062350337356</v>
      </c>
      <c r="I28" s="110">
        <f t="shared" si="1"/>
        <v>0.23789062350337356</v>
      </c>
      <c r="J28" s="85">
        <f>分析係数表!G31</f>
        <v>7.1118820468343447E-2</v>
      </c>
      <c r="K28" s="111">
        <f t="shared" si="2"/>
        <v>1.6918500544038709E-2</v>
      </c>
      <c r="L28" s="79"/>
      <c r="M28" s="80"/>
      <c r="N28" s="81">
        <f>分析係数表!H31</f>
        <v>2.3061868748955085E-2</v>
      </c>
      <c r="O28" s="82">
        <f t="shared" si="3"/>
        <v>0.69317249173301632</v>
      </c>
      <c r="P28" s="76">
        <f>分析係数表!C31</f>
        <v>0.18861092824226466</v>
      </c>
      <c r="Q28" s="82">
        <f t="shared" si="4"/>
        <v>0.13073990709776773</v>
      </c>
      <c r="R28" s="83">
        <v>0.16830343048943283</v>
      </c>
      <c r="S28" s="84">
        <f t="shared" si="5"/>
        <v>0.40619405399280639</v>
      </c>
      <c r="T28" s="85">
        <f>分析係数表!F31</f>
        <v>0.34518647007805725</v>
      </c>
      <c r="U28" s="86">
        <f t="shared" si="6"/>
        <v>0.14021269166447264</v>
      </c>
      <c r="V28" s="87">
        <f>分析係数表!D31</f>
        <v>8.6730268863833475E-4</v>
      </c>
      <c r="W28" s="167">
        <f t="shared" si="7"/>
        <v>0</v>
      </c>
      <c r="X28" s="76">
        <f>分析係数表!E31</f>
        <v>8.6730268863833475E-4</v>
      </c>
      <c r="Y28" s="166">
        <f t="shared" si="8"/>
        <v>0</v>
      </c>
    </row>
    <row r="29" spans="1:25" x14ac:dyDescent="0.2">
      <c r="A29" s="6" t="s">
        <v>17</v>
      </c>
      <c r="B29" s="5" t="s">
        <v>272</v>
      </c>
      <c r="C29" s="90"/>
      <c r="D29" s="107">
        <f>投入係数表!AJ29</f>
        <v>4.4821767559586586E-3</v>
      </c>
      <c r="E29" s="110">
        <f t="shared" si="9"/>
        <v>0.44821767559586584</v>
      </c>
      <c r="F29" s="85">
        <f>分析係数表!C32</f>
        <v>1</v>
      </c>
      <c r="G29" s="110">
        <f t="shared" si="0"/>
        <v>0.44821767559586584</v>
      </c>
      <c r="H29" s="110">
        <v>0.52241684039632363</v>
      </c>
      <c r="I29" s="110">
        <f t="shared" si="1"/>
        <v>0.52241684039632363</v>
      </c>
      <c r="J29" s="85">
        <f>分析係数表!G32</f>
        <v>0.14006342494714588</v>
      </c>
      <c r="K29" s="111">
        <f t="shared" si="2"/>
        <v>7.3171491915975564E-2</v>
      </c>
      <c r="L29" s="79"/>
      <c r="M29" s="80"/>
      <c r="N29" s="81">
        <f>分析係数表!H32</f>
        <v>6.5891053568443107E-3</v>
      </c>
      <c r="O29" s="82">
        <f t="shared" si="3"/>
        <v>0.19804928335229038</v>
      </c>
      <c r="P29" s="76">
        <f>分析係数表!C32</f>
        <v>1</v>
      </c>
      <c r="Q29" s="82">
        <f t="shared" si="4"/>
        <v>0.19804928335229038</v>
      </c>
      <c r="R29" s="83">
        <v>0.25854873803735789</v>
      </c>
      <c r="S29" s="84">
        <f t="shared" si="5"/>
        <v>0.78096557843368153</v>
      </c>
      <c r="T29" s="85">
        <f>分析係数表!F32</f>
        <v>0.48202959830866809</v>
      </c>
      <c r="U29" s="86">
        <f t="shared" si="6"/>
        <v>0.37644852406528412</v>
      </c>
      <c r="V29" s="87">
        <f>分析係数表!D32</f>
        <v>1.7441860465116279E-2</v>
      </c>
      <c r="W29" s="167">
        <f t="shared" si="7"/>
        <v>0</v>
      </c>
      <c r="X29" s="76">
        <f>分析係数表!E32</f>
        <v>2.6427061310782242E-2</v>
      </c>
      <c r="Y29" s="166">
        <f t="shared" si="8"/>
        <v>0</v>
      </c>
    </row>
    <row r="30" spans="1:25" x14ac:dyDescent="0.2">
      <c r="A30" s="6" t="s">
        <v>18</v>
      </c>
      <c r="B30" s="5" t="s">
        <v>273</v>
      </c>
      <c r="C30" s="90"/>
      <c r="D30" s="107">
        <f>投入係数表!AJ30</f>
        <v>3.7439358785066441E-3</v>
      </c>
      <c r="E30" s="110">
        <f t="shared" si="9"/>
        <v>0.3743935878506644</v>
      </c>
      <c r="F30" s="85">
        <f>分析係数表!C33</f>
        <v>0.72406639004149376</v>
      </c>
      <c r="G30" s="110">
        <f t="shared" si="0"/>
        <v>0.27108581360971346</v>
      </c>
      <c r="H30" s="110">
        <v>0.29539299274383213</v>
      </c>
      <c r="I30" s="110">
        <f t="shared" si="1"/>
        <v>0.29539299274383213</v>
      </c>
      <c r="J30" s="85">
        <f>分析係数表!G33</f>
        <v>0.50714966634890368</v>
      </c>
      <c r="K30" s="111">
        <f t="shared" si="2"/>
        <v>0.14980845771183859</v>
      </c>
      <c r="L30" s="79"/>
      <c r="M30" s="80"/>
      <c r="N30" s="81">
        <f>分析係数表!H33</f>
        <v>9.6377958950857076E-4</v>
      </c>
      <c r="O30" s="82">
        <f t="shared" si="3"/>
        <v>2.8968402639588744E-2</v>
      </c>
      <c r="P30" s="76">
        <f>分析係数表!C33</f>
        <v>0.72406639004149376</v>
      </c>
      <c r="Q30" s="82">
        <f t="shared" si="4"/>
        <v>2.09750467245155E-2</v>
      </c>
      <c r="R30" s="83">
        <v>6.4977821982138459E-2</v>
      </c>
      <c r="S30" s="84">
        <f t="shared" si="5"/>
        <v>0.3603708147259706</v>
      </c>
      <c r="T30" s="85">
        <f>分析係数表!F33</f>
        <v>0.64537654909437558</v>
      </c>
      <c r="U30" s="86">
        <f t="shared" si="6"/>
        <v>0.23257487280217548</v>
      </c>
      <c r="V30" s="87">
        <f>分析係数表!D33</f>
        <v>8.8655862726406104E-2</v>
      </c>
      <c r="W30" s="167">
        <f t="shared" si="7"/>
        <v>0</v>
      </c>
      <c r="X30" s="76">
        <f>分析係数表!E33</f>
        <v>8.3889418493803616E-2</v>
      </c>
      <c r="Y30" s="166">
        <f t="shared" si="8"/>
        <v>0</v>
      </c>
    </row>
    <row r="31" spans="1:25" x14ac:dyDescent="0.2">
      <c r="A31" s="6" t="s">
        <v>19</v>
      </c>
      <c r="B31" s="5" t="s">
        <v>274</v>
      </c>
      <c r="C31" s="90"/>
      <c r="D31" s="107">
        <f>投入係数表!AJ31</f>
        <v>6.3172326513393801E-2</v>
      </c>
      <c r="E31" s="110">
        <f t="shared" si="9"/>
        <v>6.3172326513393804</v>
      </c>
      <c r="F31" s="85">
        <f>分析係数表!C34</f>
        <v>0.32384390579336431</v>
      </c>
      <c r="G31" s="110">
        <f t="shared" si="0"/>
        <v>2.0457972956151154</v>
      </c>
      <c r="H31" s="110">
        <v>2.1690112706101128</v>
      </c>
      <c r="I31" s="110">
        <f t="shared" si="1"/>
        <v>2.1690112706101128</v>
      </c>
      <c r="J31" s="85">
        <f>分析係数表!G34</f>
        <v>0.42504523132592403</v>
      </c>
      <c r="K31" s="111">
        <f t="shared" si="2"/>
        <v>0.92192789726501179</v>
      </c>
      <c r="L31" s="79"/>
      <c r="M31" s="80"/>
      <c r="N31" s="81">
        <f>分析係数表!H34</f>
        <v>0.16282957819891231</v>
      </c>
      <c r="O31" s="82">
        <f t="shared" si="3"/>
        <v>4.8941820663639879</v>
      </c>
      <c r="P31" s="76">
        <f>分析係数表!C34</f>
        <v>0.32384390579336431</v>
      </c>
      <c r="Q31" s="82">
        <f t="shared" si="4"/>
        <v>1.5849510360351524</v>
      </c>
      <c r="R31" s="83">
        <v>1.71144854118305</v>
      </c>
      <c r="S31" s="84">
        <f t="shared" si="5"/>
        <v>3.8804598117931626</v>
      </c>
      <c r="T31" s="85">
        <f>分析係数表!F34</f>
        <v>0.69998707676402172</v>
      </c>
      <c r="U31" s="86">
        <f t="shared" si="6"/>
        <v>2.7162717201573616</v>
      </c>
      <c r="V31" s="87">
        <f>分析係数表!D34</f>
        <v>0.29303437580770225</v>
      </c>
      <c r="W31" s="167">
        <f t="shared" si="7"/>
        <v>1</v>
      </c>
      <c r="X31" s="76">
        <f>分析係数表!E34</f>
        <v>0.18493150684931506</v>
      </c>
      <c r="Y31" s="166">
        <f t="shared" si="8"/>
        <v>1</v>
      </c>
    </row>
    <row r="32" spans="1:25" x14ac:dyDescent="0.2">
      <c r="A32" s="6" t="s">
        <v>20</v>
      </c>
      <c r="B32" s="5" t="s">
        <v>37</v>
      </c>
      <c r="C32" s="90"/>
      <c r="D32" s="107">
        <f>投入係数表!AJ32</f>
        <v>6.9078253533009911E-3</v>
      </c>
      <c r="E32" s="110">
        <f t="shared" si="9"/>
        <v>0.69078253533009915</v>
      </c>
      <c r="F32" s="85">
        <f>分析係数表!C35</f>
        <v>0.26996197718631176</v>
      </c>
      <c r="G32" s="110">
        <f t="shared" si="0"/>
        <v>0.18648501904348683</v>
      </c>
      <c r="H32" s="110">
        <v>0.26173926150534982</v>
      </c>
      <c r="I32" s="110">
        <f t="shared" si="1"/>
        <v>0.26173926150534982</v>
      </c>
      <c r="J32" s="85">
        <f>分析係数表!G35</f>
        <v>0.31501962183374954</v>
      </c>
      <c r="K32" s="111">
        <f t="shared" si="2"/>
        <v>8.2453003178460174E-2</v>
      </c>
      <c r="L32" s="79"/>
      <c r="M32" s="80"/>
      <c r="N32" s="81">
        <f>分析係数表!H35</f>
        <v>6.1563879901261762E-2</v>
      </c>
      <c r="O32" s="82">
        <f t="shared" si="3"/>
        <v>1.8504306175900562</v>
      </c>
      <c r="P32" s="76">
        <f>分析係数表!C35</f>
        <v>0.26996197718631176</v>
      </c>
      <c r="Q32" s="82">
        <f t="shared" si="4"/>
        <v>0.49954590817069955</v>
      </c>
      <c r="R32" s="83">
        <v>0.62882357776667464</v>
      </c>
      <c r="S32" s="84">
        <f t="shared" si="5"/>
        <v>0.8905628392720244</v>
      </c>
      <c r="T32" s="85">
        <f>分析係数表!F35</f>
        <v>0.64537995005351412</v>
      </c>
      <c r="U32" s="86">
        <f t="shared" si="6"/>
        <v>0.57475140072889486</v>
      </c>
      <c r="V32" s="87">
        <f>分析係数表!D35</f>
        <v>0.12557973599714592</v>
      </c>
      <c r="W32" s="167">
        <f t="shared" si="7"/>
        <v>0</v>
      </c>
      <c r="X32" s="76">
        <f>分析係数表!E35</f>
        <v>0.11630396004281128</v>
      </c>
      <c r="Y32" s="166">
        <f t="shared" si="8"/>
        <v>0</v>
      </c>
    </row>
    <row r="33" spans="1:25" x14ac:dyDescent="0.2">
      <c r="A33" s="6" t="s">
        <v>21</v>
      </c>
      <c r="B33" s="5" t="s">
        <v>38</v>
      </c>
      <c r="C33" s="90"/>
      <c r="D33" s="107">
        <f>投入係数表!AJ33</f>
        <v>1.9616114743724954E-2</v>
      </c>
      <c r="E33" s="110">
        <f t="shared" si="9"/>
        <v>1.9616114743724953</v>
      </c>
      <c r="F33" s="85">
        <f>分析係数表!C36</f>
        <v>0.80496031746031749</v>
      </c>
      <c r="G33" s="110">
        <f t="shared" si="0"/>
        <v>1.5790193951446851</v>
      </c>
      <c r="H33" s="110">
        <v>1.7161804918328838</v>
      </c>
      <c r="I33" s="110">
        <f t="shared" si="1"/>
        <v>1.7161804918328838</v>
      </c>
      <c r="J33" s="85">
        <f>分析係数表!G36</f>
        <v>2.1935483870967741E-2</v>
      </c>
      <c r="K33" s="111">
        <f t="shared" si="2"/>
        <v>3.7645249498269709E-2</v>
      </c>
      <c r="L33" s="79"/>
      <c r="M33" s="80"/>
      <c r="N33" s="81">
        <f>分析係数表!H36</f>
        <v>0.17534887837691648</v>
      </c>
      <c r="O33" s="82">
        <f t="shared" si="3"/>
        <v>5.2704757047333395</v>
      </c>
      <c r="P33" s="76">
        <f>分析係数表!C36</f>
        <v>0.80496031746031749</v>
      </c>
      <c r="Q33" s="82">
        <f t="shared" si="4"/>
        <v>4.2425237964490394</v>
      </c>
      <c r="R33" s="83">
        <v>4.411292026342192</v>
      </c>
      <c r="S33" s="84">
        <f t="shared" si="5"/>
        <v>6.1274725181750753</v>
      </c>
      <c r="T33" s="85">
        <f>分析係数表!F36</f>
        <v>0.87987711213517661</v>
      </c>
      <c r="U33" s="86">
        <f t="shared" si="6"/>
        <v>5.3914228239795436</v>
      </c>
      <c r="V33" s="87">
        <f>分析係数表!D36</f>
        <v>1.130568356374808E-2</v>
      </c>
      <c r="W33" s="167">
        <f t="shared" si="7"/>
        <v>0</v>
      </c>
      <c r="X33" s="76">
        <f>分析係数表!E36</f>
        <v>2.9493087557603687E-3</v>
      </c>
      <c r="Y33" s="166">
        <f t="shared" si="8"/>
        <v>0</v>
      </c>
    </row>
    <row r="34" spans="1:25" x14ac:dyDescent="0.2">
      <c r="A34" s="6" t="s">
        <v>22</v>
      </c>
      <c r="B34" s="5" t="s">
        <v>377</v>
      </c>
      <c r="C34" s="90"/>
      <c r="D34" s="107">
        <f>投入係数表!AJ34</f>
        <v>1.2128242986711665E-2</v>
      </c>
      <c r="E34" s="110">
        <f t="shared" si="9"/>
        <v>1.2128242986711664</v>
      </c>
      <c r="F34" s="85">
        <f>分析係数表!C37</f>
        <v>0.55184267327524184</v>
      </c>
      <c r="G34" s="110">
        <f t="shared" si="0"/>
        <v>0.66928820319186677</v>
      </c>
      <c r="H34" s="110">
        <v>0.87378794494400258</v>
      </c>
      <c r="I34" s="110">
        <f t="shared" si="1"/>
        <v>0.87378794494400258</v>
      </c>
      <c r="J34" s="85">
        <f>分析係数表!G37</f>
        <v>0.39950799507995077</v>
      </c>
      <c r="K34" s="111">
        <f t="shared" si="2"/>
        <v>0.34908527000960887</v>
      </c>
      <c r="L34" s="79"/>
      <c r="M34" s="80"/>
      <c r="N34" s="81">
        <f>分析係数表!H37</f>
        <v>4.8346331245144224E-2</v>
      </c>
      <c r="O34" s="82">
        <f t="shared" si="3"/>
        <v>1.4531496671042679</v>
      </c>
      <c r="P34" s="76">
        <f>分析係数表!C37</f>
        <v>0.55184267327524184</v>
      </c>
      <c r="Q34" s="82">
        <f t="shared" si="4"/>
        <v>0.8019099969638469</v>
      </c>
      <c r="R34" s="83">
        <v>1.0263321710391147</v>
      </c>
      <c r="S34" s="84">
        <f t="shared" si="5"/>
        <v>1.9001201159831171</v>
      </c>
      <c r="T34" s="85">
        <f>分析係数表!F37</f>
        <v>0.59204592045920457</v>
      </c>
      <c r="U34" s="86">
        <f t="shared" si="6"/>
        <v>1.1249583630502751</v>
      </c>
      <c r="V34" s="87">
        <f>分析係数表!D37</f>
        <v>7.6014760147601473E-2</v>
      </c>
      <c r="W34" s="167">
        <f t="shared" si="7"/>
        <v>0</v>
      </c>
      <c r="X34" s="76">
        <f>分析係数表!E37</f>
        <v>6.3468634686346864E-2</v>
      </c>
      <c r="Y34" s="166">
        <f t="shared" si="8"/>
        <v>0</v>
      </c>
    </row>
    <row r="35" spans="1:25" x14ac:dyDescent="0.2">
      <c r="A35" s="6" t="s">
        <v>23</v>
      </c>
      <c r="B35" s="5" t="s">
        <v>193</v>
      </c>
      <c r="C35" s="90"/>
      <c r="D35" s="107">
        <f>投入係数表!AJ35</f>
        <v>1.1231807635519932E-2</v>
      </c>
      <c r="E35" s="110">
        <f t="shared" si="9"/>
        <v>1.1231807635519933</v>
      </c>
      <c r="F35" s="85">
        <f>分析係数表!C38</f>
        <v>1.1757092007334657E-2</v>
      </c>
      <c r="G35" s="110">
        <f t="shared" si="0"/>
        <v>1.3205339577949178E-2</v>
      </c>
      <c r="H35" s="110">
        <v>1.6030479221840529E-2</v>
      </c>
      <c r="I35" s="110">
        <f t="shared" si="1"/>
        <v>1.6030479221840529E-2</v>
      </c>
      <c r="J35" s="85">
        <f>分析係数表!G38</f>
        <v>0.32317073170731708</v>
      </c>
      <c r="K35" s="111">
        <f t="shared" si="2"/>
        <v>5.180581699741147E-3</v>
      </c>
      <c r="L35" s="79"/>
      <c r="M35" s="80"/>
      <c r="N35" s="81">
        <f>分析係数表!H38</f>
        <v>4.2711170992201251E-2</v>
      </c>
      <c r="O35" s="82">
        <f t="shared" si="3"/>
        <v>1.2837731904462644</v>
      </c>
      <c r="P35" s="76">
        <f>分析係数表!C38</f>
        <v>1.1757092007334657E-2</v>
      </c>
      <c r="Q35" s="82">
        <f t="shared" si="4"/>
        <v>1.5093439516626287E-2</v>
      </c>
      <c r="R35" s="83">
        <v>1.8056514148096482E-2</v>
      </c>
      <c r="S35" s="84">
        <f t="shared" si="5"/>
        <v>3.4086993369937008E-2</v>
      </c>
      <c r="T35" s="85">
        <f>分析係数表!F38</f>
        <v>0.53048780487804881</v>
      </c>
      <c r="U35" s="86">
        <f t="shared" si="6"/>
        <v>1.8082734287710487E-2</v>
      </c>
      <c r="V35" s="87">
        <f>分析係数表!D38</f>
        <v>0.25609756097560976</v>
      </c>
      <c r="W35" s="167">
        <f t="shared" si="7"/>
        <v>0</v>
      </c>
      <c r="X35" s="76">
        <f>分析係数表!E38</f>
        <v>0.24390243902439024</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8.6840252615525883E-3</v>
      </c>
      <c r="I36" s="110">
        <f t="shared" si="1"/>
        <v>8.6840252615525883E-3</v>
      </c>
      <c r="J36" s="85">
        <f>分析係数表!G39</f>
        <v>0.35350897115602997</v>
      </c>
      <c r="K36" s="111">
        <f t="shared" si="2"/>
        <v>3.0698808357044298E-3</v>
      </c>
      <c r="L36" s="79"/>
      <c r="M36" s="80"/>
      <c r="N36" s="81">
        <f>分析係数表!H39</f>
        <v>3.855118358034283E-3</v>
      </c>
      <c r="O36" s="82">
        <f t="shared" si="3"/>
        <v>0.11587361055835498</v>
      </c>
      <c r="P36" s="76">
        <f>分析係数表!C39</f>
        <v>1</v>
      </c>
      <c r="Q36" s="82">
        <f t="shared" si="4"/>
        <v>0.11587361055835498</v>
      </c>
      <c r="R36" s="83">
        <v>0.12867233051504107</v>
      </c>
      <c r="S36" s="84">
        <f t="shared" si="5"/>
        <v>0.13735635577659366</v>
      </c>
      <c r="T36" s="85">
        <f>分析係数表!F39</f>
        <v>0.70417896888485121</v>
      </c>
      <c r="U36" s="86">
        <f t="shared" si="6"/>
        <v>9.6723456980542508E-2</v>
      </c>
      <c r="V36" s="87">
        <f>分析係数表!D39</f>
        <v>5.7687940040881215E-2</v>
      </c>
      <c r="W36" s="167">
        <f t="shared" si="7"/>
        <v>0</v>
      </c>
      <c r="X36" s="76">
        <f>分析係数表!E39</f>
        <v>7.3018396547808312E-2</v>
      </c>
      <c r="Y36" s="166">
        <f t="shared" si="8"/>
        <v>0</v>
      </c>
    </row>
    <row r="37" spans="1:25" x14ac:dyDescent="0.2">
      <c r="A37" s="6" t="s">
        <v>25</v>
      </c>
      <c r="B37" s="5" t="s">
        <v>40</v>
      </c>
      <c r="C37" s="90"/>
      <c r="D37" s="107">
        <f>投入係数表!AJ37</f>
        <v>1.0546298249314491E-4</v>
      </c>
      <c r="E37" s="110">
        <f t="shared" si="9"/>
        <v>1.054629824931449E-2</v>
      </c>
      <c r="F37" s="85">
        <f>分析係数表!C40</f>
        <v>0.83949490339266697</v>
      </c>
      <c r="G37" s="110">
        <f t="shared" si="0"/>
        <v>8.8535636299585212E-3</v>
      </c>
      <c r="H37" s="110">
        <v>9.43803081821332E-3</v>
      </c>
      <c r="I37" s="110">
        <f t="shared" si="1"/>
        <v>9.43803081821332E-3</v>
      </c>
      <c r="J37" s="85">
        <f>分析係数表!G40</f>
        <v>0.50502596749874351</v>
      </c>
      <c r="K37" s="111">
        <f t="shared" si="2"/>
        <v>4.76645064525114E-3</v>
      </c>
      <c r="L37" s="79"/>
      <c r="M37" s="80"/>
      <c r="N37" s="81">
        <f>分析係数表!H40</f>
        <v>2.8775704886755897E-2</v>
      </c>
      <c r="O37" s="82">
        <f t="shared" si="3"/>
        <v>0.86491373595343524</v>
      </c>
      <c r="P37" s="76">
        <f>分析係数表!C40</f>
        <v>0.83949490339266697</v>
      </c>
      <c r="Q37" s="82">
        <f t="shared" si="4"/>
        <v>0.72609067320721976</v>
      </c>
      <c r="R37" s="83">
        <v>0.72657902789008832</v>
      </c>
      <c r="S37" s="84">
        <f t="shared" si="5"/>
        <v>0.7360170587083017</v>
      </c>
      <c r="T37" s="85">
        <f>分析係数表!F40</f>
        <v>0.7013737644496566</v>
      </c>
      <c r="U37" s="86">
        <f t="shared" si="6"/>
        <v>0.51622305516540545</v>
      </c>
      <c r="V37" s="87">
        <f>分析係数表!D40</f>
        <v>8.3012229854246944E-2</v>
      </c>
      <c r="W37" s="167">
        <f t="shared" si="7"/>
        <v>0</v>
      </c>
      <c r="X37" s="76">
        <f>分析係数表!E40</f>
        <v>5.1013570112246609E-2</v>
      </c>
      <c r="Y37" s="166">
        <f t="shared" si="8"/>
        <v>0</v>
      </c>
    </row>
    <row r="38" spans="1:25" x14ac:dyDescent="0.2">
      <c r="A38" s="6" t="s">
        <v>26</v>
      </c>
      <c r="B38" s="5" t="s">
        <v>276</v>
      </c>
      <c r="C38" s="75">
        <f>最終需要_まとめ!C39</f>
        <v>100</v>
      </c>
      <c r="D38" s="107">
        <f>投入係数表!AJ38</f>
        <v>2.0881670533642691E-2</v>
      </c>
      <c r="E38" s="110">
        <f t="shared" si="9"/>
        <v>2.0881670533642689</v>
      </c>
      <c r="F38" s="85">
        <f>分析係数表!C41</f>
        <v>0.80611940933656756</v>
      </c>
      <c r="G38" s="110">
        <f t="shared" si="0"/>
        <v>1.6833119916540853</v>
      </c>
      <c r="H38" s="110">
        <v>1.7127008243823658</v>
      </c>
      <c r="I38" s="110">
        <f t="shared" si="1"/>
        <v>101.71270082438237</v>
      </c>
      <c r="J38" s="85">
        <f>分析係数表!G41</f>
        <v>0.44252267454123601</v>
      </c>
      <c r="K38" s="111">
        <f t="shared" si="2"/>
        <v>45.010176403618267</v>
      </c>
      <c r="L38" s="79"/>
      <c r="M38" s="80"/>
      <c r="N38" s="81">
        <f>分析係数表!H41</f>
        <v>5.550583676720789E-2</v>
      </c>
      <c r="O38" s="82">
        <f t="shared" si="3"/>
        <v>1.66834351528407</v>
      </c>
      <c r="P38" s="76">
        <f>分析係数表!C41</f>
        <v>0.80611940933656756</v>
      </c>
      <c r="Q38" s="82">
        <f t="shared" si="4"/>
        <v>1.3448840891112872</v>
      </c>
      <c r="R38" s="83">
        <v>1.3686016510178582</v>
      </c>
      <c r="S38" s="84">
        <f t="shared" si="5"/>
        <v>103.08130247540022</v>
      </c>
      <c r="T38" s="85">
        <f>分析係数表!F41</f>
        <v>0.54745834212191524</v>
      </c>
      <c r="U38" s="86">
        <f t="shared" si="6"/>
        <v>56.432718956950282</v>
      </c>
      <c r="V38" s="87">
        <f>分析係数表!D41</f>
        <v>0.12049145749841805</v>
      </c>
      <c r="W38" s="167">
        <f t="shared" si="7"/>
        <v>12</v>
      </c>
      <c r="X38" s="76">
        <f>分析係数表!E41</f>
        <v>0.11680025311115798</v>
      </c>
      <c r="Y38" s="166">
        <f t="shared" si="8"/>
        <v>12</v>
      </c>
    </row>
    <row r="39" spans="1:25" x14ac:dyDescent="0.2">
      <c r="A39" s="6" t="s">
        <v>51</v>
      </c>
      <c r="B39" s="5" t="s">
        <v>367</v>
      </c>
      <c r="C39" s="90"/>
      <c r="D39" s="107">
        <f>投入係数表!AJ39</f>
        <v>1.054629824931449E-3</v>
      </c>
      <c r="E39" s="110">
        <f t="shared" si="9"/>
        <v>0.1054629824931449</v>
      </c>
      <c r="F39" s="85">
        <f>分析係数表!C42</f>
        <v>0.71104294478527608</v>
      </c>
      <c r="G39" s="110">
        <f>E39*F39</f>
        <v>7.4988709637763759E-2</v>
      </c>
      <c r="H39" s="110">
        <v>8.6742387097757181E-2</v>
      </c>
      <c r="I39" s="110">
        <f>C39+H39</f>
        <v>8.6742387097757181E-2</v>
      </c>
      <c r="J39" s="85">
        <f>分析係数表!G42</f>
        <v>0.48544520547945208</v>
      </c>
      <c r="K39" s="111">
        <f>I39*J39</f>
        <v>4.2108675928448906E-2</v>
      </c>
      <c r="L39" s="79"/>
      <c r="M39" s="80"/>
      <c r="N39" s="81">
        <f>分析係数表!H42</f>
        <v>1.3778114335729669E-2</v>
      </c>
      <c r="O39" s="82">
        <f t="shared" si="3"/>
        <v>0.4141299193679982</v>
      </c>
      <c r="P39" s="76">
        <f>分析係数表!C42</f>
        <v>0.71104294478527608</v>
      </c>
      <c r="Q39" s="82">
        <f>O39*P39</f>
        <v>0.29446415739111037</v>
      </c>
      <c r="R39" s="83">
        <v>0.30430787275087751</v>
      </c>
      <c r="S39" s="84">
        <f>I39+R39</f>
        <v>0.39105025984863467</v>
      </c>
      <c r="T39" s="85">
        <f>分析係数表!F42</f>
        <v>0.55821917808219179</v>
      </c>
      <c r="U39" s="86">
        <f t="shared" si="6"/>
        <v>0.21829175464153236</v>
      </c>
      <c r="V39" s="87">
        <f>分析係数表!D42</f>
        <v>0.36986301369863012</v>
      </c>
      <c r="W39" s="167">
        <f t="shared" si="7"/>
        <v>0</v>
      </c>
      <c r="X39" s="76">
        <f>分析係数表!E42</f>
        <v>0.3535958904109589</v>
      </c>
      <c r="Y39" s="166">
        <f t="shared" si="8"/>
        <v>0</v>
      </c>
    </row>
    <row r="40" spans="1:25" x14ac:dyDescent="0.2">
      <c r="A40" s="6" t="s">
        <v>194</v>
      </c>
      <c r="B40" s="5" t="s">
        <v>41</v>
      </c>
      <c r="C40" s="90"/>
      <c r="D40" s="107">
        <f>投入係数表!AJ40</f>
        <v>4.6245517823244042E-2</v>
      </c>
      <c r="E40" s="110">
        <f t="shared" si="9"/>
        <v>4.6245517823244047</v>
      </c>
      <c r="F40" s="85">
        <f>分析係数表!C43</f>
        <v>0.39669527347252465</v>
      </c>
      <c r="G40" s="110">
        <f>E40*F40</f>
        <v>1.8345378339770311</v>
      </c>
      <c r="H40" s="110">
        <v>2.1845265930678743</v>
      </c>
      <c r="I40" s="110">
        <f>C40+H40</f>
        <v>2.1845265930678743</v>
      </c>
      <c r="J40" s="85">
        <f>分析係数表!G43</f>
        <v>0.35613275613275613</v>
      </c>
      <c r="K40" s="111">
        <f>I40*J40</f>
        <v>0.77798147643456184</v>
      </c>
      <c r="L40" s="79"/>
      <c r="M40" s="80"/>
      <c r="N40" s="81">
        <f>分析係数表!H43</f>
        <v>3.7184190080937818E-2</v>
      </c>
      <c r="O40" s="82">
        <f t="shared" si="3"/>
        <v>1.1176482691865821</v>
      </c>
      <c r="P40" s="76">
        <f>分析係数表!C43</f>
        <v>0.39669527347252465</v>
      </c>
      <c r="Q40" s="82">
        <f>O40*P40</f>
        <v>0.443365785791065</v>
      </c>
      <c r="R40" s="83">
        <v>0.72462687159284578</v>
      </c>
      <c r="S40" s="84">
        <f>I40+R40</f>
        <v>2.90915346466072</v>
      </c>
      <c r="T40" s="85">
        <f>分析係数表!F43</f>
        <v>0.65281385281385285</v>
      </c>
      <c r="U40" s="86">
        <f t="shared" si="6"/>
        <v>1.8991356816919334</v>
      </c>
      <c r="V40" s="87">
        <f>分析係数表!D43</f>
        <v>0.13751803751803751</v>
      </c>
      <c r="W40" s="167">
        <f t="shared" si="7"/>
        <v>0</v>
      </c>
      <c r="X40" s="76">
        <f>分析係数表!E43</f>
        <v>9.1486291486291491E-2</v>
      </c>
      <c r="Y40" s="166">
        <f t="shared" si="8"/>
        <v>0</v>
      </c>
    </row>
    <row r="41" spans="1:25" x14ac:dyDescent="0.2">
      <c r="A41" s="6" t="s">
        <v>340</v>
      </c>
      <c r="B41" s="5" t="s">
        <v>42</v>
      </c>
      <c r="C41" s="90"/>
      <c r="D41" s="107">
        <f>投入係数表!AJ41</f>
        <v>1.2813752372917106E-2</v>
      </c>
      <c r="E41" s="110">
        <f t="shared" si="9"/>
        <v>1.2813752372917107</v>
      </c>
      <c r="F41" s="85">
        <f>分析係数表!C44</f>
        <v>0.38370118845500845</v>
      </c>
      <c r="G41" s="110">
        <f>E41*F41</f>
        <v>0.49166520140564784</v>
      </c>
      <c r="H41" s="110">
        <v>0.50596294304276601</v>
      </c>
      <c r="I41" s="110">
        <f>C41+H41</f>
        <v>0.50596294304276601</v>
      </c>
      <c r="J41" s="85">
        <f>分析係数表!G44</f>
        <v>0.26240733113673803</v>
      </c>
      <c r="K41" s="111">
        <f>I41*J41</f>
        <v>0.13276838553794162</v>
      </c>
      <c r="L41" s="79"/>
      <c r="M41" s="80"/>
      <c r="N41" s="81">
        <f>分析係数表!H44</f>
        <v>0.11164108061327853</v>
      </c>
      <c r="O41" s="82">
        <f t="shared" si="3"/>
        <v>3.3556051710674635</v>
      </c>
      <c r="P41" s="76">
        <f>分析係数表!C44</f>
        <v>0.38370118845500845</v>
      </c>
      <c r="Q41" s="82">
        <f>O41*P41</f>
        <v>1.2875496921243577</v>
      </c>
      <c r="R41" s="83">
        <v>1.3074440785133108</v>
      </c>
      <c r="S41" s="84">
        <f>I41+R41</f>
        <v>1.8134070215560767</v>
      </c>
      <c r="T41" s="85">
        <f>分析係数表!F44</f>
        <v>0.45680601317957165</v>
      </c>
      <c r="U41" s="86">
        <f t="shared" si="6"/>
        <v>0.82837523178887296</v>
      </c>
      <c r="V41" s="87">
        <f>分析係数表!D44</f>
        <v>0.17087108731466227</v>
      </c>
      <c r="W41" s="167">
        <f t="shared" si="7"/>
        <v>0</v>
      </c>
      <c r="X41" s="76">
        <f>分析係数表!E44</f>
        <v>0.10131795716639209</v>
      </c>
      <c r="Y41" s="166">
        <f t="shared" si="8"/>
        <v>0</v>
      </c>
    </row>
    <row r="42" spans="1:25" x14ac:dyDescent="0.2">
      <c r="A42" s="6" t="s">
        <v>341</v>
      </c>
      <c r="B42" s="5" t="s">
        <v>278</v>
      </c>
      <c r="C42" s="90"/>
      <c r="D42" s="107">
        <f>投入係数表!AJ42</f>
        <v>1.3182872811643113E-3</v>
      </c>
      <c r="E42" s="110">
        <f t="shared" si="9"/>
        <v>0.13182872811643112</v>
      </c>
      <c r="F42" s="85">
        <f>分析係数表!C45</f>
        <v>1</v>
      </c>
      <c r="G42" s="110">
        <f>E42*F42</f>
        <v>0.13182872811643112</v>
      </c>
      <c r="H42" s="110">
        <v>0.1482469848378303</v>
      </c>
      <c r="I42" s="110">
        <f>C42+H42</f>
        <v>0.1482469848378303</v>
      </c>
      <c r="J42" s="85">
        <f>分析係数表!G45</f>
        <v>0</v>
      </c>
      <c r="K42" s="111">
        <f>I42*J42</f>
        <v>0</v>
      </c>
      <c r="L42" s="79"/>
      <c r="M42" s="80"/>
      <c r="N42" s="81">
        <f>分析係数表!H45</f>
        <v>0</v>
      </c>
      <c r="O42" s="82">
        <f t="shared" si="3"/>
        <v>0</v>
      </c>
      <c r="P42" s="76">
        <f>分析係数表!C45</f>
        <v>1</v>
      </c>
      <c r="Q42" s="82">
        <f>O42*P42</f>
        <v>0</v>
      </c>
      <c r="R42" s="83">
        <v>1.7607101616068363E-2</v>
      </c>
      <c r="S42" s="84">
        <f>I42+R42</f>
        <v>0.16585408645389865</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107">
        <f>投入係数表!AJ43</f>
        <v>4.3239822822189414E-3</v>
      </c>
      <c r="E43" s="110">
        <f t="shared" si="9"/>
        <v>0.43239822822189417</v>
      </c>
      <c r="F43" s="85">
        <f>分析係数表!C46</f>
        <v>8.9294904786412777E-2</v>
      </c>
      <c r="G43" s="110">
        <f>E43*F43</f>
        <v>3.8610958618887622E-2</v>
      </c>
      <c r="H43" s="110">
        <v>4.5788496833640918E-2</v>
      </c>
      <c r="I43" s="110">
        <f>C43+H43</f>
        <v>4.5788496833640918E-2</v>
      </c>
      <c r="J43" s="85">
        <f>分析係数表!G46</f>
        <v>8.6206896551724137E-3</v>
      </c>
      <c r="K43" s="111">
        <f>I43*J43</f>
        <v>3.9472842097966308E-4</v>
      </c>
      <c r="L43" s="79"/>
      <c r="M43" s="80"/>
      <c r="N43" s="81">
        <f>分析係数表!H46</f>
        <v>2.2501303069342959E-2</v>
      </c>
      <c r="O43" s="82">
        <f t="shared" si="3"/>
        <v>0.67632352285080655</v>
      </c>
      <c r="P43" s="76">
        <f>分析係数表!C46</f>
        <v>8.9294904786412777E-2</v>
      </c>
      <c r="Q43" s="82">
        <f>O43*P43</f>
        <v>6.0392244577774035E-2</v>
      </c>
      <c r="R43" s="83">
        <v>6.7484159771617605E-2</v>
      </c>
      <c r="S43" s="84">
        <f>I43+R43</f>
        <v>0.11327265660525852</v>
      </c>
      <c r="T43" s="85">
        <f>分析係数表!F46</f>
        <v>0.31609195402298851</v>
      </c>
      <c r="U43" s="86">
        <f t="shared" si="6"/>
        <v>3.5804575363731141E-2</v>
      </c>
      <c r="V43" s="87">
        <f>分析係数表!D46</f>
        <v>1.4367816091954023E-2</v>
      </c>
      <c r="W43" s="167">
        <f t="shared" si="7"/>
        <v>0</v>
      </c>
      <c r="X43" s="76">
        <f>分析係数表!E46</f>
        <v>4.3103448275862072E-2</v>
      </c>
      <c r="Y43" s="166">
        <f t="shared" si="8"/>
        <v>0</v>
      </c>
    </row>
    <row r="44" spans="1:25" x14ac:dyDescent="0.2">
      <c r="A44" s="192">
        <v>40</v>
      </c>
      <c r="B44" s="14" t="s">
        <v>150</v>
      </c>
      <c r="C44" s="197">
        <f>SUM(C5:C43)</f>
        <v>100</v>
      </c>
      <c r="D44" s="108">
        <f>投入係数表!AJ44</f>
        <v>0.44394642480489349</v>
      </c>
      <c r="E44" s="96">
        <f>SUM(E5:E43)</f>
        <v>44.394642480489345</v>
      </c>
      <c r="F44" s="98">
        <f>分析係数表!C47</f>
        <v>0.47263002368346718</v>
      </c>
      <c r="G44" s="96">
        <f>SUM(G5:G43)</f>
        <v>10.995434188269213</v>
      </c>
      <c r="H44" s="96">
        <f>SUM(H5:H43)</f>
        <v>12.41582692680136</v>
      </c>
      <c r="I44" s="96">
        <f>SUM(I5:I43)</f>
        <v>112.41582692680134</v>
      </c>
      <c r="J44" s="98">
        <f>分析係数表!G47</f>
        <v>0.26462048578521241</v>
      </c>
      <c r="K44" s="112">
        <f>SUM(K5:K43)</f>
        <v>47.937930631795432</v>
      </c>
      <c r="L44" s="94">
        <f>最終需要_まとめ!$L$33</f>
        <v>0.627</v>
      </c>
      <c r="M44" s="91">
        <f>K44*L44</f>
        <v>30.057082506135735</v>
      </c>
      <c r="N44" s="95">
        <f>分析係数表!H47</f>
        <v>1</v>
      </c>
      <c r="O44" s="96">
        <f>SUM(O5:O43)</f>
        <v>30.057082506135739</v>
      </c>
      <c r="P44" s="92">
        <f>分析係数表!C47</f>
        <v>0.47263002368346718</v>
      </c>
      <c r="Q44" s="96">
        <f>SUM(Q5:Q43)</f>
        <v>12.830315257592424</v>
      </c>
      <c r="R44" s="91">
        <f>SUM(R5:R43)</f>
        <v>14.411574743056951</v>
      </c>
      <c r="S44" s="97">
        <f>SUM(S5:S43)</f>
        <v>126.82740166985832</v>
      </c>
      <c r="T44" s="98">
        <f>分析係数表!F47</f>
        <v>0.52662257348619745</v>
      </c>
      <c r="U44" s="99">
        <f>SUM(U5:U43)</f>
        <v>71.820989865874651</v>
      </c>
      <c r="V44" s="100">
        <f>分析係数表!D47</f>
        <v>0.12117876158981061</v>
      </c>
      <c r="W44" s="164">
        <f>SUM(W5:W43)</f>
        <v>13</v>
      </c>
      <c r="X44" s="92">
        <f>分析係数表!E47</f>
        <v>8.7670283594003556E-2</v>
      </c>
      <c r="Y44" s="165">
        <f>SUM(Y5:Y43)</f>
        <v>13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367</v>
      </c>
      <c r="S2" s="3" t="s">
        <v>152</v>
      </c>
      <c r="U2" s="64" t="s">
        <v>209</v>
      </c>
      <c r="W2" s="3" t="s">
        <v>130</v>
      </c>
      <c r="Y2" s="3" t="s">
        <v>153</v>
      </c>
    </row>
    <row r="3" spans="1:25" ht="44" x14ac:dyDescent="0.2">
      <c r="B3" s="65"/>
      <c r="C3" s="66" t="s">
        <v>227</v>
      </c>
      <c r="D3" s="66" t="s">
        <v>382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投入係数表!AK5</f>
        <v>2.5684931506849314E-3</v>
      </c>
      <c r="E5" s="110">
        <f>$C$39*D5</f>
        <v>0.25684931506849312</v>
      </c>
      <c r="F5" s="85">
        <f>分析係数表!C8</f>
        <v>1</v>
      </c>
      <c r="G5" s="110">
        <f t="shared" ref="G5:G38" si="0">E5*F5</f>
        <v>0.25684931506849312</v>
      </c>
      <c r="H5" s="110">
        <f t="array" ref="H5:H43">MMULT(逆行列係数!C5:AO43,'35'!G5:G43)</f>
        <v>0.3089002610274994</v>
      </c>
      <c r="I5" s="110">
        <f t="shared" ref="I5:I38" si="1">C5+H5</f>
        <v>0.3089002610274994</v>
      </c>
      <c r="J5" s="85">
        <f>分析係数表!G8</f>
        <v>0.11965371866250442</v>
      </c>
      <c r="K5" s="111">
        <f t="shared" ref="K5:K38" si="2">I5*J5</f>
        <v>3.6961064927758594E-2</v>
      </c>
      <c r="L5" s="79" t="s">
        <v>177</v>
      </c>
      <c r="M5" s="80" t="s">
        <v>177</v>
      </c>
      <c r="N5" s="81">
        <f>分析係数表!H8</f>
        <v>1.2017741412035444E-2</v>
      </c>
      <c r="O5" s="82">
        <f t="shared" ref="O5:O43" si="3">$M$44*N5</f>
        <v>0.39075791782962938</v>
      </c>
      <c r="P5" s="76">
        <f>分析係数表!C8</f>
        <v>1</v>
      </c>
      <c r="Q5" s="82">
        <f t="shared" ref="Q5:Q38" si="4">O5*P5</f>
        <v>0.39075791782962938</v>
      </c>
      <c r="R5" s="83">
        <f t="array" ref="R5:R43">MMULT(逆行列係数!C5:AO43,'35'!Q5:Q43)</f>
        <v>0.58195067298940029</v>
      </c>
      <c r="S5" s="84">
        <f t="shared" ref="S5:S38" si="5">I5+R5</f>
        <v>0.89085093401689974</v>
      </c>
      <c r="T5" s="85">
        <f>分析係数表!F8</f>
        <v>0.45142084768126667</v>
      </c>
      <c r="U5" s="86">
        <f t="shared" ref="U5:U38" si="6">S5*T5</f>
        <v>0.40214868379155705</v>
      </c>
      <c r="V5" s="87">
        <f>分析係数表!D8</f>
        <v>0.2219933704502301</v>
      </c>
      <c r="W5" s="167">
        <f t="shared" ref="W5:W38" si="7">ROUND(S5*V5,0)</f>
        <v>0</v>
      </c>
      <c r="X5" s="76">
        <f>分析係数表!E8</f>
        <v>0.14173076304186916</v>
      </c>
      <c r="Y5" s="166">
        <f t="shared" ref="Y5:Y38" si="8">ROUND(S5*X5,0)</f>
        <v>0</v>
      </c>
    </row>
    <row r="6" spans="1:25" x14ac:dyDescent="0.2">
      <c r="A6" s="6" t="s">
        <v>219</v>
      </c>
      <c r="B6" s="5" t="s">
        <v>265</v>
      </c>
      <c r="C6" s="90"/>
      <c r="D6" s="107">
        <f>投入係数表!AK6</f>
        <v>0</v>
      </c>
      <c r="E6" s="110">
        <f t="shared" ref="E6:E43" si="9">$C$39*D6</f>
        <v>0</v>
      </c>
      <c r="F6" s="85">
        <f>分析係数表!C9</f>
        <v>0.51136363636363635</v>
      </c>
      <c r="G6" s="110">
        <f t="shared" si="0"/>
        <v>0</v>
      </c>
      <c r="H6" s="110">
        <v>1.827746900202365E-3</v>
      </c>
      <c r="I6" s="110">
        <f t="shared" si="1"/>
        <v>1.827746900202365E-3</v>
      </c>
      <c r="J6" s="85">
        <f>分析係数表!G9</f>
        <v>0.25773195876288657</v>
      </c>
      <c r="K6" s="111">
        <f t="shared" si="2"/>
        <v>4.710687887119497E-4</v>
      </c>
      <c r="L6" s="79"/>
      <c r="M6" s="80"/>
      <c r="N6" s="81">
        <f>分析係数表!H9</f>
        <v>6.2940707886274014E-4</v>
      </c>
      <c r="O6" s="82">
        <f t="shared" si="3"/>
        <v>2.0465226465708905E-2</v>
      </c>
      <c r="P6" s="76">
        <f>分析係数表!C9</f>
        <v>0.51136363636363635</v>
      </c>
      <c r="Q6" s="82">
        <f t="shared" si="4"/>
        <v>1.0465172624510235E-2</v>
      </c>
      <c r="R6" s="83">
        <v>1.2470547012752414E-2</v>
      </c>
      <c r="S6" s="84">
        <f t="shared" si="5"/>
        <v>1.429829391295478E-2</v>
      </c>
      <c r="T6" s="85">
        <f>分析係数表!F9</f>
        <v>0.69072164948453607</v>
      </c>
      <c r="U6" s="86">
        <f t="shared" si="6"/>
        <v>9.8761411563708275E-3</v>
      </c>
      <c r="V6" s="87">
        <f>分析係数表!D9</f>
        <v>0.13402061855670103</v>
      </c>
      <c r="W6" s="167">
        <f t="shared" si="7"/>
        <v>0</v>
      </c>
      <c r="X6" s="76">
        <f>分析係数表!E9</f>
        <v>0</v>
      </c>
      <c r="Y6" s="166">
        <f t="shared" si="8"/>
        <v>0</v>
      </c>
    </row>
    <row r="7" spans="1:25" x14ac:dyDescent="0.2">
      <c r="A7" s="6" t="s">
        <v>220</v>
      </c>
      <c r="B7" s="5" t="s">
        <v>266</v>
      </c>
      <c r="C7" s="90"/>
      <c r="D7" s="107">
        <f>投入係数表!AK7</f>
        <v>0</v>
      </c>
      <c r="E7" s="110">
        <f t="shared" si="9"/>
        <v>0</v>
      </c>
      <c r="F7" s="85">
        <f>分析係数表!C10</f>
        <v>1</v>
      </c>
      <c r="G7" s="110">
        <f t="shared" si="0"/>
        <v>0</v>
      </c>
      <c r="H7" s="110">
        <v>5.4464948200559785E-3</v>
      </c>
      <c r="I7" s="110">
        <f t="shared" si="1"/>
        <v>5.4464948200559785E-3</v>
      </c>
      <c r="J7" s="85">
        <f>分析係数表!G10</f>
        <v>0.17918250950570341</v>
      </c>
      <c r="K7" s="111">
        <f t="shared" si="2"/>
        <v>9.7591660986744481E-4</v>
      </c>
      <c r="L7" s="79"/>
      <c r="M7" s="80"/>
      <c r="N7" s="81">
        <f>分析係数表!H10</f>
        <v>1.2293107009037892E-3</v>
      </c>
      <c r="O7" s="82">
        <f t="shared" si="3"/>
        <v>3.9971145440837699E-2</v>
      </c>
      <c r="P7" s="76">
        <f>分析係数表!C10</f>
        <v>1</v>
      </c>
      <c r="Q7" s="82">
        <f t="shared" si="4"/>
        <v>3.9971145440837699E-2</v>
      </c>
      <c r="R7" s="83">
        <v>6.4248356128054115E-2</v>
      </c>
      <c r="S7" s="84">
        <f t="shared" si="5"/>
        <v>6.9694850948110093E-2</v>
      </c>
      <c r="T7" s="85">
        <f>分析係数表!F10</f>
        <v>0.51806083650190116</v>
      </c>
      <c r="U7" s="86">
        <f t="shared" si="6"/>
        <v>3.6106172782053234E-2</v>
      </c>
      <c r="V7" s="87">
        <f>分析係数表!D10</f>
        <v>0.10527566539923955</v>
      </c>
      <c r="W7" s="167">
        <f t="shared" si="7"/>
        <v>0</v>
      </c>
      <c r="X7" s="76">
        <f>分析係数表!E10</f>
        <v>7.4144486692015205E-2</v>
      </c>
      <c r="Y7" s="166">
        <f t="shared" si="8"/>
        <v>0</v>
      </c>
    </row>
    <row r="8" spans="1:25" x14ac:dyDescent="0.2">
      <c r="A8" s="6" t="s">
        <v>221</v>
      </c>
      <c r="B8" s="5" t="s">
        <v>27</v>
      </c>
      <c r="C8" s="90"/>
      <c r="D8" s="107">
        <f>投入係数表!AK8</f>
        <v>0</v>
      </c>
      <c r="E8" s="110">
        <f t="shared" si="9"/>
        <v>0</v>
      </c>
      <c r="F8" s="85">
        <f>分析係数表!C11</f>
        <v>1.1623683254631256E-2</v>
      </c>
      <c r="G8" s="110">
        <f t="shared" si="0"/>
        <v>0</v>
      </c>
      <c r="H8" s="110">
        <v>1.5613529066846967E-3</v>
      </c>
      <c r="I8" s="110">
        <f t="shared" si="1"/>
        <v>1.5613529066846967E-3</v>
      </c>
      <c r="J8" s="85">
        <f>分析係数表!G11</f>
        <v>0.35416666666666669</v>
      </c>
      <c r="K8" s="111">
        <f t="shared" si="2"/>
        <v>5.5297915445083016E-4</v>
      </c>
      <c r="L8" s="79"/>
      <c r="M8" s="80"/>
      <c r="N8" s="81">
        <f>分析係数表!H11</f>
        <v>-1.9668971214460629E-5</v>
      </c>
      <c r="O8" s="82">
        <f t="shared" si="3"/>
        <v>-6.3953832705340328E-4</v>
      </c>
      <c r="P8" s="76">
        <f>分析係数表!C11</f>
        <v>1.1623683254631256E-2</v>
      </c>
      <c r="Q8" s="82">
        <f t="shared" si="4"/>
        <v>-7.4337909428655316E-6</v>
      </c>
      <c r="R8" s="83">
        <v>2.1840551396751511E-3</v>
      </c>
      <c r="S8" s="84">
        <f t="shared" si="5"/>
        <v>3.7454080463598478E-3</v>
      </c>
      <c r="T8" s="85">
        <f>分析係数表!F11</f>
        <v>0.60416666666666663</v>
      </c>
      <c r="U8" s="86">
        <f t="shared" si="6"/>
        <v>2.2628506946757413E-3</v>
      </c>
      <c r="V8" s="87">
        <f>分析係数表!D11</f>
        <v>8.3333333333333329E-2</v>
      </c>
      <c r="W8" s="167">
        <f t="shared" si="7"/>
        <v>0</v>
      </c>
      <c r="X8" s="76">
        <f>分析係数表!E11</f>
        <v>6.25E-2</v>
      </c>
      <c r="Y8" s="166">
        <f t="shared" si="8"/>
        <v>0</v>
      </c>
    </row>
    <row r="9" spans="1:25" x14ac:dyDescent="0.2">
      <c r="A9" s="6" t="s">
        <v>222</v>
      </c>
      <c r="B9" s="5" t="s">
        <v>190</v>
      </c>
      <c r="C9" s="90"/>
      <c r="D9" s="107">
        <f>投入係数表!AK9</f>
        <v>1.7123287671232876E-3</v>
      </c>
      <c r="E9" s="110">
        <f t="shared" si="9"/>
        <v>0.17123287671232876</v>
      </c>
      <c r="F9" s="85">
        <f>分析係数表!C12</f>
        <v>0.11373523927905527</v>
      </c>
      <c r="G9" s="110">
        <f t="shared" si="0"/>
        <v>1.9475212205317682E-2</v>
      </c>
      <c r="H9" s="110">
        <v>2.6796975798288724E-2</v>
      </c>
      <c r="I9" s="110">
        <f t="shared" si="1"/>
        <v>2.6796975798288724E-2</v>
      </c>
      <c r="J9" s="85">
        <f>分析係数表!G12</f>
        <v>0.14013636107511129</v>
      </c>
      <c r="K9" s="111">
        <f t="shared" si="2"/>
        <v>3.7552306761900072E-3</v>
      </c>
      <c r="L9" s="79"/>
      <c r="M9" s="80"/>
      <c r="N9" s="81">
        <f>分析係数表!H12</f>
        <v>9.2788371704218012E-2</v>
      </c>
      <c r="O9" s="82">
        <f t="shared" si="3"/>
        <v>3.0170220578744296</v>
      </c>
      <c r="P9" s="76">
        <f>分析係数表!C12</f>
        <v>0.11373523927905527</v>
      </c>
      <c r="Q9" s="82">
        <f t="shared" si="4"/>
        <v>0.34314172566253598</v>
      </c>
      <c r="R9" s="83">
        <v>0.38771620342536811</v>
      </c>
      <c r="S9" s="84">
        <f t="shared" si="5"/>
        <v>0.41451317922365682</v>
      </c>
      <c r="T9" s="85">
        <f>分析係数表!F12</f>
        <v>0.31610976503070942</v>
      </c>
      <c r="U9" s="86">
        <f t="shared" si="6"/>
        <v>0.1310316636865225</v>
      </c>
      <c r="V9" s="87">
        <f>分析係数表!D12</f>
        <v>5.0318363667098666E-2</v>
      </c>
      <c r="W9" s="167">
        <f t="shared" si="7"/>
        <v>0</v>
      </c>
      <c r="X9" s="76">
        <f>分析係数表!E12</f>
        <v>4.4345523187017524E-2</v>
      </c>
      <c r="Y9" s="166">
        <f t="shared" si="8"/>
        <v>0</v>
      </c>
    </row>
    <row r="10" spans="1:25" x14ac:dyDescent="0.2">
      <c r="A10" s="6" t="s">
        <v>223</v>
      </c>
      <c r="B10" s="5" t="s">
        <v>28</v>
      </c>
      <c r="C10" s="90"/>
      <c r="D10" s="107">
        <f>投入係数表!AK10</f>
        <v>2.6541095890410957E-2</v>
      </c>
      <c r="E10" s="110">
        <f t="shared" si="9"/>
        <v>2.654109589041096</v>
      </c>
      <c r="F10" s="85">
        <f>分析係数表!C13</f>
        <v>0</v>
      </c>
      <c r="G10" s="110">
        <f t="shared" si="0"/>
        <v>0</v>
      </c>
      <c r="H10" s="110">
        <v>0</v>
      </c>
      <c r="I10" s="110">
        <f t="shared" si="1"/>
        <v>0</v>
      </c>
      <c r="J10" s="85">
        <f>分析係数表!G13</f>
        <v>0.2455470737913486</v>
      </c>
      <c r="K10" s="111">
        <f t="shared" si="2"/>
        <v>0</v>
      </c>
      <c r="L10" s="79"/>
      <c r="M10" s="80"/>
      <c r="N10" s="81">
        <f>分析係数表!H13</f>
        <v>1.4053479932732118E-2</v>
      </c>
      <c r="O10" s="82">
        <f t="shared" si="3"/>
        <v>0.45695013467965656</v>
      </c>
      <c r="P10" s="76">
        <f>分析係数表!C13</f>
        <v>0</v>
      </c>
      <c r="Q10" s="82">
        <f t="shared" si="4"/>
        <v>0</v>
      </c>
      <c r="R10" s="83">
        <v>0</v>
      </c>
      <c r="S10" s="84">
        <f t="shared" si="5"/>
        <v>0</v>
      </c>
      <c r="T10" s="85">
        <f>分析係数表!F13</f>
        <v>0.38422391857506361</v>
      </c>
      <c r="U10" s="86">
        <f t="shared" si="6"/>
        <v>0</v>
      </c>
      <c r="V10" s="87">
        <f>分析係数表!D13</f>
        <v>0.11195928753180662</v>
      </c>
      <c r="W10" s="167">
        <f t="shared" si="7"/>
        <v>0</v>
      </c>
      <c r="X10" s="76">
        <f>分析係数表!E13</f>
        <v>9.6692111959287536E-2</v>
      </c>
      <c r="Y10" s="166">
        <f t="shared" si="8"/>
        <v>0</v>
      </c>
    </row>
    <row r="11" spans="1:25" x14ac:dyDescent="0.2">
      <c r="A11" s="6" t="s">
        <v>224</v>
      </c>
      <c r="B11" s="5" t="s">
        <v>267</v>
      </c>
      <c r="C11" s="90"/>
      <c r="D11" s="107">
        <f>投入係数表!AK11</f>
        <v>1.8835616438356163E-2</v>
      </c>
      <c r="E11" s="110">
        <f t="shared" si="9"/>
        <v>1.8835616438356164</v>
      </c>
      <c r="F11" s="85">
        <f>分析係数表!C14</f>
        <v>8.3810515356585125E-2</v>
      </c>
      <c r="G11" s="110">
        <f t="shared" si="0"/>
        <v>0.15786227207575965</v>
      </c>
      <c r="H11" s="110">
        <v>0.18940462816905232</v>
      </c>
      <c r="I11" s="110">
        <f t="shared" si="1"/>
        <v>0.18940462816905232</v>
      </c>
      <c r="J11" s="85">
        <f>分析係数表!G14</f>
        <v>0.16188655194391333</v>
      </c>
      <c r="K11" s="111">
        <f t="shared" si="2"/>
        <v>3.0662062176506879E-2</v>
      </c>
      <c r="L11" s="79"/>
      <c r="M11" s="80"/>
      <c r="N11" s="81">
        <f>分析係数表!H14</f>
        <v>1.1703037872604074E-3</v>
      </c>
      <c r="O11" s="82">
        <f t="shared" si="3"/>
        <v>3.8052530459677492E-2</v>
      </c>
      <c r="P11" s="76">
        <f>分析係数表!C14</f>
        <v>8.3810515356585125E-2</v>
      </c>
      <c r="Q11" s="82">
        <f t="shared" si="4"/>
        <v>3.1892021884477235E-3</v>
      </c>
      <c r="R11" s="83">
        <v>1.1950806091937598E-2</v>
      </c>
      <c r="S11" s="84">
        <f t="shared" si="5"/>
        <v>0.20135543426098992</v>
      </c>
      <c r="T11" s="85">
        <f>分析係数表!F14</f>
        <v>0.30656469088591459</v>
      </c>
      <c r="U11" s="86">
        <f t="shared" si="6"/>
        <v>6.1728466462419473E-2</v>
      </c>
      <c r="V11" s="87">
        <f>分析係数表!D14</f>
        <v>7.2020395156150413E-2</v>
      </c>
      <c r="W11" s="167">
        <f t="shared" si="7"/>
        <v>0</v>
      </c>
      <c r="X11" s="76">
        <f>分析係数表!E14</f>
        <v>4.2702358189929894E-2</v>
      </c>
      <c r="Y11" s="166">
        <f t="shared" si="8"/>
        <v>0</v>
      </c>
    </row>
    <row r="12" spans="1:25" x14ac:dyDescent="0.2">
      <c r="A12" s="6" t="s">
        <v>225</v>
      </c>
      <c r="B12" s="5" t="s">
        <v>29</v>
      </c>
      <c r="C12" s="90"/>
      <c r="D12" s="107">
        <f>投入係数表!AK12</f>
        <v>2.5684931506849314E-3</v>
      </c>
      <c r="E12" s="110">
        <f t="shared" si="9"/>
        <v>0.25684931506849312</v>
      </c>
      <c r="F12" s="85">
        <f>分析係数表!C15</f>
        <v>0</v>
      </c>
      <c r="G12" s="110">
        <f t="shared" si="0"/>
        <v>0</v>
      </c>
      <c r="H12" s="110">
        <v>0</v>
      </c>
      <c r="I12" s="110">
        <f t="shared" si="1"/>
        <v>0</v>
      </c>
      <c r="J12" s="85">
        <f>分析係数表!G15</f>
        <v>9.2838196286472149E-2</v>
      </c>
      <c r="K12" s="111">
        <f t="shared" si="2"/>
        <v>0</v>
      </c>
      <c r="L12" s="79"/>
      <c r="M12" s="80"/>
      <c r="N12" s="81">
        <f>分析係数表!H15</f>
        <v>8.5658369638976026E-3</v>
      </c>
      <c r="O12" s="82">
        <f t="shared" si="3"/>
        <v>0.27851894143175709</v>
      </c>
      <c r="P12" s="76">
        <f>分析係数表!C15</f>
        <v>0</v>
      </c>
      <c r="Q12" s="82">
        <f t="shared" si="4"/>
        <v>0</v>
      </c>
      <c r="R12" s="83">
        <v>0</v>
      </c>
      <c r="S12" s="84">
        <f t="shared" si="5"/>
        <v>0</v>
      </c>
      <c r="T12" s="85">
        <f>分析係数表!F15</f>
        <v>0.29973474801061006</v>
      </c>
      <c r="U12" s="86">
        <f t="shared" si="6"/>
        <v>0</v>
      </c>
      <c r="V12" s="87">
        <f>分析係数表!D15</f>
        <v>0</v>
      </c>
      <c r="W12" s="167">
        <f t="shared" si="7"/>
        <v>0</v>
      </c>
      <c r="X12" s="76">
        <f>分析係数表!E15</f>
        <v>0</v>
      </c>
      <c r="Y12" s="166">
        <f t="shared" si="8"/>
        <v>0</v>
      </c>
    </row>
    <row r="13" spans="1:25" x14ac:dyDescent="0.2">
      <c r="A13" s="6" t="s">
        <v>226</v>
      </c>
      <c r="B13" s="5" t="s">
        <v>30</v>
      </c>
      <c r="C13" s="90"/>
      <c r="D13" s="107">
        <f>投入係数表!AK13</f>
        <v>3.4246575342465752E-3</v>
      </c>
      <c r="E13" s="110">
        <f t="shared" si="9"/>
        <v>0.34246575342465752</v>
      </c>
      <c r="F13" s="85">
        <f>分析係数表!C16</f>
        <v>0.33235149729995095</v>
      </c>
      <c r="G13" s="110">
        <f t="shared" si="0"/>
        <v>0.11381900592464073</v>
      </c>
      <c r="H13" s="110">
        <v>0.16222227713979298</v>
      </c>
      <c r="I13" s="110">
        <f t="shared" si="1"/>
        <v>0.16222227713979298</v>
      </c>
      <c r="J13" s="85">
        <f>分析係数表!G16</f>
        <v>3.3478406427854032E-2</v>
      </c>
      <c r="K13" s="111">
        <f t="shared" si="2"/>
        <v>5.4309433257379632E-3</v>
      </c>
      <c r="L13" s="79"/>
      <c r="M13" s="80"/>
      <c r="N13" s="81">
        <f>分析係数表!H16</f>
        <v>1.6757963474720455E-2</v>
      </c>
      <c r="O13" s="82">
        <f t="shared" si="3"/>
        <v>0.54488665464949959</v>
      </c>
      <c r="P13" s="76">
        <f>分析係数表!C16</f>
        <v>0.33235149729995095</v>
      </c>
      <c r="Q13" s="82">
        <f t="shared" si="4"/>
        <v>0.18109389553152247</v>
      </c>
      <c r="R13" s="83">
        <v>0.22368153427581697</v>
      </c>
      <c r="S13" s="84">
        <f t="shared" si="5"/>
        <v>0.38590381141560992</v>
      </c>
      <c r="T13" s="85">
        <f>分析係数表!F16</f>
        <v>0.28858386340810177</v>
      </c>
      <c r="U13" s="86">
        <f t="shared" si="6"/>
        <v>0.11136561280222824</v>
      </c>
      <c r="V13" s="87">
        <f>分析係数表!D16</f>
        <v>0</v>
      </c>
      <c r="W13" s="167">
        <f t="shared" si="7"/>
        <v>0</v>
      </c>
      <c r="X13" s="76">
        <f>分析係数表!E16</f>
        <v>0</v>
      </c>
      <c r="Y13" s="166">
        <f t="shared" si="8"/>
        <v>0</v>
      </c>
    </row>
    <row r="14" spans="1:25" x14ac:dyDescent="0.2">
      <c r="A14" s="6" t="s">
        <v>2</v>
      </c>
      <c r="B14" s="5" t="s">
        <v>364</v>
      </c>
      <c r="C14" s="90"/>
      <c r="D14" s="107">
        <f>投入係数表!AK14</f>
        <v>7.7054794520547941E-3</v>
      </c>
      <c r="E14" s="110">
        <f t="shared" si="9"/>
        <v>0.77054794520547942</v>
      </c>
      <c r="F14" s="85">
        <f>分析係数表!C17</f>
        <v>6.074586697424067E-2</v>
      </c>
      <c r="G14" s="110">
        <f t="shared" si="0"/>
        <v>4.6807602976726544E-2</v>
      </c>
      <c r="H14" s="110">
        <v>5.4533160736136274E-2</v>
      </c>
      <c r="I14" s="110">
        <f t="shared" si="1"/>
        <v>5.4533160736136274E-2</v>
      </c>
      <c r="J14" s="85">
        <f>分析係数表!G17</f>
        <v>0.21321961620469082</v>
      </c>
      <c r="K14" s="111">
        <f t="shared" si="2"/>
        <v>1.1627539602587691E-2</v>
      </c>
      <c r="L14" s="79"/>
      <c r="M14" s="80"/>
      <c r="N14" s="81">
        <f>分析係数表!H17</f>
        <v>2.8520008260967912E-3</v>
      </c>
      <c r="O14" s="82">
        <f t="shared" si="3"/>
        <v>9.2733057422743473E-2</v>
      </c>
      <c r="P14" s="76">
        <f>分析係数表!C17</f>
        <v>6.074586697424067E-2</v>
      </c>
      <c r="Q14" s="82">
        <f t="shared" si="4"/>
        <v>5.6331499703165967E-3</v>
      </c>
      <c r="R14" s="83">
        <v>1.0275065301966131E-2</v>
      </c>
      <c r="S14" s="84">
        <f t="shared" si="5"/>
        <v>6.4808226038102407E-2</v>
      </c>
      <c r="T14" s="85">
        <f>分析係数表!F17</f>
        <v>0.32302771855010659</v>
      </c>
      <c r="U14" s="86">
        <f t="shared" si="6"/>
        <v>2.0934853400367832E-2</v>
      </c>
      <c r="V14" s="87">
        <f>分析係数表!D17</f>
        <v>9.5948827292110878E-2</v>
      </c>
      <c r="W14" s="167">
        <f t="shared" si="7"/>
        <v>0</v>
      </c>
      <c r="X14" s="76">
        <f>分析係数表!E17</f>
        <v>8.8486140724946691E-2</v>
      </c>
      <c r="Y14" s="166">
        <f t="shared" si="8"/>
        <v>0</v>
      </c>
    </row>
    <row r="15" spans="1:25" x14ac:dyDescent="0.2">
      <c r="A15" s="6" t="s">
        <v>3</v>
      </c>
      <c r="B15" s="5" t="s">
        <v>31</v>
      </c>
      <c r="C15" s="90"/>
      <c r="D15" s="107">
        <f>投入係数表!AK15</f>
        <v>8.5616438356164379E-4</v>
      </c>
      <c r="E15" s="110">
        <f t="shared" si="9"/>
        <v>8.5616438356164379E-2</v>
      </c>
      <c r="F15" s="85">
        <f>分析係数表!C18</f>
        <v>0.54911591355599221</v>
      </c>
      <c r="G15" s="110">
        <f t="shared" si="0"/>
        <v>4.7013348763355493E-2</v>
      </c>
      <c r="H15" s="110">
        <v>6.9815807103943264E-2</v>
      </c>
      <c r="I15" s="110">
        <f t="shared" si="1"/>
        <v>6.9815807103943264E-2</v>
      </c>
      <c r="J15" s="85">
        <f>分析係数表!G18</f>
        <v>0.21576398062527521</v>
      </c>
      <c r="K15" s="111">
        <f t="shared" si="2"/>
        <v>1.5063736451313167E-2</v>
      </c>
      <c r="L15" s="79"/>
      <c r="M15" s="80"/>
      <c r="N15" s="81">
        <f>分析係数表!H18</f>
        <v>4.5238633793259444E-4</v>
      </c>
      <c r="O15" s="82">
        <f t="shared" si="3"/>
        <v>1.4709381522228275E-2</v>
      </c>
      <c r="P15" s="76">
        <f>分析係数表!C18</f>
        <v>0.54911591355599221</v>
      </c>
      <c r="Q15" s="82">
        <f t="shared" si="4"/>
        <v>8.0771554724220103E-3</v>
      </c>
      <c r="R15" s="83">
        <v>1.878397408195372E-2</v>
      </c>
      <c r="S15" s="84">
        <f t="shared" si="5"/>
        <v>8.8599781185896981E-2</v>
      </c>
      <c r="T15" s="85">
        <f>分析係数表!F18</f>
        <v>0.45985615734624979</v>
      </c>
      <c r="U15" s="86">
        <f t="shared" si="6"/>
        <v>4.0743154917865142E-2</v>
      </c>
      <c r="V15" s="87">
        <f>分析係数表!D18</f>
        <v>0.12417437252311757</v>
      </c>
      <c r="W15" s="167">
        <f t="shared" si="7"/>
        <v>0</v>
      </c>
      <c r="X15" s="76">
        <f>分析係数表!E18</f>
        <v>0.10024952297079114</v>
      </c>
      <c r="Y15" s="166">
        <f t="shared" si="8"/>
        <v>0</v>
      </c>
    </row>
    <row r="16" spans="1:25" x14ac:dyDescent="0.2">
      <c r="A16" s="6" t="s">
        <v>4</v>
      </c>
      <c r="B16" s="5" t="s">
        <v>32</v>
      </c>
      <c r="C16" s="90"/>
      <c r="D16" s="107">
        <f>投入係数表!AK16</f>
        <v>0</v>
      </c>
      <c r="E16" s="110">
        <f t="shared" si="9"/>
        <v>0</v>
      </c>
      <c r="F16" s="85">
        <f>分析係数表!C19</f>
        <v>2.9142663503896937E-2</v>
      </c>
      <c r="G16" s="110">
        <f t="shared" si="0"/>
        <v>0</v>
      </c>
      <c r="H16" s="110">
        <v>6.5836759742688182E-4</v>
      </c>
      <c r="I16" s="110">
        <f t="shared" si="1"/>
        <v>6.5836759742688182E-4</v>
      </c>
      <c r="J16" s="85">
        <f>分析係数表!G19</f>
        <v>5.9139784946236562E-2</v>
      </c>
      <c r="K16" s="111">
        <f t="shared" si="2"/>
        <v>3.8935718127396239E-5</v>
      </c>
      <c r="L16" s="79"/>
      <c r="M16" s="80"/>
      <c r="N16" s="81">
        <f>分析係数表!H19</f>
        <v>-1.1801382728676376E-4</v>
      </c>
      <c r="O16" s="82">
        <f t="shared" si="3"/>
        <v>-3.8372299623204193E-3</v>
      </c>
      <c r="P16" s="76">
        <f>分析係数表!C19</f>
        <v>2.9142663503896937E-2</v>
      </c>
      <c r="Q16" s="82">
        <f t="shared" si="4"/>
        <v>-1.118271015789751E-4</v>
      </c>
      <c r="R16" s="83">
        <v>2.3905378218237711E-4</v>
      </c>
      <c r="S16" s="84">
        <f t="shared" si="5"/>
        <v>8.9742137960925898E-4</v>
      </c>
      <c r="T16" s="85">
        <f>分析係数表!F19</f>
        <v>0.2446236559139785</v>
      </c>
      <c r="U16" s="86">
        <f t="shared" si="6"/>
        <v>2.1953049877538325E-4</v>
      </c>
      <c r="V16" s="87">
        <f>分析係数表!D19</f>
        <v>3.4946236559139782E-2</v>
      </c>
      <c r="W16" s="167">
        <f t="shared" si="7"/>
        <v>0</v>
      </c>
      <c r="X16" s="76">
        <f>分析係数表!E19</f>
        <v>1.8817204301075269E-2</v>
      </c>
      <c r="Y16" s="166">
        <f t="shared" si="8"/>
        <v>0</v>
      </c>
    </row>
    <row r="17" spans="1:25" x14ac:dyDescent="0.2">
      <c r="A17" s="6" t="s">
        <v>5</v>
      </c>
      <c r="B17" s="5" t="s">
        <v>33</v>
      </c>
      <c r="C17" s="90"/>
      <c r="D17" s="107">
        <f>投入係数表!AK17</f>
        <v>0</v>
      </c>
      <c r="E17" s="110">
        <f t="shared" si="9"/>
        <v>0</v>
      </c>
      <c r="F17" s="85">
        <f>分析係数表!C20</f>
        <v>9.9464422341239977E-3</v>
      </c>
      <c r="G17" s="110">
        <f t="shared" si="0"/>
        <v>0</v>
      </c>
      <c r="H17" s="110">
        <v>1.8536732561562651E-4</v>
      </c>
      <c r="I17" s="110">
        <f t="shared" si="1"/>
        <v>1.8536732561562651E-4</v>
      </c>
      <c r="J17" s="85">
        <f>分析係数表!G20</f>
        <v>0.10126582278481013</v>
      </c>
      <c r="K17" s="111">
        <f t="shared" si="2"/>
        <v>1.8771374745886229E-5</v>
      </c>
      <c r="L17" s="79"/>
      <c r="M17" s="80"/>
      <c r="N17" s="81">
        <f>分析係数表!H20</f>
        <v>5.6056567961212792E-4</v>
      </c>
      <c r="O17" s="82">
        <f t="shared" si="3"/>
        <v>1.8226842321021994E-2</v>
      </c>
      <c r="P17" s="76">
        <f>分析係数表!C20</f>
        <v>9.9464422341239977E-3</v>
      </c>
      <c r="Q17" s="82">
        <f t="shared" si="4"/>
        <v>1.8129223425653184E-4</v>
      </c>
      <c r="R17" s="83">
        <v>3.2755411366086845E-4</v>
      </c>
      <c r="S17" s="84">
        <f t="shared" si="5"/>
        <v>5.129214392764949E-4</v>
      </c>
      <c r="T17" s="85">
        <f>分析係数表!F20</f>
        <v>0.22784810126582278</v>
      </c>
      <c r="U17" s="86">
        <f t="shared" si="6"/>
        <v>1.1686817603768238E-4</v>
      </c>
      <c r="V17" s="87">
        <f>分析係数表!D20</f>
        <v>1.2658227848101266E-2</v>
      </c>
      <c r="W17" s="167">
        <f t="shared" si="7"/>
        <v>0</v>
      </c>
      <c r="X17" s="76">
        <f>分析係数表!E20</f>
        <v>0</v>
      </c>
      <c r="Y17" s="166">
        <f t="shared" si="8"/>
        <v>0</v>
      </c>
    </row>
    <row r="18" spans="1:25" x14ac:dyDescent="0.2">
      <c r="A18" s="6" t="s">
        <v>6</v>
      </c>
      <c r="B18" s="5" t="s">
        <v>34</v>
      </c>
      <c r="C18" s="90"/>
      <c r="D18" s="107">
        <f>投入係数表!AK18</f>
        <v>2.5684931506849314E-3</v>
      </c>
      <c r="E18" s="110">
        <f t="shared" si="9"/>
        <v>0.25684931506849312</v>
      </c>
      <c r="F18" s="85">
        <f>分析係数表!C21</f>
        <v>0.16340425531914893</v>
      </c>
      <c r="G18" s="110">
        <f t="shared" si="0"/>
        <v>4.1970271058000573E-2</v>
      </c>
      <c r="H18" s="110">
        <v>5.002746376045273E-2</v>
      </c>
      <c r="I18" s="110">
        <f t="shared" si="1"/>
        <v>5.002746376045273E-2</v>
      </c>
      <c r="J18" s="85">
        <f>分析係数表!G21</f>
        <v>0.28521373510861947</v>
      </c>
      <c r="K18" s="111">
        <f t="shared" si="2"/>
        <v>1.4268519797129824E-2</v>
      </c>
      <c r="L18" s="79"/>
      <c r="M18" s="80"/>
      <c r="N18" s="81">
        <f>分析係数表!H21</f>
        <v>9.2444164707964954E-4</v>
      </c>
      <c r="O18" s="82">
        <f t="shared" si="3"/>
        <v>3.0058301371509954E-2</v>
      </c>
      <c r="P18" s="76">
        <f>分析係数表!C21</f>
        <v>0.16340425531914893</v>
      </c>
      <c r="Q18" s="82">
        <f t="shared" si="4"/>
        <v>4.911654351770137E-3</v>
      </c>
      <c r="R18" s="83">
        <v>1.0357611292610789E-2</v>
      </c>
      <c r="S18" s="84">
        <f t="shared" si="5"/>
        <v>6.0385075053063522E-2</v>
      </c>
      <c r="T18" s="85">
        <f>分析係数表!F21</f>
        <v>0.42560149497780891</v>
      </c>
      <c r="U18" s="86">
        <f t="shared" si="6"/>
        <v>2.569997821693103E-2</v>
      </c>
      <c r="V18" s="87">
        <f>分析係数表!D21</f>
        <v>2.6862882504087832E-2</v>
      </c>
      <c r="W18" s="167">
        <f t="shared" si="7"/>
        <v>0</v>
      </c>
      <c r="X18" s="76">
        <f>分析係数表!E21</f>
        <v>1.5884139219808455E-2</v>
      </c>
      <c r="Y18" s="166">
        <f t="shared" si="8"/>
        <v>0</v>
      </c>
    </row>
    <row r="19" spans="1:25" x14ac:dyDescent="0.2">
      <c r="A19" s="6" t="s">
        <v>7</v>
      </c>
      <c r="B19" s="5" t="s">
        <v>268</v>
      </c>
      <c r="C19" s="90"/>
      <c r="D19" s="107">
        <f>投入係数表!AK19</f>
        <v>0</v>
      </c>
      <c r="E19" s="110">
        <f t="shared" si="9"/>
        <v>0</v>
      </c>
      <c r="F19" s="85">
        <f>分析係数表!C22</f>
        <v>3.8216560509554132E-2</v>
      </c>
      <c r="G19" s="110">
        <f t="shared" si="0"/>
        <v>0</v>
      </c>
      <c r="H19" s="110">
        <v>1.1073332103598858E-3</v>
      </c>
      <c r="I19" s="110">
        <f t="shared" si="1"/>
        <v>1.1073332103598858E-3</v>
      </c>
      <c r="J19" s="85">
        <f>分析係数表!G22</f>
        <v>0.19408999328408327</v>
      </c>
      <c r="K19" s="111">
        <f t="shared" si="2"/>
        <v>2.1492229536199261E-4</v>
      </c>
      <c r="L19" s="79"/>
      <c r="M19" s="80"/>
      <c r="N19" s="81">
        <f>分析係数表!H22</f>
        <v>3.9337942428921259E-5</v>
      </c>
      <c r="O19" s="82">
        <f t="shared" si="3"/>
        <v>1.2790766541068066E-3</v>
      </c>
      <c r="P19" s="76">
        <f>分析係数表!C22</f>
        <v>3.8216560509554132E-2</v>
      </c>
      <c r="Q19" s="82">
        <f t="shared" si="4"/>
        <v>4.8881910348030813E-5</v>
      </c>
      <c r="R19" s="83">
        <v>4.5676226899496426E-4</v>
      </c>
      <c r="S19" s="84">
        <f t="shared" si="5"/>
        <v>1.56409547935485E-3</v>
      </c>
      <c r="T19" s="85">
        <f>分析係数表!F22</f>
        <v>0.41168569509738079</v>
      </c>
      <c r="U19" s="86">
        <f t="shared" si="6"/>
        <v>6.4391573461687244E-4</v>
      </c>
      <c r="V19" s="87">
        <f>分析係数表!D22</f>
        <v>5.4398925453324379E-2</v>
      </c>
      <c r="W19" s="167">
        <f t="shared" si="7"/>
        <v>0</v>
      </c>
      <c r="X19" s="76">
        <f>分析係数表!E22</f>
        <v>5.104096709200806E-2</v>
      </c>
      <c r="Y19" s="166">
        <f t="shared" si="8"/>
        <v>0</v>
      </c>
    </row>
    <row r="20" spans="1:25" x14ac:dyDescent="0.2">
      <c r="A20" s="6" t="s">
        <v>8</v>
      </c>
      <c r="B20" s="5" t="s">
        <v>269</v>
      </c>
      <c r="C20" s="90"/>
      <c r="D20" s="107">
        <f>投入係数表!AK20</f>
        <v>0</v>
      </c>
      <c r="E20" s="110">
        <f t="shared" si="9"/>
        <v>0</v>
      </c>
      <c r="F20" s="85">
        <f>分析係数表!C23</f>
        <v>0</v>
      </c>
      <c r="G20" s="110">
        <f t="shared" si="0"/>
        <v>0</v>
      </c>
      <c r="H20" s="110">
        <v>0</v>
      </c>
      <c r="I20" s="110">
        <f t="shared" si="1"/>
        <v>0</v>
      </c>
      <c r="J20" s="85">
        <f>分析係数表!G23</f>
        <v>0.21578395385422128</v>
      </c>
      <c r="K20" s="111">
        <f t="shared" si="2"/>
        <v>0</v>
      </c>
      <c r="L20" s="79"/>
      <c r="M20" s="80"/>
      <c r="N20" s="81">
        <f>分析係数表!H23</f>
        <v>2.9503456821690941E-5</v>
      </c>
      <c r="O20" s="82">
        <f t="shared" si="3"/>
        <v>9.5930749058010481E-4</v>
      </c>
      <c r="P20" s="76">
        <f>分析係数表!C23</f>
        <v>0</v>
      </c>
      <c r="Q20" s="82">
        <f t="shared" si="4"/>
        <v>0</v>
      </c>
      <c r="R20" s="83">
        <v>0</v>
      </c>
      <c r="S20" s="84">
        <f t="shared" si="5"/>
        <v>0</v>
      </c>
      <c r="T20" s="85">
        <f>分析係数表!F23</f>
        <v>0.44087572102779232</v>
      </c>
      <c r="U20" s="86">
        <f t="shared" si="6"/>
        <v>0</v>
      </c>
      <c r="V20" s="87">
        <f>分析係数表!D23</f>
        <v>3.2773990561090718E-2</v>
      </c>
      <c r="W20" s="167">
        <f t="shared" si="7"/>
        <v>0</v>
      </c>
      <c r="X20" s="76">
        <f>分析係数表!E23</f>
        <v>2.9103303618248557E-2</v>
      </c>
      <c r="Y20" s="166">
        <f t="shared" si="8"/>
        <v>0</v>
      </c>
    </row>
    <row r="21" spans="1:25" x14ac:dyDescent="0.2">
      <c r="A21" s="6" t="s">
        <v>9</v>
      </c>
      <c r="B21" s="5" t="s">
        <v>270</v>
      </c>
      <c r="C21" s="90"/>
      <c r="D21" s="107">
        <f>投入係数表!AK21</f>
        <v>0</v>
      </c>
      <c r="E21" s="110">
        <f t="shared" si="9"/>
        <v>0</v>
      </c>
      <c r="F21" s="85">
        <f>分析係数表!C24</f>
        <v>0.44444444444444442</v>
      </c>
      <c r="G21" s="110">
        <f t="shared" si="0"/>
        <v>0</v>
      </c>
      <c r="H21" s="110">
        <v>1.2990943052905489E-2</v>
      </c>
      <c r="I21" s="110">
        <f t="shared" si="1"/>
        <v>1.2990943052905489E-2</v>
      </c>
      <c r="J21" s="85">
        <f>分析係数表!G24</f>
        <v>0.20874587458745875</v>
      </c>
      <c r="K21" s="111">
        <f t="shared" si="2"/>
        <v>2.7118057692946274E-3</v>
      </c>
      <c r="L21" s="79"/>
      <c r="M21" s="80"/>
      <c r="N21" s="81">
        <f>分析係数表!H24</f>
        <v>3.6387596746752162E-4</v>
      </c>
      <c r="O21" s="82">
        <f t="shared" si="3"/>
        <v>1.183145905048796E-2</v>
      </c>
      <c r="P21" s="76">
        <f>分析係数表!C24</f>
        <v>0.44444444444444442</v>
      </c>
      <c r="Q21" s="82">
        <f t="shared" si="4"/>
        <v>5.2584262446613156E-3</v>
      </c>
      <c r="R21" s="83">
        <v>1.8324434655701501E-2</v>
      </c>
      <c r="S21" s="84">
        <f t="shared" si="5"/>
        <v>3.1315377708606991E-2</v>
      </c>
      <c r="T21" s="85">
        <f>分析係数表!F24</f>
        <v>0.39356435643564358</v>
      </c>
      <c r="U21" s="86">
        <f t="shared" si="6"/>
        <v>1.232461647442701E-2</v>
      </c>
      <c r="V21" s="87">
        <f>分析係数表!D24</f>
        <v>4.9504950495049507E-2</v>
      </c>
      <c r="W21" s="167">
        <f t="shared" si="7"/>
        <v>0</v>
      </c>
      <c r="X21" s="76">
        <f>分析係数表!E24</f>
        <v>5.1980198019801978E-2</v>
      </c>
      <c r="Y21" s="166">
        <f t="shared" si="8"/>
        <v>0</v>
      </c>
    </row>
    <row r="22" spans="1:25" x14ac:dyDescent="0.2">
      <c r="A22" s="6" t="s">
        <v>10</v>
      </c>
      <c r="B22" s="5" t="s">
        <v>271</v>
      </c>
      <c r="C22" s="90"/>
      <c r="D22" s="107">
        <f>投入係数表!AK22</f>
        <v>0</v>
      </c>
      <c r="E22" s="110">
        <f t="shared" si="9"/>
        <v>0</v>
      </c>
      <c r="F22" s="85">
        <f>分析係数表!C25</f>
        <v>6.3926940639269514E-3</v>
      </c>
      <c r="G22" s="110">
        <f t="shared" si="0"/>
        <v>0</v>
      </c>
      <c r="H22" s="110">
        <v>2.8949895987842513E-4</v>
      </c>
      <c r="I22" s="110">
        <f t="shared" si="1"/>
        <v>2.8949895987842513E-4</v>
      </c>
      <c r="J22" s="85">
        <f>分析係数表!G25</f>
        <v>0.2</v>
      </c>
      <c r="K22" s="111">
        <f t="shared" si="2"/>
        <v>5.7899791975685027E-5</v>
      </c>
      <c r="L22" s="79"/>
      <c r="M22" s="80"/>
      <c r="N22" s="81">
        <f>分析係数表!H25</f>
        <v>5.212277371832066E-4</v>
      </c>
      <c r="O22" s="82">
        <f t="shared" si="3"/>
        <v>1.6947765666915183E-2</v>
      </c>
      <c r="P22" s="76">
        <f>分析係数表!C25</f>
        <v>6.3926940639269514E-3</v>
      </c>
      <c r="Q22" s="82">
        <f t="shared" si="4"/>
        <v>1.0834188097571368E-4</v>
      </c>
      <c r="R22" s="83">
        <v>2.849933398162082E-4</v>
      </c>
      <c r="S22" s="84">
        <f t="shared" si="5"/>
        <v>5.7449229969463327E-4</v>
      </c>
      <c r="T22" s="85">
        <f>分析係数表!F25</f>
        <v>0.35238095238095241</v>
      </c>
      <c r="U22" s="86">
        <f t="shared" si="6"/>
        <v>2.0244014370191841E-4</v>
      </c>
      <c r="V22" s="87">
        <f>分析係数表!D25</f>
        <v>0.33333333333333331</v>
      </c>
      <c r="W22" s="167">
        <f t="shared" si="7"/>
        <v>0</v>
      </c>
      <c r="X22" s="76">
        <f>分析係数表!E25</f>
        <v>6.6666666666666666E-2</v>
      </c>
      <c r="Y22" s="166">
        <f t="shared" si="8"/>
        <v>0</v>
      </c>
    </row>
    <row r="23" spans="1:25" x14ac:dyDescent="0.2">
      <c r="A23" s="6" t="s">
        <v>11</v>
      </c>
      <c r="B23" s="5" t="s">
        <v>35</v>
      </c>
      <c r="C23" s="90"/>
      <c r="D23" s="107">
        <f>投入係数表!AK23</f>
        <v>0</v>
      </c>
      <c r="E23" s="110">
        <f t="shared" si="9"/>
        <v>0</v>
      </c>
      <c r="F23" s="85">
        <f>分析係数表!C26</f>
        <v>0.22258379433778064</v>
      </c>
      <c r="G23" s="110">
        <f t="shared" si="0"/>
        <v>0</v>
      </c>
      <c r="H23" s="110">
        <v>5.3517776690218287E-3</v>
      </c>
      <c r="I23" s="110">
        <f t="shared" si="1"/>
        <v>5.3517776690218287E-3</v>
      </c>
      <c r="J23" s="85">
        <f>分析係数表!G26</f>
        <v>0.19608865710560625</v>
      </c>
      <c r="K23" s="111">
        <f t="shared" si="2"/>
        <v>1.049422896246262E-3</v>
      </c>
      <c r="L23" s="79"/>
      <c r="M23" s="80"/>
      <c r="N23" s="81">
        <f>分析係数表!H26</f>
        <v>1.1073630793741334E-2</v>
      </c>
      <c r="O23" s="82">
        <f t="shared" si="3"/>
        <v>0.36006007813106605</v>
      </c>
      <c r="P23" s="76">
        <f>分析係数表!C26</f>
        <v>0.22258379433778064</v>
      </c>
      <c r="Q23" s="82">
        <f t="shared" si="4"/>
        <v>8.014353837997043E-2</v>
      </c>
      <c r="R23" s="83">
        <v>8.4272716155036162E-2</v>
      </c>
      <c r="S23" s="84">
        <f t="shared" si="5"/>
        <v>8.9624493824057988E-2</v>
      </c>
      <c r="T23" s="85">
        <f>分析係数表!F26</f>
        <v>0.33481095176010428</v>
      </c>
      <c r="U23" s="86">
        <f t="shared" si="6"/>
        <v>3.0007262078250444E-2</v>
      </c>
      <c r="V23" s="87">
        <f>分析係数表!D26</f>
        <v>0.20704041720990873</v>
      </c>
      <c r="W23" s="167">
        <f t="shared" si="7"/>
        <v>0</v>
      </c>
      <c r="X23" s="76">
        <f>分析係数表!E26</f>
        <v>0.22842242503259452</v>
      </c>
      <c r="Y23" s="166">
        <f t="shared" si="8"/>
        <v>0</v>
      </c>
    </row>
    <row r="24" spans="1:25" x14ac:dyDescent="0.2">
      <c r="A24" s="6" t="s">
        <v>12</v>
      </c>
      <c r="B24" s="5" t="s">
        <v>365</v>
      </c>
      <c r="C24" s="90"/>
      <c r="D24" s="107">
        <f>投入係数表!AK24</f>
        <v>0</v>
      </c>
      <c r="E24" s="110">
        <f t="shared" si="9"/>
        <v>0</v>
      </c>
      <c r="F24" s="85">
        <f>分析係数表!C27</f>
        <v>1.0521885521885488E-2</v>
      </c>
      <c r="G24" s="110">
        <f t="shared" si="0"/>
        <v>0</v>
      </c>
      <c r="H24" s="110">
        <v>7.034171456143736E-5</v>
      </c>
      <c r="I24" s="110">
        <f t="shared" si="1"/>
        <v>7.034171456143736E-5</v>
      </c>
      <c r="J24" s="85">
        <f>分析係数表!G27</f>
        <v>0.17391304347826086</v>
      </c>
      <c r="K24" s="111">
        <f t="shared" si="2"/>
        <v>1.2233341662858671E-5</v>
      </c>
      <c r="L24" s="79"/>
      <c r="M24" s="80"/>
      <c r="N24" s="81">
        <f>分析係数表!H27</f>
        <v>1.0867106595989497E-2</v>
      </c>
      <c r="O24" s="82">
        <f t="shared" si="3"/>
        <v>0.35334492569700526</v>
      </c>
      <c r="P24" s="76">
        <f>分析係数表!C27</f>
        <v>1.0521885521885488E-2</v>
      </c>
      <c r="Q24" s="82">
        <f t="shared" si="4"/>
        <v>3.717854857923023E-3</v>
      </c>
      <c r="R24" s="83">
        <v>3.7482243550699046E-3</v>
      </c>
      <c r="S24" s="84">
        <f t="shared" si="5"/>
        <v>3.8185660696313417E-3</v>
      </c>
      <c r="T24" s="85">
        <f>分析係数表!F27</f>
        <v>0.36231884057971014</v>
      </c>
      <c r="U24" s="86">
        <f t="shared" si="6"/>
        <v>1.3835384310258484E-3</v>
      </c>
      <c r="V24" s="87">
        <f>分析係数表!D27</f>
        <v>0</v>
      </c>
      <c r="W24" s="167">
        <f t="shared" si="7"/>
        <v>0</v>
      </c>
      <c r="X24" s="76">
        <f>分析係数表!E27</f>
        <v>0</v>
      </c>
      <c r="Y24" s="166">
        <f t="shared" si="8"/>
        <v>0</v>
      </c>
    </row>
    <row r="25" spans="1:25" x14ac:dyDescent="0.2">
      <c r="A25" s="6" t="s">
        <v>13</v>
      </c>
      <c r="B25" s="5" t="s">
        <v>191</v>
      </c>
      <c r="C25" s="90"/>
      <c r="D25" s="107">
        <f>投入係数表!AK25</f>
        <v>0</v>
      </c>
      <c r="E25" s="110">
        <f t="shared" si="9"/>
        <v>0</v>
      </c>
      <c r="F25" s="85">
        <f>分析係数表!C28</f>
        <v>5.934473521533068E-2</v>
      </c>
      <c r="G25" s="110">
        <f t="shared" si="0"/>
        <v>0</v>
      </c>
      <c r="H25" s="110">
        <v>5.6233312802901232E-3</v>
      </c>
      <c r="I25" s="110">
        <f t="shared" si="1"/>
        <v>5.6233312802901232E-3</v>
      </c>
      <c r="J25" s="85">
        <f>分析係数表!G28</f>
        <v>0.12525252525252525</v>
      </c>
      <c r="K25" s="111">
        <f t="shared" si="2"/>
        <v>7.0433644318785378E-4</v>
      </c>
      <c r="L25" s="79"/>
      <c r="M25" s="80"/>
      <c r="N25" s="81">
        <f>分析係数表!H28</f>
        <v>2.0780268088077654E-2</v>
      </c>
      <c r="O25" s="82">
        <f t="shared" si="3"/>
        <v>0.67567224253192049</v>
      </c>
      <c r="P25" s="76">
        <f>分析係数表!C28</f>
        <v>5.934473521533068E-2</v>
      </c>
      <c r="Q25" s="82">
        <f t="shared" si="4"/>
        <v>4.009759032540551E-2</v>
      </c>
      <c r="R25" s="83">
        <v>4.2903739302492222E-2</v>
      </c>
      <c r="S25" s="84">
        <f t="shared" si="5"/>
        <v>4.8527070582782342E-2</v>
      </c>
      <c r="T25" s="85">
        <f>分析係数表!F28</f>
        <v>0.21414141414141413</v>
      </c>
      <c r="U25" s="86">
        <f t="shared" si="6"/>
        <v>1.0391655518737228E-2</v>
      </c>
      <c r="V25" s="87">
        <f>分析係数表!D28</f>
        <v>5.909090909090909E-2</v>
      </c>
      <c r="W25" s="167">
        <f t="shared" si="7"/>
        <v>0</v>
      </c>
      <c r="X25" s="76">
        <f>分析係数表!E28</f>
        <v>5.4040404040404041E-2</v>
      </c>
      <c r="Y25" s="166">
        <f t="shared" si="8"/>
        <v>0</v>
      </c>
    </row>
    <row r="26" spans="1:25" x14ac:dyDescent="0.2">
      <c r="A26" s="6" t="s">
        <v>14</v>
      </c>
      <c r="B26" s="5" t="s">
        <v>50</v>
      </c>
      <c r="C26" s="90"/>
      <c r="D26" s="107">
        <f>投入係数表!AK26</f>
        <v>5.0513698630136987E-2</v>
      </c>
      <c r="E26" s="110">
        <f t="shared" si="9"/>
        <v>5.0513698630136989</v>
      </c>
      <c r="F26" s="85">
        <f>分析係数表!C29</f>
        <v>0.10737736577829282</v>
      </c>
      <c r="G26" s="110">
        <f t="shared" si="0"/>
        <v>0.54240278946226683</v>
      </c>
      <c r="H26" s="110">
        <v>0.55330634752056151</v>
      </c>
      <c r="I26" s="110">
        <f t="shared" si="1"/>
        <v>0.55330634752056151</v>
      </c>
      <c r="J26" s="85">
        <f>分析係数表!G29</f>
        <v>0.26220204313280365</v>
      </c>
      <c r="K26" s="111">
        <f t="shared" si="2"/>
        <v>0.14507805479824032</v>
      </c>
      <c r="L26" s="79"/>
      <c r="M26" s="80"/>
      <c r="N26" s="81">
        <f>分析係数表!H29</f>
        <v>9.8049821504086233E-3</v>
      </c>
      <c r="O26" s="82">
        <f t="shared" si="3"/>
        <v>0.3188098560361215</v>
      </c>
      <c r="P26" s="76">
        <f>分析係数表!C29</f>
        <v>0.10737736577829282</v>
      </c>
      <c r="Q26" s="82">
        <f t="shared" si="4"/>
        <v>3.4232962525315491E-2</v>
      </c>
      <c r="R26" s="83">
        <v>4.3913424762579333E-2</v>
      </c>
      <c r="S26" s="84">
        <f t="shared" si="5"/>
        <v>0.59721977228314083</v>
      </c>
      <c r="T26" s="85">
        <f>分析係数表!F29</f>
        <v>0.42792281498297391</v>
      </c>
      <c r="U26" s="86">
        <f t="shared" si="6"/>
        <v>0.25556396611889226</v>
      </c>
      <c r="V26" s="87">
        <f>分析係数表!D29</f>
        <v>0.20204313280363223</v>
      </c>
      <c r="W26" s="167">
        <f t="shared" si="7"/>
        <v>0</v>
      </c>
      <c r="X26" s="76">
        <f>分析係数表!E29</f>
        <v>0.12031782065834279</v>
      </c>
      <c r="Y26" s="166">
        <f t="shared" si="8"/>
        <v>0</v>
      </c>
    </row>
    <row r="27" spans="1:25" x14ac:dyDescent="0.2">
      <c r="A27" s="6" t="s">
        <v>15</v>
      </c>
      <c r="B27" s="5" t="s">
        <v>36</v>
      </c>
      <c r="C27" s="90"/>
      <c r="D27" s="107">
        <f>投入係数表!AK27</f>
        <v>1.7123287671232876E-3</v>
      </c>
      <c r="E27" s="110">
        <f t="shared" si="9"/>
        <v>0.17123287671232876</v>
      </c>
      <c r="F27" s="85">
        <f>分析係数表!C30</f>
        <v>1</v>
      </c>
      <c r="G27" s="110">
        <f t="shared" si="0"/>
        <v>0.17123287671232876</v>
      </c>
      <c r="H27" s="110">
        <v>0.21217044404284352</v>
      </c>
      <c r="I27" s="110">
        <f t="shared" si="1"/>
        <v>0.21217044404284352</v>
      </c>
      <c r="J27" s="85">
        <f>分析係数表!G30</f>
        <v>0.34459787999611008</v>
      </c>
      <c r="K27" s="111">
        <f t="shared" si="2"/>
        <v>7.3113485214997179E-2</v>
      </c>
      <c r="L27" s="79"/>
      <c r="M27" s="80"/>
      <c r="N27" s="81">
        <f>分析係数表!H30</f>
        <v>0</v>
      </c>
      <c r="O27" s="82">
        <f t="shared" si="3"/>
        <v>0</v>
      </c>
      <c r="P27" s="76">
        <f>分析係数表!C30</f>
        <v>1</v>
      </c>
      <c r="Q27" s="82">
        <f t="shared" si="4"/>
        <v>0</v>
      </c>
      <c r="R27" s="83">
        <v>8.1285188779823769E-2</v>
      </c>
      <c r="S27" s="84">
        <f t="shared" si="5"/>
        <v>0.29345563282266729</v>
      </c>
      <c r="T27" s="85">
        <f>分析係数表!F30</f>
        <v>0.44063016629388313</v>
      </c>
      <c r="U27" s="86">
        <f t="shared" si="6"/>
        <v>0.12930540429052859</v>
      </c>
      <c r="V27" s="87">
        <f>分析係数表!D30</f>
        <v>9.4184576485461441E-2</v>
      </c>
      <c r="W27" s="167">
        <f t="shared" si="7"/>
        <v>0</v>
      </c>
      <c r="X27" s="76">
        <f>分析係数表!E30</f>
        <v>6.5934065934065936E-2</v>
      </c>
      <c r="Y27" s="166">
        <f t="shared" si="8"/>
        <v>0</v>
      </c>
    </row>
    <row r="28" spans="1:25" x14ac:dyDescent="0.2">
      <c r="A28" s="6" t="s">
        <v>16</v>
      </c>
      <c r="B28" s="5" t="s">
        <v>192</v>
      </c>
      <c r="C28" s="90"/>
      <c r="D28" s="107">
        <f>投入係数表!AK28</f>
        <v>4.2808219178082189E-3</v>
      </c>
      <c r="E28" s="110">
        <f t="shared" si="9"/>
        <v>0.42808219178082191</v>
      </c>
      <c r="F28" s="85">
        <f>分析係数表!C31</f>
        <v>0.18861092824226466</v>
      </c>
      <c r="G28" s="110">
        <f t="shared" si="0"/>
        <v>8.0740979555763981E-2</v>
      </c>
      <c r="H28" s="110">
        <v>0.10480996679257398</v>
      </c>
      <c r="I28" s="110">
        <f t="shared" si="1"/>
        <v>0.10480996679257398</v>
      </c>
      <c r="J28" s="85">
        <f>分析係数表!G31</f>
        <v>7.1118820468343447E-2</v>
      </c>
      <c r="K28" s="111">
        <f t="shared" si="2"/>
        <v>7.4539612116141076E-3</v>
      </c>
      <c r="L28" s="79"/>
      <c r="M28" s="80"/>
      <c r="N28" s="81">
        <f>分析係数表!H31</f>
        <v>2.3061868748955085E-2</v>
      </c>
      <c r="O28" s="82">
        <f t="shared" si="3"/>
        <v>0.74985868847011528</v>
      </c>
      <c r="P28" s="76">
        <f>分析係数表!C31</f>
        <v>0.18861092824226466</v>
      </c>
      <c r="Q28" s="82">
        <f t="shared" si="4"/>
        <v>0.1414315432828756</v>
      </c>
      <c r="R28" s="83">
        <v>0.18206693306063304</v>
      </c>
      <c r="S28" s="84">
        <f t="shared" si="5"/>
        <v>0.28687689985320702</v>
      </c>
      <c r="T28" s="85">
        <f>分析係数表!F31</f>
        <v>0.34518647007805725</v>
      </c>
      <c r="U28" s="86">
        <f t="shared" si="6"/>
        <v>9.9026024407264879E-2</v>
      </c>
      <c r="V28" s="87">
        <f>分析係数表!D31</f>
        <v>8.6730268863833475E-4</v>
      </c>
      <c r="W28" s="167">
        <f t="shared" si="7"/>
        <v>0</v>
      </c>
      <c r="X28" s="76">
        <f>分析係数表!E31</f>
        <v>8.6730268863833475E-4</v>
      </c>
      <c r="Y28" s="166">
        <f t="shared" si="8"/>
        <v>0</v>
      </c>
    </row>
    <row r="29" spans="1:25" x14ac:dyDescent="0.2">
      <c r="A29" s="6" t="s">
        <v>17</v>
      </c>
      <c r="B29" s="5" t="s">
        <v>272</v>
      </c>
      <c r="C29" s="90"/>
      <c r="D29" s="107">
        <f>投入係数表!AK29</f>
        <v>2.5684931506849314E-3</v>
      </c>
      <c r="E29" s="110">
        <f t="shared" si="9"/>
        <v>0.25684931506849312</v>
      </c>
      <c r="F29" s="85">
        <f>分析係数表!C32</f>
        <v>1</v>
      </c>
      <c r="G29" s="110">
        <f t="shared" si="0"/>
        <v>0.25684931506849312</v>
      </c>
      <c r="H29" s="110">
        <v>0.29595169232076052</v>
      </c>
      <c r="I29" s="110">
        <f t="shared" si="1"/>
        <v>0.29595169232076052</v>
      </c>
      <c r="J29" s="85">
        <f>分析係数表!G32</f>
        <v>0.14006342494714588</v>
      </c>
      <c r="K29" s="111">
        <f t="shared" si="2"/>
        <v>4.1452007645349648E-2</v>
      </c>
      <c r="L29" s="79"/>
      <c r="M29" s="80"/>
      <c r="N29" s="81">
        <f>分析係数表!H32</f>
        <v>6.5891053568443107E-3</v>
      </c>
      <c r="O29" s="82">
        <f t="shared" si="3"/>
        <v>0.2142453395628901</v>
      </c>
      <c r="P29" s="76">
        <f>分析係数表!C32</f>
        <v>1</v>
      </c>
      <c r="Q29" s="82">
        <f t="shared" si="4"/>
        <v>0.2142453395628901</v>
      </c>
      <c r="R29" s="83">
        <v>0.27969231312913945</v>
      </c>
      <c r="S29" s="84">
        <f t="shared" si="5"/>
        <v>0.57564400544989991</v>
      </c>
      <c r="T29" s="85">
        <f>分析係数表!F32</f>
        <v>0.48202959830866809</v>
      </c>
      <c r="U29" s="86">
        <f t="shared" si="6"/>
        <v>0.27747744871580798</v>
      </c>
      <c r="V29" s="87">
        <f>分析係数表!D32</f>
        <v>1.7441860465116279E-2</v>
      </c>
      <c r="W29" s="167">
        <f t="shared" si="7"/>
        <v>0</v>
      </c>
      <c r="X29" s="76">
        <f>分析係数表!E32</f>
        <v>2.6427061310782242E-2</v>
      </c>
      <c r="Y29" s="166">
        <f t="shared" si="8"/>
        <v>0</v>
      </c>
    </row>
    <row r="30" spans="1:25" x14ac:dyDescent="0.2">
      <c r="A30" s="6" t="s">
        <v>18</v>
      </c>
      <c r="B30" s="5" t="s">
        <v>273</v>
      </c>
      <c r="C30" s="90"/>
      <c r="D30" s="107">
        <f>投入係数表!AK30</f>
        <v>0</v>
      </c>
      <c r="E30" s="110">
        <f t="shared" si="9"/>
        <v>0</v>
      </c>
      <c r="F30" s="85">
        <f>分析係数表!C33</f>
        <v>0.72406639004149376</v>
      </c>
      <c r="G30" s="110">
        <f t="shared" si="0"/>
        <v>0</v>
      </c>
      <c r="H30" s="110">
        <v>1.1992422236123372E-2</v>
      </c>
      <c r="I30" s="110">
        <f t="shared" si="1"/>
        <v>1.1992422236123372E-2</v>
      </c>
      <c r="J30" s="85">
        <f>分析係数表!G33</f>
        <v>0.50714966634890368</v>
      </c>
      <c r="K30" s="111">
        <f t="shared" si="2"/>
        <v>6.0819529357651414E-3</v>
      </c>
      <c r="L30" s="79"/>
      <c r="M30" s="80"/>
      <c r="N30" s="81">
        <f>分析係数表!H33</f>
        <v>9.6377958950857076E-4</v>
      </c>
      <c r="O30" s="82">
        <f t="shared" si="3"/>
        <v>3.1337378025616758E-2</v>
      </c>
      <c r="P30" s="76">
        <f>分析係数表!C33</f>
        <v>0.72406639004149376</v>
      </c>
      <c r="Q30" s="82">
        <f t="shared" si="4"/>
        <v>2.2690342180373958E-2</v>
      </c>
      <c r="R30" s="83">
        <v>7.0291572375231634E-2</v>
      </c>
      <c r="S30" s="84">
        <f t="shared" si="5"/>
        <v>8.2283994611355007E-2</v>
      </c>
      <c r="T30" s="85">
        <f>分析係数表!F33</f>
        <v>0.64537654909437558</v>
      </c>
      <c r="U30" s="86">
        <f t="shared" si="6"/>
        <v>5.310416048797649E-2</v>
      </c>
      <c r="V30" s="87">
        <f>分析係数表!D33</f>
        <v>8.8655862726406104E-2</v>
      </c>
      <c r="W30" s="167">
        <f t="shared" si="7"/>
        <v>0</v>
      </c>
      <c r="X30" s="76">
        <f>分析係数表!E33</f>
        <v>8.3889418493803616E-2</v>
      </c>
      <c r="Y30" s="166">
        <f t="shared" si="8"/>
        <v>0</v>
      </c>
    </row>
    <row r="31" spans="1:25" x14ac:dyDescent="0.2">
      <c r="A31" s="6" t="s">
        <v>19</v>
      </c>
      <c r="B31" s="5" t="s">
        <v>274</v>
      </c>
      <c r="C31" s="90"/>
      <c r="D31" s="107">
        <f>投入係数表!AK31</f>
        <v>4.1095890410958902E-2</v>
      </c>
      <c r="E31" s="110">
        <f t="shared" si="9"/>
        <v>4.10958904109589</v>
      </c>
      <c r="F31" s="85">
        <f>分析係数表!C34</f>
        <v>0.32384390579336431</v>
      </c>
      <c r="G31" s="110">
        <f t="shared" si="0"/>
        <v>1.3308653662740997</v>
      </c>
      <c r="H31" s="110">
        <v>1.4419615542133588</v>
      </c>
      <c r="I31" s="110">
        <f t="shared" si="1"/>
        <v>1.4419615542133588</v>
      </c>
      <c r="J31" s="85">
        <f>分析係数表!G34</f>
        <v>0.42504523132592403</v>
      </c>
      <c r="K31" s="111">
        <f t="shared" si="2"/>
        <v>0.61289888237370604</v>
      </c>
      <c r="L31" s="79"/>
      <c r="M31" s="80"/>
      <c r="N31" s="81">
        <f>分析係数表!H34</f>
        <v>0.16282957819891231</v>
      </c>
      <c r="O31" s="82">
        <f t="shared" si="3"/>
        <v>5.2944180405115988</v>
      </c>
      <c r="P31" s="76">
        <f>分析係数表!C34</f>
        <v>0.32384390579336431</v>
      </c>
      <c r="Q31" s="82">
        <f t="shared" si="4"/>
        <v>1.7145650171421267</v>
      </c>
      <c r="R31" s="83">
        <v>1.851407223715839</v>
      </c>
      <c r="S31" s="84">
        <f t="shared" si="5"/>
        <v>3.2933687779291976</v>
      </c>
      <c r="T31" s="85">
        <f>分析係数表!F34</f>
        <v>0.69998707676402172</v>
      </c>
      <c r="U31" s="86">
        <f t="shared" si="6"/>
        <v>2.3053155835685577</v>
      </c>
      <c r="V31" s="87">
        <f>分析係数表!D34</f>
        <v>0.29303437580770225</v>
      </c>
      <c r="W31" s="167">
        <f t="shared" si="7"/>
        <v>1</v>
      </c>
      <c r="X31" s="76">
        <f>分析係数表!E34</f>
        <v>0.18493150684931506</v>
      </c>
      <c r="Y31" s="166">
        <f t="shared" si="8"/>
        <v>1</v>
      </c>
    </row>
    <row r="32" spans="1:25" x14ac:dyDescent="0.2">
      <c r="A32" s="6" t="s">
        <v>20</v>
      </c>
      <c r="B32" s="5" t="s">
        <v>37</v>
      </c>
      <c r="C32" s="90"/>
      <c r="D32" s="107">
        <f>投入係数表!AK32</f>
        <v>2.6541095890410957E-2</v>
      </c>
      <c r="E32" s="110">
        <f t="shared" si="9"/>
        <v>2.654109589041096</v>
      </c>
      <c r="F32" s="85">
        <f>分析係数表!C35</f>
        <v>0.26996197718631176</v>
      </c>
      <c r="G32" s="110">
        <f t="shared" si="0"/>
        <v>0.71650867232668358</v>
      </c>
      <c r="H32" s="110">
        <v>0.78725715315816314</v>
      </c>
      <c r="I32" s="110">
        <f t="shared" si="1"/>
        <v>0.78725715315816314</v>
      </c>
      <c r="J32" s="85">
        <f>分析係数表!G35</f>
        <v>0.31501962183374954</v>
      </c>
      <c r="K32" s="111">
        <f t="shared" si="2"/>
        <v>0.24800145067379881</v>
      </c>
      <c r="L32" s="79"/>
      <c r="M32" s="80"/>
      <c r="N32" s="81">
        <f>分析係数表!H35</f>
        <v>6.1563879901261762E-2</v>
      </c>
      <c r="O32" s="82">
        <f t="shared" si="3"/>
        <v>2.0017549636771519</v>
      </c>
      <c r="P32" s="76">
        <f>分析係数表!C35</f>
        <v>0.26996197718631176</v>
      </c>
      <c r="Q32" s="82">
        <f t="shared" si="4"/>
        <v>0.54039772783679763</v>
      </c>
      <c r="R32" s="83">
        <v>0.68024745489297223</v>
      </c>
      <c r="S32" s="84">
        <f t="shared" si="5"/>
        <v>1.4675046080511354</v>
      </c>
      <c r="T32" s="85">
        <f>分析係数表!F35</f>
        <v>0.64537995005351412</v>
      </c>
      <c r="U32" s="86">
        <f t="shared" si="6"/>
        <v>0.94709805064734354</v>
      </c>
      <c r="V32" s="87">
        <f>分析係数表!D35</f>
        <v>0.12557973599714592</v>
      </c>
      <c r="W32" s="167">
        <f t="shared" si="7"/>
        <v>0</v>
      </c>
      <c r="X32" s="76">
        <f>分析係数表!E35</f>
        <v>0.11630396004281128</v>
      </c>
      <c r="Y32" s="166">
        <f t="shared" si="8"/>
        <v>0</v>
      </c>
    </row>
    <row r="33" spans="1:25" x14ac:dyDescent="0.2">
      <c r="A33" s="6" t="s">
        <v>21</v>
      </c>
      <c r="B33" s="5" t="s">
        <v>38</v>
      </c>
      <c r="C33" s="90"/>
      <c r="D33" s="107">
        <f>投入係数表!AK33</f>
        <v>1.5410958904109588E-2</v>
      </c>
      <c r="E33" s="110">
        <f t="shared" si="9"/>
        <v>1.5410958904109588</v>
      </c>
      <c r="F33" s="85">
        <f>分析係数表!C36</f>
        <v>0.80496031746031749</v>
      </c>
      <c r="G33" s="110">
        <f t="shared" si="0"/>
        <v>1.2405210371819961</v>
      </c>
      <c r="H33" s="110">
        <v>1.3572864705880761</v>
      </c>
      <c r="I33" s="110">
        <f t="shared" si="1"/>
        <v>1.3572864705880761</v>
      </c>
      <c r="J33" s="85">
        <f>分析係数表!G36</f>
        <v>2.1935483870967741E-2</v>
      </c>
      <c r="K33" s="111">
        <f t="shared" si="2"/>
        <v>2.9772735483867472E-2</v>
      </c>
      <c r="L33" s="79"/>
      <c r="M33" s="80"/>
      <c r="N33" s="81">
        <f>分析係数表!H36</f>
        <v>0.17534887837691648</v>
      </c>
      <c r="O33" s="82">
        <f t="shared" si="3"/>
        <v>5.7014841856810889</v>
      </c>
      <c r="P33" s="76">
        <f>分析係数表!C36</f>
        <v>0.80496031746031749</v>
      </c>
      <c r="Q33" s="82">
        <f t="shared" si="4"/>
        <v>4.5894685201008292</v>
      </c>
      <c r="R33" s="83">
        <v>4.7720382628883806</v>
      </c>
      <c r="S33" s="84">
        <f t="shared" si="5"/>
        <v>6.1293247334764569</v>
      </c>
      <c r="T33" s="85">
        <f>分析係数表!F36</f>
        <v>0.87987711213517661</v>
      </c>
      <c r="U33" s="86">
        <f t="shared" si="6"/>
        <v>5.3930525458299758</v>
      </c>
      <c r="V33" s="87">
        <f>分析係数表!D36</f>
        <v>1.130568356374808E-2</v>
      </c>
      <c r="W33" s="167">
        <f t="shared" si="7"/>
        <v>0</v>
      </c>
      <c r="X33" s="76">
        <f>分析係数表!E36</f>
        <v>2.9493087557603687E-3</v>
      </c>
      <c r="Y33" s="166">
        <f t="shared" si="8"/>
        <v>0</v>
      </c>
    </row>
    <row r="34" spans="1:25" x14ac:dyDescent="0.2">
      <c r="A34" s="6" t="s">
        <v>22</v>
      </c>
      <c r="B34" s="5" t="s">
        <v>377</v>
      </c>
      <c r="C34" s="90"/>
      <c r="D34" s="107">
        <f>投入係数表!AK34</f>
        <v>2.5684931506849314E-2</v>
      </c>
      <c r="E34" s="110">
        <f t="shared" si="9"/>
        <v>2.5684931506849313</v>
      </c>
      <c r="F34" s="85">
        <f>分析係数表!C37</f>
        <v>0.55184267327524184</v>
      </c>
      <c r="G34" s="110">
        <f t="shared" si="0"/>
        <v>1.417404126563121</v>
      </c>
      <c r="H34" s="110">
        <v>1.7342284124232998</v>
      </c>
      <c r="I34" s="110">
        <f t="shared" si="1"/>
        <v>1.7342284124232998</v>
      </c>
      <c r="J34" s="85">
        <f>分析係数表!G37</f>
        <v>0.39950799507995077</v>
      </c>
      <c r="K34" s="111">
        <f t="shared" si="2"/>
        <v>0.69283811605791856</v>
      </c>
      <c r="L34" s="79"/>
      <c r="M34" s="80"/>
      <c r="N34" s="81">
        <f>分析係数表!H37</f>
        <v>4.8346331245144224E-2</v>
      </c>
      <c r="O34" s="82">
        <f t="shared" si="3"/>
        <v>1.5719852078972651</v>
      </c>
      <c r="P34" s="76">
        <f>分析係数表!C37</f>
        <v>0.55184267327524184</v>
      </c>
      <c r="Q34" s="82">
        <f t="shared" si="4"/>
        <v>0.86748851947516359</v>
      </c>
      <c r="R34" s="83">
        <v>1.110263469610532</v>
      </c>
      <c r="S34" s="84">
        <f t="shared" si="5"/>
        <v>2.8444918820338319</v>
      </c>
      <c r="T34" s="85">
        <f>分析係数表!F37</f>
        <v>0.59204592045920457</v>
      </c>
      <c r="U34" s="86">
        <f t="shared" si="6"/>
        <v>1.6840698145374551</v>
      </c>
      <c r="V34" s="87">
        <f>分析係数表!D37</f>
        <v>7.6014760147601473E-2</v>
      </c>
      <c r="W34" s="167">
        <f t="shared" si="7"/>
        <v>0</v>
      </c>
      <c r="X34" s="76">
        <f>分析係数表!E37</f>
        <v>6.3468634686346864E-2</v>
      </c>
      <c r="Y34" s="166">
        <f t="shared" si="8"/>
        <v>0</v>
      </c>
    </row>
    <row r="35" spans="1:25" x14ac:dyDescent="0.2">
      <c r="A35" s="6" t="s">
        <v>23</v>
      </c>
      <c r="B35" s="5" t="s">
        <v>193</v>
      </c>
      <c r="C35" s="90"/>
      <c r="D35" s="107">
        <f>投入係数表!AK35</f>
        <v>7.3630136986301373E-2</v>
      </c>
      <c r="E35" s="110">
        <f t="shared" si="9"/>
        <v>7.3630136986301373</v>
      </c>
      <c r="F35" s="85">
        <f>分析係数表!C38</f>
        <v>1.1757092007334657E-2</v>
      </c>
      <c r="G35" s="110">
        <f t="shared" si="0"/>
        <v>8.6567629506059979E-2</v>
      </c>
      <c r="H35" s="110">
        <v>8.9491034688912466E-2</v>
      </c>
      <c r="I35" s="110">
        <f t="shared" si="1"/>
        <v>8.9491034688912466E-2</v>
      </c>
      <c r="J35" s="85">
        <f>分析係数表!G38</f>
        <v>0.32317073170731708</v>
      </c>
      <c r="K35" s="111">
        <f t="shared" si="2"/>
        <v>2.8920883161660738E-2</v>
      </c>
      <c r="L35" s="79"/>
      <c r="M35" s="80"/>
      <c r="N35" s="81">
        <f>分析係数表!H38</f>
        <v>4.2711170992201251E-2</v>
      </c>
      <c r="O35" s="82">
        <f t="shared" si="3"/>
        <v>1.388757477196465</v>
      </c>
      <c r="P35" s="76">
        <f>分析係数表!C38</f>
        <v>1.1757092007334657E-2</v>
      </c>
      <c r="Q35" s="82">
        <f t="shared" si="4"/>
        <v>1.6327749435272803E-2</v>
      </c>
      <c r="R35" s="83">
        <v>1.9533138113404437E-2</v>
      </c>
      <c r="S35" s="84">
        <f t="shared" si="5"/>
        <v>0.10902417280231691</v>
      </c>
      <c r="T35" s="85">
        <f>分析係数表!F38</f>
        <v>0.53048780487804881</v>
      </c>
      <c r="U35" s="86">
        <f t="shared" si="6"/>
        <v>5.7835994108546167E-2</v>
      </c>
      <c r="V35" s="87">
        <f>分析係数表!D38</f>
        <v>0.25609756097560976</v>
      </c>
      <c r="W35" s="167">
        <f t="shared" si="7"/>
        <v>0</v>
      </c>
      <c r="X35" s="76">
        <f>分析係数表!E38</f>
        <v>0.24390243902439024</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1.7239823376253318E-2</v>
      </c>
      <c r="I36" s="110">
        <f t="shared" si="1"/>
        <v>1.7239823376253318E-2</v>
      </c>
      <c r="J36" s="85">
        <f>分析係数表!G39</f>
        <v>0.35350897115602997</v>
      </c>
      <c r="K36" s="111">
        <f t="shared" si="2"/>
        <v>6.0944322246509856E-3</v>
      </c>
      <c r="L36" s="79"/>
      <c r="M36" s="80"/>
      <c r="N36" s="81">
        <f>分析係数表!H39</f>
        <v>3.855118358034283E-3</v>
      </c>
      <c r="O36" s="82">
        <f t="shared" si="3"/>
        <v>0.12534951210246703</v>
      </c>
      <c r="P36" s="76">
        <f>分析係数表!C39</f>
        <v>1</v>
      </c>
      <c r="Q36" s="82">
        <f t="shared" si="4"/>
        <v>0.12534951210246703</v>
      </c>
      <c r="R36" s="83">
        <v>0.13919488461115195</v>
      </c>
      <c r="S36" s="84">
        <f t="shared" si="5"/>
        <v>0.15643470798740527</v>
      </c>
      <c r="T36" s="85">
        <f>分析係数表!F39</f>
        <v>0.70417896888485121</v>
      </c>
      <c r="U36" s="86">
        <f t="shared" si="6"/>
        <v>0.11015803136837385</v>
      </c>
      <c r="V36" s="87">
        <f>分析係数表!D39</f>
        <v>5.7687940040881215E-2</v>
      </c>
      <c r="W36" s="167">
        <f t="shared" si="7"/>
        <v>0</v>
      </c>
      <c r="X36" s="76">
        <f>分析係数表!E39</f>
        <v>7.3018396547808312E-2</v>
      </c>
      <c r="Y36" s="166">
        <f t="shared" si="8"/>
        <v>0</v>
      </c>
    </row>
    <row r="37" spans="1:25" x14ac:dyDescent="0.2">
      <c r="A37" s="6" t="s">
        <v>25</v>
      </c>
      <c r="B37" s="5" t="s">
        <v>40</v>
      </c>
      <c r="C37" s="90"/>
      <c r="D37" s="107">
        <f>投入係数表!AK37</f>
        <v>0</v>
      </c>
      <c r="E37" s="110">
        <f t="shared" si="9"/>
        <v>0</v>
      </c>
      <c r="F37" s="85">
        <f>分析係数表!C40</f>
        <v>0.83949490339266697</v>
      </c>
      <c r="G37" s="110">
        <f t="shared" si="0"/>
        <v>0</v>
      </c>
      <c r="H37" s="110">
        <v>6.1765103127156594E-4</v>
      </c>
      <c r="I37" s="110">
        <f t="shared" si="1"/>
        <v>6.1765103127156594E-4</v>
      </c>
      <c r="J37" s="85">
        <f>分析係数表!G40</f>
        <v>0.50502596749874351</v>
      </c>
      <c r="K37" s="111">
        <f t="shared" si="2"/>
        <v>3.1192980964451925E-4</v>
      </c>
      <c r="L37" s="79"/>
      <c r="M37" s="80"/>
      <c r="N37" s="81">
        <f>分析係数表!H40</f>
        <v>2.8775704886755897E-2</v>
      </c>
      <c r="O37" s="82">
        <f t="shared" si="3"/>
        <v>0.93564457247912891</v>
      </c>
      <c r="P37" s="76">
        <f>分析係数表!C40</f>
        <v>0.83949490339266697</v>
      </c>
      <c r="Q37" s="82">
        <f t="shared" si="4"/>
        <v>0.78546884998323951</v>
      </c>
      <c r="R37" s="83">
        <v>0.78599714129077303</v>
      </c>
      <c r="S37" s="84">
        <f t="shared" si="5"/>
        <v>0.78661479232204456</v>
      </c>
      <c r="T37" s="85">
        <f>分析係数表!F40</f>
        <v>0.7013737644496566</v>
      </c>
      <c r="U37" s="86">
        <f t="shared" si="6"/>
        <v>0.5517109780626972</v>
      </c>
      <c r="V37" s="87">
        <f>分析係数表!D40</f>
        <v>8.3012229854246944E-2</v>
      </c>
      <c r="W37" s="167">
        <f t="shared" si="7"/>
        <v>0</v>
      </c>
      <c r="X37" s="76">
        <f>分析係数表!E40</f>
        <v>5.1013570112246609E-2</v>
      </c>
      <c r="Y37" s="166">
        <f t="shared" si="8"/>
        <v>0</v>
      </c>
    </row>
    <row r="38" spans="1:25" x14ac:dyDescent="0.2">
      <c r="A38" s="6" t="s">
        <v>26</v>
      </c>
      <c r="B38" s="5" t="s">
        <v>276</v>
      </c>
      <c r="C38" s="90"/>
      <c r="D38" s="107">
        <f>投入係数表!AK38</f>
        <v>0</v>
      </c>
      <c r="E38" s="110">
        <f t="shared" si="9"/>
        <v>0</v>
      </c>
      <c r="F38" s="85">
        <f>分析係数表!C41</f>
        <v>0.80611940933656756</v>
      </c>
      <c r="G38" s="110">
        <f t="shared" si="0"/>
        <v>0</v>
      </c>
      <c r="H38" s="110">
        <v>7.1033176583578251E-4</v>
      </c>
      <c r="I38" s="110">
        <f t="shared" si="1"/>
        <v>7.1033176583578251E-4</v>
      </c>
      <c r="J38" s="85">
        <f>分析係数表!G41</f>
        <v>0.44252267454123601</v>
      </c>
      <c r="K38" s="111">
        <f t="shared" si="2"/>
        <v>3.1433791282924945E-4</v>
      </c>
      <c r="L38" s="79"/>
      <c r="M38" s="80"/>
      <c r="N38" s="81">
        <f>分析係数表!H41</f>
        <v>5.550583676720789E-2</v>
      </c>
      <c r="O38" s="82">
        <f t="shared" si="3"/>
        <v>1.8047771589447039</v>
      </c>
      <c r="P38" s="76">
        <f>分析係数表!C41</f>
        <v>0.80611940933656756</v>
      </c>
      <c r="Q38" s="82">
        <f t="shared" si="4"/>
        <v>1.4548658973526332</v>
      </c>
      <c r="R38" s="83">
        <v>1.4805230318712086</v>
      </c>
      <c r="S38" s="84">
        <f t="shared" si="5"/>
        <v>1.4812333636370443</v>
      </c>
      <c r="T38" s="85">
        <f>分析係数表!F41</f>
        <v>0.54745834212191524</v>
      </c>
      <c r="U38" s="86">
        <f t="shared" si="6"/>
        <v>0.81091356155240424</v>
      </c>
      <c r="V38" s="87">
        <f>分析係数表!D41</f>
        <v>0.12049145749841805</v>
      </c>
      <c r="W38" s="167">
        <f t="shared" si="7"/>
        <v>0</v>
      </c>
      <c r="X38" s="76">
        <f>分析係数表!E41</f>
        <v>0.11680025311115798</v>
      </c>
      <c r="Y38" s="166">
        <f t="shared" si="8"/>
        <v>0</v>
      </c>
    </row>
    <row r="39" spans="1:25" x14ac:dyDescent="0.2">
      <c r="A39" s="6" t="s">
        <v>51</v>
      </c>
      <c r="B39" s="5" t="s">
        <v>367</v>
      </c>
      <c r="C39" s="75">
        <f>最終需要_まとめ!C40</f>
        <v>100</v>
      </c>
      <c r="D39" s="107">
        <f>投入係数表!AK39</f>
        <v>0</v>
      </c>
      <c r="E39" s="110">
        <f t="shared" si="9"/>
        <v>0</v>
      </c>
      <c r="F39" s="85">
        <f>分析係数表!C42</f>
        <v>0.71104294478527608</v>
      </c>
      <c r="G39" s="110">
        <f>E39*F39</f>
        <v>0</v>
      </c>
      <c r="H39" s="110">
        <v>1.0669660599807725E-2</v>
      </c>
      <c r="I39" s="110">
        <f>C39+H39</f>
        <v>100.0106696605998</v>
      </c>
      <c r="J39" s="85">
        <f>分析係数表!G42</f>
        <v>0.48544520547945208</v>
      </c>
      <c r="K39" s="111">
        <f>I39*J39</f>
        <v>48.549700083527476</v>
      </c>
      <c r="L39" s="79"/>
      <c r="M39" s="80"/>
      <c r="N39" s="81">
        <f>分析係数表!H42</f>
        <v>1.3778114335729669E-2</v>
      </c>
      <c r="O39" s="82">
        <f t="shared" si="3"/>
        <v>0.44799659810090892</v>
      </c>
      <c r="P39" s="76">
        <f>分析係数表!C42</f>
        <v>0.71104294478527608</v>
      </c>
      <c r="Q39" s="82">
        <f>O39*P39</f>
        <v>0.31854482036745607</v>
      </c>
      <c r="R39" s="83">
        <v>0.3291935341831092</v>
      </c>
      <c r="S39" s="84">
        <f>I39+R39</f>
        <v>100.33986319478291</v>
      </c>
      <c r="T39" s="85">
        <f>分析係数表!F42</f>
        <v>0.55821917808219179</v>
      </c>
      <c r="U39" s="86">
        <f>S39*T39</f>
        <v>56.011635961471285</v>
      </c>
      <c r="V39" s="87">
        <f>分析係数表!D42</f>
        <v>0.36986301369863012</v>
      </c>
      <c r="W39" s="167">
        <f>ROUND(S39*V39,0)</f>
        <v>37</v>
      </c>
      <c r="X39" s="76">
        <f>分析係数表!E42</f>
        <v>0.3535958904109589</v>
      </c>
      <c r="Y39" s="166">
        <f>ROUND(S39*X39,0)</f>
        <v>35</v>
      </c>
    </row>
    <row r="40" spans="1:25" x14ac:dyDescent="0.2">
      <c r="A40" s="6" t="s">
        <v>194</v>
      </c>
      <c r="B40" s="5" t="s">
        <v>41</v>
      </c>
      <c r="C40" s="90"/>
      <c r="D40" s="107">
        <f>投入係数表!AK40</f>
        <v>7.9623287671232876E-2</v>
      </c>
      <c r="E40" s="110">
        <f t="shared" si="9"/>
        <v>7.9623287671232879</v>
      </c>
      <c r="F40" s="85">
        <f>分析係数表!C43</f>
        <v>0.39669527347252465</v>
      </c>
      <c r="G40" s="110">
        <f>E40*F40</f>
        <v>3.1586181877521229</v>
      </c>
      <c r="H40" s="110">
        <v>3.5495672925631352</v>
      </c>
      <c r="I40" s="110">
        <f>C40+H40</f>
        <v>3.5495672925631352</v>
      </c>
      <c r="J40" s="85">
        <f>分析係数表!G43</f>
        <v>0.35613275613275613</v>
      </c>
      <c r="K40" s="111">
        <f>I40*J40</f>
        <v>1.2641171829791944</v>
      </c>
      <c r="L40" s="79"/>
      <c r="M40" s="80"/>
      <c r="N40" s="81">
        <f>分析係数表!H43</f>
        <v>3.7184190080937818E-2</v>
      </c>
      <c r="O40" s="82">
        <f t="shared" si="3"/>
        <v>1.2090472072944589</v>
      </c>
      <c r="P40" s="76">
        <f>分析係数表!C43</f>
        <v>0.39669527347252465</v>
      </c>
      <c r="Q40" s="82">
        <f>O40*P40</f>
        <v>0.47962331253886759</v>
      </c>
      <c r="R40" s="83">
        <v>0.78388534173410129</v>
      </c>
      <c r="S40" s="84">
        <f>I40+R40</f>
        <v>4.3334526342972364</v>
      </c>
      <c r="T40" s="85">
        <f>分析係数表!F43</f>
        <v>0.65281385281385285</v>
      </c>
      <c r="U40" s="86">
        <f>S40*T40</f>
        <v>2.828937910181919</v>
      </c>
      <c r="V40" s="87">
        <f>分析係数表!D43</f>
        <v>0.13751803751803751</v>
      </c>
      <c r="W40" s="167">
        <f>ROUND(S40*V40,0)</f>
        <v>1</v>
      </c>
      <c r="X40" s="76">
        <f>分析係数表!E43</f>
        <v>9.1486291486291491E-2</v>
      </c>
      <c r="Y40" s="166">
        <f>ROUND(S40*X40,0)</f>
        <v>0</v>
      </c>
    </row>
    <row r="41" spans="1:25" x14ac:dyDescent="0.2">
      <c r="A41" s="6" t="s">
        <v>340</v>
      </c>
      <c r="B41" s="5" t="s">
        <v>42</v>
      </c>
      <c r="C41" s="90"/>
      <c r="D41" s="107">
        <f>投入係数表!AK41</f>
        <v>2.5684931506849314E-3</v>
      </c>
      <c r="E41" s="110">
        <f t="shared" si="9"/>
        <v>0.25684931506849312</v>
      </c>
      <c r="F41" s="85">
        <f>分析係数表!C44</f>
        <v>0.38370118845500845</v>
      </c>
      <c r="G41" s="110">
        <f>E41*F41</f>
        <v>9.8553387445635715E-2</v>
      </c>
      <c r="H41" s="110">
        <v>0.10168859348406244</v>
      </c>
      <c r="I41" s="110">
        <f>C41+H41</f>
        <v>0.10168859348406244</v>
      </c>
      <c r="J41" s="85">
        <f>分析係数表!G44</f>
        <v>0.26240733113673803</v>
      </c>
      <c r="K41" s="111">
        <f>I41*J41</f>
        <v>2.6683832423201513E-2</v>
      </c>
      <c r="L41" s="79"/>
      <c r="M41" s="80"/>
      <c r="N41" s="81">
        <f>分析係数表!H44</f>
        <v>0.11164108061327853</v>
      </c>
      <c r="O41" s="82">
        <f t="shared" si="3"/>
        <v>3.6300195443551169</v>
      </c>
      <c r="P41" s="76">
        <f>分析係数表!C44</f>
        <v>0.38370118845500845</v>
      </c>
      <c r="Q41" s="82">
        <f>O41*P41</f>
        <v>1.3928428132839665</v>
      </c>
      <c r="R41" s="83">
        <v>1.414364120986529</v>
      </c>
      <c r="S41" s="84">
        <f>I41+R41</f>
        <v>1.5160527144705913</v>
      </c>
      <c r="T41" s="85">
        <f>分析係数表!F44</f>
        <v>0.45680601317957165</v>
      </c>
      <c r="U41" s="86">
        <f>S41*T41</f>
        <v>0.69254199626737833</v>
      </c>
      <c r="V41" s="87">
        <f>分析係数表!D44</f>
        <v>0.17087108731466227</v>
      </c>
      <c r="W41" s="167">
        <f>ROUND(S41*V41,0)</f>
        <v>0</v>
      </c>
      <c r="X41" s="76">
        <f>分析係数表!E44</f>
        <v>0.10131795716639209</v>
      </c>
      <c r="Y41" s="166">
        <f>ROUND(S41*X41,0)</f>
        <v>0</v>
      </c>
    </row>
    <row r="42" spans="1:25" x14ac:dyDescent="0.2">
      <c r="A42" s="6" t="s">
        <v>341</v>
      </c>
      <c r="B42" s="5" t="s">
        <v>278</v>
      </c>
      <c r="C42" s="90"/>
      <c r="D42" s="107">
        <f>投入係数表!AK42</f>
        <v>4.2808219178082189E-3</v>
      </c>
      <c r="E42" s="110">
        <f t="shared" si="9"/>
        <v>0.42808219178082191</v>
      </c>
      <c r="F42" s="85">
        <f>分析係数表!C45</f>
        <v>1</v>
      </c>
      <c r="G42" s="110">
        <f>E42*F42</f>
        <v>0.42808219178082191</v>
      </c>
      <c r="H42" s="110">
        <v>0.44395556096421235</v>
      </c>
      <c r="I42" s="110">
        <f>C42+H42</f>
        <v>0.44395556096421235</v>
      </c>
      <c r="J42" s="85">
        <f>分析係数表!G45</f>
        <v>0</v>
      </c>
      <c r="K42" s="111">
        <f>I42*J42</f>
        <v>0</v>
      </c>
      <c r="L42" s="79"/>
      <c r="M42" s="80"/>
      <c r="N42" s="81">
        <f>分析係数表!H45</f>
        <v>0</v>
      </c>
      <c r="O42" s="82">
        <f t="shared" si="3"/>
        <v>0</v>
      </c>
      <c r="P42" s="76">
        <f>分析係数表!C45</f>
        <v>1</v>
      </c>
      <c r="Q42" s="82">
        <f>O42*P42</f>
        <v>0</v>
      </c>
      <c r="R42" s="83">
        <v>1.9046973564366868E-2</v>
      </c>
      <c r="S42" s="84">
        <f>I42+R42</f>
        <v>0.4630025345285792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投入係数表!AK43</f>
        <v>9.4178082191780817E-3</v>
      </c>
      <c r="E43" s="110">
        <f t="shared" si="9"/>
        <v>0.94178082191780821</v>
      </c>
      <c r="F43" s="85">
        <f>分析係数表!C46</f>
        <v>8.9294904786412777E-2</v>
      </c>
      <c r="G43" s="110">
        <f>E43*F43</f>
        <v>8.4096228822820251E-2</v>
      </c>
      <c r="H43" s="110">
        <v>9.0900886892972044E-2</v>
      </c>
      <c r="I43" s="110">
        <f>C43+H43</f>
        <v>9.0900886892972044E-2</v>
      </c>
      <c r="J43" s="85">
        <f>分析係数表!G46</f>
        <v>8.6206896551724137E-3</v>
      </c>
      <c r="K43" s="111">
        <f>I43*J43</f>
        <v>7.8362833528424175E-4</v>
      </c>
      <c r="L43" s="79"/>
      <c r="M43" s="80"/>
      <c r="N43" s="81">
        <f>分析係数表!H46</f>
        <v>2.2501303069342959E-2</v>
      </c>
      <c r="O43" s="82">
        <f t="shared" si="3"/>
        <v>0.73163184614909327</v>
      </c>
      <c r="P43" s="76">
        <f>分析係数表!C46</f>
        <v>8.9294904786412777E-2</v>
      </c>
      <c r="Q43" s="82">
        <f>O43*P43</f>
        <v>6.5330996040590686E-2</v>
      </c>
      <c r="R43" s="83">
        <v>7.3002873227611384E-2</v>
      </c>
      <c r="S43" s="84">
        <f>I43+R43</f>
        <v>0.16390376012058344</v>
      </c>
      <c r="T43" s="85">
        <f>分析係数表!F46</f>
        <v>0.31609195402298851</v>
      </c>
      <c r="U43" s="86">
        <f>S43*T43</f>
        <v>5.1808659808230399E-2</v>
      </c>
      <c r="V43" s="87">
        <f>分析係数表!D46</f>
        <v>1.4367816091954023E-2</v>
      </c>
      <c r="W43" s="167">
        <f>ROUND(S43*V43,0)</f>
        <v>0</v>
      </c>
      <c r="X43" s="76">
        <f>分析係数表!E46</f>
        <v>4.3103448275862072E-2</v>
      </c>
      <c r="Y43" s="166">
        <f>ROUND(S43*X43,0)</f>
        <v>0</v>
      </c>
    </row>
    <row r="44" spans="1:25" x14ac:dyDescent="0.2">
      <c r="A44" s="192">
        <v>40</v>
      </c>
      <c r="B44" s="14" t="s">
        <v>150</v>
      </c>
      <c r="C44" s="197">
        <f>SUM(C5:C43)</f>
        <v>100</v>
      </c>
      <c r="D44" s="108">
        <f>投入係数表!AK44</f>
        <v>0.4041095890410959</v>
      </c>
      <c r="E44" s="96">
        <f>SUM(E5:E43)</f>
        <v>40.410958904109592</v>
      </c>
      <c r="F44" s="98">
        <f>分析係数表!C47</f>
        <v>0.47263002368346718</v>
      </c>
      <c r="G44" s="96">
        <f>SUM(G5:G43)</f>
        <v>10.29623981652451</v>
      </c>
      <c r="H44" s="96">
        <f>SUM(H5:H43)</f>
        <v>11.700618427834394</v>
      </c>
      <c r="I44" s="96">
        <f>SUM(I5:I43)</f>
        <v>111.70061842783439</v>
      </c>
      <c r="J44" s="98">
        <f>分析係数表!G47</f>
        <v>0.26462048578521241</v>
      </c>
      <c r="K44" s="112">
        <f>SUM(K5:K43)</f>
        <v>51.85819434591005</v>
      </c>
      <c r="L44" s="94">
        <f>最終需要_まとめ!$L$33</f>
        <v>0.627</v>
      </c>
      <c r="M44" s="91">
        <f>K44*L44</f>
        <v>32.5150878548856</v>
      </c>
      <c r="N44" s="95">
        <f>分析係数表!H47</f>
        <v>1</v>
      </c>
      <c r="O44" s="96">
        <f>SUM(O5:O43)</f>
        <v>32.5150878548856</v>
      </c>
      <c r="P44" s="92">
        <f>分析係数表!C47</f>
        <v>0.47263002368346718</v>
      </c>
      <c r="Q44" s="96">
        <f>SUM(Q5:Q43)</f>
        <v>13.879551607223876</v>
      </c>
      <c r="R44" s="91">
        <f>SUM(R5:R43)</f>
        <v>15.590123186509874</v>
      </c>
      <c r="S44" s="97">
        <f>SUM(S5:S43)</f>
        <v>127.29074161434427</v>
      </c>
      <c r="T44" s="98">
        <f>分析係数表!F47</f>
        <v>0.52662257348619745</v>
      </c>
      <c r="U44" s="99">
        <f>SUM(U5:U43)</f>
        <v>73.156743496391201</v>
      </c>
      <c r="V44" s="100">
        <f>分析係数表!D47</f>
        <v>0.12117876158981061</v>
      </c>
      <c r="W44" s="164">
        <f>SUM(W5:W43)</f>
        <v>39</v>
      </c>
      <c r="X44" s="92">
        <f>分析係数表!E47</f>
        <v>8.7670283594003556E-2</v>
      </c>
      <c r="Y44" s="165">
        <f>SUM(Y5:Y43)</f>
        <v>36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286</v>
      </c>
      <c r="S2" s="3" t="s">
        <v>152</v>
      </c>
      <c r="U2" s="64" t="s">
        <v>209</v>
      </c>
      <c r="W2" s="3" t="s">
        <v>130</v>
      </c>
      <c r="Y2" s="3" t="s">
        <v>153</v>
      </c>
    </row>
    <row r="3" spans="1:25" ht="44" x14ac:dyDescent="0.2">
      <c r="B3" s="65"/>
      <c r="C3" s="66" t="s">
        <v>227</v>
      </c>
      <c r="D3" s="66" t="s">
        <v>228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投入係数表!AL5</f>
        <v>0</v>
      </c>
      <c r="E5" s="110">
        <f>$C$40*D5</f>
        <v>0</v>
      </c>
      <c r="F5" s="85">
        <f>分析係数表!C8</f>
        <v>1</v>
      </c>
      <c r="G5" s="110">
        <f t="shared" ref="G5:G38" si="0">E5*F5</f>
        <v>0</v>
      </c>
      <c r="H5" s="110">
        <f t="array" ref="H5:H43">MMULT(逆行列係数!C5:AO43,'36'!G5:G43)</f>
        <v>1.8404185591119309E-3</v>
      </c>
      <c r="I5" s="110">
        <f t="shared" ref="I5:I38" si="1">C5+H5</f>
        <v>1.8404185591119309E-3</v>
      </c>
      <c r="J5" s="85">
        <f>分析係数表!G8</f>
        <v>0.11965371866250442</v>
      </c>
      <c r="K5" s="111">
        <f t="shared" ref="K5:K38" si="2">I5*J5</f>
        <v>2.2021292449323073E-4</v>
      </c>
      <c r="L5" s="79" t="s">
        <v>177</v>
      </c>
      <c r="M5" s="80" t="s">
        <v>177</v>
      </c>
      <c r="N5" s="81">
        <f>分析係数表!H8</f>
        <v>1.2017741412035444E-2</v>
      </c>
      <c r="O5" s="82">
        <f t="shared" ref="O5:O43" si="3">$M$44*N5</f>
        <v>0.29363991159562403</v>
      </c>
      <c r="P5" s="76">
        <f>分析係数表!C8</f>
        <v>1</v>
      </c>
      <c r="Q5" s="82">
        <f t="shared" ref="Q5:Q38" si="4">O5*P5</f>
        <v>0.29363991159562403</v>
      </c>
      <c r="R5" s="83">
        <f t="array" ref="R5:R43">MMULT(逆行列係数!C5:AO43,'36'!Q5:Q43)</f>
        <v>0.43731409236377106</v>
      </c>
      <c r="S5" s="84">
        <f t="shared" ref="S5:S38" si="5">I5+R5</f>
        <v>0.43915451092288299</v>
      </c>
      <c r="T5" s="85">
        <f>分析係数表!F8</f>
        <v>0.45142084768126667</v>
      </c>
      <c r="U5" s="86">
        <f t="shared" ref="U5:U38" si="6">S5*T5</f>
        <v>0.19824350158385992</v>
      </c>
      <c r="V5" s="87">
        <f>分析係数表!D8</f>
        <v>0.2219933704502301</v>
      </c>
      <c r="W5" s="167">
        <f t="shared" ref="W5:W38" si="7">ROUND(S5*V5,0)</f>
        <v>0</v>
      </c>
      <c r="X5" s="76">
        <f>分析係数表!E8</f>
        <v>0.14173076304186916</v>
      </c>
      <c r="Y5" s="166">
        <f t="shared" ref="Y5:Y38" si="8">ROUND(S5*X5,0)</f>
        <v>0</v>
      </c>
    </row>
    <row r="6" spans="1:25" x14ac:dyDescent="0.2">
      <c r="A6" s="6" t="s">
        <v>219</v>
      </c>
      <c r="B6" s="5" t="s">
        <v>265</v>
      </c>
      <c r="C6" s="90"/>
      <c r="D6" s="107">
        <f>投入係数表!AL6</f>
        <v>0</v>
      </c>
      <c r="E6" s="110">
        <f t="shared" ref="E6:E43" si="9">$C$40*D6</f>
        <v>0</v>
      </c>
      <c r="F6" s="85">
        <f>分析係数表!C9</f>
        <v>0.51136363636363635</v>
      </c>
      <c r="G6" s="110">
        <f t="shared" si="0"/>
        <v>0</v>
      </c>
      <c r="H6" s="110">
        <v>4.1668616065675655E-4</v>
      </c>
      <c r="I6" s="110">
        <f t="shared" si="1"/>
        <v>4.1668616065675655E-4</v>
      </c>
      <c r="J6" s="85">
        <f>分析係数表!G9</f>
        <v>0.25773195876288657</v>
      </c>
      <c r="K6" s="111">
        <f t="shared" si="2"/>
        <v>1.0739334037545271E-4</v>
      </c>
      <c r="L6" s="79"/>
      <c r="M6" s="80"/>
      <c r="N6" s="81">
        <f>分析係数表!H9</f>
        <v>6.2940707886274014E-4</v>
      </c>
      <c r="O6" s="82">
        <f t="shared" si="3"/>
        <v>1.5378849707135793E-2</v>
      </c>
      <c r="P6" s="76">
        <f>分析係数表!C9</f>
        <v>0.51136363636363635</v>
      </c>
      <c r="Q6" s="82">
        <f t="shared" si="4"/>
        <v>7.864184509330803E-3</v>
      </c>
      <c r="R6" s="83">
        <v>9.3711481080474522E-3</v>
      </c>
      <c r="S6" s="84">
        <f t="shared" si="5"/>
        <v>9.7878342687042087E-3</v>
      </c>
      <c r="T6" s="85">
        <f>分析係数表!F9</f>
        <v>0.69072164948453607</v>
      </c>
      <c r="U6" s="86">
        <f t="shared" si="6"/>
        <v>6.760669030960639E-3</v>
      </c>
      <c r="V6" s="87">
        <f>分析係数表!D9</f>
        <v>0.13402061855670103</v>
      </c>
      <c r="W6" s="167">
        <f t="shared" si="7"/>
        <v>0</v>
      </c>
      <c r="X6" s="76">
        <f>分析係数表!E9</f>
        <v>0</v>
      </c>
      <c r="Y6" s="166">
        <f t="shared" si="8"/>
        <v>0</v>
      </c>
    </row>
    <row r="7" spans="1:25" x14ac:dyDescent="0.2">
      <c r="A7" s="6" t="s">
        <v>220</v>
      </c>
      <c r="B7" s="5" t="s">
        <v>266</v>
      </c>
      <c r="C7" s="90"/>
      <c r="D7" s="107">
        <f>投入係数表!AL7</f>
        <v>0</v>
      </c>
      <c r="E7" s="110">
        <f t="shared" si="9"/>
        <v>0</v>
      </c>
      <c r="F7" s="85">
        <f>分析係数表!C10</f>
        <v>1</v>
      </c>
      <c r="G7" s="110">
        <f t="shared" si="0"/>
        <v>0</v>
      </c>
      <c r="H7" s="110">
        <v>7.6190073013880037E-4</v>
      </c>
      <c r="I7" s="110">
        <f t="shared" si="1"/>
        <v>7.6190073013880037E-4</v>
      </c>
      <c r="J7" s="85">
        <f>分析係数表!G10</f>
        <v>0.17918250950570341</v>
      </c>
      <c r="K7" s="111">
        <f t="shared" si="2"/>
        <v>1.3651928482049796E-4</v>
      </c>
      <c r="L7" s="79"/>
      <c r="M7" s="80"/>
      <c r="N7" s="81">
        <f>分析係数表!H10</f>
        <v>1.2293107009037892E-3</v>
      </c>
      <c r="O7" s="82">
        <f t="shared" si="3"/>
        <v>3.0036815834249591E-2</v>
      </c>
      <c r="P7" s="76">
        <f>分析係数表!C10</f>
        <v>1</v>
      </c>
      <c r="Q7" s="82">
        <f t="shared" si="4"/>
        <v>3.0036815834249591E-2</v>
      </c>
      <c r="R7" s="83">
        <v>4.8280228634628761E-2</v>
      </c>
      <c r="S7" s="84">
        <f t="shared" si="5"/>
        <v>4.904212936476756E-2</v>
      </c>
      <c r="T7" s="85">
        <f>分析係数表!F10</f>
        <v>0.51806083650190116</v>
      </c>
      <c r="U7" s="86">
        <f t="shared" si="6"/>
        <v>2.5406806562545934E-2</v>
      </c>
      <c r="V7" s="87">
        <f>分析係数表!D10</f>
        <v>0.10527566539923955</v>
      </c>
      <c r="W7" s="167">
        <f t="shared" si="7"/>
        <v>0</v>
      </c>
      <c r="X7" s="76">
        <f>分析係数表!E10</f>
        <v>7.4144486692015205E-2</v>
      </c>
      <c r="Y7" s="166">
        <f t="shared" si="8"/>
        <v>0</v>
      </c>
    </row>
    <row r="8" spans="1:25" x14ac:dyDescent="0.2">
      <c r="A8" s="6" t="s">
        <v>221</v>
      </c>
      <c r="B8" s="5" t="s">
        <v>27</v>
      </c>
      <c r="C8" s="90"/>
      <c r="D8" s="107">
        <f>投入係数表!AL8</f>
        <v>0</v>
      </c>
      <c r="E8" s="110">
        <f t="shared" si="9"/>
        <v>0</v>
      </c>
      <c r="F8" s="85">
        <f>分析係数表!C11</f>
        <v>1.1623683254631256E-2</v>
      </c>
      <c r="G8" s="110">
        <f t="shared" si="0"/>
        <v>0</v>
      </c>
      <c r="H8" s="110">
        <v>1.1118308875885223E-3</v>
      </c>
      <c r="I8" s="110">
        <f t="shared" si="1"/>
        <v>1.1118308875885223E-3</v>
      </c>
      <c r="J8" s="85">
        <f>分析係数表!G11</f>
        <v>0.35416666666666669</v>
      </c>
      <c r="K8" s="111">
        <f t="shared" si="2"/>
        <v>3.9377343935426834E-4</v>
      </c>
      <c r="L8" s="79"/>
      <c r="M8" s="80"/>
      <c r="N8" s="81">
        <f>分析係数表!H11</f>
        <v>-1.9668971214460629E-5</v>
      </c>
      <c r="O8" s="82">
        <f t="shared" si="3"/>
        <v>-4.8058905334799352E-4</v>
      </c>
      <c r="P8" s="76">
        <f>分析係数表!C11</f>
        <v>1.1623683254631256E-2</v>
      </c>
      <c r="Q8" s="82">
        <f t="shared" si="4"/>
        <v>-5.5862149317601596E-6</v>
      </c>
      <c r="R8" s="83">
        <v>1.6412354782118527E-3</v>
      </c>
      <c r="S8" s="84">
        <f t="shared" si="5"/>
        <v>2.753066365800375E-3</v>
      </c>
      <c r="T8" s="85">
        <f>分析係数表!F11</f>
        <v>0.60416666666666663</v>
      </c>
      <c r="U8" s="86">
        <f t="shared" si="6"/>
        <v>1.6633109293377264E-3</v>
      </c>
      <c r="V8" s="87">
        <f>分析係数表!D11</f>
        <v>8.3333333333333329E-2</v>
      </c>
      <c r="W8" s="167">
        <f t="shared" si="7"/>
        <v>0</v>
      </c>
      <c r="X8" s="76">
        <f>分析係数表!E11</f>
        <v>6.25E-2</v>
      </c>
      <c r="Y8" s="166">
        <f t="shared" si="8"/>
        <v>0</v>
      </c>
    </row>
    <row r="9" spans="1:25" x14ac:dyDescent="0.2">
      <c r="A9" s="6" t="s">
        <v>222</v>
      </c>
      <c r="B9" s="5" t="s">
        <v>190</v>
      </c>
      <c r="C9" s="90"/>
      <c r="D9" s="107">
        <f>投入係数表!AL9</f>
        <v>0</v>
      </c>
      <c r="E9" s="110">
        <f t="shared" si="9"/>
        <v>0</v>
      </c>
      <c r="F9" s="85">
        <f>分析係数表!C12</f>
        <v>0.11373523927905527</v>
      </c>
      <c r="G9" s="110">
        <f t="shared" si="0"/>
        <v>0</v>
      </c>
      <c r="H9" s="110">
        <v>6.7973934624036424E-4</v>
      </c>
      <c r="I9" s="110">
        <f t="shared" si="1"/>
        <v>6.7973934624036424E-4</v>
      </c>
      <c r="J9" s="85">
        <f>分析係数表!G12</f>
        <v>0.14013636107511129</v>
      </c>
      <c r="K9" s="111">
        <f t="shared" si="2"/>
        <v>9.5256198461699776E-5</v>
      </c>
      <c r="L9" s="79"/>
      <c r="M9" s="80"/>
      <c r="N9" s="81">
        <f>分析係数表!H12</f>
        <v>9.2788371704218012E-2</v>
      </c>
      <c r="O9" s="82">
        <f t="shared" si="3"/>
        <v>2.2671788591691593</v>
      </c>
      <c r="P9" s="76">
        <f>分析係数表!C12</f>
        <v>0.11373523927905527</v>
      </c>
      <c r="Q9" s="82">
        <f t="shared" si="4"/>
        <v>0.25785813003601987</v>
      </c>
      <c r="R9" s="83">
        <v>0.29135417736475477</v>
      </c>
      <c r="S9" s="84">
        <f t="shared" si="5"/>
        <v>0.29203391671099516</v>
      </c>
      <c r="T9" s="85">
        <f>分析係数表!F12</f>
        <v>0.31610976503070942</v>
      </c>
      <c r="U9" s="86">
        <f t="shared" si="6"/>
        <v>9.2314772792510449E-2</v>
      </c>
      <c r="V9" s="87">
        <f>分析係数表!D12</f>
        <v>5.0318363667098666E-2</v>
      </c>
      <c r="W9" s="167">
        <f t="shared" si="7"/>
        <v>0</v>
      </c>
      <c r="X9" s="76">
        <f>分析係数表!E12</f>
        <v>4.4345523187017524E-2</v>
      </c>
      <c r="Y9" s="166">
        <f t="shared" si="8"/>
        <v>0</v>
      </c>
    </row>
    <row r="10" spans="1:25" x14ac:dyDescent="0.2">
      <c r="A10" s="6" t="s">
        <v>223</v>
      </c>
      <c r="B10" s="5" t="s">
        <v>28</v>
      </c>
      <c r="C10" s="90"/>
      <c r="D10" s="107">
        <f>投入係数表!AL10</f>
        <v>2.4531024531024531E-3</v>
      </c>
      <c r="E10" s="110">
        <f t="shared" si="9"/>
        <v>0.24531024531024531</v>
      </c>
      <c r="F10" s="85">
        <f>分析係数表!C13</f>
        <v>0</v>
      </c>
      <c r="G10" s="110">
        <f t="shared" si="0"/>
        <v>0</v>
      </c>
      <c r="H10" s="110">
        <v>0</v>
      </c>
      <c r="I10" s="110">
        <f t="shared" si="1"/>
        <v>0</v>
      </c>
      <c r="J10" s="85">
        <f>分析係数表!G13</f>
        <v>0.2455470737913486</v>
      </c>
      <c r="K10" s="111">
        <f t="shared" si="2"/>
        <v>0</v>
      </c>
      <c r="L10" s="79"/>
      <c r="M10" s="80"/>
      <c r="N10" s="81">
        <f>分析係数表!H13</f>
        <v>1.4053479932732118E-2</v>
      </c>
      <c r="O10" s="82">
        <f t="shared" si="3"/>
        <v>0.34338087861714134</v>
      </c>
      <c r="P10" s="76">
        <f>分析係数表!C13</f>
        <v>0</v>
      </c>
      <c r="Q10" s="82">
        <f t="shared" si="4"/>
        <v>0</v>
      </c>
      <c r="R10" s="83">
        <v>0</v>
      </c>
      <c r="S10" s="84">
        <f t="shared" si="5"/>
        <v>0</v>
      </c>
      <c r="T10" s="85">
        <f>分析係数表!F13</f>
        <v>0.38422391857506361</v>
      </c>
      <c r="U10" s="86">
        <f t="shared" si="6"/>
        <v>0</v>
      </c>
      <c r="V10" s="87">
        <f>分析係数表!D13</f>
        <v>0.11195928753180662</v>
      </c>
      <c r="W10" s="167">
        <f t="shared" si="7"/>
        <v>0</v>
      </c>
      <c r="X10" s="76">
        <f>分析係数表!E13</f>
        <v>9.6692111959287536E-2</v>
      </c>
      <c r="Y10" s="166">
        <f t="shared" si="8"/>
        <v>0</v>
      </c>
    </row>
    <row r="11" spans="1:25" x14ac:dyDescent="0.2">
      <c r="A11" s="6" t="s">
        <v>224</v>
      </c>
      <c r="B11" s="5" t="s">
        <v>267</v>
      </c>
      <c r="C11" s="90"/>
      <c r="D11" s="107">
        <f>投入係数表!AL11</f>
        <v>3.6075036075036075E-3</v>
      </c>
      <c r="E11" s="110">
        <f t="shared" si="9"/>
        <v>0.36075036075036077</v>
      </c>
      <c r="F11" s="85">
        <f>分析係数表!C14</f>
        <v>8.3810515356585125E-2</v>
      </c>
      <c r="G11" s="110">
        <f t="shared" si="0"/>
        <v>3.0234673649561734E-2</v>
      </c>
      <c r="H11" s="110">
        <v>4.3143575049799203E-2</v>
      </c>
      <c r="I11" s="110">
        <f t="shared" si="1"/>
        <v>4.3143575049799203E-2</v>
      </c>
      <c r="J11" s="85">
        <f>分析係数表!G14</f>
        <v>0.16188655194391333</v>
      </c>
      <c r="K11" s="111">
        <f t="shared" si="2"/>
        <v>6.984364603345442E-3</v>
      </c>
      <c r="L11" s="79"/>
      <c r="M11" s="80"/>
      <c r="N11" s="81">
        <f>分析係数表!H14</f>
        <v>1.1703037872604074E-3</v>
      </c>
      <c r="O11" s="82">
        <f t="shared" si="3"/>
        <v>2.8595048674205613E-2</v>
      </c>
      <c r="P11" s="76">
        <f>分析係数表!C14</f>
        <v>8.3810515356585125E-2</v>
      </c>
      <c r="Q11" s="82">
        <f t="shared" si="4"/>
        <v>2.3965657660318085E-3</v>
      </c>
      <c r="R11" s="83">
        <v>8.9805823099483005E-3</v>
      </c>
      <c r="S11" s="84">
        <f t="shared" si="5"/>
        <v>5.21241573597475E-2</v>
      </c>
      <c r="T11" s="85">
        <f>分析係数表!F14</f>
        <v>0.30656469088591459</v>
      </c>
      <c r="U11" s="86">
        <f t="shared" si="6"/>
        <v>1.5979426188679761E-2</v>
      </c>
      <c r="V11" s="87">
        <f>分析係数表!D14</f>
        <v>7.2020395156150413E-2</v>
      </c>
      <c r="W11" s="167">
        <f t="shared" si="7"/>
        <v>0</v>
      </c>
      <c r="X11" s="76">
        <f>分析係数表!E14</f>
        <v>4.2702358189929894E-2</v>
      </c>
      <c r="Y11" s="166">
        <f t="shared" si="8"/>
        <v>0</v>
      </c>
    </row>
    <row r="12" spans="1:25" x14ac:dyDescent="0.2">
      <c r="A12" s="6" t="s">
        <v>225</v>
      </c>
      <c r="B12" s="5" t="s">
        <v>29</v>
      </c>
      <c r="C12" s="90"/>
      <c r="D12" s="107">
        <f>投入係数表!AL12</f>
        <v>3.8961038961038961E-3</v>
      </c>
      <c r="E12" s="110">
        <f t="shared" si="9"/>
        <v>0.38961038961038963</v>
      </c>
      <c r="F12" s="85">
        <f>分析係数表!C15</f>
        <v>0</v>
      </c>
      <c r="G12" s="110">
        <f t="shared" si="0"/>
        <v>0</v>
      </c>
      <c r="H12" s="110">
        <v>0</v>
      </c>
      <c r="I12" s="110">
        <f t="shared" si="1"/>
        <v>0</v>
      </c>
      <c r="J12" s="85">
        <f>分析係数表!G15</f>
        <v>9.2838196286472149E-2</v>
      </c>
      <c r="K12" s="111">
        <f t="shared" si="2"/>
        <v>0</v>
      </c>
      <c r="L12" s="79"/>
      <c r="M12" s="80"/>
      <c r="N12" s="81">
        <f>分析係数表!H15</f>
        <v>8.5658369638976026E-3</v>
      </c>
      <c r="O12" s="82">
        <f t="shared" si="3"/>
        <v>0.20929653273305115</v>
      </c>
      <c r="P12" s="76">
        <f>分析係数表!C15</f>
        <v>0</v>
      </c>
      <c r="Q12" s="82">
        <f t="shared" si="4"/>
        <v>0</v>
      </c>
      <c r="R12" s="83">
        <v>0</v>
      </c>
      <c r="S12" s="84">
        <f t="shared" si="5"/>
        <v>0</v>
      </c>
      <c r="T12" s="85">
        <f>分析係数表!F15</f>
        <v>0.29973474801061006</v>
      </c>
      <c r="U12" s="86">
        <f t="shared" si="6"/>
        <v>0</v>
      </c>
      <c r="V12" s="87">
        <f>分析係数表!D15</f>
        <v>0</v>
      </c>
      <c r="W12" s="167">
        <f t="shared" si="7"/>
        <v>0</v>
      </c>
      <c r="X12" s="76">
        <f>分析係数表!E15</f>
        <v>0</v>
      </c>
      <c r="Y12" s="166">
        <f t="shared" si="8"/>
        <v>0</v>
      </c>
    </row>
    <row r="13" spans="1:25" x14ac:dyDescent="0.2">
      <c r="A13" s="6" t="s">
        <v>226</v>
      </c>
      <c r="B13" s="5" t="s">
        <v>30</v>
      </c>
      <c r="C13" s="90"/>
      <c r="D13" s="107">
        <f>投入係数表!AL13</f>
        <v>2.1645021645021645E-3</v>
      </c>
      <c r="E13" s="110">
        <f t="shared" si="9"/>
        <v>0.21645021645021645</v>
      </c>
      <c r="F13" s="85">
        <f>分析係数表!C16</f>
        <v>0.33235149729995095</v>
      </c>
      <c r="G13" s="110">
        <f t="shared" si="0"/>
        <v>7.1937553528127904E-2</v>
      </c>
      <c r="H13" s="110">
        <v>9.6018954081331653E-2</v>
      </c>
      <c r="I13" s="110">
        <f t="shared" si="1"/>
        <v>9.6018954081331653E-2</v>
      </c>
      <c r="J13" s="85">
        <f>分析係数表!G16</f>
        <v>3.3478406427854032E-2</v>
      </c>
      <c r="K13" s="111">
        <f t="shared" si="2"/>
        <v>3.2145615695122749E-3</v>
      </c>
      <c r="L13" s="79"/>
      <c r="M13" s="80"/>
      <c r="N13" s="81">
        <f>分析係数表!H16</f>
        <v>1.6757963474720455E-2</v>
      </c>
      <c r="O13" s="82">
        <f t="shared" si="3"/>
        <v>0.40946187345249047</v>
      </c>
      <c r="P13" s="76">
        <f>分析係数表!C16</f>
        <v>0.33235149729995095</v>
      </c>
      <c r="Q13" s="82">
        <f t="shared" si="4"/>
        <v>0.13608526672917826</v>
      </c>
      <c r="R13" s="83">
        <v>0.16808827909396767</v>
      </c>
      <c r="S13" s="84">
        <f t="shared" si="5"/>
        <v>0.26410723317529933</v>
      </c>
      <c r="T13" s="85">
        <f>分析係数表!F16</f>
        <v>0.28858386340810177</v>
      </c>
      <c r="U13" s="86">
        <f t="shared" si="6"/>
        <v>7.6217085703752269E-2</v>
      </c>
      <c r="V13" s="87">
        <f>分析係数表!D16</f>
        <v>0</v>
      </c>
      <c r="W13" s="167">
        <f t="shared" si="7"/>
        <v>0</v>
      </c>
      <c r="X13" s="76">
        <f>分析係数表!E16</f>
        <v>0</v>
      </c>
      <c r="Y13" s="166">
        <f t="shared" si="8"/>
        <v>0</v>
      </c>
    </row>
    <row r="14" spans="1:25" x14ac:dyDescent="0.2">
      <c r="A14" s="6" t="s">
        <v>2</v>
      </c>
      <c r="B14" s="5" t="s">
        <v>364</v>
      </c>
      <c r="C14" s="90"/>
      <c r="D14" s="107">
        <f>投入係数表!AL14</f>
        <v>8.658008658008658E-3</v>
      </c>
      <c r="E14" s="110">
        <f t="shared" si="9"/>
        <v>0.86580086580086579</v>
      </c>
      <c r="F14" s="85">
        <f>分析係数表!C17</f>
        <v>6.074586697424067E-2</v>
      </c>
      <c r="G14" s="110">
        <f t="shared" si="0"/>
        <v>5.2593824220121793E-2</v>
      </c>
      <c r="H14" s="110">
        <v>5.9686506345456414E-2</v>
      </c>
      <c r="I14" s="110">
        <f t="shared" si="1"/>
        <v>5.9686506345456414E-2</v>
      </c>
      <c r="J14" s="85">
        <f>分析係数表!G17</f>
        <v>0.21321961620469082</v>
      </c>
      <c r="K14" s="111">
        <f t="shared" si="2"/>
        <v>1.272633397557706E-2</v>
      </c>
      <c r="L14" s="79"/>
      <c r="M14" s="80"/>
      <c r="N14" s="81">
        <f>分析係数表!H17</f>
        <v>2.8520008260967912E-3</v>
      </c>
      <c r="O14" s="82">
        <f t="shared" si="3"/>
        <v>6.9685412735459057E-2</v>
      </c>
      <c r="P14" s="76">
        <f>分析係数表!C17</f>
        <v>6.074586697424067E-2</v>
      </c>
      <c r="Q14" s="82">
        <f t="shared" si="4"/>
        <v>4.2331008120732525E-3</v>
      </c>
      <c r="R14" s="83">
        <v>7.7213259904411859E-3</v>
      </c>
      <c r="S14" s="84">
        <f t="shared" si="5"/>
        <v>6.7407832335897602E-2</v>
      </c>
      <c r="T14" s="85">
        <f>分析係数表!F17</f>
        <v>0.32302771855010659</v>
      </c>
      <c r="U14" s="86">
        <f t="shared" si="6"/>
        <v>2.1774598291873105E-2</v>
      </c>
      <c r="V14" s="87">
        <f>分析係数表!D17</f>
        <v>9.5948827292110878E-2</v>
      </c>
      <c r="W14" s="167">
        <f t="shared" si="7"/>
        <v>0</v>
      </c>
      <c r="X14" s="76">
        <f>分析係数表!E17</f>
        <v>8.8486140724946691E-2</v>
      </c>
      <c r="Y14" s="166">
        <f t="shared" si="8"/>
        <v>0</v>
      </c>
    </row>
    <row r="15" spans="1:25" x14ac:dyDescent="0.2">
      <c r="A15" s="6" t="s">
        <v>3</v>
      </c>
      <c r="B15" s="5" t="s">
        <v>31</v>
      </c>
      <c r="C15" s="90"/>
      <c r="D15" s="107">
        <f>投入係数表!AL15</f>
        <v>7.215007215007215E-4</v>
      </c>
      <c r="E15" s="110">
        <f t="shared" si="9"/>
        <v>7.2150072150072145E-2</v>
      </c>
      <c r="F15" s="85">
        <f>分析係数表!C18</f>
        <v>0.54911591355599221</v>
      </c>
      <c r="G15" s="110">
        <f t="shared" si="0"/>
        <v>3.9618752781817618E-2</v>
      </c>
      <c r="H15" s="110">
        <v>5.6520907008416922E-2</v>
      </c>
      <c r="I15" s="110">
        <f t="shared" si="1"/>
        <v>5.6520907008416922E-2</v>
      </c>
      <c r="J15" s="85">
        <f>分析係数表!G18</f>
        <v>0.21576398062527521</v>
      </c>
      <c r="K15" s="111">
        <f t="shared" si="2"/>
        <v>1.219517588468705E-2</v>
      </c>
      <c r="L15" s="79"/>
      <c r="M15" s="80"/>
      <c r="N15" s="81">
        <f>分析係数表!H18</f>
        <v>4.5238633793259444E-4</v>
      </c>
      <c r="O15" s="82">
        <f t="shared" si="3"/>
        <v>1.1053548227003851E-2</v>
      </c>
      <c r="P15" s="76">
        <f>分析係数表!C18</f>
        <v>0.54911591355599221</v>
      </c>
      <c r="Q15" s="82">
        <f t="shared" si="4"/>
        <v>6.069679232706438E-3</v>
      </c>
      <c r="R15" s="83">
        <v>1.4115451631729293E-2</v>
      </c>
      <c r="S15" s="84">
        <f t="shared" si="5"/>
        <v>7.063635864014621E-2</v>
      </c>
      <c r="T15" s="85">
        <f>分析係数表!F18</f>
        <v>0.45985615734624979</v>
      </c>
      <c r="U15" s="86">
        <f t="shared" si="6"/>
        <v>3.2482564453189207E-2</v>
      </c>
      <c r="V15" s="87">
        <f>分析係数表!D18</f>
        <v>0.12417437252311757</v>
      </c>
      <c r="W15" s="167">
        <f t="shared" si="7"/>
        <v>0</v>
      </c>
      <c r="X15" s="76">
        <f>分析係数表!E18</f>
        <v>0.10024952297079114</v>
      </c>
      <c r="Y15" s="166">
        <f t="shared" si="8"/>
        <v>0</v>
      </c>
    </row>
    <row r="16" spans="1:25" x14ac:dyDescent="0.2">
      <c r="A16" s="6" t="s">
        <v>4</v>
      </c>
      <c r="B16" s="5" t="s">
        <v>32</v>
      </c>
      <c r="C16" s="90"/>
      <c r="D16" s="107">
        <f>投入係数表!AL16</f>
        <v>0</v>
      </c>
      <c r="E16" s="110">
        <f t="shared" si="9"/>
        <v>0</v>
      </c>
      <c r="F16" s="85">
        <f>分析係数表!C19</f>
        <v>2.9142663503896937E-2</v>
      </c>
      <c r="G16" s="110">
        <f t="shared" si="0"/>
        <v>0</v>
      </c>
      <c r="H16" s="110">
        <v>9.69725206444478E-4</v>
      </c>
      <c r="I16" s="110">
        <f t="shared" si="1"/>
        <v>9.69725206444478E-4</v>
      </c>
      <c r="J16" s="85">
        <f>分析係数表!G19</f>
        <v>5.9139784946236562E-2</v>
      </c>
      <c r="K16" s="111">
        <f t="shared" si="2"/>
        <v>5.7349340166071285E-5</v>
      </c>
      <c r="L16" s="79"/>
      <c r="M16" s="80"/>
      <c r="N16" s="81">
        <f>分析係数表!H19</f>
        <v>-1.1801382728676376E-4</v>
      </c>
      <c r="O16" s="82">
        <f t="shared" si="3"/>
        <v>-2.883534320087961E-3</v>
      </c>
      <c r="P16" s="76">
        <f>分析係数表!C19</f>
        <v>2.9142663503896937E-2</v>
      </c>
      <c r="Q16" s="82">
        <f t="shared" si="4"/>
        <v>-8.4033870392261696E-5</v>
      </c>
      <c r="R16" s="83">
        <v>1.7963994653395136E-4</v>
      </c>
      <c r="S16" s="84">
        <f t="shared" si="5"/>
        <v>1.1493651529784293E-3</v>
      </c>
      <c r="T16" s="85">
        <f>分析係数表!F19</f>
        <v>0.2446236559139785</v>
      </c>
      <c r="U16" s="86">
        <f t="shared" si="6"/>
        <v>2.8116190570171256E-4</v>
      </c>
      <c r="V16" s="87">
        <f>分析係数表!D19</f>
        <v>3.4946236559139782E-2</v>
      </c>
      <c r="W16" s="167">
        <f t="shared" si="7"/>
        <v>0</v>
      </c>
      <c r="X16" s="76">
        <f>分析係数表!E19</f>
        <v>1.8817204301075269E-2</v>
      </c>
      <c r="Y16" s="166">
        <f t="shared" si="8"/>
        <v>0</v>
      </c>
    </row>
    <row r="17" spans="1:25" x14ac:dyDescent="0.2">
      <c r="A17" s="6" t="s">
        <v>5</v>
      </c>
      <c r="B17" s="5" t="s">
        <v>33</v>
      </c>
      <c r="C17" s="90"/>
      <c r="D17" s="107">
        <f>投入係数表!AL17</f>
        <v>2.886002886002886E-4</v>
      </c>
      <c r="E17" s="110">
        <f t="shared" si="9"/>
        <v>2.886002886002886E-2</v>
      </c>
      <c r="F17" s="85">
        <f>分析係数表!C20</f>
        <v>9.9464422341239977E-3</v>
      </c>
      <c r="G17" s="110">
        <f t="shared" si="0"/>
        <v>2.8705460993142852E-4</v>
      </c>
      <c r="H17" s="110">
        <v>5.7575139202856391E-4</v>
      </c>
      <c r="I17" s="110">
        <f t="shared" si="1"/>
        <v>5.7575139202856391E-4</v>
      </c>
      <c r="J17" s="85">
        <f>分析係数表!G20</f>
        <v>0.10126582278481013</v>
      </c>
      <c r="K17" s="111">
        <f t="shared" si="2"/>
        <v>5.8303938433272294E-5</v>
      </c>
      <c r="L17" s="79"/>
      <c r="M17" s="80"/>
      <c r="N17" s="81">
        <f>分析係数表!H20</f>
        <v>5.6056567961212792E-4</v>
      </c>
      <c r="O17" s="82">
        <f t="shared" si="3"/>
        <v>1.3696788020417815E-2</v>
      </c>
      <c r="P17" s="76">
        <f>分析係数表!C20</f>
        <v>9.9464422341239977E-3</v>
      </c>
      <c r="Q17" s="82">
        <f t="shared" si="4"/>
        <v>1.3623431083812737E-4</v>
      </c>
      <c r="R17" s="83">
        <v>2.4614462456035559E-4</v>
      </c>
      <c r="S17" s="84">
        <f t="shared" si="5"/>
        <v>8.2189601658891949E-4</v>
      </c>
      <c r="T17" s="85">
        <f>分析係数表!F20</f>
        <v>0.22784810126582278</v>
      </c>
      <c r="U17" s="86">
        <f t="shared" si="6"/>
        <v>1.8726744681772848E-4</v>
      </c>
      <c r="V17" s="87">
        <f>分析係数表!D20</f>
        <v>1.2658227848101266E-2</v>
      </c>
      <c r="W17" s="167">
        <f t="shared" si="7"/>
        <v>0</v>
      </c>
      <c r="X17" s="76">
        <f>分析係数表!E20</f>
        <v>0</v>
      </c>
      <c r="Y17" s="166">
        <f t="shared" si="8"/>
        <v>0</v>
      </c>
    </row>
    <row r="18" spans="1:25" x14ac:dyDescent="0.2">
      <c r="A18" s="6" t="s">
        <v>6</v>
      </c>
      <c r="B18" s="5" t="s">
        <v>34</v>
      </c>
      <c r="C18" s="90"/>
      <c r="D18" s="107">
        <f>投入係数表!AL18</f>
        <v>1.0101010101010101E-3</v>
      </c>
      <c r="E18" s="110">
        <f t="shared" si="9"/>
        <v>0.10101010101010101</v>
      </c>
      <c r="F18" s="85">
        <f>分析係数表!C21</f>
        <v>0.16340425531914893</v>
      </c>
      <c r="G18" s="110">
        <f t="shared" si="0"/>
        <v>1.6505480335267567E-2</v>
      </c>
      <c r="H18" s="110">
        <v>2.3558085457713002E-2</v>
      </c>
      <c r="I18" s="110">
        <f t="shared" si="1"/>
        <v>2.3558085457713002E-2</v>
      </c>
      <c r="J18" s="85">
        <f>分析係数表!G21</f>
        <v>0.28521373510861947</v>
      </c>
      <c r="K18" s="111">
        <f t="shared" si="2"/>
        <v>6.719089545402377E-3</v>
      </c>
      <c r="L18" s="79"/>
      <c r="M18" s="80"/>
      <c r="N18" s="81">
        <f>分析係数表!H21</f>
        <v>9.2444164707964954E-4</v>
      </c>
      <c r="O18" s="82">
        <f t="shared" si="3"/>
        <v>2.2587685507355695E-2</v>
      </c>
      <c r="P18" s="76">
        <f>分析係数表!C21</f>
        <v>0.16340425531914893</v>
      </c>
      <c r="Q18" s="82">
        <f t="shared" si="4"/>
        <v>3.6909239297125899E-3</v>
      </c>
      <c r="R18" s="83">
        <v>7.7833562047746512E-3</v>
      </c>
      <c r="S18" s="84">
        <f t="shared" si="5"/>
        <v>3.1341441662487653E-2</v>
      </c>
      <c r="T18" s="85">
        <f>分析係数表!F21</f>
        <v>0.42560149497780891</v>
      </c>
      <c r="U18" s="86">
        <f t="shared" si="6"/>
        <v>1.3338964426314531E-2</v>
      </c>
      <c r="V18" s="87">
        <f>分析係数表!D21</f>
        <v>2.6862882504087832E-2</v>
      </c>
      <c r="W18" s="167">
        <f t="shared" si="7"/>
        <v>0</v>
      </c>
      <c r="X18" s="76">
        <f>分析係数表!E21</f>
        <v>1.5884139219808455E-2</v>
      </c>
      <c r="Y18" s="166">
        <f t="shared" si="8"/>
        <v>0</v>
      </c>
    </row>
    <row r="19" spans="1:25" x14ac:dyDescent="0.2">
      <c r="A19" s="6" t="s">
        <v>7</v>
      </c>
      <c r="B19" s="5" t="s">
        <v>268</v>
      </c>
      <c r="C19" s="90"/>
      <c r="D19" s="107">
        <f>投入係数表!AL19</f>
        <v>6.6378066378066378E-3</v>
      </c>
      <c r="E19" s="110">
        <f t="shared" si="9"/>
        <v>0.6637806637806638</v>
      </c>
      <c r="F19" s="85">
        <f>分析係数表!C22</f>
        <v>3.8216560509554132E-2</v>
      </c>
      <c r="G19" s="110">
        <f t="shared" si="0"/>
        <v>2.5367413902445745E-2</v>
      </c>
      <c r="H19" s="110">
        <v>2.7523164485880082E-2</v>
      </c>
      <c r="I19" s="110">
        <f t="shared" si="1"/>
        <v>2.7523164485880082E-2</v>
      </c>
      <c r="J19" s="85">
        <f>分析係数表!G22</f>
        <v>0.19408999328408327</v>
      </c>
      <c r="K19" s="111">
        <f t="shared" si="2"/>
        <v>5.3419708102211841E-3</v>
      </c>
      <c r="L19" s="79"/>
      <c r="M19" s="80"/>
      <c r="N19" s="81">
        <f>分析係数表!H22</f>
        <v>3.9337942428921259E-5</v>
      </c>
      <c r="O19" s="82">
        <f t="shared" si="3"/>
        <v>9.6117810669598704E-4</v>
      </c>
      <c r="P19" s="76">
        <f>分析係数表!C22</f>
        <v>3.8216560509554132E-2</v>
      </c>
      <c r="Q19" s="82">
        <f t="shared" si="4"/>
        <v>3.6732921275005868E-5</v>
      </c>
      <c r="R19" s="83">
        <v>3.4323970460497729E-4</v>
      </c>
      <c r="S19" s="84">
        <f t="shared" si="5"/>
        <v>2.7866404190485059E-2</v>
      </c>
      <c r="T19" s="85">
        <f>分析係数表!F22</f>
        <v>0.41168569509738079</v>
      </c>
      <c r="U19" s="86">
        <f t="shared" si="6"/>
        <v>1.1472199979024406E-2</v>
      </c>
      <c r="V19" s="87">
        <f>分析係数表!D22</f>
        <v>5.4398925453324379E-2</v>
      </c>
      <c r="W19" s="167">
        <f t="shared" si="7"/>
        <v>0</v>
      </c>
      <c r="X19" s="76">
        <f>分析係数表!E22</f>
        <v>5.104096709200806E-2</v>
      </c>
      <c r="Y19" s="166">
        <f t="shared" si="8"/>
        <v>0</v>
      </c>
    </row>
    <row r="20" spans="1:25" x14ac:dyDescent="0.2">
      <c r="A20" s="6" t="s">
        <v>8</v>
      </c>
      <c r="B20" s="5" t="s">
        <v>269</v>
      </c>
      <c r="C20" s="90"/>
      <c r="D20" s="107">
        <f>投入係数表!AL20</f>
        <v>9.8124098124098124E-3</v>
      </c>
      <c r="E20" s="110">
        <f t="shared" si="9"/>
        <v>0.98124098124098125</v>
      </c>
      <c r="F20" s="85">
        <f>分析係数表!C23</f>
        <v>0</v>
      </c>
      <c r="G20" s="110">
        <f t="shared" si="0"/>
        <v>0</v>
      </c>
      <c r="H20" s="110">
        <v>0</v>
      </c>
      <c r="I20" s="110">
        <f t="shared" si="1"/>
        <v>0</v>
      </c>
      <c r="J20" s="85">
        <f>分析係数表!G23</f>
        <v>0.21578395385422128</v>
      </c>
      <c r="K20" s="111">
        <f t="shared" si="2"/>
        <v>0</v>
      </c>
      <c r="L20" s="79"/>
      <c r="M20" s="80"/>
      <c r="N20" s="81">
        <f>分析係数表!H23</f>
        <v>2.9503456821690941E-5</v>
      </c>
      <c r="O20" s="82">
        <f t="shared" si="3"/>
        <v>7.2088358002199025E-4</v>
      </c>
      <c r="P20" s="76">
        <f>分析係数表!C23</f>
        <v>0</v>
      </c>
      <c r="Q20" s="82">
        <f t="shared" si="4"/>
        <v>0</v>
      </c>
      <c r="R20" s="83">
        <v>0</v>
      </c>
      <c r="S20" s="84">
        <f t="shared" si="5"/>
        <v>0</v>
      </c>
      <c r="T20" s="85">
        <f>分析係数表!F23</f>
        <v>0.44087572102779232</v>
      </c>
      <c r="U20" s="86">
        <f t="shared" si="6"/>
        <v>0</v>
      </c>
      <c r="V20" s="87">
        <f>分析係数表!D23</f>
        <v>3.2773990561090718E-2</v>
      </c>
      <c r="W20" s="167">
        <f t="shared" si="7"/>
        <v>0</v>
      </c>
      <c r="X20" s="76">
        <f>分析係数表!E23</f>
        <v>2.9103303618248557E-2</v>
      </c>
      <c r="Y20" s="166">
        <f t="shared" si="8"/>
        <v>0</v>
      </c>
    </row>
    <row r="21" spans="1:25" x14ac:dyDescent="0.2">
      <c r="A21" s="6" t="s">
        <v>9</v>
      </c>
      <c r="B21" s="5" t="s">
        <v>270</v>
      </c>
      <c r="C21" s="90"/>
      <c r="D21" s="107">
        <f>投入係数表!AL21</f>
        <v>3.6075036075036075E-3</v>
      </c>
      <c r="E21" s="110">
        <f t="shared" si="9"/>
        <v>0.36075036075036077</v>
      </c>
      <c r="F21" s="85">
        <f>分析係数表!C24</f>
        <v>0.44444444444444442</v>
      </c>
      <c r="G21" s="110">
        <f t="shared" si="0"/>
        <v>0.160333493666827</v>
      </c>
      <c r="H21" s="110">
        <v>0.18086855654310388</v>
      </c>
      <c r="I21" s="110">
        <f t="shared" si="1"/>
        <v>0.18086855654310388</v>
      </c>
      <c r="J21" s="85">
        <f>分析係数表!G24</f>
        <v>0.20874587458745875</v>
      </c>
      <c r="K21" s="111">
        <f t="shared" si="2"/>
        <v>3.7755565020961453E-2</v>
      </c>
      <c r="L21" s="79"/>
      <c r="M21" s="80"/>
      <c r="N21" s="81">
        <f>分析係数表!H24</f>
        <v>3.6387596746752162E-4</v>
      </c>
      <c r="O21" s="82">
        <f t="shared" si="3"/>
        <v>8.8908974869378807E-3</v>
      </c>
      <c r="P21" s="76">
        <f>分析係数表!C24</f>
        <v>0.44444444444444442</v>
      </c>
      <c r="Q21" s="82">
        <f t="shared" si="4"/>
        <v>3.9515099941946135E-3</v>
      </c>
      <c r="R21" s="83">
        <v>1.3770124997661601E-2</v>
      </c>
      <c r="S21" s="84">
        <f t="shared" si="5"/>
        <v>0.19463868154076547</v>
      </c>
      <c r="T21" s="85">
        <f>分析係数表!F24</f>
        <v>0.39356435643564358</v>
      </c>
      <c r="U21" s="86">
        <f t="shared" si="6"/>
        <v>7.6602847438073537E-2</v>
      </c>
      <c r="V21" s="87">
        <f>分析係数表!D24</f>
        <v>4.9504950495049507E-2</v>
      </c>
      <c r="W21" s="167">
        <f t="shared" si="7"/>
        <v>0</v>
      </c>
      <c r="X21" s="76">
        <f>分析係数表!E24</f>
        <v>5.1980198019801978E-2</v>
      </c>
      <c r="Y21" s="166">
        <f t="shared" si="8"/>
        <v>0</v>
      </c>
    </row>
    <row r="22" spans="1:25" x14ac:dyDescent="0.2">
      <c r="A22" s="6" t="s">
        <v>10</v>
      </c>
      <c r="B22" s="5" t="s">
        <v>271</v>
      </c>
      <c r="C22" s="90"/>
      <c r="D22" s="107">
        <f>投入係数表!AL22</f>
        <v>9.8124098124098124E-3</v>
      </c>
      <c r="E22" s="110">
        <f t="shared" si="9"/>
        <v>0.98124098124098125</v>
      </c>
      <c r="F22" s="85">
        <f>分析係数表!C25</f>
        <v>6.3926940639269514E-3</v>
      </c>
      <c r="G22" s="110">
        <f t="shared" si="0"/>
        <v>6.2727733960610777E-3</v>
      </c>
      <c r="H22" s="110">
        <v>7.0238439235002876E-3</v>
      </c>
      <c r="I22" s="110">
        <f t="shared" si="1"/>
        <v>7.0238439235002876E-3</v>
      </c>
      <c r="J22" s="85">
        <f>分析係数表!G25</f>
        <v>0.2</v>
      </c>
      <c r="K22" s="111">
        <f t="shared" si="2"/>
        <v>1.4047687847000576E-3</v>
      </c>
      <c r="L22" s="79"/>
      <c r="M22" s="80"/>
      <c r="N22" s="81">
        <f>分析係数表!H25</f>
        <v>5.212277371832066E-4</v>
      </c>
      <c r="O22" s="82">
        <f t="shared" si="3"/>
        <v>1.2735609913721828E-2</v>
      </c>
      <c r="P22" s="76">
        <f>分析係数表!C25</f>
        <v>6.3926940639269514E-3</v>
      </c>
      <c r="Q22" s="82">
        <f t="shared" si="4"/>
        <v>8.1414857895938754E-5</v>
      </c>
      <c r="R22" s="83">
        <v>2.1416180015950421E-4</v>
      </c>
      <c r="S22" s="84">
        <f t="shared" si="5"/>
        <v>7.2380057236597914E-3</v>
      </c>
      <c r="T22" s="85">
        <f>分析係数表!F25</f>
        <v>0.35238095238095241</v>
      </c>
      <c r="U22" s="86">
        <f t="shared" si="6"/>
        <v>2.5505353502420221E-3</v>
      </c>
      <c r="V22" s="87">
        <f>分析係数表!D25</f>
        <v>0.33333333333333331</v>
      </c>
      <c r="W22" s="167">
        <f t="shared" si="7"/>
        <v>0</v>
      </c>
      <c r="X22" s="76">
        <f>分析係数表!E25</f>
        <v>6.6666666666666666E-2</v>
      </c>
      <c r="Y22" s="166">
        <f t="shared" si="8"/>
        <v>0</v>
      </c>
    </row>
    <row r="23" spans="1:25" x14ac:dyDescent="0.2">
      <c r="A23" s="6" t="s">
        <v>11</v>
      </c>
      <c r="B23" s="5" t="s">
        <v>35</v>
      </c>
      <c r="C23" s="90"/>
      <c r="D23" s="107">
        <f>投入係数表!AL23</f>
        <v>5.6277056277056281E-3</v>
      </c>
      <c r="E23" s="110">
        <f t="shared" si="9"/>
        <v>0.56277056277056281</v>
      </c>
      <c r="F23" s="85">
        <f>分析係数表!C26</f>
        <v>0.22258379433778064</v>
      </c>
      <c r="G23" s="110">
        <f t="shared" si="0"/>
        <v>0.12526360720308002</v>
      </c>
      <c r="H23" s="110">
        <v>0.13966230477406014</v>
      </c>
      <c r="I23" s="110">
        <f t="shared" si="1"/>
        <v>0.13966230477406014</v>
      </c>
      <c r="J23" s="85">
        <f>分析係数表!G26</f>
        <v>0.19608865710560625</v>
      </c>
      <c r="K23" s="111">
        <f t="shared" si="2"/>
        <v>2.7386193791419353E-2</v>
      </c>
      <c r="L23" s="79"/>
      <c r="M23" s="80"/>
      <c r="N23" s="81">
        <f>分析係数表!H26</f>
        <v>1.1073630793741334E-2</v>
      </c>
      <c r="O23" s="82">
        <f t="shared" si="3"/>
        <v>0.27057163703492038</v>
      </c>
      <c r="P23" s="76">
        <f>分析係数表!C26</f>
        <v>0.22258379433778064</v>
      </c>
      <c r="Q23" s="82">
        <f t="shared" si="4"/>
        <v>6.0224861611417345E-2</v>
      </c>
      <c r="R23" s="83">
        <v>6.332778375709619E-2</v>
      </c>
      <c r="S23" s="84">
        <f t="shared" si="5"/>
        <v>0.20299008853115633</v>
      </c>
      <c r="T23" s="85">
        <f>分析係数表!F26</f>
        <v>0.33481095176010428</v>
      </c>
      <c r="U23" s="86">
        <f t="shared" si="6"/>
        <v>6.7963304738984279E-2</v>
      </c>
      <c r="V23" s="87">
        <f>分析係数表!D26</f>
        <v>0.20704041720990873</v>
      </c>
      <c r="W23" s="167">
        <f t="shared" si="7"/>
        <v>0</v>
      </c>
      <c r="X23" s="76">
        <f>分析係数表!E26</f>
        <v>0.22842242503259452</v>
      </c>
      <c r="Y23" s="166">
        <f t="shared" si="8"/>
        <v>0</v>
      </c>
    </row>
    <row r="24" spans="1:25" x14ac:dyDescent="0.2">
      <c r="A24" s="6" t="s">
        <v>12</v>
      </c>
      <c r="B24" s="5" t="s">
        <v>365</v>
      </c>
      <c r="C24" s="90"/>
      <c r="D24" s="107">
        <f>投入係数表!AL24</f>
        <v>1.5873015873015873E-3</v>
      </c>
      <c r="E24" s="110">
        <f t="shared" si="9"/>
        <v>0.15873015873015872</v>
      </c>
      <c r="F24" s="85">
        <f>分析係数表!C27</f>
        <v>1.0521885521885488E-2</v>
      </c>
      <c r="G24" s="110">
        <f t="shared" si="0"/>
        <v>1.6701405590294424E-3</v>
      </c>
      <c r="H24" s="110">
        <v>1.7964121499426855E-3</v>
      </c>
      <c r="I24" s="110">
        <f t="shared" si="1"/>
        <v>1.7964121499426855E-3</v>
      </c>
      <c r="J24" s="85">
        <f>分析係数表!G27</f>
        <v>0.17391304347826086</v>
      </c>
      <c r="K24" s="111">
        <f t="shared" si="2"/>
        <v>3.1241950433785835E-4</v>
      </c>
      <c r="L24" s="79"/>
      <c r="M24" s="80"/>
      <c r="N24" s="81">
        <f>分析係数表!H27</f>
        <v>1.0867106595989497E-2</v>
      </c>
      <c r="O24" s="82">
        <f t="shared" si="3"/>
        <v>0.2655254519747664</v>
      </c>
      <c r="P24" s="76">
        <f>分析係数表!C27</f>
        <v>1.0521885521885488E-2</v>
      </c>
      <c r="Q24" s="82">
        <f t="shared" si="4"/>
        <v>2.7938284088253949E-3</v>
      </c>
      <c r="R24" s="83">
        <v>2.816649946279952E-3</v>
      </c>
      <c r="S24" s="84">
        <f t="shared" si="5"/>
        <v>4.6130620962226377E-3</v>
      </c>
      <c r="T24" s="85">
        <f>分析係数表!F27</f>
        <v>0.36231884057971014</v>
      </c>
      <c r="U24" s="86">
        <f t="shared" si="6"/>
        <v>1.6713993102255933E-3</v>
      </c>
      <c r="V24" s="87">
        <f>分析係数表!D27</f>
        <v>0</v>
      </c>
      <c r="W24" s="167">
        <f t="shared" si="7"/>
        <v>0</v>
      </c>
      <c r="X24" s="76">
        <f>分析係数表!E27</f>
        <v>0</v>
      </c>
      <c r="Y24" s="166">
        <f t="shared" si="8"/>
        <v>0</v>
      </c>
    </row>
    <row r="25" spans="1:25" x14ac:dyDescent="0.2">
      <c r="A25" s="6" t="s">
        <v>13</v>
      </c>
      <c r="B25" s="5" t="s">
        <v>191</v>
      </c>
      <c r="C25" s="90"/>
      <c r="D25" s="107">
        <f>投入係数表!AL25</f>
        <v>2.3809523809523808E-2</v>
      </c>
      <c r="E25" s="110">
        <f t="shared" si="9"/>
        <v>2.3809523809523809</v>
      </c>
      <c r="F25" s="85">
        <f>分析係数表!C28</f>
        <v>5.934473521533068E-2</v>
      </c>
      <c r="G25" s="110">
        <f t="shared" si="0"/>
        <v>0.14129698860793019</v>
      </c>
      <c r="H25" s="110">
        <v>0.15504978982505441</v>
      </c>
      <c r="I25" s="110">
        <f t="shared" si="1"/>
        <v>0.15504978982505441</v>
      </c>
      <c r="J25" s="85">
        <f>分析係数表!G28</f>
        <v>0.12525252525252525</v>
      </c>
      <c r="K25" s="111">
        <f t="shared" si="2"/>
        <v>1.9420377715461359E-2</v>
      </c>
      <c r="L25" s="79"/>
      <c r="M25" s="80"/>
      <c r="N25" s="81">
        <f>分析係数表!H28</f>
        <v>2.0780268088077654E-2</v>
      </c>
      <c r="O25" s="82">
        <f t="shared" si="3"/>
        <v>0.50774233486215514</v>
      </c>
      <c r="P25" s="76">
        <f>分析係数表!C28</f>
        <v>5.934473521533068E-2</v>
      </c>
      <c r="Q25" s="82">
        <f t="shared" si="4"/>
        <v>3.0131834420008361E-2</v>
      </c>
      <c r="R25" s="83">
        <v>3.2240550072227481E-2</v>
      </c>
      <c r="S25" s="84">
        <f t="shared" si="5"/>
        <v>0.18729033989728189</v>
      </c>
      <c r="T25" s="85">
        <f>分析係数表!F28</f>
        <v>0.21414141414141413</v>
      </c>
      <c r="U25" s="86">
        <f t="shared" si="6"/>
        <v>4.0106618240630061E-2</v>
      </c>
      <c r="V25" s="87">
        <f>分析係数表!D28</f>
        <v>5.909090909090909E-2</v>
      </c>
      <c r="W25" s="167">
        <f t="shared" si="7"/>
        <v>0</v>
      </c>
      <c r="X25" s="76">
        <f>分析係数表!E28</f>
        <v>5.4040404040404041E-2</v>
      </c>
      <c r="Y25" s="166">
        <f t="shared" si="8"/>
        <v>0</v>
      </c>
    </row>
    <row r="26" spans="1:25" x14ac:dyDescent="0.2">
      <c r="A26" s="6" t="s">
        <v>14</v>
      </c>
      <c r="B26" s="5" t="s">
        <v>50</v>
      </c>
      <c r="C26" s="90"/>
      <c r="D26" s="107">
        <f>投入係数表!AL26</f>
        <v>6.7821067821067825E-3</v>
      </c>
      <c r="E26" s="110">
        <f t="shared" si="9"/>
        <v>0.67821067821067826</v>
      </c>
      <c r="F26" s="85">
        <f>分析係数表!C29</f>
        <v>0.10737736577829282</v>
      </c>
      <c r="G26" s="110">
        <f t="shared" si="0"/>
        <v>7.2824476068972049E-2</v>
      </c>
      <c r="H26" s="110">
        <v>8.143653622350977E-2</v>
      </c>
      <c r="I26" s="110">
        <f t="shared" si="1"/>
        <v>8.143653622350977E-2</v>
      </c>
      <c r="J26" s="85">
        <f>分析係数表!G29</f>
        <v>0.26220204313280365</v>
      </c>
      <c r="K26" s="111">
        <f t="shared" si="2"/>
        <v>2.1352826183462837E-2</v>
      </c>
      <c r="L26" s="79"/>
      <c r="M26" s="80"/>
      <c r="N26" s="81">
        <f>分析係数表!H29</f>
        <v>9.8049821504086233E-3</v>
      </c>
      <c r="O26" s="82">
        <f t="shared" si="3"/>
        <v>0.23957364309397478</v>
      </c>
      <c r="P26" s="76">
        <f>分析係数表!C29</f>
        <v>0.10737736577829282</v>
      </c>
      <c r="Q26" s="82">
        <f t="shared" si="4"/>
        <v>2.5724786705339904E-2</v>
      </c>
      <c r="R26" s="83">
        <v>3.2999290805841068E-2</v>
      </c>
      <c r="S26" s="84">
        <f t="shared" si="5"/>
        <v>0.11443582702935085</v>
      </c>
      <c r="T26" s="85">
        <f>分析係数表!F29</f>
        <v>0.42792281498297391</v>
      </c>
      <c r="U26" s="86">
        <f t="shared" si="6"/>
        <v>4.8969701237304507E-2</v>
      </c>
      <c r="V26" s="87">
        <f>分析係数表!D29</f>
        <v>0.20204313280363223</v>
      </c>
      <c r="W26" s="167">
        <f t="shared" si="7"/>
        <v>0</v>
      </c>
      <c r="X26" s="76">
        <f>分析係数表!E29</f>
        <v>0.12031782065834279</v>
      </c>
      <c r="Y26" s="166">
        <f t="shared" si="8"/>
        <v>0</v>
      </c>
    </row>
    <row r="27" spans="1:25" x14ac:dyDescent="0.2">
      <c r="A27" s="6" t="s">
        <v>15</v>
      </c>
      <c r="B27" s="5" t="s">
        <v>36</v>
      </c>
      <c r="C27" s="90"/>
      <c r="D27" s="107">
        <f>投入係数表!AL27</f>
        <v>1.1544011544011544E-3</v>
      </c>
      <c r="E27" s="110">
        <f t="shared" si="9"/>
        <v>0.11544011544011544</v>
      </c>
      <c r="F27" s="85">
        <f>分析係数表!C30</f>
        <v>1</v>
      </c>
      <c r="G27" s="110">
        <f t="shared" si="0"/>
        <v>0.11544011544011544</v>
      </c>
      <c r="H27" s="110">
        <v>0.13987341723220523</v>
      </c>
      <c r="I27" s="110">
        <f t="shared" si="1"/>
        <v>0.13987341723220523</v>
      </c>
      <c r="J27" s="85">
        <f>分析係数表!G30</f>
        <v>0.34459787999611008</v>
      </c>
      <c r="K27" s="111">
        <f t="shared" si="2"/>
        <v>4.8200083046029289E-2</v>
      </c>
      <c r="L27" s="79"/>
      <c r="M27" s="80"/>
      <c r="N27" s="81">
        <f>分析係数表!H30</f>
        <v>0</v>
      </c>
      <c r="O27" s="82">
        <f t="shared" si="3"/>
        <v>0</v>
      </c>
      <c r="P27" s="76">
        <f>分析係数表!C30</f>
        <v>1</v>
      </c>
      <c r="Q27" s="82">
        <f t="shared" si="4"/>
        <v>0</v>
      </c>
      <c r="R27" s="83">
        <v>6.1082769045124691E-2</v>
      </c>
      <c r="S27" s="84">
        <f t="shared" si="5"/>
        <v>0.20095618627732992</v>
      </c>
      <c r="T27" s="85">
        <f>分析係数表!F30</f>
        <v>0.44063016629388313</v>
      </c>
      <c r="U27" s="86">
        <f t="shared" si="6"/>
        <v>8.8547357777164437E-2</v>
      </c>
      <c r="V27" s="87">
        <f>分析係数表!D30</f>
        <v>9.4184576485461441E-2</v>
      </c>
      <c r="W27" s="167">
        <f t="shared" si="7"/>
        <v>0</v>
      </c>
      <c r="X27" s="76">
        <f>分析係数表!E30</f>
        <v>6.5934065934065936E-2</v>
      </c>
      <c r="Y27" s="166">
        <f t="shared" si="8"/>
        <v>0</v>
      </c>
    </row>
    <row r="28" spans="1:25" x14ac:dyDescent="0.2">
      <c r="A28" s="6" t="s">
        <v>16</v>
      </c>
      <c r="B28" s="5" t="s">
        <v>192</v>
      </c>
      <c r="C28" s="90"/>
      <c r="D28" s="107">
        <f>投入係数表!AL28</f>
        <v>5.0505050505050509E-3</v>
      </c>
      <c r="E28" s="110">
        <f t="shared" si="9"/>
        <v>0.50505050505050508</v>
      </c>
      <c r="F28" s="85">
        <f>分析係数表!C31</f>
        <v>0.18861092824226466</v>
      </c>
      <c r="G28" s="110">
        <f t="shared" si="0"/>
        <v>9.5258044566800343E-2</v>
      </c>
      <c r="H28" s="110">
        <v>0.11275228277313237</v>
      </c>
      <c r="I28" s="110">
        <f t="shared" si="1"/>
        <v>0.11275228277313237</v>
      </c>
      <c r="J28" s="85">
        <f>分析係数表!G31</f>
        <v>7.1118820468343447E-2</v>
      </c>
      <c r="K28" s="111">
        <f t="shared" si="2"/>
        <v>8.0188093559382945E-3</v>
      </c>
      <c r="L28" s="79"/>
      <c r="M28" s="80"/>
      <c r="N28" s="81">
        <f>分析係数表!H31</f>
        <v>2.3061868748955085E-2</v>
      </c>
      <c r="O28" s="82">
        <f t="shared" si="3"/>
        <v>0.56349066505052237</v>
      </c>
      <c r="P28" s="76">
        <f>分析係数表!C31</f>
        <v>0.18861092824226466</v>
      </c>
      <c r="Q28" s="82">
        <f t="shared" si="4"/>
        <v>0.10628049739103007</v>
      </c>
      <c r="R28" s="83">
        <v>0.13681646791791993</v>
      </c>
      <c r="S28" s="84">
        <f t="shared" si="5"/>
        <v>0.2495687506910523</v>
      </c>
      <c r="T28" s="85">
        <f>分析係数表!F31</f>
        <v>0.34518647007805725</v>
      </c>
      <c r="U28" s="86">
        <f t="shared" si="6"/>
        <v>8.6147756092835051E-2</v>
      </c>
      <c r="V28" s="87">
        <f>分析係数表!D31</f>
        <v>8.6730268863833475E-4</v>
      </c>
      <c r="W28" s="167">
        <f t="shared" si="7"/>
        <v>0</v>
      </c>
      <c r="X28" s="76">
        <f>分析係数表!E31</f>
        <v>8.6730268863833475E-4</v>
      </c>
      <c r="Y28" s="166">
        <f t="shared" si="8"/>
        <v>0</v>
      </c>
    </row>
    <row r="29" spans="1:25" x14ac:dyDescent="0.2">
      <c r="A29" s="6" t="s">
        <v>17</v>
      </c>
      <c r="B29" s="5" t="s">
        <v>272</v>
      </c>
      <c r="C29" s="90"/>
      <c r="D29" s="107">
        <f>投入係数表!AL29</f>
        <v>8.658008658008658E-4</v>
      </c>
      <c r="E29" s="110">
        <f t="shared" si="9"/>
        <v>8.6580086580086577E-2</v>
      </c>
      <c r="F29" s="85">
        <f>分析係数表!C32</f>
        <v>1</v>
      </c>
      <c r="G29" s="110">
        <f t="shared" si="0"/>
        <v>8.6580086580086577E-2</v>
      </c>
      <c r="H29" s="110">
        <v>0.10690911741436408</v>
      </c>
      <c r="I29" s="110">
        <f t="shared" si="1"/>
        <v>0.10690911741436408</v>
      </c>
      <c r="J29" s="85">
        <f>分析係数表!G32</f>
        <v>0.14006342494714588</v>
      </c>
      <c r="K29" s="111">
        <f t="shared" si="2"/>
        <v>1.497405714313239E-2</v>
      </c>
      <c r="L29" s="79"/>
      <c r="M29" s="80"/>
      <c r="N29" s="81">
        <f>分析係数表!H32</f>
        <v>6.5891053568443107E-3</v>
      </c>
      <c r="O29" s="82">
        <f t="shared" si="3"/>
        <v>0.16099733287157783</v>
      </c>
      <c r="P29" s="76">
        <f>分析係数表!C32</f>
        <v>1</v>
      </c>
      <c r="Q29" s="82">
        <f t="shared" si="4"/>
        <v>0.16099733287157783</v>
      </c>
      <c r="R29" s="83">
        <v>0.21017827753147231</v>
      </c>
      <c r="S29" s="84">
        <f t="shared" si="5"/>
        <v>0.31708739494583638</v>
      </c>
      <c r="T29" s="85">
        <f>分析係数表!F32</f>
        <v>0.48202959830866809</v>
      </c>
      <c r="U29" s="86">
        <f t="shared" si="6"/>
        <v>0.15284550961448351</v>
      </c>
      <c r="V29" s="87">
        <f>分析係数表!D32</f>
        <v>1.7441860465116279E-2</v>
      </c>
      <c r="W29" s="167">
        <f t="shared" si="7"/>
        <v>0</v>
      </c>
      <c r="X29" s="76">
        <f>分析係数表!E32</f>
        <v>2.6427061310782242E-2</v>
      </c>
      <c r="Y29" s="166">
        <f t="shared" si="8"/>
        <v>0</v>
      </c>
    </row>
    <row r="30" spans="1:25" x14ac:dyDescent="0.2">
      <c r="A30" s="6" t="s">
        <v>18</v>
      </c>
      <c r="B30" s="5" t="s">
        <v>273</v>
      </c>
      <c r="C30" s="90"/>
      <c r="D30" s="107">
        <f>投入係数表!AL30</f>
        <v>2.886002886002886E-4</v>
      </c>
      <c r="E30" s="110">
        <f t="shared" si="9"/>
        <v>2.886002886002886E-2</v>
      </c>
      <c r="F30" s="85">
        <f>分析係数表!C33</f>
        <v>0.72406639004149376</v>
      </c>
      <c r="G30" s="110">
        <f t="shared" si="0"/>
        <v>2.0896576913174422E-2</v>
      </c>
      <c r="H30" s="110">
        <v>2.7717664138652086E-2</v>
      </c>
      <c r="I30" s="110">
        <f t="shared" si="1"/>
        <v>2.7717664138652086E-2</v>
      </c>
      <c r="J30" s="85">
        <f>分析係数表!G33</f>
        <v>0.50714966634890368</v>
      </c>
      <c r="K30" s="111">
        <f t="shared" si="2"/>
        <v>1.4057004119888378E-2</v>
      </c>
      <c r="L30" s="79"/>
      <c r="M30" s="80"/>
      <c r="N30" s="81">
        <f>分析係数表!H33</f>
        <v>9.6377958950857076E-4</v>
      </c>
      <c r="O30" s="82">
        <f t="shared" si="3"/>
        <v>2.3548863614051681E-2</v>
      </c>
      <c r="P30" s="76">
        <f>分析係数表!C33</f>
        <v>0.72406639004149376</v>
      </c>
      <c r="Q30" s="82">
        <f t="shared" si="4"/>
        <v>1.7050940666605886E-2</v>
      </c>
      <c r="R30" s="83">
        <v>5.282147886554061E-2</v>
      </c>
      <c r="S30" s="84">
        <f t="shared" si="5"/>
        <v>8.0539143004192695E-2</v>
      </c>
      <c r="T30" s="85">
        <f>分析係数表!F33</f>
        <v>0.64537654909437558</v>
      </c>
      <c r="U30" s="86">
        <f t="shared" si="6"/>
        <v>5.1978074179064304E-2</v>
      </c>
      <c r="V30" s="87">
        <f>分析係数表!D33</f>
        <v>8.8655862726406104E-2</v>
      </c>
      <c r="W30" s="167">
        <f t="shared" si="7"/>
        <v>0</v>
      </c>
      <c r="X30" s="76">
        <f>分析係数表!E33</f>
        <v>8.3889418493803616E-2</v>
      </c>
      <c r="Y30" s="166">
        <f t="shared" si="8"/>
        <v>0</v>
      </c>
    </row>
    <row r="31" spans="1:25" x14ac:dyDescent="0.2">
      <c r="A31" s="6" t="s">
        <v>19</v>
      </c>
      <c r="B31" s="5" t="s">
        <v>274</v>
      </c>
      <c r="C31" s="90"/>
      <c r="D31" s="107">
        <f>投入係数表!AL31</f>
        <v>1.9624819624819625E-2</v>
      </c>
      <c r="E31" s="110">
        <f t="shared" si="9"/>
        <v>1.9624819624819625</v>
      </c>
      <c r="F31" s="85">
        <f>分析係数表!C34</f>
        <v>0.32384390579336431</v>
      </c>
      <c r="G31" s="110">
        <f t="shared" si="0"/>
        <v>0.63553782377918533</v>
      </c>
      <c r="H31" s="110">
        <v>0.71786231048948812</v>
      </c>
      <c r="I31" s="110">
        <f t="shared" si="1"/>
        <v>0.71786231048948812</v>
      </c>
      <c r="J31" s="85">
        <f>分析係数表!G34</f>
        <v>0.42504523132592403</v>
      </c>
      <c r="K31" s="111">
        <f t="shared" si="2"/>
        <v>0.30512395182216678</v>
      </c>
      <c r="L31" s="79"/>
      <c r="M31" s="80"/>
      <c r="N31" s="81">
        <f>分析係数表!H34</f>
        <v>0.16282957819891231</v>
      </c>
      <c r="O31" s="82">
        <f t="shared" si="3"/>
        <v>3.978556478141364</v>
      </c>
      <c r="P31" s="76">
        <f>分析係数表!C34</f>
        <v>0.32384390579336431</v>
      </c>
      <c r="Q31" s="82">
        <f t="shared" si="4"/>
        <v>1.2884312693007911</v>
      </c>
      <c r="R31" s="83">
        <v>1.3912630523751763</v>
      </c>
      <c r="S31" s="84">
        <f t="shared" si="5"/>
        <v>2.1091253628646642</v>
      </c>
      <c r="T31" s="85">
        <f>分析係数表!F34</f>
        <v>0.69998707676402172</v>
      </c>
      <c r="U31" s="86">
        <f t="shared" si="6"/>
        <v>1.4763604972804929</v>
      </c>
      <c r="V31" s="87">
        <f>分析係数表!D34</f>
        <v>0.29303437580770225</v>
      </c>
      <c r="W31" s="167">
        <f t="shared" si="7"/>
        <v>1</v>
      </c>
      <c r="X31" s="76">
        <f>分析係数表!E34</f>
        <v>0.18493150684931506</v>
      </c>
      <c r="Y31" s="166">
        <f t="shared" si="8"/>
        <v>0</v>
      </c>
    </row>
    <row r="32" spans="1:25" x14ac:dyDescent="0.2">
      <c r="A32" s="6" t="s">
        <v>20</v>
      </c>
      <c r="B32" s="5" t="s">
        <v>37</v>
      </c>
      <c r="C32" s="90"/>
      <c r="D32" s="107">
        <f>投入係数表!AL32</f>
        <v>1.0966810966810967E-2</v>
      </c>
      <c r="E32" s="110">
        <f t="shared" si="9"/>
        <v>1.0966810966810967</v>
      </c>
      <c r="F32" s="85">
        <f>分析係数表!C35</f>
        <v>0.26996197718631176</v>
      </c>
      <c r="G32" s="110">
        <f t="shared" si="0"/>
        <v>0.29606219720288157</v>
      </c>
      <c r="H32" s="110">
        <v>0.34340920524980784</v>
      </c>
      <c r="I32" s="110">
        <f t="shared" si="1"/>
        <v>0.34340920524980784</v>
      </c>
      <c r="J32" s="85">
        <f>分析係数表!G35</f>
        <v>0.31501962183374954</v>
      </c>
      <c r="K32" s="111">
        <f t="shared" si="2"/>
        <v>0.10818063797202294</v>
      </c>
      <c r="L32" s="79"/>
      <c r="M32" s="80"/>
      <c r="N32" s="81">
        <f>分析係数表!H35</f>
        <v>6.1563879901261762E-2</v>
      </c>
      <c r="O32" s="82">
        <f t="shared" si="3"/>
        <v>1.5042437369792196</v>
      </c>
      <c r="P32" s="76">
        <f>分析係数表!C35</f>
        <v>0.26996197718631176</v>
      </c>
      <c r="Q32" s="82">
        <f t="shared" si="4"/>
        <v>0.40608861340503644</v>
      </c>
      <c r="R32" s="83">
        <v>0.51118043526122692</v>
      </c>
      <c r="S32" s="84">
        <f t="shared" si="5"/>
        <v>0.8545896405110347</v>
      </c>
      <c r="T32" s="85">
        <f>分析係数表!F35</f>
        <v>0.64537995005351412</v>
      </c>
      <c r="U32" s="86">
        <f t="shared" si="6"/>
        <v>0.5515350195092622</v>
      </c>
      <c r="V32" s="87">
        <f>分析係数表!D35</f>
        <v>0.12557973599714592</v>
      </c>
      <c r="W32" s="167">
        <f t="shared" si="7"/>
        <v>0</v>
      </c>
      <c r="X32" s="76">
        <f>分析係数表!E35</f>
        <v>0.11630396004281128</v>
      </c>
      <c r="Y32" s="166">
        <f t="shared" si="8"/>
        <v>0</v>
      </c>
    </row>
    <row r="33" spans="1:25" x14ac:dyDescent="0.2">
      <c r="A33" s="6" t="s">
        <v>21</v>
      </c>
      <c r="B33" s="5" t="s">
        <v>38</v>
      </c>
      <c r="C33" s="90"/>
      <c r="D33" s="107">
        <f>投入係数表!AL33</f>
        <v>6.4935064935064939E-3</v>
      </c>
      <c r="E33" s="110">
        <f t="shared" si="9"/>
        <v>0.64935064935064934</v>
      </c>
      <c r="F33" s="85">
        <f>分析係数表!C36</f>
        <v>0.80496031746031749</v>
      </c>
      <c r="G33" s="110">
        <f t="shared" si="0"/>
        <v>0.52270150484436195</v>
      </c>
      <c r="H33" s="110">
        <v>0.60168103257908079</v>
      </c>
      <c r="I33" s="110">
        <f t="shared" si="1"/>
        <v>0.60168103257908079</v>
      </c>
      <c r="J33" s="85">
        <f>分析係数表!G36</f>
        <v>2.1935483870967741E-2</v>
      </c>
      <c r="K33" s="111">
        <f t="shared" si="2"/>
        <v>1.3198164585605642E-2</v>
      </c>
      <c r="L33" s="79"/>
      <c r="M33" s="80"/>
      <c r="N33" s="81">
        <f>分析係数表!H36</f>
        <v>0.17534887837691648</v>
      </c>
      <c r="O33" s="82">
        <f t="shared" si="3"/>
        <v>4.2844514105973621</v>
      </c>
      <c r="P33" s="76">
        <f>分析係数表!C36</f>
        <v>0.80496031746031749</v>
      </c>
      <c r="Q33" s="82">
        <f t="shared" si="4"/>
        <v>3.4488133676177575</v>
      </c>
      <c r="R33" s="83">
        <v>3.5860076781769261</v>
      </c>
      <c r="S33" s="84">
        <f t="shared" si="5"/>
        <v>4.1876887107560066</v>
      </c>
      <c r="T33" s="85">
        <f>分析係数表!F36</f>
        <v>0.87987711213517661</v>
      </c>
      <c r="U33" s="86">
        <f t="shared" si="6"/>
        <v>3.684651449341076</v>
      </c>
      <c r="V33" s="87">
        <f>分析係数表!D36</f>
        <v>1.130568356374808E-2</v>
      </c>
      <c r="W33" s="167">
        <f t="shared" si="7"/>
        <v>0</v>
      </c>
      <c r="X33" s="76">
        <f>分析係数表!E36</f>
        <v>2.9493087557603687E-3</v>
      </c>
      <c r="Y33" s="166">
        <f t="shared" si="8"/>
        <v>0</v>
      </c>
    </row>
    <row r="34" spans="1:25" x14ac:dyDescent="0.2">
      <c r="A34" s="6" t="s">
        <v>22</v>
      </c>
      <c r="B34" s="5" t="s">
        <v>377</v>
      </c>
      <c r="C34" s="90"/>
      <c r="D34" s="107">
        <f>投入係数表!AL34</f>
        <v>8.5137085137085133E-3</v>
      </c>
      <c r="E34" s="110">
        <f t="shared" si="9"/>
        <v>0.85137085137085133</v>
      </c>
      <c r="F34" s="85">
        <f>分析係数表!C37</f>
        <v>0.55184267327524184</v>
      </c>
      <c r="G34" s="110">
        <f t="shared" si="0"/>
        <v>0.46982276656910921</v>
      </c>
      <c r="H34" s="110">
        <v>0.61568950875031225</v>
      </c>
      <c r="I34" s="110">
        <f t="shared" si="1"/>
        <v>0.61568950875031225</v>
      </c>
      <c r="J34" s="85">
        <f>分析係数表!G37</f>
        <v>0.39950799507995077</v>
      </c>
      <c r="K34" s="111">
        <f t="shared" si="2"/>
        <v>0.24597288123259706</v>
      </c>
      <c r="L34" s="79"/>
      <c r="M34" s="80"/>
      <c r="N34" s="81">
        <f>分析係数表!H37</f>
        <v>4.8346331245144224E-2</v>
      </c>
      <c r="O34" s="82">
        <f t="shared" si="3"/>
        <v>1.181287893129368</v>
      </c>
      <c r="P34" s="76">
        <f>分析係数表!C37</f>
        <v>0.55184267327524184</v>
      </c>
      <c r="Q34" s="82">
        <f t="shared" si="4"/>
        <v>0.65188506885218866</v>
      </c>
      <c r="R34" s="83">
        <v>0.83432133346158166</v>
      </c>
      <c r="S34" s="84">
        <f t="shared" si="5"/>
        <v>1.4500108422118938</v>
      </c>
      <c r="T34" s="85">
        <f>分析係数表!F37</f>
        <v>0.59204592045920457</v>
      </c>
      <c r="U34" s="86">
        <f t="shared" si="6"/>
        <v>0.85847300375316715</v>
      </c>
      <c r="V34" s="87">
        <f>分析係数表!D37</f>
        <v>7.6014760147601473E-2</v>
      </c>
      <c r="W34" s="167">
        <f t="shared" si="7"/>
        <v>0</v>
      </c>
      <c r="X34" s="76">
        <f>分析係数表!E37</f>
        <v>6.3468634686346864E-2</v>
      </c>
      <c r="Y34" s="166">
        <f t="shared" si="8"/>
        <v>0</v>
      </c>
    </row>
    <row r="35" spans="1:25" x14ac:dyDescent="0.2">
      <c r="A35" s="6" t="s">
        <v>23</v>
      </c>
      <c r="B35" s="5" t="s">
        <v>193</v>
      </c>
      <c r="C35" s="90"/>
      <c r="D35" s="107">
        <f>投入係数表!AL35</f>
        <v>2.5541125541125542E-2</v>
      </c>
      <c r="E35" s="110">
        <f t="shared" si="9"/>
        <v>2.554112554112554</v>
      </c>
      <c r="F35" s="85">
        <f>分析係数表!C38</f>
        <v>1.1757092007334657E-2</v>
      </c>
      <c r="G35" s="110">
        <f t="shared" si="0"/>
        <v>3.0028936295789815E-2</v>
      </c>
      <c r="H35" s="110">
        <v>3.2991140147436634E-2</v>
      </c>
      <c r="I35" s="110">
        <f t="shared" si="1"/>
        <v>3.2991140147436634E-2</v>
      </c>
      <c r="J35" s="85">
        <f>分析係数表!G38</f>
        <v>0.32317073170731708</v>
      </c>
      <c r="K35" s="111">
        <f t="shared" si="2"/>
        <v>1.0661770901305741E-2</v>
      </c>
      <c r="L35" s="79"/>
      <c r="M35" s="80"/>
      <c r="N35" s="81">
        <f>分析係数表!H38</f>
        <v>4.2711170992201251E-2</v>
      </c>
      <c r="O35" s="82">
        <f t="shared" si="3"/>
        <v>1.0435991293451679</v>
      </c>
      <c r="P35" s="76">
        <f>分析係数表!C38</f>
        <v>1.1757092007334657E-2</v>
      </c>
      <c r="Q35" s="82">
        <f t="shared" si="4"/>
        <v>1.226969098248548E-2</v>
      </c>
      <c r="R35" s="83">
        <v>1.4678420288097568E-2</v>
      </c>
      <c r="S35" s="84">
        <f t="shared" si="5"/>
        <v>4.7669560435534206E-2</v>
      </c>
      <c r="T35" s="85">
        <f>分析係数表!F38</f>
        <v>0.53048780487804881</v>
      </c>
      <c r="U35" s="86">
        <f t="shared" si="6"/>
        <v>2.5288120474948026E-2</v>
      </c>
      <c r="V35" s="87">
        <f>分析係数表!D38</f>
        <v>0.25609756097560976</v>
      </c>
      <c r="W35" s="167">
        <f t="shared" si="7"/>
        <v>0</v>
      </c>
      <c r="X35" s="76">
        <f>分析係数表!E38</f>
        <v>0.24390243902439024</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9.8416534878999797E-3</v>
      </c>
      <c r="I36" s="110">
        <f t="shared" si="1"/>
        <v>9.8416534878999797E-3</v>
      </c>
      <c r="J36" s="85">
        <f>分析係数表!G39</f>
        <v>0.35350897115602997</v>
      </c>
      <c r="K36" s="111">
        <f t="shared" si="2"/>
        <v>3.4791127989816759E-3</v>
      </c>
      <c r="L36" s="79"/>
      <c r="M36" s="80"/>
      <c r="N36" s="81">
        <f>分析係数表!H39</f>
        <v>3.855118358034283E-3</v>
      </c>
      <c r="O36" s="82">
        <f t="shared" si="3"/>
        <v>9.4195454456206723E-2</v>
      </c>
      <c r="P36" s="76">
        <f>分析係数表!C39</f>
        <v>1</v>
      </c>
      <c r="Q36" s="82">
        <f t="shared" si="4"/>
        <v>9.4195454456206723E-2</v>
      </c>
      <c r="R36" s="83">
        <v>0.10459973233249355</v>
      </c>
      <c r="S36" s="84">
        <f t="shared" si="5"/>
        <v>0.11444138582039352</v>
      </c>
      <c r="T36" s="85">
        <f>分析係数表!F39</f>
        <v>0.70417896888485121</v>
      </c>
      <c r="U36" s="86">
        <f t="shared" si="6"/>
        <v>8.0587217064758146E-2</v>
      </c>
      <c r="V36" s="87">
        <f>分析係数表!D39</f>
        <v>5.7687940040881215E-2</v>
      </c>
      <c r="W36" s="167">
        <f t="shared" si="7"/>
        <v>0</v>
      </c>
      <c r="X36" s="76">
        <f>分析係数表!E39</f>
        <v>7.3018396547808312E-2</v>
      </c>
      <c r="Y36" s="166">
        <f t="shared" si="8"/>
        <v>0</v>
      </c>
    </row>
    <row r="37" spans="1:25" x14ac:dyDescent="0.2">
      <c r="A37" s="6" t="s">
        <v>25</v>
      </c>
      <c r="B37" s="5" t="s">
        <v>40</v>
      </c>
      <c r="C37" s="90"/>
      <c r="D37" s="107">
        <f>投入係数表!AL37</f>
        <v>1.443001443001443E-4</v>
      </c>
      <c r="E37" s="110">
        <f t="shared" si="9"/>
        <v>1.443001443001443E-2</v>
      </c>
      <c r="F37" s="85">
        <f>分析係数表!C40</f>
        <v>0.83949490339266697</v>
      </c>
      <c r="G37" s="110">
        <f t="shared" si="0"/>
        <v>1.2113923569879755E-2</v>
      </c>
      <c r="H37" s="110">
        <v>1.3084300943340352E-2</v>
      </c>
      <c r="I37" s="110">
        <f t="shared" si="1"/>
        <v>1.3084300943340352E-2</v>
      </c>
      <c r="J37" s="85">
        <f>分析係数表!G40</f>
        <v>0.50502596749874351</v>
      </c>
      <c r="K37" s="111">
        <f t="shared" si="2"/>
        <v>6.6079117429551837E-3</v>
      </c>
      <c r="L37" s="79"/>
      <c r="M37" s="80"/>
      <c r="N37" s="81">
        <f>分析係数表!H40</f>
        <v>2.8775704886755897E-2</v>
      </c>
      <c r="O37" s="82">
        <f t="shared" si="3"/>
        <v>0.70310178504811449</v>
      </c>
      <c r="P37" s="76">
        <f>分析係数表!C40</f>
        <v>0.83949490339266697</v>
      </c>
      <c r="Q37" s="82">
        <f t="shared" si="4"/>
        <v>0.59025036511417861</v>
      </c>
      <c r="R37" s="83">
        <v>0.59064735620703335</v>
      </c>
      <c r="S37" s="84">
        <f t="shared" si="5"/>
        <v>0.60373165715037369</v>
      </c>
      <c r="T37" s="85">
        <f>分析係数表!F40</f>
        <v>0.7013737644496566</v>
      </c>
      <c r="U37" s="86">
        <f t="shared" si="6"/>
        <v>0.42344154509298704</v>
      </c>
      <c r="V37" s="87">
        <f>分析係数表!D40</f>
        <v>8.3012229854246944E-2</v>
      </c>
      <c r="W37" s="167">
        <f t="shared" si="7"/>
        <v>0</v>
      </c>
      <c r="X37" s="76">
        <f>分析係数表!E40</f>
        <v>5.1013570112246609E-2</v>
      </c>
      <c r="Y37" s="166">
        <f t="shared" si="8"/>
        <v>0</v>
      </c>
    </row>
    <row r="38" spans="1:25" x14ac:dyDescent="0.2">
      <c r="A38" s="6" t="s">
        <v>26</v>
      </c>
      <c r="B38" s="5" t="s">
        <v>276</v>
      </c>
      <c r="C38" s="90"/>
      <c r="D38" s="107">
        <f>投入係数表!AL38</f>
        <v>0</v>
      </c>
      <c r="E38" s="110">
        <f t="shared" si="9"/>
        <v>0</v>
      </c>
      <c r="F38" s="85">
        <f>分析係数表!C41</f>
        <v>0.80611940933656756</v>
      </c>
      <c r="G38" s="110">
        <f t="shared" si="0"/>
        <v>0</v>
      </c>
      <c r="H38" s="110">
        <v>2.53447673823343E-4</v>
      </c>
      <c r="I38" s="110">
        <f t="shared" si="1"/>
        <v>2.53447673823343E-4</v>
      </c>
      <c r="J38" s="85">
        <f>分析係数表!G41</f>
        <v>0.44252267454123601</v>
      </c>
      <c r="K38" s="111">
        <f t="shared" si="2"/>
        <v>1.1215634247656055E-4</v>
      </c>
      <c r="L38" s="79"/>
      <c r="M38" s="80"/>
      <c r="N38" s="81">
        <f>分析係数表!H41</f>
        <v>5.550583676720789E-2</v>
      </c>
      <c r="O38" s="82">
        <f t="shared" si="3"/>
        <v>1.3562223085480376</v>
      </c>
      <c r="P38" s="76">
        <f>分析係数表!C41</f>
        <v>0.80611940933656756</v>
      </c>
      <c r="Q38" s="82">
        <f t="shared" si="4"/>
        <v>1.0932771262958201</v>
      </c>
      <c r="R38" s="83">
        <v>1.1125575000721908</v>
      </c>
      <c r="S38" s="84">
        <f t="shared" si="5"/>
        <v>1.1128109477460142</v>
      </c>
      <c r="T38" s="85">
        <f>分析係数表!F41</f>
        <v>0.54745834212191524</v>
      </c>
      <c r="U38" s="86">
        <f t="shared" si="6"/>
        <v>0.6092176365481502</v>
      </c>
      <c r="V38" s="87">
        <f>分析係数表!D41</f>
        <v>0.12049145749841805</v>
      </c>
      <c r="W38" s="167">
        <f t="shared" si="7"/>
        <v>0</v>
      </c>
      <c r="X38" s="76">
        <f>分析係数表!E41</f>
        <v>0.11680025311115798</v>
      </c>
      <c r="Y38" s="166">
        <f t="shared" si="8"/>
        <v>0</v>
      </c>
    </row>
    <row r="39" spans="1:25" x14ac:dyDescent="0.2">
      <c r="A39" s="6" t="s">
        <v>51</v>
      </c>
      <c r="B39" s="5" t="s">
        <v>367</v>
      </c>
      <c r="C39" s="90"/>
      <c r="D39" s="107">
        <f>投入係数表!AL39</f>
        <v>1.8759018759018759E-3</v>
      </c>
      <c r="E39" s="110">
        <f t="shared" si="9"/>
        <v>0.18759018759018758</v>
      </c>
      <c r="F39" s="85">
        <f>分析係数表!C42</f>
        <v>0.71104294478527608</v>
      </c>
      <c r="G39" s="110">
        <f>E39*F39</f>
        <v>0.13338467939694934</v>
      </c>
      <c r="H39" s="110">
        <v>0.1448377370910357</v>
      </c>
      <c r="I39" s="110">
        <f>C39+H39</f>
        <v>0.1448377370910357</v>
      </c>
      <c r="J39" s="85">
        <f>分析係数表!G42</f>
        <v>0.48544520547945208</v>
      </c>
      <c r="K39" s="111">
        <f>I39*J39</f>
        <v>7.0310785043336682E-2</v>
      </c>
      <c r="L39" s="79"/>
      <c r="M39" s="80"/>
      <c r="N39" s="81">
        <f>分析係数表!H42</f>
        <v>1.3778114335729669E-2</v>
      </c>
      <c r="O39" s="82">
        <f t="shared" si="3"/>
        <v>0.33665263187026945</v>
      </c>
      <c r="P39" s="76">
        <f>分析係数表!C42</f>
        <v>0.71104294478527608</v>
      </c>
      <c r="Q39" s="82">
        <f>O39*P39</f>
        <v>0.23937447873474987</v>
      </c>
      <c r="R39" s="83">
        <v>0.24737658756162414</v>
      </c>
      <c r="S39" s="84">
        <f>I39+R39</f>
        <v>0.39221432465265982</v>
      </c>
      <c r="T39" s="85">
        <f>分析係数表!F42</f>
        <v>0.55821917808219179</v>
      </c>
      <c r="U39" s="86">
        <f>S39*T39</f>
        <v>0.21894155793966968</v>
      </c>
      <c r="V39" s="87">
        <f>分析係数表!D42</f>
        <v>0.36986301369863012</v>
      </c>
      <c r="W39" s="167">
        <f>ROUND(S39*V39,0)</f>
        <v>0</v>
      </c>
      <c r="X39" s="76">
        <f>分析係数表!E42</f>
        <v>0.3535958904109589</v>
      </c>
      <c r="Y39" s="166">
        <f>ROUND(S39*X39,0)</f>
        <v>0</v>
      </c>
    </row>
    <row r="40" spans="1:25" x14ac:dyDescent="0.2">
      <c r="A40" s="6" t="s">
        <v>194</v>
      </c>
      <c r="B40" s="5" t="s">
        <v>41</v>
      </c>
      <c r="C40" s="75">
        <f>最終需要_まとめ!C41</f>
        <v>100</v>
      </c>
      <c r="D40" s="107">
        <f>投入係数表!AL40</f>
        <v>0.15353535353535352</v>
      </c>
      <c r="E40" s="110">
        <f t="shared" si="9"/>
        <v>15.353535353535353</v>
      </c>
      <c r="F40" s="85">
        <f>分析係数表!C43</f>
        <v>0.39669527347252465</v>
      </c>
      <c r="G40" s="110">
        <f>E40*F40</f>
        <v>6.0906749058407819</v>
      </c>
      <c r="H40" s="110">
        <v>6.5789763068909668</v>
      </c>
      <c r="I40" s="110">
        <f>C40+H40</f>
        <v>106.57897630689097</v>
      </c>
      <c r="J40" s="85">
        <f>分析係数表!G43</f>
        <v>0.35613275613275613</v>
      </c>
      <c r="K40" s="111">
        <f>I40*J40</f>
        <v>37.956264577980797</v>
      </c>
      <c r="L40" s="79"/>
      <c r="M40" s="80"/>
      <c r="N40" s="81">
        <f>分析係数表!H43</f>
        <v>3.7184190080937818E-2</v>
      </c>
      <c r="O40" s="82">
        <f t="shared" si="3"/>
        <v>0.90855360535438179</v>
      </c>
      <c r="P40" s="76">
        <f>分析係数表!C43</f>
        <v>0.39669527347252465</v>
      </c>
      <c r="Q40" s="82">
        <f>O40*P40</f>
        <v>0.36041892094050471</v>
      </c>
      <c r="R40" s="83">
        <v>0.58906041808797238</v>
      </c>
      <c r="S40" s="84">
        <f>I40+R40</f>
        <v>107.16803672497893</v>
      </c>
      <c r="T40" s="85">
        <f>分析係数表!F43</f>
        <v>0.65281385281385285</v>
      </c>
      <c r="U40" s="86">
        <f>S40*T40</f>
        <v>69.960778952929971</v>
      </c>
      <c r="V40" s="87">
        <f>分析係数表!D43</f>
        <v>0.13751803751803751</v>
      </c>
      <c r="W40" s="167">
        <f>ROUND(S40*V40,0)</f>
        <v>15</v>
      </c>
      <c r="X40" s="76">
        <f>分析係数表!E43</f>
        <v>9.1486291486291491E-2</v>
      </c>
      <c r="Y40" s="166">
        <f>ROUND(S40*X40,0)</f>
        <v>10</v>
      </c>
    </row>
    <row r="41" spans="1:25" x14ac:dyDescent="0.2">
      <c r="A41" s="6" t="s">
        <v>340</v>
      </c>
      <c r="B41" s="5" t="s">
        <v>42</v>
      </c>
      <c r="C41" s="90"/>
      <c r="D41" s="107">
        <f>投入係数表!AL41</f>
        <v>7.215007215007215E-4</v>
      </c>
      <c r="E41" s="110">
        <f t="shared" si="9"/>
        <v>7.2150072150072145E-2</v>
      </c>
      <c r="F41" s="85">
        <f>分析係数表!C44</f>
        <v>0.38370118845500845</v>
      </c>
      <c r="G41" s="110">
        <f>E41*F41</f>
        <v>2.7684068431097289E-2</v>
      </c>
      <c r="H41" s="110">
        <v>3.0469053473779002E-2</v>
      </c>
      <c r="I41" s="110">
        <f>C41+H41</f>
        <v>3.0469053473779002E-2</v>
      </c>
      <c r="J41" s="85">
        <f>分析係数表!G44</f>
        <v>0.26240733113673803</v>
      </c>
      <c r="K41" s="111">
        <f>I41*J41</f>
        <v>7.995303004316905E-3</v>
      </c>
      <c r="L41" s="79"/>
      <c r="M41" s="80"/>
      <c r="N41" s="81">
        <f>分析係数表!H44</f>
        <v>0.11164108061327853</v>
      </c>
      <c r="O41" s="82">
        <f t="shared" si="3"/>
        <v>2.7278234668032111</v>
      </c>
      <c r="P41" s="76">
        <f>分析係数表!C44</f>
        <v>0.38370118845500845</v>
      </c>
      <c r="Q41" s="82">
        <f>O41*P41</f>
        <v>1.0466691061078535</v>
      </c>
      <c r="R41" s="83">
        <v>1.0628415612337865</v>
      </c>
      <c r="S41" s="84">
        <f>I41+R41</f>
        <v>1.0933106147075655</v>
      </c>
      <c r="T41" s="85">
        <f>分析係数表!F44</f>
        <v>0.45680601317957165</v>
      </c>
      <c r="U41" s="86">
        <f>S41*T41</f>
        <v>0.49943086307146978</v>
      </c>
      <c r="V41" s="87">
        <f>分析係数表!D44</f>
        <v>0.17087108731466227</v>
      </c>
      <c r="W41" s="167">
        <f>ROUND(S41*V41,0)</f>
        <v>0</v>
      </c>
      <c r="X41" s="76">
        <f>分析係数表!E44</f>
        <v>0.10131795716639209</v>
      </c>
      <c r="Y41" s="166">
        <f>ROUND(S41*X41,0)</f>
        <v>0</v>
      </c>
    </row>
    <row r="42" spans="1:25" x14ac:dyDescent="0.2">
      <c r="A42" s="6" t="s">
        <v>341</v>
      </c>
      <c r="B42" s="5" t="s">
        <v>278</v>
      </c>
      <c r="C42" s="90"/>
      <c r="D42" s="107">
        <f>投入係数表!AL42</f>
        <v>1.5873015873015873E-3</v>
      </c>
      <c r="E42" s="110">
        <f t="shared" si="9"/>
        <v>0.15873015873015872</v>
      </c>
      <c r="F42" s="85">
        <f>分析係数表!C45</f>
        <v>1</v>
      </c>
      <c r="G42" s="110">
        <f>E42*F42</f>
        <v>0.15873015873015872</v>
      </c>
      <c r="H42" s="110">
        <v>0.17446616571956577</v>
      </c>
      <c r="I42" s="110">
        <f>C42+H42</f>
        <v>0.17446616571956577</v>
      </c>
      <c r="J42" s="85">
        <f>分析係数表!G45</f>
        <v>0</v>
      </c>
      <c r="K42" s="111">
        <f>I42*J42</f>
        <v>0</v>
      </c>
      <c r="L42" s="79"/>
      <c r="M42" s="80"/>
      <c r="N42" s="81">
        <f>分析係数表!H45</f>
        <v>0</v>
      </c>
      <c r="O42" s="82">
        <f t="shared" si="3"/>
        <v>0</v>
      </c>
      <c r="P42" s="76">
        <f>分析係数表!C45</f>
        <v>1</v>
      </c>
      <c r="Q42" s="82">
        <f>O42*P42</f>
        <v>0</v>
      </c>
      <c r="R42" s="83">
        <v>1.4313085873395926E-2</v>
      </c>
      <c r="S42" s="84">
        <f>I42+R42</f>
        <v>0.18877925159296169</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投入係数表!AL43</f>
        <v>5.1948051948051948E-3</v>
      </c>
      <c r="E43" s="110">
        <f t="shared" si="9"/>
        <v>0.51948051948051943</v>
      </c>
      <c r="F43" s="85">
        <f>分析係数表!C46</f>
        <v>8.9294904786412777E-2</v>
      </c>
      <c r="G43" s="110">
        <f>E43*F43</f>
        <v>4.6386963525409233E-2</v>
      </c>
      <c r="H43" s="110">
        <v>5.1892354754381718E-2</v>
      </c>
      <c r="I43" s="110">
        <f>C43+H43</f>
        <v>5.1892354754381718E-2</v>
      </c>
      <c r="J43" s="85">
        <f>分析係数表!G46</f>
        <v>8.6206896551724137E-3</v>
      </c>
      <c r="K43" s="111">
        <f>I43*J43</f>
        <v>4.4734788581363551E-4</v>
      </c>
      <c r="L43" s="79"/>
      <c r="M43" s="80"/>
      <c r="N43" s="81">
        <f>分析係数表!H46</f>
        <v>2.2501303069342959E-2</v>
      </c>
      <c r="O43" s="82">
        <f t="shared" si="3"/>
        <v>0.54979387703010463</v>
      </c>
      <c r="P43" s="76">
        <f>分析係数表!C46</f>
        <v>8.9294904786412777E-2</v>
      </c>
      <c r="Q43" s="82">
        <f>O43*P43</f>
        <v>4.9093791901555925E-2</v>
      </c>
      <c r="R43" s="83">
        <v>5.4858919711330598E-2</v>
      </c>
      <c r="S43" s="84">
        <f>I43+R43</f>
        <v>0.10675127446571231</v>
      </c>
      <c r="T43" s="85">
        <f>分析係数表!F46</f>
        <v>0.31609195402298851</v>
      </c>
      <c r="U43" s="86">
        <f>S43*T43</f>
        <v>3.3743218940311362E-2</v>
      </c>
      <c r="V43" s="87">
        <f>分析係数表!D46</f>
        <v>1.4367816091954023E-2</v>
      </c>
      <c r="W43" s="167">
        <f>ROUND(S43*V43,0)</f>
        <v>0</v>
      </c>
      <c r="X43" s="76">
        <f>分析係数表!E46</f>
        <v>4.3103448275862072E-2</v>
      </c>
      <c r="Y43" s="166">
        <f>ROUND(S43*X43,0)</f>
        <v>0</v>
      </c>
    </row>
    <row r="44" spans="1:25" x14ac:dyDescent="0.2">
      <c r="A44" s="192">
        <v>40</v>
      </c>
      <c r="B44" s="14" t="s">
        <v>150</v>
      </c>
      <c r="C44" s="197">
        <f>SUM(C5:C43)</f>
        <v>100</v>
      </c>
      <c r="D44" s="108">
        <f>投入係数表!AL44</f>
        <v>0.33203463203463202</v>
      </c>
      <c r="E44" s="96">
        <f>SUM(E5:E43)</f>
        <v>33.203463203463208</v>
      </c>
      <c r="F44" s="98">
        <f>分析係数表!C47</f>
        <v>0.47263002368346718</v>
      </c>
      <c r="G44" s="96">
        <f>SUM(G5:G43)</f>
        <v>9.4855089842149543</v>
      </c>
      <c r="H44" s="96">
        <f>SUM(H5:H43)</f>
        <v>10.581351386959248</v>
      </c>
      <c r="I44" s="96">
        <f>SUM(I5:I43)</f>
        <v>110.58135138695926</v>
      </c>
      <c r="J44" s="98">
        <f>分析係数表!G47</f>
        <v>0.26462048578521241</v>
      </c>
      <c r="K44" s="112">
        <f>SUM(K5:K43)</f>
        <v>38.969487010832552</v>
      </c>
      <c r="L44" s="94">
        <f>最終需要_まとめ!$L$33</f>
        <v>0.627</v>
      </c>
      <c r="M44" s="91">
        <f>K44*L44</f>
        <v>24.433868355792011</v>
      </c>
      <c r="N44" s="95">
        <f>分析係数表!H47</f>
        <v>1</v>
      </c>
      <c r="O44" s="96">
        <f>SUM(O5:O43)</f>
        <v>24.433868355792011</v>
      </c>
      <c r="P44" s="92">
        <f>分析係数表!C47</f>
        <v>0.47263002368346718</v>
      </c>
      <c r="Q44" s="96">
        <f>SUM(Q5:Q43)</f>
        <v>10.429962186227739</v>
      </c>
      <c r="R44" s="91">
        <f>SUM(R5:R43)</f>
        <v>11.715392536838134</v>
      </c>
      <c r="S44" s="97">
        <f>SUM(S5:S43)</f>
        <v>122.29674392379737</v>
      </c>
      <c r="T44" s="98">
        <f>分析係数表!F47</f>
        <v>0.52662257348619745</v>
      </c>
      <c r="U44" s="99">
        <f>SUM(U5:U43)</f>
        <v>79.535954515219842</v>
      </c>
      <c r="V44" s="100">
        <f>分析係数表!D47</f>
        <v>0.12117876158981061</v>
      </c>
      <c r="W44" s="164">
        <f>SUM(W5:W43)</f>
        <v>16</v>
      </c>
      <c r="X44" s="92">
        <f>分析係数表!E47</f>
        <v>8.7670283594003556E-2</v>
      </c>
      <c r="Y44" s="165">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344</v>
      </c>
      <c r="S2" s="3" t="s">
        <v>152</v>
      </c>
      <c r="U2" s="64" t="s">
        <v>209</v>
      </c>
      <c r="W2" s="3" t="s">
        <v>130</v>
      </c>
      <c r="Y2" s="3" t="s">
        <v>153</v>
      </c>
    </row>
    <row r="3" spans="1:25" ht="44" x14ac:dyDescent="0.2">
      <c r="B3" s="65"/>
      <c r="C3" s="66" t="s">
        <v>227</v>
      </c>
      <c r="D3" s="66" t="s">
        <v>346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投入係数表!AM5</f>
        <v>2.0181219110378911E-2</v>
      </c>
      <c r="E5" s="110">
        <f>$C$41*D5</f>
        <v>2.0181219110378912</v>
      </c>
      <c r="F5" s="85">
        <f>分析係数表!C8</f>
        <v>1</v>
      </c>
      <c r="G5" s="110">
        <f t="shared" ref="G5:G38" si="0">E5*F5</f>
        <v>2.0181219110378912</v>
      </c>
      <c r="H5" s="110">
        <f t="array" ref="H5:H43">MMULT(逆行列係数!C5:AO43,'37'!G5:G43)</f>
        <v>2.7831467295357708</v>
      </c>
      <c r="I5" s="110">
        <f t="shared" ref="I5:I38" si="1">C5+H5</f>
        <v>2.7831467295357708</v>
      </c>
      <c r="J5" s="85">
        <f>分析係数表!G8</f>
        <v>0.11965371866250442</v>
      </c>
      <c r="K5" s="111">
        <f t="shared" ref="K5:K38" si="2">I5*J5</f>
        <v>0.33301385577234238</v>
      </c>
      <c r="L5" s="79" t="s">
        <v>177</v>
      </c>
      <c r="M5" s="80" t="s">
        <v>177</v>
      </c>
      <c r="N5" s="81">
        <f>分析係数表!H8</f>
        <v>1.2017741412035444E-2</v>
      </c>
      <c r="O5" s="82">
        <f t="shared" ref="O5:O43" si="3">$M$44*N5</f>
        <v>0.24085862433644539</v>
      </c>
      <c r="P5" s="76">
        <f>分析係数表!C8</f>
        <v>1</v>
      </c>
      <c r="Q5" s="82">
        <f t="shared" ref="Q5:Q38" si="4">O5*P5</f>
        <v>0.24085862433644539</v>
      </c>
      <c r="R5" s="83">
        <f t="array" ref="R5:R43">MMULT(逆行列係数!C5:AO43,'37'!Q5:Q43)</f>
        <v>0.3587076093209422</v>
      </c>
      <c r="S5" s="84">
        <f t="shared" ref="S5:S38" si="5">I5+R5</f>
        <v>3.1418543388567128</v>
      </c>
      <c r="T5" s="85">
        <f>分析係数表!F8</f>
        <v>0.45142084768126667</v>
      </c>
      <c r="U5" s="86">
        <f t="shared" ref="U5:U38" si="6">S5*T5</f>
        <v>1.4182985489377629</v>
      </c>
      <c r="V5" s="87">
        <f>分析係数表!D8</f>
        <v>0.2219933704502301</v>
      </c>
      <c r="W5" s="88">
        <f t="shared" ref="W5:W38" si="7">ROUND(S5*V5,0)</f>
        <v>1</v>
      </c>
      <c r="X5" s="76">
        <f>分析係数表!E8</f>
        <v>0.14173076304186916</v>
      </c>
      <c r="Y5" s="89">
        <f t="shared" ref="Y5:Y38" si="8">ROUND(S5*X5,0)</f>
        <v>0</v>
      </c>
    </row>
    <row r="6" spans="1:25" x14ac:dyDescent="0.2">
      <c r="A6" s="6" t="s">
        <v>219</v>
      </c>
      <c r="B6" s="5" t="s">
        <v>265</v>
      </c>
      <c r="C6" s="90"/>
      <c r="D6" s="107">
        <f>投入係数表!AM6</f>
        <v>1.3385502471169688E-3</v>
      </c>
      <c r="E6" s="110">
        <f t="shared" ref="E6:E43" si="9">$C$41*D6</f>
        <v>0.13385502471169688</v>
      </c>
      <c r="F6" s="85">
        <f>分析係数表!C9</f>
        <v>0.51136363636363635</v>
      </c>
      <c r="G6" s="110">
        <f t="shared" si="0"/>
        <v>6.8448592182117726E-2</v>
      </c>
      <c r="H6" s="110">
        <v>7.5103837146738128E-2</v>
      </c>
      <c r="I6" s="110">
        <f t="shared" si="1"/>
        <v>7.5103837146738128E-2</v>
      </c>
      <c r="J6" s="85">
        <f>分析係数表!G9</f>
        <v>0.25773195876288657</v>
      </c>
      <c r="K6" s="111">
        <f t="shared" si="2"/>
        <v>1.9356659058437659E-2</v>
      </c>
      <c r="L6" s="79"/>
      <c r="M6" s="80"/>
      <c r="N6" s="81">
        <f>分析係数表!H9</f>
        <v>6.2940707886274014E-4</v>
      </c>
      <c r="O6" s="82">
        <f t="shared" si="3"/>
        <v>1.2614526970157533E-2</v>
      </c>
      <c r="P6" s="76">
        <f>分析係数表!C9</f>
        <v>0.51136363636363635</v>
      </c>
      <c r="Q6" s="82">
        <f t="shared" si="4"/>
        <v>6.45061038246692E-3</v>
      </c>
      <c r="R6" s="83">
        <v>7.6866997728350641E-3</v>
      </c>
      <c r="S6" s="84">
        <f t="shared" si="5"/>
        <v>8.2790536919573193E-2</v>
      </c>
      <c r="T6" s="85">
        <f>分析係数表!F9</f>
        <v>0.69072164948453607</v>
      </c>
      <c r="U6" s="86">
        <f t="shared" si="6"/>
        <v>5.7185216222797979E-2</v>
      </c>
      <c r="V6" s="87">
        <f>分析係数表!D9</f>
        <v>0.13402061855670103</v>
      </c>
      <c r="W6" s="88">
        <f t="shared" si="7"/>
        <v>0</v>
      </c>
      <c r="X6" s="76">
        <f>分析係数表!E9</f>
        <v>0</v>
      </c>
      <c r="Y6" s="89">
        <f t="shared" si="8"/>
        <v>0</v>
      </c>
    </row>
    <row r="7" spans="1:25" x14ac:dyDescent="0.2">
      <c r="A7" s="6" t="s">
        <v>220</v>
      </c>
      <c r="B7" s="5" t="s">
        <v>266</v>
      </c>
      <c r="C7" s="90"/>
      <c r="D7" s="107">
        <f>投入係数表!AM7</f>
        <v>4.8908566721581545E-3</v>
      </c>
      <c r="E7" s="110">
        <f t="shared" si="9"/>
        <v>0.48908566721581548</v>
      </c>
      <c r="F7" s="85">
        <f>分析係数表!C10</f>
        <v>1</v>
      </c>
      <c r="G7" s="110">
        <f t="shared" si="0"/>
        <v>0.48908566721581548</v>
      </c>
      <c r="H7" s="110">
        <v>0.58317074055534113</v>
      </c>
      <c r="I7" s="110">
        <f t="shared" si="1"/>
        <v>0.58317074055534113</v>
      </c>
      <c r="J7" s="85">
        <f>分析係数表!G10</f>
        <v>0.17918250950570341</v>
      </c>
      <c r="K7" s="111">
        <f t="shared" si="2"/>
        <v>0.10449399676300551</v>
      </c>
      <c r="L7" s="79"/>
      <c r="M7" s="80"/>
      <c r="N7" s="81">
        <f>分析係数表!H10</f>
        <v>1.2293107009037892E-3</v>
      </c>
      <c r="O7" s="82">
        <f t="shared" si="3"/>
        <v>2.4637747988588931E-2</v>
      </c>
      <c r="P7" s="76">
        <f>分析係数表!C10</f>
        <v>1</v>
      </c>
      <c r="Q7" s="82">
        <f t="shared" si="4"/>
        <v>2.4637747988588931E-2</v>
      </c>
      <c r="R7" s="83">
        <v>3.9601937585377736E-2</v>
      </c>
      <c r="S7" s="84">
        <f t="shared" si="5"/>
        <v>0.6227726781407189</v>
      </c>
      <c r="T7" s="85">
        <f>分析係数表!F10</f>
        <v>0.51806083650190116</v>
      </c>
      <c r="U7" s="86">
        <f t="shared" si="6"/>
        <v>0.32263413458811008</v>
      </c>
      <c r="V7" s="87">
        <f>分析係数表!D10</f>
        <v>0.10527566539923955</v>
      </c>
      <c r="W7" s="88">
        <f t="shared" si="7"/>
        <v>0</v>
      </c>
      <c r="X7" s="76">
        <f>分析係数表!E10</f>
        <v>7.4144486692015205E-2</v>
      </c>
      <c r="Y7" s="89">
        <f t="shared" si="8"/>
        <v>0</v>
      </c>
    </row>
    <row r="8" spans="1:25" x14ac:dyDescent="0.2">
      <c r="A8" s="6" t="s">
        <v>221</v>
      </c>
      <c r="B8" s="5" t="s">
        <v>27</v>
      </c>
      <c r="C8" s="90"/>
      <c r="D8" s="107">
        <f>投入係数表!AM8</f>
        <v>0</v>
      </c>
      <c r="E8" s="110">
        <f t="shared" si="9"/>
        <v>0</v>
      </c>
      <c r="F8" s="85">
        <f>分析係数表!C11</f>
        <v>1.1623683254631256E-2</v>
      </c>
      <c r="G8" s="110">
        <f t="shared" si="0"/>
        <v>0</v>
      </c>
      <c r="H8" s="110">
        <v>5.2446077802376844E-3</v>
      </c>
      <c r="I8" s="110">
        <f t="shared" si="1"/>
        <v>5.2446077802376844E-3</v>
      </c>
      <c r="J8" s="85">
        <f>分析係数表!G11</f>
        <v>0.35416666666666669</v>
      </c>
      <c r="K8" s="111">
        <f t="shared" si="2"/>
        <v>1.8574652555008466E-3</v>
      </c>
      <c r="L8" s="79"/>
      <c r="M8" s="80"/>
      <c r="N8" s="81">
        <f>分析係数表!H11</f>
        <v>-1.9668971214460629E-5</v>
      </c>
      <c r="O8" s="82">
        <f t="shared" si="3"/>
        <v>-3.9420396781742292E-4</v>
      </c>
      <c r="P8" s="76">
        <f>分析係数表!C11</f>
        <v>1.1623683254631256E-2</v>
      </c>
      <c r="Q8" s="82">
        <f t="shared" si="4"/>
        <v>-4.5821020596285777E-6</v>
      </c>
      <c r="R8" s="83">
        <v>1.3462261221446504E-3</v>
      </c>
      <c r="S8" s="84">
        <f t="shared" si="5"/>
        <v>6.5908339023823346E-3</v>
      </c>
      <c r="T8" s="85">
        <f>分析係数表!F11</f>
        <v>0.60416666666666663</v>
      </c>
      <c r="U8" s="86">
        <f t="shared" si="6"/>
        <v>3.9819621493559932E-3</v>
      </c>
      <c r="V8" s="87">
        <f>分析係数表!D11</f>
        <v>8.3333333333333329E-2</v>
      </c>
      <c r="W8" s="88">
        <f t="shared" si="7"/>
        <v>0</v>
      </c>
      <c r="X8" s="76">
        <f>分析係数表!E11</f>
        <v>6.25E-2</v>
      </c>
      <c r="Y8" s="89">
        <f t="shared" si="8"/>
        <v>0</v>
      </c>
    </row>
    <row r="9" spans="1:25" x14ac:dyDescent="0.2">
      <c r="A9" s="6" t="s">
        <v>222</v>
      </c>
      <c r="B9" s="5" t="s">
        <v>190</v>
      </c>
      <c r="C9" s="90"/>
      <c r="D9" s="107">
        <f>投入係数表!AM9</f>
        <v>0.15161655683690281</v>
      </c>
      <c r="E9" s="110">
        <f t="shared" si="9"/>
        <v>15.161655683690281</v>
      </c>
      <c r="F9" s="85">
        <f>分析係数表!C12</f>
        <v>0.11373523927905527</v>
      </c>
      <c r="G9" s="110">
        <f t="shared" si="0"/>
        <v>1.7244145370511623</v>
      </c>
      <c r="H9" s="110">
        <v>1.8296784880328181</v>
      </c>
      <c r="I9" s="110">
        <f t="shared" si="1"/>
        <v>1.8296784880328181</v>
      </c>
      <c r="J9" s="85">
        <f>分析係数表!G12</f>
        <v>0.14013636107511129</v>
      </c>
      <c r="K9" s="111">
        <f t="shared" si="2"/>
        <v>0.25640448525033072</v>
      </c>
      <c r="L9" s="79"/>
      <c r="M9" s="80"/>
      <c r="N9" s="81">
        <f>分析係数表!H12</f>
        <v>9.2788371704218012E-2</v>
      </c>
      <c r="O9" s="82">
        <f t="shared" si="3"/>
        <v>1.8596572181786926</v>
      </c>
      <c r="P9" s="76">
        <f>分析係数表!C12</f>
        <v>0.11373523927905527</v>
      </c>
      <c r="Q9" s="82">
        <f t="shared" si="4"/>
        <v>0.21150855868657589</v>
      </c>
      <c r="R9" s="83">
        <v>0.23898374704386516</v>
      </c>
      <c r="S9" s="84">
        <f t="shared" si="5"/>
        <v>2.0686622350766832</v>
      </c>
      <c r="T9" s="85">
        <f>分析係数表!F12</f>
        <v>0.31610976503070942</v>
      </c>
      <c r="U9" s="86">
        <f t="shared" si="6"/>
        <v>0.65392433305799247</v>
      </c>
      <c r="V9" s="87">
        <f>分析係数表!D12</f>
        <v>5.0318363667098666E-2</v>
      </c>
      <c r="W9" s="88">
        <f t="shared" si="7"/>
        <v>0</v>
      </c>
      <c r="X9" s="76">
        <f>分析係数表!E12</f>
        <v>4.4345523187017524E-2</v>
      </c>
      <c r="Y9" s="89">
        <f t="shared" si="8"/>
        <v>0</v>
      </c>
    </row>
    <row r="10" spans="1:25" x14ac:dyDescent="0.2">
      <c r="A10" s="6" t="s">
        <v>223</v>
      </c>
      <c r="B10" s="5" t="s">
        <v>28</v>
      </c>
      <c r="C10" s="90"/>
      <c r="D10" s="107">
        <f>投入係数表!AM10</f>
        <v>5.3027182866556841E-3</v>
      </c>
      <c r="E10" s="110">
        <f t="shared" si="9"/>
        <v>0.53027182866556843</v>
      </c>
      <c r="F10" s="85">
        <f>分析係数表!C13</f>
        <v>0</v>
      </c>
      <c r="G10" s="110">
        <f t="shared" si="0"/>
        <v>0</v>
      </c>
      <c r="H10" s="110">
        <v>0</v>
      </c>
      <c r="I10" s="110">
        <f t="shared" si="1"/>
        <v>0</v>
      </c>
      <c r="J10" s="85">
        <f>分析係数表!G13</f>
        <v>0.2455470737913486</v>
      </c>
      <c r="K10" s="111">
        <f t="shared" si="2"/>
        <v>0</v>
      </c>
      <c r="L10" s="79"/>
      <c r="M10" s="80"/>
      <c r="N10" s="81">
        <f>分析係数表!H13</f>
        <v>1.4053479932732118E-2</v>
      </c>
      <c r="O10" s="82">
        <f t="shared" si="3"/>
        <v>0.28165873500554867</v>
      </c>
      <c r="P10" s="76">
        <f>分析係数表!C13</f>
        <v>0</v>
      </c>
      <c r="Q10" s="82">
        <f t="shared" si="4"/>
        <v>0</v>
      </c>
      <c r="R10" s="83">
        <v>0</v>
      </c>
      <c r="S10" s="84">
        <f t="shared" si="5"/>
        <v>0</v>
      </c>
      <c r="T10" s="85">
        <f>分析係数表!F13</f>
        <v>0.38422391857506361</v>
      </c>
      <c r="U10" s="86">
        <f t="shared" si="6"/>
        <v>0</v>
      </c>
      <c r="V10" s="87">
        <f>分析係数表!D13</f>
        <v>0.11195928753180662</v>
      </c>
      <c r="W10" s="88">
        <f t="shared" si="7"/>
        <v>0</v>
      </c>
      <c r="X10" s="76">
        <f>分析係数表!E13</f>
        <v>9.6692111959287536E-2</v>
      </c>
      <c r="Y10" s="89">
        <f t="shared" si="8"/>
        <v>0</v>
      </c>
    </row>
    <row r="11" spans="1:25" x14ac:dyDescent="0.2">
      <c r="A11" s="6" t="s">
        <v>224</v>
      </c>
      <c r="B11" s="5" t="s">
        <v>267</v>
      </c>
      <c r="C11" s="90"/>
      <c r="D11" s="107">
        <f>投入係数表!AM11</f>
        <v>5.8690280065897861E-3</v>
      </c>
      <c r="E11" s="110">
        <f t="shared" si="9"/>
        <v>0.5869028006589786</v>
      </c>
      <c r="F11" s="85">
        <f>分析係数表!C14</f>
        <v>8.3810515356585125E-2</v>
      </c>
      <c r="G11" s="110">
        <f t="shared" si="0"/>
        <v>4.9188626187452143E-2</v>
      </c>
      <c r="H11" s="110">
        <v>7.4328113317361819E-2</v>
      </c>
      <c r="I11" s="110">
        <f t="shared" si="1"/>
        <v>7.4328113317361819E-2</v>
      </c>
      <c r="J11" s="85">
        <f>分析係数表!G14</f>
        <v>0.16188655194391333</v>
      </c>
      <c r="K11" s="111">
        <f t="shared" si="2"/>
        <v>1.203272197744417E-2</v>
      </c>
      <c r="L11" s="79"/>
      <c r="M11" s="80"/>
      <c r="N11" s="81">
        <f>分析係数表!H14</f>
        <v>1.1703037872604074E-3</v>
      </c>
      <c r="O11" s="82">
        <f t="shared" si="3"/>
        <v>2.3455136085136663E-2</v>
      </c>
      <c r="P11" s="76">
        <f>分析係数表!C14</f>
        <v>8.3810515356585125E-2</v>
      </c>
      <c r="Q11" s="82">
        <f t="shared" si="4"/>
        <v>1.9657870430541402E-3</v>
      </c>
      <c r="R11" s="83">
        <v>7.3663375293925807E-3</v>
      </c>
      <c r="S11" s="84">
        <f t="shared" si="5"/>
        <v>8.1694450846754404E-2</v>
      </c>
      <c r="T11" s="85">
        <f>分析係数表!F14</f>
        <v>0.30656469088591459</v>
      </c>
      <c r="U11" s="86">
        <f t="shared" si="6"/>
        <v>2.5044634070929807E-2</v>
      </c>
      <c r="V11" s="87">
        <f>分析係数表!D14</f>
        <v>7.2020395156150413E-2</v>
      </c>
      <c r="W11" s="88">
        <f t="shared" si="7"/>
        <v>0</v>
      </c>
      <c r="X11" s="76">
        <f>分析係数表!E14</f>
        <v>4.2702358189929894E-2</v>
      </c>
      <c r="Y11" s="89">
        <f t="shared" si="8"/>
        <v>0</v>
      </c>
    </row>
    <row r="12" spans="1:25" x14ac:dyDescent="0.2">
      <c r="A12" s="6" t="s">
        <v>225</v>
      </c>
      <c r="B12" s="5" t="s">
        <v>29</v>
      </c>
      <c r="C12" s="90"/>
      <c r="D12" s="107">
        <f>投入係数表!AM12</f>
        <v>4.6849258649093901E-3</v>
      </c>
      <c r="E12" s="110">
        <f t="shared" si="9"/>
        <v>0.468492586490939</v>
      </c>
      <c r="F12" s="85">
        <f>分析係数表!C15</f>
        <v>0</v>
      </c>
      <c r="G12" s="110">
        <f t="shared" si="0"/>
        <v>0</v>
      </c>
      <c r="H12" s="110">
        <v>0</v>
      </c>
      <c r="I12" s="110">
        <f t="shared" si="1"/>
        <v>0</v>
      </c>
      <c r="J12" s="85">
        <f>分析係数表!G15</f>
        <v>9.2838196286472149E-2</v>
      </c>
      <c r="K12" s="111">
        <f t="shared" si="2"/>
        <v>0</v>
      </c>
      <c r="L12" s="79"/>
      <c r="M12" s="80"/>
      <c r="N12" s="81">
        <f>分析係数表!H15</f>
        <v>8.5658369638976026E-3</v>
      </c>
      <c r="O12" s="82">
        <f t="shared" si="3"/>
        <v>0.17167582798448766</v>
      </c>
      <c r="P12" s="76">
        <f>分析係数表!C15</f>
        <v>0</v>
      </c>
      <c r="Q12" s="82">
        <f t="shared" si="4"/>
        <v>0</v>
      </c>
      <c r="R12" s="83">
        <v>0</v>
      </c>
      <c r="S12" s="84">
        <f t="shared" si="5"/>
        <v>0</v>
      </c>
      <c r="T12" s="85">
        <f>分析係数表!F15</f>
        <v>0.29973474801061006</v>
      </c>
      <c r="U12" s="86">
        <f t="shared" si="6"/>
        <v>0</v>
      </c>
      <c r="V12" s="87">
        <f>分析係数表!D15</f>
        <v>0</v>
      </c>
      <c r="W12" s="88">
        <f t="shared" si="7"/>
        <v>0</v>
      </c>
      <c r="X12" s="76">
        <f>分析係数表!E15</f>
        <v>0</v>
      </c>
      <c r="Y12" s="89">
        <f t="shared" si="8"/>
        <v>0</v>
      </c>
    </row>
    <row r="13" spans="1:25" x14ac:dyDescent="0.2">
      <c r="A13" s="6" t="s">
        <v>226</v>
      </c>
      <c r="B13" s="5" t="s">
        <v>30</v>
      </c>
      <c r="C13" s="90"/>
      <c r="D13" s="107">
        <f>投入係数表!AM13</f>
        <v>4.0671334431630971E-3</v>
      </c>
      <c r="E13" s="110">
        <f t="shared" si="9"/>
        <v>0.40671334431630968</v>
      </c>
      <c r="F13" s="85">
        <f>分析係数表!C16</f>
        <v>0.33235149729995095</v>
      </c>
      <c r="G13" s="110">
        <f t="shared" si="0"/>
        <v>0.13517178895539603</v>
      </c>
      <c r="H13" s="110">
        <v>0.26008274396328585</v>
      </c>
      <c r="I13" s="110">
        <f t="shared" si="1"/>
        <v>0.26008274396328585</v>
      </c>
      <c r="J13" s="85">
        <f>分析係数表!G16</f>
        <v>3.3478406427854032E-2</v>
      </c>
      <c r="K13" s="111">
        <f t="shared" si="2"/>
        <v>8.7071558072743839E-3</v>
      </c>
      <c r="L13" s="79"/>
      <c r="M13" s="80"/>
      <c r="N13" s="81">
        <f>分析係数表!H16</f>
        <v>1.6757963474720455E-2</v>
      </c>
      <c r="O13" s="82">
        <f t="shared" si="3"/>
        <v>0.3358617805804443</v>
      </c>
      <c r="P13" s="76">
        <f>分析係数表!C16</f>
        <v>0.33235149729995095</v>
      </c>
      <c r="Q13" s="82">
        <f t="shared" si="4"/>
        <v>0.11162416566173826</v>
      </c>
      <c r="R13" s="83">
        <v>0.13787468961442395</v>
      </c>
      <c r="S13" s="84">
        <f t="shared" si="5"/>
        <v>0.3979574335777098</v>
      </c>
      <c r="T13" s="85">
        <f>分析係数表!F16</f>
        <v>0.28858386340810177</v>
      </c>
      <c r="U13" s="86">
        <f t="shared" si="6"/>
        <v>0.11484409365382854</v>
      </c>
      <c r="V13" s="87">
        <f>分析係数表!D16</f>
        <v>0</v>
      </c>
      <c r="W13" s="88">
        <f t="shared" si="7"/>
        <v>0</v>
      </c>
      <c r="X13" s="76">
        <f>分析係数表!E16</f>
        <v>0</v>
      </c>
      <c r="Y13" s="89">
        <f t="shared" si="8"/>
        <v>0</v>
      </c>
    </row>
    <row r="14" spans="1:25" x14ac:dyDescent="0.2">
      <c r="A14" s="6" t="s">
        <v>2</v>
      </c>
      <c r="B14" s="5" t="s">
        <v>364</v>
      </c>
      <c r="C14" s="90"/>
      <c r="D14" s="107">
        <f>投入係数表!AM14</f>
        <v>2.5226523887973639E-3</v>
      </c>
      <c r="E14" s="110">
        <f t="shared" si="9"/>
        <v>0.2522652388797364</v>
      </c>
      <c r="F14" s="85">
        <f>分析係数表!C17</f>
        <v>6.074586697424067E-2</v>
      </c>
      <c r="G14" s="110">
        <f t="shared" si="0"/>
        <v>1.5324070643213512E-2</v>
      </c>
      <c r="H14" s="110">
        <v>2.7941497782828364E-2</v>
      </c>
      <c r="I14" s="110">
        <f t="shared" si="1"/>
        <v>2.7941497782828364E-2</v>
      </c>
      <c r="J14" s="85">
        <f>分析係数表!G17</f>
        <v>0.21321961620469082</v>
      </c>
      <c r="K14" s="111">
        <f t="shared" si="2"/>
        <v>5.9576754334388828E-3</v>
      </c>
      <c r="L14" s="79"/>
      <c r="M14" s="80"/>
      <c r="N14" s="81">
        <f>分析係数表!H17</f>
        <v>2.8520008260967912E-3</v>
      </c>
      <c r="O14" s="82">
        <f t="shared" si="3"/>
        <v>5.7159575333526322E-2</v>
      </c>
      <c r="P14" s="76">
        <f>分析係数表!C17</f>
        <v>6.074586697424067E-2</v>
      </c>
      <c r="Q14" s="82">
        <f t="shared" si="4"/>
        <v>3.472207959514478E-3</v>
      </c>
      <c r="R14" s="83">
        <v>6.333430445490641E-3</v>
      </c>
      <c r="S14" s="84">
        <f t="shared" si="5"/>
        <v>3.4274928228319006E-2</v>
      </c>
      <c r="T14" s="85">
        <f>分析係数表!F17</f>
        <v>0.32302771855010659</v>
      </c>
      <c r="U14" s="86">
        <f t="shared" si="6"/>
        <v>1.1071751869062535E-2</v>
      </c>
      <c r="V14" s="87">
        <f>分析係数表!D17</f>
        <v>9.5948827292110878E-2</v>
      </c>
      <c r="W14" s="88">
        <f t="shared" si="7"/>
        <v>0</v>
      </c>
      <c r="X14" s="76">
        <f>分析係数表!E17</f>
        <v>8.8486140724946691E-2</v>
      </c>
      <c r="Y14" s="89">
        <f t="shared" si="8"/>
        <v>0</v>
      </c>
    </row>
    <row r="15" spans="1:25" x14ac:dyDescent="0.2">
      <c r="A15" s="6" t="s">
        <v>3</v>
      </c>
      <c r="B15" s="5" t="s">
        <v>31</v>
      </c>
      <c r="C15" s="90"/>
      <c r="D15" s="107">
        <f>投入係数表!AM15</f>
        <v>1.6474464579901153E-3</v>
      </c>
      <c r="E15" s="110">
        <f t="shared" si="9"/>
        <v>0.16474464579901155</v>
      </c>
      <c r="F15" s="85">
        <f>分析係数表!C18</f>
        <v>0.54911591355599221</v>
      </c>
      <c r="G15" s="110">
        <f t="shared" si="0"/>
        <v>9.0463906681382586E-2</v>
      </c>
      <c r="H15" s="110">
        <v>0.12051339791517983</v>
      </c>
      <c r="I15" s="110">
        <f t="shared" si="1"/>
        <v>0.12051339791517983</v>
      </c>
      <c r="J15" s="85">
        <f>分析係数表!G18</f>
        <v>0.21576398062527521</v>
      </c>
      <c r="K15" s="111">
        <f t="shared" si="2"/>
        <v>2.6002450452856943E-2</v>
      </c>
      <c r="L15" s="79"/>
      <c r="M15" s="80"/>
      <c r="N15" s="81">
        <f>分析係数表!H18</f>
        <v>4.5238633793259444E-4</v>
      </c>
      <c r="O15" s="82">
        <f t="shared" si="3"/>
        <v>9.0666912598007261E-3</v>
      </c>
      <c r="P15" s="76">
        <f>分析係数表!C18</f>
        <v>0.54911591355599221</v>
      </c>
      <c r="Q15" s="82">
        <f t="shared" si="4"/>
        <v>4.9786644540556054E-3</v>
      </c>
      <c r="R15" s="83">
        <v>1.1578222604112162E-2</v>
      </c>
      <c r="S15" s="84">
        <f t="shared" si="5"/>
        <v>0.13209162051929199</v>
      </c>
      <c r="T15" s="85">
        <f>分析係数表!F18</f>
        <v>0.45985615734624979</v>
      </c>
      <c r="U15" s="86">
        <f t="shared" si="6"/>
        <v>6.0743145029640656E-2</v>
      </c>
      <c r="V15" s="87">
        <f>分析係数表!D18</f>
        <v>0.12417437252311757</v>
      </c>
      <c r="W15" s="88">
        <f t="shared" si="7"/>
        <v>0</v>
      </c>
      <c r="X15" s="76">
        <f>分析係数表!E18</f>
        <v>0.10024952297079114</v>
      </c>
      <c r="Y15" s="89">
        <f t="shared" si="8"/>
        <v>0</v>
      </c>
    </row>
    <row r="16" spans="1:25" x14ac:dyDescent="0.2">
      <c r="A16" s="6" t="s">
        <v>4</v>
      </c>
      <c r="B16" s="5" t="s">
        <v>32</v>
      </c>
      <c r="C16" s="90"/>
      <c r="D16" s="107">
        <f>投入係数表!AM16</f>
        <v>0</v>
      </c>
      <c r="E16" s="110">
        <f t="shared" si="9"/>
        <v>0</v>
      </c>
      <c r="F16" s="85">
        <f>分析係数表!C19</f>
        <v>2.9142663503896937E-2</v>
      </c>
      <c r="G16" s="110">
        <f t="shared" si="0"/>
        <v>0</v>
      </c>
      <c r="H16" s="110">
        <v>6.1874506509712211E-4</v>
      </c>
      <c r="I16" s="110">
        <f t="shared" si="1"/>
        <v>6.1874506509712211E-4</v>
      </c>
      <c r="J16" s="85">
        <f>分析係数表!G19</f>
        <v>5.9139784946236562E-2</v>
      </c>
      <c r="K16" s="111">
        <f t="shared" si="2"/>
        <v>3.6592450086388947E-5</v>
      </c>
      <c r="L16" s="79"/>
      <c r="M16" s="80"/>
      <c r="N16" s="81">
        <f>分析係数表!H19</f>
        <v>-1.1801382728676376E-4</v>
      </c>
      <c r="O16" s="82">
        <f t="shared" si="3"/>
        <v>-2.3652238069045372E-3</v>
      </c>
      <c r="P16" s="76">
        <f>分析係数表!C19</f>
        <v>2.9142663503896937E-2</v>
      </c>
      <c r="Q16" s="82">
        <f t="shared" si="4"/>
        <v>-6.8928921516025029E-5</v>
      </c>
      <c r="R16" s="83">
        <v>1.4734996398454482E-4</v>
      </c>
      <c r="S16" s="84">
        <f t="shared" si="5"/>
        <v>7.6609502908166693E-4</v>
      </c>
      <c r="T16" s="85">
        <f>分析係数表!F19</f>
        <v>0.2446236559139785</v>
      </c>
      <c r="U16" s="86">
        <f t="shared" si="6"/>
        <v>1.8740496679148304E-4</v>
      </c>
      <c r="V16" s="87">
        <f>分析係数表!D19</f>
        <v>3.4946236559139782E-2</v>
      </c>
      <c r="W16" s="88">
        <f t="shared" si="7"/>
        <v>0</v>
      </c>
      <c r="X16" s="76">
        <f>分析係数表!E19</f>
        <v>1.8817204301075269E-2</v>
      </c>
      <c r="Y16" s="89">
        <f t="shared" si="8"/>
        <v>0</v>
      </c>
    </row>
    <row r="17" spans="1:25" x14ac:dyDescent="0.2">
      <c r="A17" s="6" t="s">
        <v>5</v>
      </c>
      <c r="B17" s="5" t="s">
        <v>33</v>
      </c>
      <c r="C17" s="90"/>
      <c r="D17" s="107">
        <f>投入係数表!AM17</f>
        <v>4.6334431630971993E-4</v>
      </c>
      <c r="E17" s="110">
        <f t="shared" si="9"/>
        <v>4.6334431630971992E-2</v>
      </c>
      <c r="F17" s="85">
        <f>分析係数表!C20</f>
        <v>9.9464422341239977E-3</v>
      </c>
      <c r="G17" s="110">
        <f t="shared" si="0"/>
        <v>4.6086274766843067E-4</v>
      </c>
      <c r="H17" s="110">
        <v>6.0132815449910094E-4</v>
      </c>
      <c r="I17" s="110">
        <f t="shared" si="1"/>
        <v>6.0132815449910094E-4</v>
      </c>
      <c r="J17" s="85">
        <f>分析係数表!G20</f>
        <v>0.10126582278481013</v>
      </c>
      <c r="K17" s="111">
        <f t="shared" si="2"/>
        <v>6.0893990329022877E-5</v>
      </c>
      <c r="L17" s="79"/>
      <c r="M17" s="80"/>
      <c r="N17" s="81">
        <f>分析係数表!H20</f>
        <v>5.6056567961212792E-4</v>
      </c>
      <c r="O17" s="82">
        <f t="shared" si="3"/>
        <v>1.1234813082796554E-2</v>
      </c>
      <c r="P17" s="76">
        <f>分析係数表!C20</f>
        <v>9.9464422341239977E-3</v>
      </c>
      <c r="Q17" s="82">
        <f t="shared" si="4"/>
        <v>1.1174641933921648E-4</v>
      </c>
      <c r="R17" s="83">
        <v>2.0190053639936322E-4</v>
      </c>
      <c r="S17" s="84">
        <f t="shared" si="5"/>
        <v>8.0322869089846411E-4</v>
      </c>
      <c r="T17" s="85">
        <f>分析係数表!F20</f>
        <v>0.22784810126582278</v>
      </c>
      <c r="U17" s="86">
        <f t="shared" si="6"/>
        <v>1.8301413210344752E-4</v>
      </c>
      <c r="V17" s="87">
        <f>分析係数表!D20</f>
        <v>1.2658227848101266E-2</v>
      </c>
      <c r="W17" s="88">
        <f t="shared" si="7"/>
        <v>0</v>
      </c>
      <c r="X17" s="76">
        <f>分析係数表!E20</f>
        <v>0</v>
      </c>
      <c r="Y17" s="89">
        <f t="shared" si="8"/>
        <v>0</v>
      </c>
    </row>
    <row r="18" spans="1:25" x14ac:dyDescent="0.2">
      <c r="A18" s="6" t="s">
        <v>6</v>
      </c>
      <c r="B18" s="5" t="s">
        <v>34</v>
      </c>
      <c r="C18" s="90"/>
      <c r="D18" s="107">
        <f>投入係数表!AM18</f>
        <v>2.0593080724876441E-3</v>
      </c>
      <c r="E18" s="110">
        <f t="shared" si="9"/>
        <v>0.20593080724876442</v>
      </c>
      <c r="F18" s="85">
        <f>分析係数表!C21</f>
        <v>0.16340425531914893</v>
      </c>
      <c r="G18" s="110">
        <f t="shared" si="0"/>
        <v>3.3649970205755546E-2</v>
      </c>
      <c r="H18" s="110">
        <v>4.5840511501433506E-2</v>
      </c>
      <c r="I18" s="110">
        <f t="shared" si="1"/>
        <v>4.5840511501433506E-2</v>
      </c>
      <c r="J18" s="85">
        <f>分析係数表!G21</f>
        <v>0.28521373510861947</v>
      </c>
      <c r="K18" s="111">
        <f t="shared" si="2"/>
        <v>1.307434350461348E-2</v>
      </c>
      <c r="L18" s="79"/>
      <c r="M18" s="80"/>
      <c r="N18" s="81">
        <f>分析係数表!H21</f>
        <v>9.2444164707964954E-4</v>
      </c>
      <c r="O18" s="82">
        <f t="shared" si="3"/>
        <v>1.8527586487418878E-2</v>
      </c>
      <c r="P18" s="76">
        <f>分析係数表!C21</f>
        <v>0.16340425531914893</v>
      </c>
      <c r="Q18" s="82">
        <f t="shared" si="4"/>
        <v>3.0274864728378082E-3</v>
      </c>
      <c r="R18" s="83">
        <v>6.384310831642738E-3</v>
      </c>
      <c r="S18" s="84">
        <f t="shared" si="5"/>
        <v>5.2224822333076244E-2</v>
      </c>
      <c r="T18" s="85">
        <f>分析係数表!F21</f>
        <v>0.42560149497780891</v>
      </c>
      <c r="U18" s="86">
        <f t="shared" si="6"/>
        <v>2.2226962459907712E-2</v>
      </c>
      <c r="V18" s="87">
        <f>分析係数表!D21</f>
        <v>2.6862882504087832E-2</v>
      </c>
      <c r="W18" s="88">
        <f t="shared" si="7"/>
        <v>0</v>
      </c>
      <c r="X18" s="76">
        <f>分析係数表!E21</f>
        <v>1.5884139219808455E-2</v>
      </c>
      <c r="Y18" s="89">
        <f t="shared" si="8"/>
        <v>0</v>
      </c>
    </row>
    <row r="19" spans="1:25" x14ac:dyDescent="0.2">
      <c r="A19" s="6" t="s">
        <v>7</v>
      </c>
      <c r="B19" s="5" t="s">
        <v>268</v>
      </c>
      <c r="C19" s="90"/>
      <c r="D19" s="107">
        <f>投入係数表!AM19</f>
        <v>0</v>
      </c>
      <c r="E19" s="110">
        <f t="shared" si="9"/>
        <v>0</v>
      </c>
      <c r="F19" s="85">
        <f>分析係数表!C22</f>
        <v>3.8216560509554132E-2</v>
      </c>
      <c r="G19" s="110">
        <f t="shared" si="0"/>
        <v>0</v>
      </c>
      <c r="H19" s="110">
        <v>9.8659222092699729E-4</v>
      </c>
      <c r="I19" s="110">
        <f t="shared" si="1"/>
        <v>9.8659222092699729E-4</v>
      </c>
      <c r="J19" s="85">
        <f>分析係数表!G22</f>
        <v>0.19408999328408327</v>
      </c>
      <c r="K19" s="111">
        <f t="shared" si="2"/>
        <v>1.9148767753384969E-4</v>
      </c>
      <c r="L19" s="79"/>
      <c r="M19" s="80"/>
      <c r="N19" s="81">
        <f>分析係数表!H22</f>
        <v>3.9337942428921259E-5</v>
      </c>
      <c r="O19" s="82">
        <f t="shared" si="3"/>
        <v>7.8840793563484583E-4</v>
      </c>
      <c r="P19" s="76">
        <f>分析係数表!C22</f>
        <v>3.8216560509554132E-2</v>
      </c>
      <c r="Q19" s="82">
        <f t="shared" si="4"/>
        <v>3.0130239578401745E-5</v>
      </c>
      <c r="R19" s="83">
        <v>2.8154293678800689E-4</v>
      </c>
      <c r="S19" s="84">
        <f t="shared" si="5"/>
        <v>1.2681351577150041E-3</v>
      </c>
      <c r="T19" s="85">
        <f>分析係数表!F22</f>
        <v>0.41168569509738079</v>
      </c>
      <c r="U19" s="86">
        <f t="shared" si="6"/>
        <v>5.2207310388132809E-4</v>
      </c>
      <c r="V19" s="87">
        <f>分析係数表!D22</f>
        <v>5.4398925453324379E-2</v>
      </c>
      <c r="W19" s="88">
        <f t="shared" si="7"/>
        <v>0</v>
      </c>
      <c r="X19" s="76">
        <f>分析係数表!E22</f>
        <v>5.104096709200806E-2</v>
      </c>
      <c r="Y19" s="89">
        <f t="shared" si="8"/>
        <v>0</v>
      </c>
    </row>
    <row r="20" spans="1:25" x14ac:dyDescent="0.2">
      <c r="A20" s="6" t="s">
        <v>8</v>
      </c>
      <c r="B20" s="5" t="s">
        <v>269</v>
      </c>
      <c r="C20" s="90"/>
      <c r="D20" s="107">
        <f>投入係数表!AM20</f>
        <v>0</v>
      </c>
      <c r="E20" s="110">
        <f t="shared" si="9"/>
        <v>0</v>
      </c>
      <c r="F20" s="85">
        <f>分析係数表!C23</f>
        <v>0</v>
      </c>
      <c r="G20" s="110">
        <f t="shared" si="0"/>
        <v>0</v>
      </c>
      <c r="H20" s="110">
        <v>0</v>
      </c>
      <c r="I20" s="110">
        <f t="shared" si="1"/>
        <v>0</v>
      </c>
      <c r="J20" s="85">
        <f>分析係数表!G23</f>
        <v>0.21578395385422128</v>
      </c>
      <c r="K20" s="111">
        <f t="shared" si="2"/>
        <v>0</v>
      </c>
      <c r="L20" s="79"/>
      <c r="M20" s="80"/>
      <c r="N20" s="81">
        <f>分析係数表!H23</f>
        <v>2.9503456821690941E-5</v>
      </c>
      <c r="O20" s="82">
        <f t="shared" si="3"/>
        <v>5.9130595172613429E-4</v>
      </c>
      <c r="P20" s="76">
        <f>分析係数表!C23</f>
        <v>0</v>
      </c>
      <c r="Q20" s="82">
        <f t="shared" si="4"/>
        <v>0</v>
      </c>
      <c r="R20" s="83">
        <v>0</v>
      </c>
      <c r="S20" s="84">
        <f t="shared" si="5"/>
        <v>0</v>
      </c>
      <c r="T20" s="85">
        <f>分析係数表!F23</f>
        <v>0.44087572102779232</v>
      </c>
      <c r="U20" s="86">
        <f t="shared" si="6"/>
        <v>0</v>
      </c>
      <c r="V20" s="87">
        <f>分析係数表!D23</f>
        <v>3.2773990561090718E-2</v>
      </c>
      <c r="W20" s="88">
        <f t="shared" si="7"/>
        <v>0</v>
      </c>
      <c r="X20" s="76">
        <f>分析係数表!E23</f>
        <v>2.9103303618248557E-2</v>
      </c>
      <c r="Y20" s="89">
        <f t="shared" si="8"/>
        <v>0</v>
      </c>
    </row>
    <row r="21" spans="1:25" x14ac:dyDescent="0.2">
      <c r="A21" s="6" t="s">
        <v>9</v>
      </c>
      <c r="B21" s="5" t="s">
        <v>270</v>
      </c>
      <c r="C21" s="90"/>
      <c r="D21" s="107">
        <f>投入係数表!AM21</f>
        <v>2.0593080724876442E-4</v>
      </c>
      <c r="E21" s="110">
        <f t="shared" si="9"/>
        <v>2.0593080724876443E-2</v>
      </c>
      <c r="F21" s="85">
        <f>分析係数表!C24</f>
        <v>0.44444444444444442</v>
      </c>
      <c r="G21" s="110">
        <f t="shared" si="0"/>
        <v>9.1524803221673078E-3</v>
      </c>
      <c r="H21" s="110">
        <v>1.689353905747994E-2</v>
      </c>
      <c r="I21" s="110">
        <f t="shared" si="1"/>
        <v>1.689353905747994E-2</v>
      </c>
      <c r="J21" s="85">
        <f>分析係数表!G24</f>
        <v>0.20874587458745875</v>
      </c>
      <c r="K21" s="111">
        <f t="shared" si="2"/>
        <v>3.5264565854310438E-3</v>
      </c>
      <c r="L21" s="79"/>
      <c r="M21" s="80"/>
      <c r="N21" s="81">
        <f>分析係数表!H24</f>
        <v>3.6387596746752162E-4</v>
      </c>
      <c r="O21" s="82">
        <f t="shared" si="3"/>
        <v>7.2927734046223242E-3</v>
      </c>
      <c r="P21" s="76">
        <f>分析係数表!C24</f>
        <v>0.44444444444444442</v>
      </c>
      <c r="Q21" s="82">
        <f t="shared" si="4"/>
        <v>3.2412326242765885E-3</v>
      </c>
      <c r="R21" s="83">
        <v>1.1294967859972265E-2</v>
      </c>
      <c r="S21" s="84">
        <f t="shared" si="5"/>
        <v>2.8188506917452207E-2</v>
      </c>
      <c r="T21" s="85">
        <f>分析係数表!F24</f>
        <v>0.39356435643564358</v>
      </c>
      <c r="U21" s="86">
        <f t="shared" si="6"/>
        <v>1.1093991583848765E-2</v>
      </c>
      <c r="V21" s="87">
        <f>分析係数表!D24</f>
        <v>4.9504950495049507E-2</v>
      </c>
      <c r="W21" s="88">
        <f t="shared" si="7"/>
        <v>0</v>
      </c>
      <c r="X21" s="76">
        <f>分析係数表!E24</f>
        <v>5.1980198019801978E-2</v>
      </c>
      <c r="Y21" s="89">
        <f t="shared" si="8"/>
        <v>0</v>
      </c>
    </row>
    <row r="22" spans="1:25" x14ac:dyDescent="0.2">
      <c r="A22" s="6" t="s">
        <v>10</v>
      </c>
      <c r="B22" s="5" t="s">
        <v>271</v>
      </c>
      <c r="C22" s="90"/>
      <c r="D22" s="107">
        <f>投入係数表!AM22</f>
        <v>0</v>
      </c>
      <c r="E22" s="110">
        <f t="shared" si="9"/>
        <v>0</v>
      </c>
      <c r="F22" s="85">
        <f>分析係数表!C25</f>
        <v>6.3926940639269514E-3</v>
      </c>
      <c r="G22" s="110">
        <f t="shared" si="0"/>
        <v>0</v>
      </c>
      <c r="H22" s="110">
        <v>1.318990855116143E-4</v>
      </c>
      <c r="I22" s="110">
        <f t="shared" si="1"/>
        <v>1.318990855116143E-4</v>
      </c>
      <c r="J22" s="85">
        <f>分析係数表!G25</f>
        <v>0.2</v>
      </c>
      <c r="K22" s="111">
        <f t="shared" si="2"/>
        <v>2.6379817102322862E-5</v>
      </c>
      <c r="L22" s="79"/>
      <c r="M22" s="80"/>
      <c r="N22" s="81">
        <f>分析係数表!H25</f>
        <v>5.212277371832066E-4</v>
      </c>
      <c r="O22" s="82">
        <f t="shared" si="3"/>
        <v>1.0446405147161705E-2</v>
      </c>
      <c r="P22" s="76">
        <f>分析係数表!C25</f>
        <v>6.3926940639269514E-3</v>
      </c>
      <c r="Q22" s="82">
        <f t="shared" si="4"/>
        <v>6.6780672173636583E-5</v>
      </c>
      <c r="R22" s="83">
        <v>1.7566657165756904E-4</v>
      </c>
      <c r="S22" s="84">
        <f t="shared" si="5"/>
        <v>3.0756565716918332E-4</v>
      </c>
      <c r="T22" s="85">
        <f>分析係数表!F25</f>
        <v>0.35238095238095241</v>
      </c>
      <c r="U22" s="86">
        <f t="shared" si="6"/>
        <v>1.0838027919295032E-4</v>
      </c>
      <c r="V22" s="87">
        <f>分析係数表!D25</f>
        <v>0.33333333333333331</v>
      </c>
      <c r="W22" s="88">
        <f t="shared" si="7"/>
        <v>0</v>
      </c>
      <c r="X22" s="76">
        <f>分析係数表!E25</f>
        <v>6.6666666666666666E-2</v>
      </c>
      <c r="Y22" s="89">
        <f t="shared" si="8"/>
        <v>0</v>
      </c>
    </row>
    <row r="23" spans="1:25" x14ac:dyDescent="0.2">
      <c r="A23" s="6" t="s">
        <v>11</v>
      </c>
      <c r="B23" s="5" t="s">
        <v>35</v>
      </c>
      <c r="C23" s="90"/>
      <c r="D23" s="107">
        <f>投入係数表!AM23</f>
        <v>1.0296540362438221E-4</v>
      </c>
      <c r="E23" s="110">
        <f t="shared" si="9"/>
        <v>1.0296540362438222E-2</v>
      </c>
      <c r="F23" s="85">
        <f>分析係数表!C26</f>
        <v>0.22258379433778064</v>
      </c>
      <c r="G23" s="110">
        <f t="shared" si="0"/>
        <v>2.2918430224236064E-3</v>
      </c>
      <c r="H23" s="110">
        <v>5.5226793057536585E-3</v>
      </c>
      <c r="I23" s="110">
        <f t="shared" si="1"/>
        <v>5.5226793057536585E-3</v>
      </c>
      <c r="J23" s="85">
        <f>分析係数表!G26</f>
        <v>0.19608865710560625</v>
      </c>
      <c r="K23" s="111">
        <f t="shared" si="2"/>
        <v>1.0829347686901567E-3</v>
      </c>
      <c r="L23" s="79"/>
      <c r="M23" s="80"/>
      <c r="N23" s="81">
        <f>分析係数表!H26</f>
        <v>1.1073630793741334E-2</v>
      </c>
      <c r="O23" s="82">
        <f t="shared" si="3"/>
        <v>0.22193683388120911</v>
      </c>
      <c r="P23" s="76">
        <f>分析係数表!C26</f>
        <v>0.22258379433778064</v>
      </c>
      <c r="Q23" s="82">
        <f t="shared" si="4"/>
        <v>4.9399542588593234E-2</v>
      </c>
      <c r="R23" s="83">
        <v>5.1944719623180105E-2</v>
      </c>
      <c r="S23" s="84">
        <f t="shared" si="5"/>
        <v>5.7467398928933766E-2</v>
      </c>
      <c r="T23" s="85">
        <f>分析係数表!F26</f>
        <v>0.33481095176010428</v>
      </c>
      <c r="U23" s="86">
        <f t="shared" si="6"/>
        <v>1.924071453057391E-2</v>
      </c>
      <c r="V23" s="87">
        <f>分析係数表!D26</f>
        <v>0.20704041720990873</v>
      </c>
      <c r="W23" s="88">
        <f t="shared" si="7"/>
        <v>0</v>
      </c>
      <c r="X23" s="76">
        <f>分析係数表!E26</f>
        <v>0.22842242503259452</v>
      </c>
      <c r="Y23" s="89">
        <f t="shared" si="8"/>
        <v>0</v>
      </c>
    </row>
    <row r="24" spans="1:25" x14ac:dyDescent="0.2">
      <c r="A24" s="6" t="s">
        <v>12</v>
      </c>
      <c r="B24" s="5" t="s">
        <v>365</v>
      </c>
      <c r="C24" s="90"/>
      <c r="D24" s="107">
        <f>投入係数表!AM24</f>
        <v>5.1482701812191104E-5</v>
      </c>
      <c r="E24" s="110">
        <f t="shared" si="9"/>
        <v>5.1482701812191108E-3</v>
      </c>
      <c r="F24" s="85">
        <f>分析係数表!C27</f>
        <v>1.0521885521885488E-2</v>
      </c>
      <c r="G24" s="110">
        <f t="shared" si="0"/>
        <v>5.4169509482524138E-5</v>
      </c>
      <c r="H24" s="110">
        <v>9.9551400935406805E-5</v>
      </c>
      <c r="I24" s="110">
        <f t="shared" si="1"/>
        <v>9.9551400935406805E-5</v>
      </c>
      <c r="J24" s="85">
        <f>分析係数表!G27</f>
        <v>0.17391304347826086</v>
      </c>
      <c r="K24" s="111">
        <f t="shared" si="2"/>
        <v>1.7313287119201182E-5</v>
      </c>
      <c r="L24" s="79"/>
      <c r="M24" s="80"/>
      <c r="N24" s="81">
        <f>分析係数表!H27</f>
        <v>1.0867106595989497E-2</v>
      </c>
      <c r="O24" s="82">
        <f t="shared" si="3"/>
        <v>0.21779769221912615</v>
      </c>
      <c r="P24" s="76">
        <f>分析係数表!C27</f>
        <v>1.0521885521885488E-2</v>
      </c>
      <c r="Q24" s="82">
        <f t="shared" si="4"/>
        <v>2.2916423844604951E-3</v>
      </c>
      <c r="R24" s="83">
        <v>2.310361788395329E-3</v>
      </c>
      <c r="S24" s="84">
        <f t="shared" si="5"/>
        <v>2.4099131893307356E-3</v>
      </c>
      <c r="T24" s="85">
        <f>分析係数表!F27</f>
        <v>0.36231884057971014</v>
      </c>
      <c r="U24" s="86">
        <f t="shared" si="6"/>
        <v>8.7315695265606367E-4</v>
      </c>
      <c r="V24" s="87">
        <f>分析係数表!D27</f>
        <v>0</v>
      </c>
      <c r="W24" s="88">
        <f t="shared" si="7"/>
        <v>0</v>
      </c>
      <c r="X24" s="76">
        <f>分析係数表!E27</f>
        <v>0</v>
      </c>
      <c r="Y24" s="89">
        <f t="shared" si="8"/>
        <v>0</v>
      </c>
    </row>
    <row r="25" spans="1:25" x14ac:dyDescent="0.2">
      <c r="A25" s="6" t="s">
        <v>13</v>
      </c>
      <c r="B25" s="5" t="s">
        <v>191</v>
      </c>
      <c r="C25" s="90"/>
      <c r="D25" s="107">
        <f>投入係数表!AM25</f>
        <v>0</v>
      </c>
      <c r="E25" s="110">
        <f t="shared" si="9"/>
        <v>0</v>
      </c>
      <c r="F25" s="85">
        <f>分析係数表!C28</f>
        <v>5.934473521533068E-2</v>
      </c>
      <c r="G25" s="110">
        <f t="shared" si="0"/>
        <v>0</v>
      </c>
      <c r="H25" s="110">
        <v>4.830176517826139E-3</v>
      </c>
      <c r="I25" s="110">
        <f t="shared" si="1"/>
        <v>4.830176517826139E-3</v>
      </c>
      <c r="J25" s="85">
        <f>分析係数表!G28</f>
        <v>0.12525252525252525</v>
      </c>
      <c r="K25" s="111">
        <f t="shared" si="2"/>
        <v>6.0499180627317294E-4</v>
      </c>
      <c r="L25" s="79"/>
      <c r="M25" s="80"/>
      <c r="N25" s="81">
        <f>分析係数表!H28</f>
        <v>2.0780268088077654E-2</v>
      </c>
      <c r="O25" s="82">
        <f t="shared" si="3"/>
        <v>0.4164764919991073</v>
      </c>
      <c r="P25" s="76">
        <f>分析係数表!C28</f>
        <v>5.934473521533068E-2</v>
      </c>
      <c r="Q25" s="82">
        <f t="shared" si="4"/>
        <v>2.4715687141096808E-2</v>
      </c>
      <c r="R25" s="83">
        <v>2.6445364651045349E-2</v>
      </c>
      <c r="S25" s="84">
        <f t="shared" si="5"/>
        <v>3.127554116887149E-2</v>
      </c>
      <c r="T25" s="85">
        <f>分析係数表!F28</f>
        <v>0.21414141414141413</v>
      </c>
      <c r="U25" s="86">
        <f t="shared" si="6"/>
        <v>6.6973886139401568E-3</v>
      </c>
      <c r="V25" s="87">
        <f>分析係数表!D28</f>
        <v>5.909090909090909E-2</v>
      </c>
      <c r="W25" s="88">
        <f t="shared" si="7"/>
        <v>0</v>
      </c>
      <c r="X25" s="76">
        <f>分析係数表!E28</f>
        <v>5.4040404040404041E-2</v>
      </c>
      <c r="Y25" s="89">
        <f t="shared" si="8"/>
        <v>0</v>
      </c>
    </row>
    <row r="26" spans="1:25" x14ac:dyDescent="0.2">
      <c r="A26" s="6" t="s">
        <v>14</v>
      </c>
      <c r="B26" s="5" t="s">
        <v>50</v>
      </c>
      <c r="C26" s="90"/>
      <c r="D26" s="107">
        <f>投入係数表!AM26</f>
        <v>4.1186161449752881E-3</v>
      </c>
      <c r="E26" s="110">
        <f t="shared" si="9"/>
        <v>0.41186161449752884</v>
      </c>
      <c r="F26" s="85">
        <f>分析係数表!C29</f>
        <v>0.10737736577829282</v>
      </c>
      <c r="G26" s="110">
        <f t="shared" si="0"/>
        <v>4.4224615229939382E-2</v>
      </c>
      <c r="H26" s="110">
        <v>5.6595352800026526E-2</v>
      </c>
      <c r="I26" s="110">
        <f t="shared" si="1"/>
        <v>5.6595352800026526E-2</v>
      </c>
      <c r="J26" s="85">
        <f>分析係数表!G29</f>
        <v>0.26220204313280365</v>
      </c>
      <c r="K26" s="111">
        <f t="shared" si="2"/>
        <v>1.4839417135988795E-2</v>
      </c>
      <c r="L26" s="79"/>
      <c r="M26" s="80"/>
      <c r="N26" s="81">
        <f>分析係数表!H29</f>
        <v>9.8049821504086233E-3</v>
      </c>
      <c r="O26" s="82">
        <f t="shared" si="3"/>
        <v>0.19651067795698532</v>
      </c>
      <c r="P26" s="76">
        <f>分析係数表!C29</f>
        <v>0.10737736577829282</v>
      </c>
      <c r="Q26" s="82">
        <f t="shared" si="4"/>
        <v>2.1100798946327517E-2</v>
      </c>
      <c r="R26" s="83">
        <v>2.706772299577152E-2</v>
      </c>
      <c r="S26" s="84">
        <f t="shared" si="5"/>
        <v>8.3663075795798042E-2</v>
      </c>
      <c r="T26" s="85">
        <f>分析係数表!F29</f>
        <v>0.42792281498297391</v>
      </c>
      <c r="U26" s="86">
        <f t="shared" si="6"/>
        <v>3.5801338904671805E-2</v>
      </c>
      <c r="V26" s="87">
        <f>分析係数表!D29</f>
        <v>0.20204313280363223</v>
      </c>
      <c r="W26" s="88">
        <f t="shared" si="7"/>
        <v>0</v>
      </c>
      <c r="X26" s="76">
        <f>分析係数表!E29</f>
        <v>0.12031782065834279</v>
      </c>
      <c r="Y26" s="89">
        <f t="shared" si="8"/>
        <v>0</v>
      </c>
    </row>
    <row r="27" spans="1:25" x14ac:dyDescent="0.2">
      <c r="A27" s="6" t="s">
        <v>15</v>
      </c>
      <c r="B27" s="5" t="s">
        <v>36</v>
      </c>
      <c r="C27" s="90"/>
      <c r="D27" s="107">
        <f>投入係数表!AM27</f>
        <v>1.8533772652388797E-3</v>
      </c>
      <c r="E27" s="110">
        <f t="shared" si="9"/>
        <v>0.18533772652388797</v>
      </c>
      <c r="F27" s="85">
        <f>分析係数表!C30</f>
        <v>1</v>
      </c>
      <c r="G27" s="110">
        <f t="shared" si="0"/>
        <v>0.18533772652388797</v>
      </c>
      <c r="H27" s="110">
        <v>0.27773378186163816</v>
      </c>
      <c r="I27" s="110">
        <f t="shared" si="1"/>
        <v>0.27773378186163816</v>
      </c>
      <c r="J27" s="85">
        <f>分析係数表!G30</f>
        <v>0.34459787999611008</v>
      </c>
      <c r="K27" s="111">
        <f t="shared" si="2"/>
        <v>9.5706472432822598E-2</v>
      </c>
      <c r="L27" s="79"/>
      <c r="M27" s="80"/>
      <c r="N27" s="81">
        <f>分析係数表!H30</f>
        <v>0</v>
      </c>
      <c r="O27" s="82">
        <f t="shared" si="3"/>
        <v>0</v>
      </c>
      <c r="P27" s="76">
        <f>分析係数表!C30</f>
        <v>1</v>
      </c>
      <c r="Q27" s="82">
        <f t="shared" si="4"/>
        <v>0</v>
      </c>
      <c r="R27" s="83">
        <v>5.0103242583488077E-2</v>
      </c>
      <c r="S27" s="84">
        <f t="shared" si="5"/>
        <v>0.32783702444512625</v>
      </c>
      <c r="T27" s="85">
        <f>分析係数表!F30</f>
        <v>0.44063016629388313</v>
      </c>
      <c r="U27" s="86">
        <f t="shared" si="6"/>
        <v>0.1444548825985478</v>
      </c>
      <c r="V27" s="87">
        <f>分析係数表!D30</f>
        <v>9.4184576485461441E-2</v>
      </c>
      <c r="W27" s="88">
        <f t="shared" si="7"/>
        <v>0</v>
      </c>
      <c r="X27" s="76">
        <f>分析係数表!E30</f>
        <v>6.5934065934065936E-2</v>
      </c>
      <c r="Y27" s="89">
        <f t="shared" si="8"/>
        <v>0</v>
      </c>
    </row>
    <row r="28" spans="1:25" x14ac:dyDescent="0.2">
      <c r="A28" s="6" t="s">
        <v>16</v>
      </c>
      <c r="B28" s="5" t="s">
        <v>192</v>
      </c>
      <c r="C28" s="90"/>
      <c r="D28" s="107">
        <f>投入係数表!AM28</f>
        <v>4.5253294892915984E-2</v>
      </c>
      <c r="E28" s="110">
        <f t="shared" si="9"/>
        <v>4.5253294892915985</v>
      </c>
      <c r="F28" s="85">
        <f>分析係数表!C31</f>
        <v>0.18861092824226466</v>
      </c>
      <c r="G28" s="110">
        <f t="shared" si="0"/>
        <v>0.85352659557738186</v>
      </c>
      <c r="H28" s="110">
        <v>0.95116455680726741</v>
      </c>
      <c r="I28" s="110">
        <f t="shared" si="1"/>
        <v>0.95116455680726741</v>
      </c>
      <c r="J28" s="85">
        <f>分析係数表!G31</f>
        <v>7.1118820468343447E-2</v>
      </c>
      <c r="K28" s="111">
        <f t="shared" si="2"/>
        <v>6.7645701351427515E-2</v>
      </c>
      <c r="L28" s="79"/>
      <c r="M28" s="80"/>
      <c r="N28" s="81">
        <f>分析係数表!H31</f>
        <v>2.3061868748955085E-2</v>
      </c>
      <c r="O28" s="82">
        <f t="shared" si="3"/>
        <v>0.46220415226592831</v>
      </c>
      <c r="P28" s="76">
        <f>分析係数表!C31</f>
        <v>0.18861092824226466</v>
      </c>
      <c r="Q28" s="82">
        <f t="shared" si="4"/>
        <v>8.7176754196305772E-2</v>
      </c>
      <c r="R28" s="83">
        <v>0.11222393464912314</v>
      </c>
      <c r="S28" s="84">
        <f t="shared" si="5"/>
        <v>1.0633884914563905</v>
      </c>
      <c r="T28" s="85">
        <f>分析係数表!F31</f>
        <v>0.34518647007805725</v>
      </c>
      <c r="U28" s="86">
        <f t="shared" si="6"/>
        <v>0.36706731968746176</v>
      </c>
      <c r="V28" s="87">
        <f>分析係数表!D31</f>
        <v>8.6730268863833475E-4</v>
      </c>
      <c r="W28" s="88">
        <f t="shared" si="7"/>
        <v>0</v>
      </c>
      <c r="X28" s="76">
        <f>分析係数表!E31</f>
        <v>8.6730268863833475E-4</v>
      </c>
      <c r="Y28" s="89">
        <f t="shared" si="8"/>
        <v>0</v>
      </c>
    </row>
    <row r="29" spans="1:25" x14ac:dyDescent="0.2">
      <c r="A29" s="6" t="s">
        <v>17</v>
      </c>
      <c r="B29" s="5" t="s">
        <v>272</v>
      </c>
      <c r="C29" s="90"/>
      <c r="D29" s="107">
        <f>投入係数表!AM29</f>
        <v>1.029654036243822E-2</v>
      </c>
      <c r="E29" s="110">
        <f t="shared" si="9"/>
        <v>1.029654036243822</v>
      </c>
      <c r="F29" s="85">
        <f>分析係数表!C32</f>
        <v>1</v>
      </c>
      <c r="G29" s="110">
        <f t="shared" si="0"/>
        <v>1.029654036243822</v>
      </c>
      <c r="H29" s="110">
        <v>1.1872110637311111</v>
      </c>
      <c r="I29" s="110">
        <f t="shared" si="1"/>
        <v>1.1872110637311111</v>
      </c>
      <c r="J29" s="85">
        <f>分析係数表!G32</f>
        <v>0.14006342494714588</v>
      </c>
      <c r="K29" s="111">
        <f t="shared" si="2"/>
        <v>0.16628484772132371</v>
      </c>
      <c r="L29" s="79"/>
      <c r="M29" s="80"/>
      <c r="N29" s="81">
        <f>分析係数表!H32</f>
        <v>6.5891053568443107E-3</v>
      </c>
      <c r="O29" s="82">
        <f t="shared" si="3"/>
        <v>0.13205832921883667</v>
      </c>
      <c r="P29" s="76">
        <f>分析係数表!C32</f>
        <v>1</v>
      </c>
      <c r="Q29" s="82">
        <f t="shared" si="4"/>
        <v>0.13205832921883667</v>
      </c>
      <c r="R29" s="83">
        <v>0.17239908061731093</v>
      </c>
      <c r="S29" s="84">
        <f t="shared" si="5"/>
        <v>1.3596101443484221</v>
      </c>
      <c r="T29" s="85">
        <f>分析係数表!F32</f>
        <v>0.48202959830866809</v>
      </c>
      <c r="U29" s="86">
        <f t="shared" si="6"/>
        <v>0.6553723317366601</v>
      </c>
      <c r="V29" s="87">
        <f>分析係数表!D32</f>
        <v>1.7441860465116279E-2</v>
      </c>
      <c r="W29" s="88">
        <f t="shared" si="7"/>
        <v>0</v>
      </c>
      <c r="X29" s="76">
        <f>分析係数表!E32</f>
        <v>2.6427061310782242E-2</v>
      </c>
      <c r="Y29" s="89">
        <f t="shared" si="8"/>
        <v>0</v>
      </c>
    </row>
    <row r="30" spans="1:25" x14ac:dyDescent="0.2">
      <c r="A30" s="6" t="s">
        <v>18</v>
      </c>
      <c r="B30" s="5" t="s">
        <v>273</v>
      </c>
      <c r="C30" s="90"/>
      <c r="D30" s="107">
        <f>投入係数表!AM30</f>
        <v>2.8778830313014828E-2</v>
      </c>
      <c r="E30" s="110">
        <f t="shared" si="9"/>
        <v>2.8778830313014829</v>
      </c>
      <c r="F30" s="85">
        <f>分析係数表!C33</f>
        <v>0.72406639004149376</v>
      </c>
      <c r="G30" s="110">
        <f t="shared" si="0"/>
        <v>2.0837783774361358</v>
      </c>
      <c r="H30" s="110">
        <v>2.1231486643367532</v>
      </c>
      <c r="I30" s="110">
        <f t="shared" si="1"/>
        <v>2.1231486643367532</v>
      </c>
      <c r="J30" s="85">
        <f>分析係数表!G33</f>
        <v>0.50714966634890368</v>
      </c>
      <c r="K30" s="111">
        <f t="shared" si="2"/>
        <v>1.0767541367275049</v>
      </c>
      <c r="L30" s="79"/>
      <c r="M30" s="80"/>
      <c r="N30" s="81">
        <f>分析係数表!H33</f>
        <v>9.6377958950857076E-4</v>
      </c>
      <c r="O30" s="82">
        <f t="shared" si="3"/>
        <v>1.9315994423053724E-2</v>
      </c>
      <c r="P30" s="76">
        <f>分析係数表!C33</f>
        <v>0.72406639004149376</v>
      </c>
      <c r="Q30" s="82">
        <f t="shared" si="4"/>
        <v>1.3986062351962135E-2</v>
      </c>
      <c r="R30" s="83">
        <v>4.3326905616601241E-2</v>
      </c>
      <c r="S30" s="84">
        <f t="shared" si="5"/>
        <v>2.1664755699533544</v>
      </c>
      <c r="T30" s="85">
        <f>分析係数表!F33</f>
        <v>0.64537654909437558</v>
      </c>
      <c r="U30" s="86">
        <f t="shared" si="6"/>
        <v>1.3981925270337663</v>
      </c>
      <c r="V30" s="87">
        <f>分析係数表!D33</f>
        <v>8.8655862726406104E-2</v>
      </c>
      <c r="W30" s="88">
        <f t="shared" si="7"/>
        <v>0</v>
      </c>
      <c r="X30" s="76">
        <f>分析係数表!E33</f>
        <v>8.3889418493803616E-2</v>
      </c>
      <c r="Y30" s="89">
        <f t="shared" si="8"/>
        <v>0</v>
      </c>
    </row>
    <row r="31" spans="1:25" x14ac:dyDescent="0.2">
      <c r="A31" s="6" t="s">
        <v>19</v>
      </c>
      <c r="B31" s="5" t="s">
        <v>274</v>
      </c>
      <c r="C31" s="90"/>
      <c r="D31" s="107">
        <f>投入係数表!AM31</f>
        <v>8.6490939044481061E-2</v>
      </c>
      <c r="E31" s="110">
        <f t="shared" si="9"/>
        <v>8.6490939044481063</v>
      </c>
      <c r="F31" s="85">
        <f>分析係数表!C34</f>
        <v>0.32384390579336431</v>
      </c>
      <c r="G31" s="110">
        <f t="shared" si="0"/>
        <v>2.8009563515900542</v>
      </c>
      <c r="H31" s="110">
        <v>3.0340449665759484</v>
      </c>
      <c r="I31" s="110">
        <f t="shared" si="1"/>
        <v>3.0340449665759484</v>
      </c>
      <c r="J31" s="85">
        <f>分析係数表!G34</f>
        <v>0.42504523132592403</v>
      </c>
      <c r="K31" s="111">
        <f t="shared" si="2"/>
        <v>1.2896063446715293</v>
      </c>
      <c r="L31" s="79"/>
      <c r="M31" s="80"/>
      <c r="N31" s="81">
        <f>分析係数表!H34</f>
        <v>0.16282957819891231</v>
      </c>
      <c r="O31" s="82">
        <f t="shared" si="3"/>
        <v>3.2634175475765357</v>
      </c>
      <c r="P31" s="76">
        <f>分析係数表!C34</f>
        <v>0.32384390579336431</v>
      </c>
      <c r="Q31" s="82">
        <f t="shared" si="4"/>
        <v>1.0568378848417876</v>
      </c>
      <c r="R31" s="83">
        <v>1.1411858254019542</v>
      </c>
      <c r="S31" s="84">
        <f t="shared" si="5"/>
        <v>4.1752307919779028</v>
      </c>
      <c r="T31" s="85">
        <f>分析係数表!F34</f>
        <v>0.69998707676402172</v>
      </c>
      <c r="U31" s="86">
        <f t="shared" si="6"/>
        <v>2.9226075968917433</v>
      </c>
      <c r="V31" s="87">
        <f>分析係数表!D34</f>
        <v>0.29303437580770225</v>
      </c>
      <c r="W31" s="88">
        <f t="shared" si="7"/>
        <v>1</v>
      </c>
      <c r="X31" s="76">
        <f>分析係数表!E34</f>
        <v>0.18493150684931506</v>
      </c>
      <c r="Y31" s="89">
        <f t="shared" si="8"/>
        <v>1</v>
      </c>
    </row>
    <row r="32" spans="1:25" x14ac:dyDescent="0.2">
      <c r="A32" s="6" t="s">
        <v>20</v>
      </c>
      <c r="B32" s="5" t="s">
        <v>37</v>
      </c>
      <c r="C32" s="90"/>
      <c r="D32" s="107">
        <f>投入係数表!AM32</f>
        <v>1.0656919275123558E-2</v>
      </c>
      <c r="E32" s="110">
        <f t="shared" si="9"/>
        <v>1.0656919275123558</v>
      </c>
      <c r="F32" s="85">
        <f>分析係数表!C35</f>
        <v>0.26996197718631176</v>
      </c>
      <c r="G32" s="110">
        <f t="shared" si="0"/>
        <v>0.28769629982272721</v>
      </c>
      <c r="H32" s="110">
        <v>0.38373690400144206</v>
      </c>
      <c r="I32" s="110">
        <f t="shared" si="1"/>
        <v>0.38373690400144206</v>
      </c>
      <c r="J32" s="85">
        <f>分析係数表!G35</f>
        <v>0.31501962183374954</v>
      </c>
      <c r="K32" s="111">
        <f t="shared" si="2"/>
        <v>0.12088465438218812</v>
      </c>
      <c r="L32" s="79"/>
      <c r="M32" s="80"/>
      <c r="N32" s="81">
        <f>分析係数表!H35</f>
        <v>6.1563879901261762E-2</v>
      </c>
      <c r="O32" s="82">
        <f t="shared" si="3"/>
        <v>1.2338584192685336</v>
      </c>
      <c r="P32" s="76">
        <f>分析係数表!C35</f>
        <v>0.26996197718631176</v>
      </c>
      <c r="Q32" s="82">
        <f t="shared" si="4"/>
        <v>0.33309485843371056</v>
      </c>
      <c r="R32" s="83">
        <v>0.41929659955175957</v>
      </c>
      <c r="S32" s="84">
        <f t="shared" si="5"/>
        <v>0.80303350355320169</v>
      </c>
      <c r="T32" s="85">
        <f>分析係数表!F35</f>
        <v>0.64537995005351412</v>
      </c>
      <c r="U32" s="86">
        <f t="shared" si="6"/>
        <v>0.51826172241446378</v>
      </c>
      <c r="V32" s="87">
        <f>分析係数表!D35</f>
        <v>0.12557973599714592</v>
      </c>
      <c r="W32" s="88">
        <f t="shared" si="7"/>
        <v>0</v>
      </c>
      <c r="X32" s="76">
        <f>分析係数表!E35</f>
        <v>0.11630396004281128</v>
      </c>
      <c r="Y32" s="89">
        <f t="shared" si="8"/>
        <v>0</v>
      </c>
    </row>
    <row r="33" spans="1:25" x14ac:dyDescent="0.2">
      <c r="A33" s="6" t="s">
        <v>21</v>
      </c>
      <c r="B33" s="5" t="s">
        <v>38</v>
      </c>
      <c r="C33" s="90"/>
      <c r="D33" s="107">
        <f>投入係数表!AM33</f>
        <v>8.649093904448105E-3</v>
      </c>
      <c r="E33" s="110">
        <f t="shared" si="9"/>
        <v>0.86490939044481052</v>
      </c>
      <c r="F33" s="85">
        <f>分析係数表!C36</f>
        <v>0.80496031746031749</v>
      </c>
      <c r="G33" s="110">
        <f t="shared" si="0"/>
        <v>0.69621773750686433</v>
      </c>
      <c r="H33" s="110">
        <v>0.86541638123328679</v>
      </c>
      <c r="I33" s="110">
        <f t="shared" si="1"/>
        <v>0.86541638123328679</v>
      </c>
      <c r="J33" s="85">
        <f>分析係数表!G36</f>
        <v>2.1935483870967741E-2</v>
      </c>
      <c r="K33" s="111">
        <f t="shared" si="2"/>
        <v>1.8983327072214031E-2</v>
      </c>
      <c r="L33" s="79"/>
      <c r="M33" s="80"/>
      <c r="N33" s="81">
        <f>分析係数表!H36</f>
        <v>0.17534887837691648</v>
      </c>
      <c r="O33" s="82">
        <f t="shared" si="3"/>
        <v>3.5143283730923249</v>
      </c>
      <c r="P33" s="76">
        <f>分析係数表!C36</f>
        <v>0.80496031746031749</v>
      </c>
      <c r="Q33" s="82">
        <f t="shared" si="4"/>
        <v>2.8288948828641991</v>
      </c>
      <c r="R33" s="83">
        <v>2.9414287435662629</v>
      </c>
      <c r="S33" s="84">
        <f t="shared" si="5"/>
        <v>3.8068451247995498</v>
      </c>
      <c r="T33" s="85">
        <f>分析係数表!F36</f>
        <v>0.87987711213517661</v>
      </c>
      <c r="U33" s="86">
        <f t="shared" si="6"/>
        <v>3.3495558947545039</v>
      </c>
      <c r="V33" s="87">
        <f>分析係数表!D36</f>
        <v>1.130568356374808E-2</v>
      </c>
      <c r="W33" s="88">
        <f t="shared" si="7"/>
        <v>0</v>
      </c>
      <c r="X33" s="76">
        <f>分析係数表!E36</f>
        <v>2.9493087557603687E-3</v>
      </c>
      <c r="Y33" s="89">
        <f t="shared" si="8"/>
        <v>0</v>
      </c>
    </row>
    <row r="34" spans="1:25" x14ac:dyDescent="0.2">
      <c r="A34" s="6" t="s">
        <v>22</v>
      </c>
      <c r="B34" s="5" t="s">
        <v>377</v>
      </c>
      <c r="C34" s="90"/>
      <c r="D34" s="107">
        <f>投入係数表!AM34</f>
        <v>4.5407742998352554E-2</v>
      </c>
      <c r="E34" s="110">
        <f t="shared" si="9"/>
        <v>4.5407742998352552</v>
      </c>
      <c r="F34" s="85">
        <f>分析係数表!C37</f>
        <v>0.55184267327524184</v>
      </c>
      <c r="G34" s="110">
        <f t="shared" si="0"/>
        <v>2.5057930283606016</v>
      </c>
      <c r="H34" s="110">
        <v>3.0732913320718684</v>
      </c>
      <c r="I34" s="110">
        <f t="shared" si="1"/>
        <v>3.0732913320718684</v>
      </c>
      <c r="J34" s="85">
        <f>分析係数表!G37</f>
        <v>0.39950799507995077</v>
      </c>
      <c r="K34" s="111">
        <f t="shared" si="2"/>
        <v>1.2278044583726233</v>
      </c>
      <c r="L34" s="79"/>
      <c r="M34" s="80"/>
      <c r="N34" s="81">
        <f>分析係数表!H37</f>
        <v>4.8346331245144224E-2</v>
      </c>
      <c r="O34" s="82">
        <f t="shared" si="3"/>
        <v>0.96895335289522555</v>
      </c>
      <c r="P34" s="76">
        <f>分析係数表!C37</f>
        <v>0.55184267327524184</v>
      </c>
      <c r="Q34" s="82">
        <f t="shared" si="4"/>
        <v>0.53470980854071004</v>
      </c>
      <c r="R34" s="83">
        <v>0.68435345706288486</v>
      </c>
      <c r="S34" s="84">
        <f t="shared" si="5"/>
        <v>3.7576447891347531</v>
      </c>
      <c r="T34" s="85">
        <f>分析係数表!F37</f>
        <v>0.59204592045920457</v>
      </c>
      <c r="U34" s="86">
        <f t="shared" si="6"/>
        <v>2.2246982679420184</v>
      </c>
      <c r="V34" s="87">
        <f>分析係数表!D37</f>
        <v>7.6014760147601473E-2</v>
      </c>
      <c r="W34" s="88">
        <f t="shared" si="7"/>
        <v>0</v>
      </c>
      <c r="X34" s="76">
        <f>分析係数表!E37</f>
        <v>6.3468634686346864E-2</v>
      </c>
      <c r="Y34" s="89">
        <f t="shared" si="8"/>
        <v>0</v>
      </c>
    </row>
    <row r="35" spans="1:25" x14ac:dyDescent="0.2">
      <c r="A35" s="6" t="s">
        <v>23</v>
      </c>
      <c r="B35" s="5" t="s">
        <v>193</v>
      </c>
      <c r="C35" s="90"/>
      <c r="D35" s="107">
        <f>投入係数表!AM35</f>
        <v>2.1004942339373972E-2</v>
      </c>
      <c r="E35" s="110">
        <f t="shared" si="9"/>
        <v>2.1004942339373973</v>
      </c>
      <c r="F35" s="85">
        <f>分析係数表!C38</f>
        <v>1.1757092007334657E-2</v>
      </c>
      <c r="G35" s="110">
        <f t="shared" si="0"/>
        <v>2.4695703969277907E-2</v>
      </c>
      <c r="H35" s="110">
        <v>2.8695290590828391E-2</v>
      </c>
      <c r="I35" s="110">
        <f t="shared" si="1"/>
        <v>2.8695290590828391E-2</v>
      </c>
      <c r="J35" s="85">
        <f>分析係数表!G38</f>
        <v>0.32317073170731708</v>
      </c>
      <c r="K35" s="111">
        <f t="shared" si="2"/>
        <v>9.2734780567921022E-3</v>
      </c>
      <c r="L35" s="79"/>
      <c r="M35" s="80"/>
      <c r="N35" s="81">
        <f>分析係数表!H38</f>
        <v>4.2711170992201251E-2</v>
      </c>
      <c r="O35" s="82">
        <f t="shared" si="3"/>
        <v>0.85601391611553379</v>
      </c>
      <c r="P35" s="76">
        <f>分析係数表!C38</f>
        <v>1.1757092007334657E-2</v>
      </c>
      <c r="Q35" s="82">
        <f t="shared" si="4"/>
        <v>1.0064234371329183E-2</v>
      </c>
      <c r="R35" s="83">
        <v>1.2039998577890999E-2</v>
      </c>
      <c r="S35" s="84">
        <f t="shared" si="5"/>
        <v>4.0735289168719394E-2</v>
      </c>
      <c r="T35" s="85">
        <f>分析係数表!F38</f>
        <v>0.53048780487804881</v>
      </c>
      <c r="U35" s="86">
        <f t="shared" si="6"/>
        <v>2.1609574132186508E-2</v>
      </c>
      <c r="V35" s="87">
        <f>分析係数表!D38</f>
        <v>0.25609756097560976</v>
      </c>
      <c r="W35" s="88">
        <f t="shared" si="7"/>
        <v>0</v>
      </c>
      <c r="X35" s="76">
        <f>分析係数表!E38</f>
        <v>0.24390243902439024</v>
      </c>
      <c r="Y35" s="89">
        <f t="shared" si="8"/>
        <v>0</v>
      </c>
    </row>
    <row r="36" spans="1:25" x14ac:dyDescent="0.2">
      <c r="A36" s="6" t="s">
        <v>24</v>
      </c>
      <c r="B36" s="5" t="s">
        <v>39</v>
      </c>
      <c r="C36" s="90"/>
      <c r="D36" s="107">
        <f>投入係数表!AM36</f>
        <v>0</v>
      </c>
      <c r="E36" s="110">
        <f t="shared" si="9"/>
        <v>0</v>
      </c>
      <c r="F36" s="85">
        <f>分析係数表!C39</f>
        <v>1</v>
      </c>
      <c r="G36" s="110">
        <f t="shared" si="0"/>
        <v>0</v>
      </c>
      <c r="H36" s="110">
        <v>9.6846991217257403E-3</v>
      </c>
      <c r="I36" s="110">
        <f t="shared" si="1"/>
        <v>9.6846991217257403E-3</v>
      </c>
      <c r="J36" s="85">
        <f>分析係数表!G39</f>
        <v>0.35350897115602997</v>
      </c>
      <c r="K36" s="111">
        <f t="shared" si="2"/>
        <v>3.4236280224769736E-3</v>
      </c>
      <c r="L36" s="79"/>
      <c r="M36" s="80"/>
      <c r="N36" s="81">
        <f>分析係数表!H39</f>
        <v>3.855118358034283E-3</v>
      </c>
      <c r="O36" s="82">
        <f t="shared" si="3"/>
        <v>7.7263977692214894E-2</v>
      </c>
      <c r="P36" s="76">
        <f>分析係数表!C39</f>
        <v>1</v>
      </c>
      <c r="Q36" s="82">
        <f t="shared" si="4"/>
        <v>7.7263977692214894E-2</v>
      </c>
      <c r="R36" s="83">
        <v>8.5798103870360437E-2</v>
      </c>
      <c r="S36" s="84">
        <f t="shared" si="5"/>
        <v>9.5482802992086183E-2</v>
      </c>
      <c r="T36" s="85">
        <f>分析係数表!F39</f>
        <v>0.70417896888485121</v>
      </c>
      <c r="U36" s="86">
        <f t="shared" si="6"/>
        <v>6.7236981757202635E-2</v>
      </c>
      <c r="V36" s="87">
        <f>分析係数表!D39</f>
        <v>5.7687940040881215E-2</v>
      </c>
      <c r="W36" s="88">
        <f t="shared" si="7"/>
        <v>0</v>
      </c>
      <c r="X36" s="76">
        <f>分析係数表!E39</f>
        <v>7.3018396547808312E-2</v>
      </c>
      <c r="Y36" s="89">
        <f t="shared" si="8"/>
        <v>0</v>
      </c>
    </row>
    <row r="37" spans="1:25" x14ac:dyDescent="0.2">
      <c r="A37" s="6" t="s">
        <v>25</v>
      </c>
      <c r="B37" s="5" t="s">
        <v>40</v>
      </c>
      <c r="C37" s="90"/>
      <c r="D37" s="107">
        <f>投入係数表!AM37</f>
        <v>1.0296540362438221E-4</v>
      </c>
      <c r="E37" s="110">
        <f t="shared" si="9"/>
        <v>1.0296540362438222E-2</v>
      </c>
      <c r="F37" s="85">
        <f>分析係数表!C40</f>
        <v>0.83949490339266697</v>
      </c>
      <c r="G37" s="110">
        <f t="shared" si="0"/>
        <v>8.6438931568437703E-3</v>
      </c>
      <c r="H37" s="110">
        <v>9.2797438252568455E-3</v>
      </c>
      <c r="I37" s="110">
        <f t="shared" si="1"/>
        <v>9.2797438252568455E-3</v>
      </c>
      <c r="J37" s="85">
        <f>分析係数表!G40</f>
        <v>0.50502596749874351</v>
      </c>
      <c r="K37" s="111">
        <f t="shared" si="2"/>
        <v>4.6865116034908293E-3</v>
      </c>
      <c r="L37" s="79"/>
      <c r="M37" s="80"/>
      <c r="N37" s="81">
        <f>分析係数表!H40</f>
        <v>2.8775704886755897E-2</v>
      </c>
      <c r="O37" s="82">
        <f t="shared" si="3"/>
        <v>0.5767204049168897</v>
      </c>
      <c r="P37" s="76">
        <f>分析係数表!C40</f>
        <v>0.83949490339266697</v>
      </c>
      <c r="Q37" s="82">
        <f t="shared" si="4"/>
        <v>0.4841538406102841</v>
      </c>
      <c r="R37" s="83">
        <v>0.48447947321240292</v>
      </c>
      <c r="S37" s="84">
        <f t="shared" si="5"/>
        <v>0.49375921703765979</v>
      </c>
      <c r="T37" s="85">
        <f>分析係数表!F40</f>
        <v>0.7013737644496566</v>
      </c>
      <c r="U37" s="86">
        <f t="shared" si="6"/>
        <v>0.34630976078541847</v>
      </c>
      <c r="V37" s="87">
        <f>分析係数表!D40</f>
        <v>8.3012229854246944E-2</v>
      </c>
      <c r="W37" s="88">
        <f t="shared" si="7"/>
        <v>0</v>
      </c>
      <c r="X37" s="76">
        <f>分析係数表!E40</f>
        <v>5.1013570112246609E-2</v>
      </c>
      <c r="Y37" s="89">
        <f t="shared" si="8"/>
        <v>0</v>
      </c>
    </row>
    <row r="38" spans="1:25" x14ac:dyDescent="0.2">
      <c r="A38" s="6" t="s">
        <v>26</v>
      </c>
      <c r="B38" s="5" t="s">
        <v>276</v>
      </c>
      <c r="C38" s="90"/>
      <c r="D38" s="107">
        <f>投入係数表!AM38</f>
        <v>5.1482701812191104E-5</v>
      </c>
      <c r="E38" s="110">
        <f t="shared" si="9"/>
        <v>5.1482701812191108E-3</v>
      </c>
      <c r="F38" s="85">
        <f>分析係数表!C41</f>
        <v>0.80611940933656756</v>
      </c>
      <c r="G38" s="110">
        <f t="shared" si="0"/>
        <v>4.1501205175894134E-3</v>
      </c>
      <c r="H38" s="110">
        <v>6.4779133085524051E-3</v>
      </c>
      <c r="I38" s="110">
        <f t="shared" si="1"/>
        <v>6.4779133085524051E-3</v>
      </c>
      <c r="J38" s="85">
        <f>分析係数表!G41</f>
        <v>0.44252267454123601</v>
      </c>
      <c r="K38" s="111">
        <f t="shared" si="2"/>
        <v>2.8666235227468775E-3</v>
      </c>
      <c r="L38" s="79"/>
      <c r="M38" s="80"/>
      <c r="N38" s="81">
        <f>分析係数表!H41</f>
        <v>5.550583676720789E-2</v>
      </c>
      <c r="O38" s="82">
        <f t="shared" si="3"/>
        <v>1.1124435971807674</v>
      </c>
      <c r="P38" s="76">
        <f>分析係数表!C41</f>
        <v>0.80611940933656756</v>
      </c>
      <c r="Q38" s="82">
        <f t="shared" si="4"/>
        <v>0.89676237547960669</v>
      </c>
      <c r="R38" s="83">
        <v>0.91257713403621665</v>
      </c>
      <c r="S38" s="84">
        <f t="shared" si="5"/>
        <v>0.91905504734476906</v>
      </c>
      <c r="T38" s="85">
        <f>分析係数表!F41</f>
        <v>0.54745834212191524</v>
      </c>
      <c r="U38" s="86">
        <f t="shared" si="6"/>
        <v>0.5031443525381456</v>
      </c>
      <c r="V38" s="87">
        <f>分析係数表!D41</f>
        <v>0.12049145749841805</v>
      </c>
      <c r="W38" s="88">
        <f t="shared" si="7"/>
        <v>0</v>
      </c>
      <c r="X38" s="76">
        <f>分析係数表!E41</f>
        <v>0.11680025311115798</v>
      </c>
      <c r="Y38" s="89">
        <f t="shared" si="8"/>
        <v>0</v>
      </c>
    </row>
    <row r="39" spans="1:25" x14ac:dyDescent="0.2">
      <c r="A39" s="6" t="s">
        <v>51</v>
      </c>
      <c r="B39" s="5" t="s">
        <v>367</v>
      </c>
      <c r="C39" s="90"/>
      <c r="D39" s="107">
        <f>投入係数表!AM39</f>
        <v>1.6474464579901153E-3</v>
      </c>
      <c r="E39" s="110">
        <f t="shared" si="9"/>
        <v>0.16474464579901155</v>
      </c>
      <c r="F39" s="85">
        <f>分析係数表!C42</f>
        <v>0.71104294478527608</v>
      </c>
      <c r="G39" s="110">
        <f>E39*F39</f>
        <v>0.11714051808653643</v>
      </c>
      <c r="H39" s="110">
        <v>0.13942859708516003</v>
      </c>
      <c r="I39" s="110">
        <f>C39+H39</f>
        <v>0.13942859708516003</v>
      </c>
      <c r="J39" s="85">
        <f>分析係数表!G42</f>
        <v>0.48544520547945208</v>
      </c>
      <c r="K39" s="111">
        <f>I39*J39</f>
        <v>6.7684943961717245E-2</v>
      </c>
      <c r="L39" s="79"/>
      <c r="M39" s="80"/>
      <c r="N39" s="81">
        <f>分析係数表!H42</f>
        <v>1.3778114335729669E-2</v>
      </c>
      <c r="O39" s="82">
        <f t="shared" si="3"/>
        <v>0.27613987945610474</v>
      </c>
      <c r="P39" s="76">
        <f>分析係数表!C42</f>
        <v>0.71104294478527608</v>
      </c>
      <c r="Q39" s="82">
        <f>O39*P39</f>
        <v>0.19634731306111988</v>
      </c>
      <c r="R39" s="83">
        <v>0.20291105609372809</v>
      </c>
      <c r="S39" s="84">
        <f>I39+R39</f>
        <v>0.34233965317888815</v>
      </c>
      <c r="T39" s="85">
        <f>分析係数表!F42</f>
        <v>0.55821917808219179</v>
      </c>
      <c r="U39" s="86">
        <f>S39*T39</f>
        <v>0.19110055982246155</v>
      </c>
      <c r="V39" s="87">
        <f>分析係数表!D42</f>
        <v>0.36986301369863012</v>
      </c>
      <c r="W39" s="88">
        <f>ROUND(S39*V39,0)</f>
        <v>0</v>
      </c>
      <c r="X39" s="76">
        <f>分析係数表!E42</f>
        <v>0.3535958904109589</v>
      </c>
      <c r="Y39" s="89">
        <f>ROUND(S39*X39,0)</f>
        <v>0</v>
      </c>
    </row>
    <row r="40" spans="1:25" x14ac:dyDescent="0.2">
      <c r="A40" s="6" t="s">
        <v>194</v>
      </c>
      <c r="B40" s="5" t="s">
        <v>41</v>
      </c>
      <c r="C40" s="90"/>
      <c r="D40" s="107">
        <f>投入係数表!AM40</f>
        <v>2.7285831960461283E-2</v>
      </c>
      <c r="E40" s="110">
        <f t="shared" si="9"/>
        <v>2.7285831960461282</v>
      </c>
      <c r="F40" s="85">
        <f>分析係数表!C43</f>
        <v>0.39669527347252465</v>
      </c>
      <c r="G40" s="110">
        <f>E40*F40</f>
        <v>1.0824160571480541</v>
      </c>
      <c r="H40" s="110">
        <v>1.576740501747564</v>
      </c>
      <c r="I40" s="110">
        <f>C40+H40</f>
        <v>1.576740501747564</v>
      </c>
      <c r="J40" s="85">
        <f>分析係数表!G43</f>
        <v>0.35613275613275613</v>
      </c>
      <c r="K40" s="111">
        <f>I40*J40</f>
        <v>0.56152894059350478</v>
      </c>
      <c r="L40" s="79"/>
      <c r="M40" s="80"/>
      <c r="N40" s="81">
        <f>分析係数表!H43</f>
        <v>3.7184190080937818E-2</v>
      </c>
      <c r="O40" s="82">
        <f t="shared" si="3"/>
        <v>0.745242601158838</v>
      </c>
      <c r="P40" s="76">
        <f>分析係数表!C43</f>
        <v>0.39669527347252465</v>
      </c>
      <c r="Q40" s="82">
        <f>O40*P40</f>
        <v>0.29563421747008084</v>
      </c>
      <c r="R40" s="83">
        <v>0.48317778458912591</v>
      </c>
      <c r="S40" s="84">
        <f>I40+R40</f>
        <v>2.0599182863366901</v>
      </c>
      <c r="T40" s="85">
        <f>分析係数表!F43</f>
        <v>0.65281385281385285</v>
      </c>
      <c r="U40" s="86">
        <f>S40*T40</f>
        <v>1.3447431929851639</v>
      </c>
      <c r="V40" s="87">
        <f>分析係数表!D43</f>
        <v>0.13751803751803751</v>
      </c>
      <c r="W40" s="88">
        <f>ROUND(S40*V40,0)</f>
        <v>0</v>
      </c>
      <c r="X40" s="76">
        <f>分析係数表!E43</f>
        <v>9.1486291486291491E-2</v>
      </c>
      <c r="Y40" s="89">
        <f>ROUND(S40*X40,0)</f>
        <v>0</v>
      </c>
    </row>
    <row r="41" spans="1:25" x14ac:dyDescent="0.2">
      <c r="A41" s="6" t="s">
        <v>340</v>
      </c>
      <c r="B41" s="5" t="s">
        <v>42</v>
      </c>
      <c r="C41" s="201">
        <f>最終需要_まとめ!C42</f>
        <v>100</v>
      </c>
      <c r="D41" s="107">
        <f>投入係数表!AM41</f>
        <v>2.054159802306425E-2</v>
      </c>
      <c r="E41" s="110">
        <f t="shared" si="9"/>
        <v>2.0541598023064251</v>
      </c>
      <c r="F41" s="85">
        <f>分析係数表!C44</f>
        <v>0.38370118845500845</v>
      </c>
      <c r="G41" s="110">
        <f>E41*F41</f>
        <v>0.7881835574214805</v>
      </c>
      <c r="H41" s="110">
        <v>0.79720203677276802</v>
      </c>
      <c r="I41" s="110">
        <f>C41+H41</f>
        <v>100.79720203677277</v>
      </c>
      <c r="J41" s="85">
        <f>分析係数表!G44</f>
        <v>0.26240733113673803</v>
      </c>
      <c r="K41" s="111">
        <f>I41*J41</f>
        <v>26.44992477252012</v>
      </c>
      <c r="L41" s="79"/>
      <c r="M41" s="80"/>
      <c r="N41" s="81">
        <f>分析係数表!H44</f>
        <v>0.11164108061327853</v>
      </c>
      <c r="O41" s="82">
        <f t="shared" si="3"/>
        <v>2.2375017213316926</v>
      </c>
      <c r="P41" s="76">
        <f>分析係数表!C44</f>
        <v>0.38370118845500845</v>
      </c>
      <c r="Q41" s="82">
        <f>O41*P41</f>
        <v>0.85853206964509754</v>
      </c>
      <c r="R41" s="83">
        <v>0.87179755277580817</v>
      </c>
      <c r="S41" s="84">
        <f>I41+R41</f>
        <v>101.66899958954858</v>
      </c>
      <c r="T41" s="85">
        <f>分析係数表!F44</f>
        <v>0.45680601317957165</v>
      </c>
      <c r="U41" s="86">
        <f>S41*T41</f>
        <v>46.443010366457194</v>
      </c>
      <c r="V41" s="87">
        <f>分析係数表!D44</f>
        <v>0.17087108731466227</v>
      </c>
      <c r="W41" s="88">
        <f>ROUND(S41*V41,0)</f>
        <v>17</v>
      </c>
      <c r="X41" s="76">
        <f>分析係数表!E44</f>
        <v>0.10131795716639209</v>
      </c>
      <c r="Y41" s="89">
        <f>ROUND(S41*X41,0)</f>
        <v>10</v>
      </c>
    </row>
    <row r="42" spans="1:25" x14ac:dyDescent="0.2">
      <c r="A42" s="6" t="s">
        <v>341</v>
      </c>
      <c r="B42" s="5" t="s">
        <v>278</v>
      </c>
      <c r="C42" s="90"/>
      <c r="D42" s="107">
        <f>投入係数表!AM42</f>
        <v>1.441515650741351E-3</v>
      </c>
      <c r="E42" s="110">
        <f t="shared" si="9"/>
        <v>0.1441515650741351</v>
      </c>
      <c r="F42" s="85">
        <f>分析係数表!C45</f>
        <v>1</v>
      </c>
      <c r="G42" s="110">
        <f>E42*F42</f>
        <v>0.1441515650741351</v>
      </c>
      <c r="H42" s="110">
        <v>0.17282869293116707</v>
      </c>
      <c r="I42" s="110">
        <f>C42+H42</f>
        <v>0.17282869293116707</v>
      </c>
      <c r="J42" s="85">
        <f>分析係数表!G45</f>
        <v>0</v>
      </c>
      <c r="K42" s="111">
        <f>I42*J42</f>
        <v>0</v>
      </c>
      <c r="L42" s="79"/>
      <c r="M42" s="80"/>
      <c r="N42" s="81">
        <f>分析係数表!H45</f>
        <v>0</v>
      </c>
      <c r="O42" s="82">
        <f t="shared" si="3"/>
        <v>0</v>
      </c>
      <c r="P42" s="76">
        <f>分析係数表!C45</f>
        <v>1</v>
      </c>
      <c r="Q42" s="82">
        <f>O42*P42</f>
        <v>0</v>
      </c>
      <c r="R42" s="83">
        <v>1.1740332418513535E-2</v>
      </c>
      <c r="S42" s="84">
        <f>I42+R42</f>
        <v>0.18456902534968062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投入係数表!AM43</f>
        <v>3.8097199341021416E-3</v>
      </c>
      <c r="E43" s="110">
        <f t="shared" si="9"/>
        <v>0.38097199341021415</v>
      </c>
      <c r="F43" s="85">
        <f>分析係数表!C46</f>
        <v>8.9294904786412777E-2</v>
      </c>
      <c r="G43" s="110">
        <f>E43*F43</f>
        <v>3.4018857877854948E-2</v>
      </c>
      <c r="H43" s="110">
        <v>5.1064777187281168E-2</v>
      </c>
      <c r="I43" s="110">
        <f>C43+H43</f>
        <v>5.1064777187281168E-2</v>
      </c>
      <c r="J43" s="85">
        <f>分析係数表!G46</f>
        <v>8.6206896551724137E-3</v>
      </c>
      <c r="K43" s="111">
        <f>I43*J43</f>
        <v>4.4021359644207906E-4</v>
      </c>
      <c r="L43" s="79"/>
      <c r="M43" s="80"/>
      <c r="N43" s="81">
        <f>分析係数表!H46</f>
        <v>2.2501303069342959E-2</v>
      </c>
      <c r="O43" s="82">
        <f t="shared" si="3"/>
        <v>0.45096933918313181</v>
      </c>
      <c r="P43" s="76">
        <f>分析係数表!C46</f>
        <v>8.9294904786412777E-2</v>
      </c>
      <c r="Q43" s="82">
        <f>O43*P43</f>
        <v>4.0269264203949245E-2</v>
      </c>
      <c r="R43" s="83">
        <v>4.4998119848403829E-2</v>
      </c>
      <c r="S43" s="84">
        <f>I43+R43</f>
        <v>9.6062897035684991E-2</v>
      </c>
      <c r="T43" s="85">
        <f>分析係数表!F46</f>
        <v>0.31609195402298851</v>
      </c>
      <c r="U43" s="86">
        <f>S43*T43</f>
        <v>3.0364708833118818E-2</v>
      </c>
      <c r="V43" s="87">
        <f>分析係数表!D46</f>
        <v>1.4367816091954023E-2</v>
      </c>
      <c r="W43" s="88">
        <f>ROUND(S43*V43,0)</f>
        <v>0</v>
      </c>
      <c r="X43" s="76">
        <f>分析係数表!E46</f>
        <v>4.3103448275862072E-2</v>
      </c>
      <c r="Y43" s="89">
        <f>ROUND(S43*X43,0)</f>
        <v>0</v>
      </c>
    </row>
    <row r="44" spans="1:25" x14ac:dyDescent="0.2">
      <c r="A44" s="192">
        <v>40</v>
      </c>
      <c r="B44" s="14" t="s">
        <v>150</v>
      </c>
      <c r="C44" s="197">
        <f>SUM(C5:C43)</f>
        <v>100</v>
      </c>
      <c r="D44" s="108">
        <f>投入係数表!AM44</f>
        <v>0.52239497528830314</v>
      </c>
      <c r="E44" s="96">
        <f>SUM(E5:E43)</f>
        <v>52.239497528830306</v>
      </c>
      <c r="F44" s="98">
        <f>分析係数表!C47</f>
        <v>0.47263002368346718</v>
      </c>
      <c r="G44" s="96">
        <f>SUM(G5:G43)</f>
        <v>17.326413467305112</v>
      </c>
      <c r="H44" s="96">
        <f>SUM(H5:H43)</f>
        <v>20.578480434328664</v>
      </c>
      <c r="I44" s="96">
        <f>SUM(I5:I43)</f>
        <v>120.57848043432867</v>
      </c>
      <c r="J44" s="98">
        <f>分析係数表!G47</f>
        <v>0.26462048578521241</v>
      </c>
      <c r="K44" s="112">
        <f>SUM(K5:K43)</f>
        <v>31.964786331402724</v>
      </c>
      <c r="L44" s="94">
        <f>最終需要_まとめ!$L$33</f>
        <v>0.627</v>
      </c>
      <c r="M44" s="91">
        <f>K44*L44</f>
        <v>20.041921029789506</v>
      </c>
      <c r="N44" s="95">
        <f>分析係数表!H47</f>
        <v>1</v>
      </c>
      <c r="O44" s="96">
        <f>SUM(O5:O43)</f>
        <v>20.041921029789506</v>
      </c>
      <c r="P44" s="92">
        <f>分析係数表!C47</f>
        <v>0.47263002368346718</v>
      </c>
      <c r="Q44" s="96">
        <f>SUM(Q5:Q43)</f>
        <v>8.5551937759587418</v>
      </c>
      <c r="R44" s="91">
        <f>SUM(R5:R43)</f>
        <v>9.6095701522692565</v>
      </c>
      <c r="S44" s="97">
        <f>SUM(S5:S43)</f>
        <v>130.18805058659794</v>
      </c>
      <c r="T44" s="98">
        <f>分析係数表!F47</f>
        <v>0.52662257348619745</v>
      </c>
      <c r="U44" s="99">
        <f>SUM(U5:U43)</f>
        <v>63.292392285477106</v>
      </c>
      <c r="V44" s="100">
        <f>分析係数表!D47</f>
        <v>0.12117876158981061</v>
      </c>
      <c r="W44" s="101">
        <f>SUM(W5:W43)</f>
        <v>19</v>
      </c>
      <c r="X44" s="92">
        <f>分析係数表!E47</f>
        <v>8.7670283594003556E-2</v>
      </c>
      <c r="Y44" s="102">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282</v>
      </c>
      <c r="S2" s="3" t="s">
        <v>152</v>
      </c>
      <c r="U2" s="64" t="s">
        <v>209</v>
      </c>
      <c r="W2" s="3" t="s">
        <v>130</v>
      </c>
      <c r="Y2" s="3" t="s">
        <v>153</v>
      </c>
    </row>
    <row r="3" spans="1:25" ht="44" x14ac:dyDescent="0.2">
      <c r="B3" s="65"/>
      <c r="C3" s="66" t="s">
        <v>227</v>
      </c>
      <c r="D3" s="66" t="s">
        <v>318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投入係数表!AN5</f>
        <v>0</v>
      </c>
      <c r="E5" s="110">
        <f>$C$42*D5</f>
        <v>0</v>
      </c>
      <c r="F5" s="85">
        <f>分析係数表!C8</f>
        <v>1</v>
      </c>
      <c r="G5" s="110">
        <f t="shared" ref="G5:G38" si="0">E5*F5</f>
        <v>0</v>
      </c>
      <c r="H5" s="110">
        <f t="array" ref="H5:H43">MMULT(逆行列係数!C5:AO43,'38'!G5:G43)</f>
        <v>5.3596247661348356E-3</v>
      </c>
      <c r="I5" s="110">
        <f t="shared" ref="I5:I38" si="1">C5+H5</f>
        <v>5.3596247661348356E-3</v>
      </c>
      <c r="J5" s="85">
        <f>分析係数表!G8</f>
        <v>0.11965371866250442</v>
      </c>
      <c r="K5" s="111">
        <f t="shared" ref="K5:K38" si="2">I5*J5</f>
        <v>6.4129903390368868E-4</v>
      </c>
      <c r="L5" s="79" t="s">
        <v>177</v>
      </c>
      <c r="M5" s="80" t="s">
        <v>177</v>
      </c>
      <c r="N5" s="81">
        <f>分析係数表!H8</f>
        <v>1.2017741412035444E-2</v>
      </c>
      <c r="O5" s="82">
        <f t="shared" ref="O5:O43" si="3">$M$44*N5</f>
        <v>6.9397272494202564E-2</v>
      </c>
      <c r="P5" s="76">
        <f>分析係数表!C8</f>
        <v>1</v>
      </c>
      <c r="Q5" s="82">
        <f t="shared" ref="Q5:Q38" si="4">O5*P5</f>
        <v>6.9397272494202564E-2</v>
      </c>
      <c r="R5" s="83">
        <f t="array" ref="R5:R43">MMULT(逆行列係数!C5:AO43,'38'!Q5:Q43)</f>
        <v>0.10335245324251678</v>
      </c>
      <c r="S5" s="84">
        <f t="shared" ref="S5:S38" si="5">I5+R5</f>
        <v>0.10871207800865161</v>
      </c>
      <c r="T5" s="85">
        <f>分析係数表!F8</f>
        <v>0.45142084768126667</v>
      </c>
      <c r="U5" s="86">
        <f t="shared" ref="U5:U38" si="6">S5*T5</f>
        <v>4.9074898407857497E-2</v>
      </c>
      <c r="V5" s="87">
        <f>分析係数表!D8</f>
        <v>0.2219933704502301</v>
      </c>
      <c r="W5" s="88">
        <f t="shared" ref="W5:W38" si="7">ROUND(S5*V5,0)</f>
        <v>0</v>
      </c>
      <c r="X5" s="76">
        <f>分析係数表!E8</f>
        <v>0.14173076304186916</v>
      </c>
      <c r="Y5" s="89">
        <f t="shared" ref="Y5:Y38" si="8">ROUND(S5*X5,0)</f>
        <v>0</v>
      </c>
    </row>
    <row r="6" spans="1:25" x14ac:dyDescent="0.2">
      <c r="A6" s="6" t="s">
        <v>219</v>
      </c>
      <c r="B6" s="5" t="s">
        <v>265</v>
      </c>
      <c r="C6" s="90"/>
      <c r="D6" s="107">
        <f>投入係数表!AN6</f>
        <v>0</v>
      </c>
      <c r="E6" s="110">
        <f t="shared" ref="E6:E43" si="9">$C$42*D6</f>
        <v>0</v>
      </c>
      <c r="F6" s="85">
        <f>分析係数表!C9</f>
        <v>0.51136363636363635</v>
      </c>
      <c r="G6" s="110">
        <f t="shared" si="0"/>
        <v>0</v>
      </c>
      <c r="H6" s="110">
        <v>3.5623563743124823E-2</v>
      </c>
      <c r="I6" s="110">
        <f t="shared" si="1"/>
        <v>3.5623563743124823E-2</v>
      </c>
      <c r="J6" s="85">
        <f>分析係数表!G9</f>
        <v>0.25773195876288657</v>
      </c>
      <c r="K6" s="111">
        <f t="shared" si="2"/>
        <v>9.1813308616301072E-3</v>
      </c>
      <c r="L6" s="79"/>
      <c r="M6" s="80"/>
      <c r="N6" s="81">
        <f>分析係数表!H9</f>
        <v>6.2940707886274014E-4</v>
      </c>
      <c r="O6" s="82">
        <f t="shared" si="3"/>
        <v>3.6345543695818034E-3</v>
      </c>
      <c r="P6" s="76">
        <f>分析係数表!C9</f>
        <v>0.51136363636363635</v>
      </c>
      <c r="Q6" s="82">
        <f t="shared" si="4"/>
        <v>1.8585789389906949E-3</v>
      </c>
      <c r="R6" s="83">
        <v>2.2147265857145517E-3</v>
      </c>
      <c r="S6" s="84">
        <f t="shared" si="5"/>
        <v>3.7838290328839376E-2</v>
      </c>
      <c r="T6" s="85">
        <f>分析係数表!F9</f>
        <v>0.69072164948453607</v>
      </c>
      <c r="U6" s="86">
        <f t="shared" si="6"/>
        <v>2.6135726309610703E-2</v>
      </c>
      <c r="V6" s="87">
        <f>分析係数表!D9</f>
        <v>0.13402061855670103</v>
      </c>
      <c r="W6" s="88">
        <f t="shared" si="7"/>
        <v>0</v>
      </c>
      <c r="X6" s="76">
        <f>分析係数表!E9</f>
        <v>0</v>
      </c>
      <c r="Y6" s="89">
        <f t="shared" si="8"/>
        <v>0</v>
      </c>
    </row>
    <row r="7" spans="1:25" x14ac:dyDescent="0.2">
      <c r="A7" s="6" t="s">
        <v>220</v>
      </c>
      <c r="B7" s="5" t="s">
        <v>266</v>
      </c>
      <c r="C7" s="90"/>
      <c r="D7" s="107">
        <f>投入係数表!AN7</f>
        <v>0</v>
      </c>
      <c r="E7" s="110">
        <f t="shared" si="9"/>
        <v>0</v>
      </c>
      <c r="F7" s="85">
        <f>分析係数表!C10</f>
        <v>1</v>
      </c>
      <c r="G7" s="110">
        <f t="shared" si="0"/>
        <v>0</v>
      </c>
      <c r="H7" s="110">
        <v>1.5959554533061997E-3</v>
      </c>
      <c r="I7" s="110">
        <f t="shared" si="1"/>
        <v>1.5959554533061997E-3</v>
      </c>
      <c r="J7" s="85">
        <f>分析係数表!G10</f>
        <v>0.17918250950570341</v>
      </c>
      <c r="K7" s="111">
        <f t="shared" si="2"/>
        <v>2.859673031827173E-4</v>
      </c>
      <c r="L7" s="79"/>
      <c r="M7" s="80"/>
      <c r="N7" s="81">
        <f>分析係数表!H10</f>
        <v>1.2293107009037892E-3</v>
      </c>
      <c r="O7" s="82">
        <f t="shared" si="3"/>
        <v>7.098739003089459E-3</v>
      </c>
      <c r="P7" s="76">
        <f>分析係数表!C10</f>
        <v>1</v>
      </c>
      <c r="Q7" s="82">
        <f t="shared" si="4"/>
        <v>7.098739003089459E-3</v>
      </c>
      <c r="R7" s="83">
        <v>1.1410288759566772E-2</v>
      </c>
      <c r="S7" s="84">
        <f t="shared" si="5"/>
        <v>1.3006244212872971E-2</v>
      </c>
      <c r="T7" s="85">
        <f>分析係数表!F10</f>
        <v>0.51806083650190116</v>
      </c>
      <c r="U7" s="86">
        <f t="shared" si="6"/>
        <v>6.7380257566689826E-3</v>
      </c>
      <c r="V7" s="87">
        <f>分析係数表!D10</f>
        <v>0.10527566539923955</v>
      </c>
      <c r="W7" s="88">
        <f t="shared" si="7"/>
        <v>0</v>
      </c>
      <c r="X7" s="76">
        <f>分析係数表!E10</f>
        <v>7.4144486692015205E-2</v>
      </c>
      <c r="Y7" s="89">
        <f t="shared" si="8"/>
        <v>0</v>
      </c>
    </row>
    <row r="8" spans="1:25" x14ac:dyDescent="0.2">
      <c r="A8" s="6" t="s">
        <v>221</v>
      </c>
      <c r="B8" s="5" t="s">
        <v>27</v>
      </c>
      <c r="C8" s="90"/>
      <c r="D8" s="107">
        <f>投入係数表!AN8</f>
        <v>0</v>
      </c>
      <c r="E8" s="110">
        <f t="shared" si="9"/>
        <v>0</v>
      </c>
      <c r="F8" s="85">
        <f>分析係数表!C11</f>
        <v>1.1623683254631256E-2</v>
      </c>
      <c r="G8" s="110">
        <f t="shared" si="0"/>
        <v>0</v>
      </c>
      <c r="H8" s="110">
        <v>3.6693202555749651E-3</v>
      </c>
      <c r="I8" s="110">
        <f t="shared" si="1"/>
        <v>3.6693202555749651E-3</v>
      </c>
      <c r="J8" s="85">
        <f>分析係数表!G11</f>
        <v>0.35416666666666669</v>
      </c>
      <c r="K8" s="111">
        <f t="shared" si="2"/>
        <v>1.2995509238494668E-3</v>
      </c>
      <c r="L8" s="79"/>
      <c r="M8" s="80"/>
      <c r="N8" s="81">
        <f>分析係数表!H11</f>
        <v>-1.9668971214460629E-5</v>
      </c>
      <c r="O8" s="82">
        <f t="shared" si="3"/>
        <v>-1.1357982404943136E-4</v>
      </c>
      <c r="P8" s="76">
        <f>分析係数表!C11</f>
        <v>1.1623683254631256E-2</v>
      </c>
      <c r="Q8" s="82">
        <f t="shared" si="4"/>
        <v>-1.3202158988673397E-6</v>
      </c>
      <c r="R8" s="83">
        <v>3.8788073831554087E-4</v>
      </c>
      <c r="S8" s="84">
        <f t="shared" si="5"/>
        <v>4.0572009938905059E-3</v>
      </c>
      <c r="T8" s="85">
        <f>分析係数表!F11</f>
        <v>0.60416666666666663</v>
      </c>
      <c r="U8" s="86">
        <f t="shared" si="6"/>
        <v>2.4512256004755139E-3</v>
      </c>
      <c r="V8" s="87">
        <f>分析係数表!D11</f>
        <v>8.3333333333333329E-2</v>
      </c>
      <c r="W8" s="88">
        <f t="shared" si="7"/>
        <v>0</v>
      </c>
      <c r="X8" s="76">
        <f>分析係数表!E11</f>
        <v>6.25E-2</v>
      </c>
      <c r="Y8" s="89">
        <f t="shared" si="8"/>
        <v>0</v>
      </c>
    </row>
    <row r="9" spans="1:25" x14ac:dyDescent="0.2">
      <c r="A9" s="6" t="s">
        <v>222</v>
      </c>
      <c r="B9" s="5" t="s">
        <v>190</v>
      </c>
      <c r="C9" s="90"/>
      <c r="D9" s="107">
        <f>投入係数表!AN9</f>
        <v>0</v>
      </c>
      <c r="E9" s="110">
        <f t="shared" si="9"/>
        <v>0</v>
      </c>
      <c r="F9" s="85">
        <f>分析係数表!C12</f>
        <v>0.11373523927905527</v>
      </c>
      <c r="G9" s="110">
        <f t="shared" si="0"/>
        <v>0</v>
      </c>
      <c r="H9" s="110">
        <v>1.5218364891704998E-3</v>
      </c>
      <c r="I9" s="110">
        <f t="shared" si="1"/>
        <v>1.5218364891704998E-3</v>
      </c>
      <c r="J9" s="85">
        <f>分析係数表!G12</f>
        <v>0.14013636107511129</v>
      </c>
      <c r="K9" s="111">
        <f t="shared" si="2"/>
        <v>2.1326462774367687E-4</v>
      </c>
      <c r="L9" s="79"/>
      <c r="M9" s="80"/>
      <c r="N9" s="81">
        <f>分析係数表!H12</f>
        <v>9.2788371704218012E-2</v>
      </c>
      <c r="O9" s="82">
        <f t="shared" si="3"/>
        <v>0.53581281995319241</v>
      </c>
      <c r="P9" s="76">
        <f>分析係数表!C12</f>
        <v>0.11373523927905527</v>
      </c>
      <c r="Q9" s="82">
        <f t="shared" si="4"/>
        <v>6.0940799286161695E-2</v>
      </c>
      <c r="R9" s="83">
        <v>6.8857074397809567E-2</v>
      </c>
      <c r="S9" s="84">
        <f t="shared" si="5"/>
        <v>7.0378910886980062E-2</v>
      </c>
      <c r="T9" s="85">
        <f>分析係数表!F12</f>
        <v>0.31610976503070942</v>
      </c>
      <c r="U9" s="86">
        <f t="shared" si="6"/>
        <v>2.2247460983600503E-2</v>
      </c>
      <c r="V9" s="87">
        <f>分析係数表!D12</f>
        <v>5.0318363667098666E-2</v>
      </c>
      <c r="W9" s="88">
        <f t="shared" si="7"/>
        <v>0</v>
      </c>
      <c r="X9" s="76">
        <f>分析係数表!E12</f>
        <v>4.4345523187017524E-2</v>
      </c>
      <c r="Y9" s="89">
        <f t="shared" si="8"/>
        <v>0</v>
      </c>
    </row>
    <row r="10" spans="1:25" x14ac:dyDescent="0.2">
      <c r="A10" s="6" t="s">
        <v>223</v>
      </c>
      <c r="B10" s="5" t="s">
        <v>28</v>
      </c>
      <c r="C10" s="90"/>
      <c r="D10" s="107">
        <f>投入係数表!AN10</f>
        <v>5.4151624548736461E-2</v>
      </c>
      <c r="E10" s="110">
        <f t="shared" si="9"/>
        <v>5.4151624548736459</v>
      </c>
      <c r="F10" s="85">
        <f>分析係数表!C13</f>
        <v>0</v>
      </c>
      <c r="G10" s="110">
        <f t="shared" si="0"/>
        <v>0</v>
      </c>
      <c r="H10" s="110">
        <v>0</v>
      </c>
      <c r="I10" s="110">
        <f t="shared" si="1"/>
        <v>0</v>
      </c>
      <c r="J10" s="85">
        <f>分析係数表!G13</f>
        <v>0.2455470737913486</v>
      </c>
      <c r="K10" s="111">
        <f t="shared" si="2"/>
        <v>0</v>
      </c>
      <c r="L10" s="79"/>
      <c r="M10" s="80"/>
      <c r="N10" s="81">
        <f>分析係数表!H13</f>
        <v>1.4053479932732118E-2</v>
      </c>
      <c r="O10" s="82">
        <f t="shared" si="3"/>
        <v>8.1152784283318694E-2</v>
      </c>
      <c r="P10" s="76">
        <f>分析係数表!C13</f>
        <v>0</v>
      </c>
      <c r="Q10" s="82">
        <f t="shared" si="4"/>
        <v>0</v>
      </c>
      <c r="R10" s="83">
        <v>0</v>
      </c>
      <c r="S10" s="84">
        <f t="shared" si="5"/>
        <v>0</v>
      </c>
      <c r="T10" s="85">
        <f>分析係数表!F13</f>
        <v>0.38422391857506361</v>
      </c>
      <c r="U10" s="86">
        <f t="shared" si="6"/>
        <v>0</v>
      </c>
      <c r="V10" s="87">
        <f>分析係数表!D13</f>
        <v>0.11195928753180662</v>
      </c>
      <c r="W10" s="88">
        <f t="shared" si="7"/>
        <v>0</v>
      </c>
      <c r="X10" s="76">
        <f>分析係数表!E13</f>
        <v>9.6692111959287536E-2</v>
      </c>
      <c r="Y10" s="89">
        <f t="shared" si="8"/>
        <v>0</v>
      </c>
    </row>
    <row r="11" spans="1:25" x14ac:dyDescent="0.2">
      <c r="A11" s="6" t="s">
        <v>224</v>
      </c>
      <c r="B11" s="5" t="s">
        <v>267</v>
      </c>
      <c r="C11" s="90"/>
      <c r="D11" s="107">
        <f>投入係数表!AN11</f>
        <v>0.45487364620938631</v>
      </c>
      <c r="E11" s="110">
        <f t="shared" si="9"/>
        <v>45.487364620938628</v>
      </c>
      <c r="F11" s="85">
        <f>分析係数表!C14</f>
        <v>8.3810515356585125E-2</v>
      </c>
      <c r="G11" s="110">
        <f t="shared" si="0"/>
        <v>3.8123194710937636</v>
      </c>
      <c r="H11" s="110">
        <v>3.9373191471748816</v>
      </c>
      <c r="I11" s="110">
        <f t="shared" si="1"/>
        <v>3.9373191471748816</v>
      </c>
      <c r="J11" s="85">
        <f>分析係数表!G14</f>
        <v>0.16188655194391333</v>
      </c>
      <c r="K11" s="111">
        <f t="shared" si="2"/>
        <v>0.63739902063889098</v>
      </c>
      <c r="L11" s="79"/>
      <c r="M11" s="80"/>
      <c r="N11" s="81">
        <f>分析係数表!H14</f>
        <v>1.1703037872604074E-3</v>
      </c>
      <c r="O11" s="82">
        <f t="shared" si="3"/>
        <v>6.7579995309411658E-3</v>
      </c>
      <c r="P11" s="76">
        <f>分析係数表!C14</f>
        <v>8.3810515356585125E-2</v>
      </c>
      <c r="Q11" s="82">
        <f t="shared" si="4"/>
        <v>5.6639142346773968E-4</v>
      </c>
      <c r="R11" s="83">
        <v>2.1224223721275121E-3</v>
      </c>
      <c r="S11" s="84">
        <f t="shared" si="5"/>
        <v>3.9394415695470091</v>
      </c>
      <c r="T11" s="85">
        <f>分析係数表!F14</f>
        <v>0.30656469088591459</v>
      </c>
      <c r="U11" s="86">
        <f t="shared" si="6"/>
        <v>1.2076936870313011</v>
      </c>
      <c r="V11" s="87">
        <f>分析係数表!D14</f>
        <v>7.2020395156150413E-2</v>
      </c>
      <c r="W11" s="88">
        <f t="shared" si="7"/>
        <v>0</v>
      </c>
      <c r="X11" s="76">
        <f>分析係数表!E14</f>
        <v>4.2702358189929894E-2</v>
      </c>
      <c r="Y11" s="89">
        <f t="shared" si="8"/>
        <v>0</v>
      </c>
    </row>
    <row r="12" spans="1:25" x14ac:dyDescent="0.2">
      <c r="A12" s="6" t="s">
        <v>225</v>
      </c>
      <c r="B12" s="5" t="s">
        <v>29</v>
      </c>
      <c r="C12" s="90"/>
      <c r="D12" s="107">
        <f>投入係数表!AN12</f>
        <v>0</v>
      </c>
      <c r="E12" s="110">
        <f t="shared" si="9"/>
        <v>0</v>
      </c>
      <c r="F12" s="85">
        <f>分析係数表!C15</f>
        <v>0</v>
      </c>
      <c r="G12" s="110">
        <f t="shared" si="0"/>
        <v>0</v>
      </c>
      <c r="H12" s="110">
        <v>0</v>
      </c>
      <c r="I12" s="110">
        <f t="shared" si="1"/>
        <v>0</v>
      </c>
      <c r="J12" s="85">
        <f>分析係数表!G15</f>
        <v>9.2838196286472149E-2</v>
      </c>
      <c r="K12" s="111">
        <f t="shared" si="2"/>
        <v>0</v>
      </c>
      <c r="L12" s="79"/>
      <c r="M12" s="80"/>
      <c r="N12" s="81">
        <f>分析係数表!H15</f>
        <v>8.5658369638976026E-3</v>
      </c>
      <c r="O12" s="82">
        <f t="shared" si="3"/>
        <v>4.9464013373527349E-2</v>
      </c>
      <c r="P12" s="76">
        <f>分析係数表!C15</f>
        <v>0</v>
      </c>
      <c r="Q12" s="82">
        <f t="shared" si="4"/>
        <v>0</v>
      </c>
      <c r="R12" s="83">
        <v>0</v>
      </c>
      <c r="S12" s="84">
        <f t="shared" si="5"/>
        <v>0</v>
      </c>
      <c r="T12" s="85">
        <f>分析係数表!F15</f>
        <v>0.29973474801061006</v>
      </c>
      <c r="U12" s="86">
        <f t="shared" si="6"/>
        <v>0</v>
      </c>
      <c r="V12" s="87">
        <f>分析係数表!D15</f>
        <v>0</v>
      </c>
      <c r="W12" s="88">
        <f t="shared" si="7"/>
        <v>0</v>
      </c>
      <c r="X12" s="76">
        <f>分析係数表!E15</f>
        <v>0</v>
      </c>
      <c r="Y12" s="89">
        <f t="shared" si="8"/>
        <v>0</v>
      </c>
    </row>
    <row r="13" spans="1:25" x14ac:dyDescent="0.2">
      <c r="A13" s="6" t="s">
        <v>226</v>
      </c>
      <c r="B13" s="5" t="s">
        <v>30</v>
      </c>
      <c r="C13" s="90"/>
      <c r="D13" s="107">
        <f>投入係数表!AN13</f>
        <v>0</v>
      </c>
      <c r="E13" s="110">
        <f t="shared" si="9"/>
        <v>0</v>
      </c>
      <c r="F13" s="85">
        <f>分析係数表!C16</f>
        <v>0.33235149729995095</v>
      </c>
      <c r="G13" s="110">
        <f t="shared" si="0"/>
        <v>0</v>
      </c>
      <c r="H13" s="110">
        <v>0.24460892839348744</v>
      </c>
      <c r="I13" s="110">
        <f t="shared" si="1"/>
        <v>0.24460892839348744</v>
      </c>
      <c r="J13" s="85">
        <f>分析係数表!G16</f>
        <v>3.3478406427854032E-2</v>
      </c>
      <c r="K13" s="111">
        <f t="shared" si="2"/>
        <v>8.1891171206390171E-3</v>
      </c>
      <c r="L13" s="79"/>
      <c r="M13" s="80"/>
      <c r="N13" s="81">
        <f>分析係数表!H16</f>
        <v>1.6757963474720455E-2</v>
      </c>
      <c r="O13" s="82">
        <f t="shared" si="3"/>
        <v>9.6770010090115502E-2</v>
      </c>
      <c r="P13" s="76">
        <f>分析係数表!C16</f>
        <v>0.33235149729995095</v>
      </c>
      <c r="Q13" s="82">
        <f t="shared" si="4"/>
        <v>3.2161657747181251E-2</v>
      </c>
      <c r="R13" s="83">
        <v>3.9725077030500933E-2</v>
      </c>
      <c r="S13" s="84">
        <f t="shared" si="5"/>
        <v>0.28433400542398835</v>
      </c>
      <c r="T13" s="85">
        <f>分析係数表!F16</f>
        <v>0.28858386340810177</v>
      </c>
      <c r="U13" s="86">
        <f t="shared" si="6"/>
        <v>8.2054205783554726E-2</v>
      </c>
      <c r="V13" s="87">
        <f>分析係数表!D16</f>
        <v>0</v>
      </c>
      <c r="W13" s="88">
        <f t="shared" si="7"/>
        <v>0</v>
      </c>
      <c r="X13" s="76">
        <f>分析係数表!E16</f>
        <v>0</v>
      </c>
      <c r="Y13" s="89">
        <f t="shared" si="8"/>
        <v>0</v>
      </c>
    </row>
    <row r="14" spans="1:25" x14ac:dyDescent="0.2">
      <c r="A14" s="6" t="s">
        <v>2</v>
      </c>
      <c r="B14" s="5" t="s">
        <v>364</v>
      </c>
      <c r="C14" s="90"/>
      <c r="D14" s="107">
        <f>投入係数表!AN14</f>
        <v>1.444043321299639E-2</v>
      </c>
      <c r="E14" s="110">
        <f t="shared" si="9"/>
        <v>1.4440433212996391</v>
      </c>
      <c r="F14" s="85">
        <f>分析係数表!C17</f>
        <v>6.074586697424067E-2</v>
      </c>
      <c r="G14" s="110">
        <f t="shared" si="0"/>
        <v>8.7719663500708547E-2</v>
      </c>
      <c r="H14" s="110">
        <v>0.10411368605786436</v>
      </c>
      <c r="I14" s="110">
        <f t="shared" si="1"/>
        <v>0.10411368605786436</v>
      </c>
      <c r="J14" s="85">
        <f>分析係数表!G17</f>
        <v>0.21321961620469082</v>
      </c>
      <c r="K14" s="111">
        <f t="shared" si="2"/>
        <v>2.219908018291351E-2</v>
      </c>
      <c r="L14" s="79"/>
      <c r="M14" s="80"/>
      <c r="N14" s="81">
        <f>分析係数表!H17</f>
        <v>2.8520008260967912E-3</v>
      </c>
      <c r="O14" s="82">
        <f t="shared" si="3"/>
        <v>1.6469074487167546E-2</v>
      </c>
      <c r="P14" s="76">
        <f>分析係数表!C17</f>
        <v>6.074586697424067E-2</v>
      </c>
      <c r="Q14" s="82">
        <f t="shared" si="4"/>
        <v>1.0004282079863406E-3</v>
      </c>
      <c r="R14" s="83">
        <v>1.824816527370187E-3</v>
      </c>
      <c r="S14" s="84">
        <f t="shared" si="5"/>
        <v>0.10593850258523455</v>
      </c>
      <c r="T14" s="85">
        <f>分析係数表!F17</f>
        <v>0.32302771855010659</v>
      </c>
      <c r="U14" s="86">
        <f t="shared" si="6"/>
        <v>3.4221072796722887E-2</v>
      </c>
      <c r="V14" s="87">
        <f>分析係数表!D17</f>
        <v>9.5948827292110878E-2</v>
      </c>
      <c r="W14" s="88">
        <f t="shared" si="7"/>
        <v>0</v>
      </c>
      <c r="X14" s="76">
        <f>分析係数表!E17</f>
        <v>8.8486140724946691E-2</v>
      </c>
      <c r="Y14" s="89">
        <f t="shared" si="8"/>
        <v>0</v>
      </c>
    </row>
    <row r="15" spans="1:25" x14ac:dyDescent="0.2">
      <c r="A15" s="6" t="s">
        <v>3</v>
      </c>
      <c r="B15" s="5" t="s">
        <v>31</v>
      </c>
      <c r="C15" s="90"/>
      <c r="D15" s="107">
        <f>投入係数表!AN15</f>
        <v>2.8880866425992781E-2</v>
      </c>
      <c r="E15" s="110">
        <f t="shared" si="9"/>
        <v>2.8880866425992782</v>
      </c>
      <c r="F15" s="85">
        <f>分析係数表!C18</f>
        <v>0.54911591355599221</v>
      </c>
      <c r="G15" s="110">
        <f t="shared" si="0"/>
        <v>1.585894335179761</v>
      </c>
      <c r="H15" s="110">
        <v>1.6889985272995631</v>
      </c>
      <c r="I15" s="110">
        <f t="shared" si="1"/>
        <v>1.6889985272995631</v>
      </c>
      <c r="J15" s="85">
        <f>分析係数表!G18</f>
        <v>0.21576398062527521</v>
      </c>
      <c r="K15" s="111">
        <f t="shared" si="2"/>
        <v>0.3644250455203813</v>
      </c>
      <c r="L15" s="79"/>
      <c r="M15" s="80"/>
      <c r="N15" s="81">
        <f>分析係数表!H18</f>
        <v>4.5238633793259444E-4</v>
      </c>
      <c r="O15" s="82">
        <f t="shared" si="3"/>
        <v>2.6123359531369209E-3</v>
      </c>
      <c r="P15" s="76">
        <f>分析係数表!C18</f>
        <v>0.54911591355599221</v>
      </c>
      <c r="Q15" s="82">
        <f t="shared" si="4"/>
        <v>1.434475243421944E-3</v>
      </c>
      <c r="R15" s="83">
        <v>3.3359696845803436E-3</v>
      </c>
      <c r="S15" s="84">
        <f t="shared" si="5"/>
        <v>1.6923344969841434</v>
      </c>
      <c r="T15" s="85">
        <f>分析係数表!F18</f>
        <v>0.45985615734624979</v>
      </c>
      <c r="U15" s="86">
        <f t="shared" si="6"/>
        <v>0.77823043872762676</v>
      </c>
      <c r="V15" s="87">
        <f>分析係数表!D18</f>
        <v>0.12417437252311757</v>
      </c>
      <c r="W15" s="88">
        <f t="shared" si="7"/>
        <v>0</v>
      </c>
      <c r="X15" s="76">
        <f>分析係数表!E18</f>
        <v>0.10024952297079114</v>
      </c>
      <c r="Y15" s="89">
        <f t="shared" si="8"/>
        <v>0</v>
      </c>
    </row>
    <row r="16" spans="1:25" x14ac:dyDescent="0.2">
      <c r="A16" s="6" t="s">
        <v>4</v>
      </c>
      <c r="B16" s="5" t="s">
        <v>32</v>
      </c>
      <c r="C16" s="90"/>
      <c r="D16" s="107">
        <f>投入係数表!AN16</f>
        <v>0</v>
      </c>
      <c r="E16" s="110">
        <f t="shared" si="9"/>
        <v>0</v>
      </c>
      <c r="F16" s="85">
        <f>分析係数表!C19</f>
        <v>2.9142663503896937E-2</v>
      </c>
      <c r="G16" s="110">
        <f t="shared" si="0"/>
        <v>0</v>
      </c>
      <c r="H16" s="110">
        <v>2.0153078941474827E-3</v>
      </c>
      <c r="I16" s="110">
        <f t="shared" si="1"/>
        <v>2.0153078941474827E-3</v>
      </c>
      <c r="J16" s="85">
        <f>分析係数表!G19</f>
        <v>5.9139784946236562E-2</v>
      </c>
      <c r="K16" s="111">
        <f t="shared" si="2"/>
        <v>1.1918487546033501E-4</v>
      </c>
      <c r="L16" s="79"/>
      <c r="M16" s="80"/>
      <c r="N16" s="81">
        <f>分析係数表!H19</f>
        <v>-1.1801382728676376E-4</v>
      </c>
      <c r="O16" s="82">
        <f t="shared" si="3"/>
        <v>-6.8147894429658809E-4</v>
      </c>
      <c r="P16" s="76">
        <f>分析係数表!C19</f>
        <v>2.9142663503896937E-2</v>
      </c>
      <c r="Q16" s="82">
        <f t="shared" si="4"/>
        <v>-1.9860111558626391E-5</v>
      </c>
      <c r="R16" s="83">
        <v>4.2455135791037973E-5</v>
      </c>
      <c r="S16" s="84">
        <f t="shared" si="5"/>
        <v>2.0577630299385206E-3</v>
      </c>
      <c r="T16" s="85">
        <f>分析係数表!F19</f>
        <v>0.2446236559139785</v>
      </c>
      <c r="U16" s="86">
        <f t="shared" si="6"/>
        <v>5.033775153881865E-4</v>
      </c>
      <c r="V16" s="87">
        <f>分析係数表!D19</f>
        <v>3.4946236559139782E-2</v>
      </c>
      <c r="W16" s="88">
        <f t="shared" si="7"/>
        <v>0</v>
      </c>
      <c r="X16" s="76">
        <f>分析係数表!E19</f>
        <v>1.8817204301075269E-2</v>
      </c>
      <c r="Y16" s="89">
        <f t="shared" si="8"/>
        <v>0</v>
      </c>
    </row>
    <row r="17" spans="1:25" x14ac:dyDescent="0.2">
      <c r="A17" s="6" t="s">
        <v>5</v>
      </c>
      <c r="B17" s="5" t="s">
        <v>33</v>
      </c>
      <c r="C17" s="90"/>
      <c r="D17" s="107">
        <f>投入係数表!AN17</f>
        <v>0</v>
      </c>
      <c r="E17" s="110">
        <f t="shared" si="9"/>
        <v>0</v>
      </c>
      <c r="F17" s="85">
        <f>分析係数表!C20</f>
        <v>9.9464422341239977E-3</v>
      </c>
      <c r="G17" s="110">
        <f t="shared" si="0"/>
        <v>0</v>
      </c>
      <c r="H17" s="110">
        <v>8.0834759672598845E-4</v>
      </c>
      <c r="I17" s="110">
        <f t="shared" si="1"/>
        <v>8.0834759672598845E-4</v>
      </c>
      <c r="J17" s="85">
        <f>分析係数表!G20</f>
        <v>0.10126582278481013</v>
      </c>
      <c r="K17" s="111">
        <f t="shared" si="2"/>
        <v>8.1857984478581107E-5</v>
      </c>
      <c r="L17" s="79"/>
      <c r="M17" s="80"/>
      <c r="N17" s="81">
        <f>分析係数表!H20</f>
        <v>5.6056567961212792E-4</v>
      </c>
      <c r="O17" s="82">
        <f t="shared" si="3"/>
        <v>3.2370249854087934E-3</v>
      </c>
      <c r="P17" s="76">
        <f>分析係数表!C20</f>
        <v>9.9464422341239977E-3</v>
      </c>
      <c r="Q17" s="82">
        <f t="shared" si="4"/>
        <v>3.219688202778464E-5</v>
      </c>
      <c r="R17" s="83">
        <v>5.8172492597401879E-5</v>
      </c>
      <c r="S17" s="84">
        <f t="shared" si="5"/>
        <v>8.6652008932339034E-4</v>
      </c>
      <c r="T17" s="85">
        <f>分析係数表!F20</f>
        <v>0.22784810126582278</v>
      </c>
      <c r="U17" s="86">
        <f t="shared" si="6"/>
        <v>1.9743495706102564E-4</v>
      </c>
      <c r="V17" s="87">
        <f>分析係数表!D20</f>
        <v>1.2658227848101266E-2</v>
      </c>
      <c r="W17" s="88">
        <f t="shared" si="7"/>
        <v>0</v>
      </c>
      <c r="X17" s="76">
        <f>分析係数表!E20</f>
        <v>0</v>
      </c>
      <c r="Y17" s="89">
        <f t="shared" si="8"/>
        <v>0</v>
      </c>
    </row>
    <row r="18" spans="1:25" x14ac:dyDescent="0.2">
      <c r="A18" s="6" t="s">
        <v>6</v>
      </c>
      <c r="B18" s="5" t="s">
        <v>34</v>
      </c>
      <c r="C18" s="90"/>
      <c r="D18" s="107">
        <f>投入係数表!AN18</f>
        <v>0</v>
      </c>
      <c r="E18" s="110">
        <f t="shared" si="9"/>
        <v>0</v>
      </c>
      <c r="F18" s="85">
        <f>分析係数表!C21</f>
        <v>0.16340425531914893</v>
      </c>
      <c r="G18" s="110">
        <f t="shared" si="0"/>
        <v>0</v>
      </c>
      <c r="H18" s="110">
        <v>2.4105633258693547E-2</v>
      </c>
      <c r="I18" s="110">
        <f t="shared" si="1"/>
        <v>2.4105633258693547E-2</v>
      </c>
      <c r="J18" s="85">
        <f>分析係数表!G21</f>
        <v>0.28521373510861947</v>
      </c>
      <c r="K18" s="111">
        <f t="shared" si="2"/>
        <v>6.8752576988705492E-3</v>
      </c>
      <c r="L18" s="79"/>
      <c r="M18" s="80"/>
      <c r="N18" s="81">
        <f>分析係数表!H21</f>
        <v>9.2444164707964954E-4</v>
      </c>
      <c r="O18" s="82">
        <f t="shared" si="3"/>
        <v>5.3382517303232737E-3</v>
      </c>
      <c r="P18" s="76">
        <f>分析係数表!C21</f>
        <v>0.16340425531914893</v>
      </c>
      <c r="Q18" s="82">
        <f t="shared" si="4"/>
        <v>8.7229304869963276E-4</v>
      </c>
      <c r="R18" s="83">
        <v>1.8394764135674744E-3</v>
      </c>
      <c r="S18" s="84">
        <f t="shared" si="5"/>
        <v>2.5945109672261022E-2</v>
      </c>
      <c r="T18" s="85">
        <f>分析係数表!F21</f>
        <v>0.42560149497780891</v>
      </c>
      <c r="U18" s="86">
        <f t="shared" si="6"/>
        <v>1.10422774638775E-2</v>
      </c>
      <c r="V18" s="87">
        <f>分析係数表!D21</f>
        <v>2.6862882504087832E-2</v>
      </c>
      <c r="W18" s="88">
        <f t="shared" si="7"/>
        <v>0</v>
      </c>
      <c r="X18" s="76">
        <f>分析係数表!E21</f>
        <v>1.5884139219808455E-2</v>
      </c>
      <c r="Y18" s="89">
        <f t="shared" si="8"/>
        <v>0</v>
      </c>
    </row>
    <row r="19" spans="1:25" x14ac:dyDescent="0.2">
      <c r="A19" s="6" t="s">
        <v>7</v>
      </c>
      <c r="B19" s="5" t="s">
        <v>268</v>
      </c>
      <c r="C19" s="90"/>
      <c r="D19" s="107">
        <f>投入係数表!AN19</f>
        <v>0</v>
      </c>
      <c r="E19" s="110">
        <f t="shared" si="9"/>
        <v>0</v>
      </c>
      <c r="F19" s="85">
        <f>分析係数表!C22</f>
        <v>3.8216560509554132E-2</v>
      </c>
      <c r="G19" s="110">
        <f t="shared" si="0"/>
        <v>0</v>
      </c>
      <c r="H19" s="110">
        <v>1.24598680383364E-3</v>
      </c>
      <c r="I19" s="110">
        <f t="shared" si="1"/>
        <v>1.24598680383364E-3</v>
      </c>
      <c r="J19" s="85">
        <f>分析係数表!G22</f>
        <v>0.19408999328408327</v>
      </c>
      <c r="K19" s="111">
        <f t="shared" si="2"/>
        <v>2.4183357038812757E-4</v>
      </c>
      <c r="L19" s="79"/>
      <c r="M19" s="80"/>
      <c r="N19" s="81">
        <f>分析係数表!H22</f>
        <v>3.9337942428921259E-5</v>
      </c>
      <c r="O19" s="82">
        <f t="shared" si="3"/>
        <v>2.2715964809886271E-4</v>
      </c>
      <c r="P19" s="76">
        <f>分析係数表!C22</f>
        <v>3.8216560509554132E-2</v>
      </c>
      <c r="Q19" s="82">
        <f t="shared" si="4"/>
        <v>8.6812604368992096E-6</v>
      </c>
      <c r="R19" s="83">
        <v>8.1119419978929638E-5</v>
      </c>
      <c r="S19" s="84">
        <f t="shared" si="5"/>
        <v>1.3271062238125696E-3</v>
      </c>
      <c r="T19" s="85">
        <f>分析係数表!F22</f>
        <v>0.41168569509738079</v>
      </c>
      <c r="U19" s="86">
        <f t="shared" si="6"/>
        <v>5.4635064821833786E-4</v>
      </c>
      <c r="V19" s="87">
        <f>分析係数表!D22</f>
        <v>5.4398925453324379E-2</v>
      </c>
      <c r="W19" s="88">
        <f t="shared" si="7"/>
        <v>0</v>
      </c>
      <c r="X19" s="76">
        <f>分析係数表!E22</f>
        <v>5.104096709200806E-2</v>
      </c>
      <c r="Y19" s="89">
        <f t="shared" si="8"/>
        <v>0</v>
      </c>
    </row>
    <row r="20" spans="1:25" x14ac:dyDescent="0.2">
      <c r="A20" s="6" t="s">
        <v>8</v>
      </c>
      <c r="B20" s="5" t="s">
        <v>269</v>
      </c>
      <c r="C20" s="90"/>
      <c r="D20" s="107">
        <f>投入係数表!AN20</f>
        <v>0</v>
      </c>
      <c r="E20" s="110">
        <f t="shared" si="9"/>
        <v>0</v>
      </c>
      <c r="F20" s="85">
        <f>分析係数表!C23</f>
        <v>0</v>
      </c>
      <c r="G20" s="110">
        <f t="shared" si="0"/>
        <v>0</v>
      </c>
      <c r="H20" s="110">
        <v>0</v>
      </c>
      <c r="I20" s="110">
        <f t="shared" si="1"/>
        <v>0</v>
      </c>
      <c r="J20" s="85">
        <f>分析係数表!G23</f>
        <v>0.21578395385422128</v>
      </c>
      <c r="K20" s="111">
        <f t="shared" si="2"/>
        <v>0</v>
      </c>
      <c r="L20" s="79"/>
      <c r="M20" s="80"/>
      <c r="N20" s="81">
        <f>分析係数表!H23</f>
        <v>2.9503456821690941E-5</v>
      </c>
      <c r="O20" s="82">
        <f t="shared" si="3"/>
        <v>1.7036973607414702E-4</v>
      </c>
      <c r="P20" s="76">
        <f>分析係数表!C23</f>
        <v>0</v>
      </c>
      <c r="Q20" s="82">
        <f t="shared" si="4"/>
        <v>0</v>
      </c>
      <c r="R20" s="83">
        <v>0</v>
      </c>
      <c r="S20" s="84">
        <f t="shared" si="5"/>
        <v>0</v>
      </c>
      <c r="T20" s="85">
        <f>分析係数表!F23</f>
        <v>0.44087572102779232</v>
      </c>
      <c r="U20" s="86">
        <f t="shared" si="6"/>
        <v>0</v>
      </c>
      <c r="V20" s="87">
        <f>分析係数表!D23</f>
        <v>3.2773990561090718E-2</v>
      </c>
      <c r="W20" s="88">
        <f t="shared" si="7"/>
        <v>0</v>
      </c>
      <c r="X20" s="76">
        <f>分析係数表!E23</f>
        <v>2.9103303618248557E-2</v>
      </c>
      <c r="Y20" s="89">
        <f t="shared" si="8"/>
        <v>0</v>
      </c>
    </row>
    <row r="21" spans="1:25" x14ac:dyDescent="0.2">
      <c r="A21" s="6" t="s">
        <v>9</v>
      </c>
      <c r="B21" s="5" t="s">
        <v>270</v>
      </c>
      <c r="C21" s="90"/>
      <c r="D21" s="107">
        <f>投入係数表!AN21</f>
        <v>2.8880866425992781E-2</v>
      </c>
      <c r="E21" s="110">
        <f t="shared" si="9"/>
        <v>2.8880866425992782</v>
      </c>
      <c r="F21" s="85">
        <f>分析係数表!C24</f>
        <v>0.44444444444444442</v>
      </c>
      <c r="G21" s="110">
        <f t="shared" si="0"/>
        <v>1.283594063377457</v>
      </c>
      <c r="H21" s="110">
        <v>1.3417729292617138</v>
      </c>
      <c r="I21" s="110">
        <f t="shared" si="1"/>
        <v>1.3417729292617138</v>
      </c>
      <c r="J21" s="85">
        <f>分析係数表!G24</f>
        <v>0.20874587458745875</v>
      </c>
      <c r="K21" s="111">
        <f t="shared" si="2"/>
        <v>0.28008956361651288</v>
      </c>
      <c r="L21" s="79"/>
      <c r="M21" s="80"/>
      <c r="N21" s="81">
        <f>分析係数表!H24</f>
        <v>3.6387596746752162E-4</v>
      </c>
      <c r="O21" s="82">
        <f t="shared" si="3"/>
        <v>2.1012267449144798E-3</v>
      </c>
      <c r="P21" s="76">
        <f>分析係数表!C24</f>
        <v>0.44444444444444442</v>
      </c>
      <c r="Q21" s="82">
        <f t="shared" si="4"/>
        <v>9.3387855329532434E-4</v>
      </c>
      <c r="R21" s="83">
        <v>3.2543570509513571E-3</v>
      </c>
      <c r="S21" s="84">
        <f t="shared" si="5"/>
        <v>1.3450272863126651</v>
      </c>
      <c r="T21" s="85">
        <f>分析係数表!F24</f>
        <v>0.39356435643564358</v>
      </c>
      <c r="U21" s="86">
        <f t="shared" si="6"/>
        <v>0.52935479832602417</v>
      </c>
      <c r="V21" s="87">
        <f>分析係数表!D24</f>
        <v>4.9504950495049507E-2</v>
      </c>
      <c r="W21" s="88">
        <f t="shared" si="7"/>
        <v>0</v>
      </c>
      <c r="X21" s="76">
        <f>分析係数表!E24</f>
        <v>5.1980198019801978E-2</v>
      </c>
      <c r="Y21" s="89">
        <f t="shared" si="8"/>
        <v>0</v>
      </c>
    </row>
    <row r="22" spans="1:25" x14ac:dyDescent="0.2">
      <c r="A22" s="6" t="s">
        <v>10</v>
      </c>
      <c r="B22" s="5" t="s">
        <v>271</v>
      </c>
      <c r="C22" s="90"/>
      <c r="D22" s="107">
        <f>投入係数表!AN22</f>
        <v>3.6101083032490976E-3</v>
      </c>
      <c r="E22" s="110">
        <f t="shared" si="9"/>
        <v>0.36101083032490977</v>
      </c>
      <c r="F22" s="85">
        <f>分析係数表!C25</f>
        <v>6.3926940639269514E-3</v>
      </c>
      <c r="G22" s="110">
        <f t="shared" si="0"/>
        <v>2.3078317920313903E-3</v>
      </c>
      <c r="H22" s="110">
        <v>3.5780908380704593E-3</v>
      </c>
      <c r="I22" s="110">
        <f t="shared" si="1"/>
        <v>3.5780908380704593E-3</v>
      </c>
      <c r="J22" s="85">
        <f>分析係数表!G25</f>
        <v>0.2</v>
      </c>
      <c r="K22" s="111">
        <f t="shared" si="2"/>
        <v>7.1561816761409188E-4</v>
      </c>
      <c r="L22" s="79"/>
      <c r="M22" s="80"/>
      <c r="N22" s="81">
        <f>分析係数表!H25</f>
        <v>5.212277371832066E-4</v>
      </c>
      <c r="O22" s="82">
        <f t="shared" si="3"/>
        <v>3.0098653373099304E-3</v>
      </c>
      <c r="P22" s="76">
        <f>分析係数表!C25</f>
        <v>6.3926940639269514E-3</v>
      </c>
      <c r="Q22" s="82">
        <f t="shared" si="4"/>
        <v>1.9241148275040684E-5</v>
      </c>
      <c r="R22" s="83">
        <v>5.0613844428563537E-5</v>
      </c>
      <c r="S22" s="84">
        <f t="shared" si="5"/>
        <v>3.628704682499023E-3</v>
      </c>
      <c r="T22" s="85">
        <f>分析係数表!F25</f>
        <v>0.35238095238095241</v>
      </c>
      <c r="U22" s="86">
        <f t="shared" si="6"/>
        <v>1.2786864119282272E-3</v>
      </c>
      <c r="V22" s="87">
        <f>分析係数表!D25</f>
        <v>0.33333333333333331</v>
      </c>
      <c r="W22" s="88">
        <f t="shared" si="7"/>
        <v>0</v>
      </c>
      <c r="X22" s="76">
        <f>分析係数表!E25</f>
        <v>6.6666666666666666E-2</v>
      </c>
      <c r="Y22" s="89">
        <f t="shared" si="8"/>
        <v>0</v>
      </c>
    </row>
    <row r="23" spans="1:25" x14ac:dyDescent="0.2">
      <c r="A23" s="6" t="s">
        <v>11</v>
      </c>
      <c r="B23" s="5" t="s">
        <v>35</v>
      </c>
      <c r="C23" s="90"/>
      <c r="D23" s="107">
        <f>投入係数表!AN23</f>
        <v>0</v>
      </c>
      <c r="E23" s="110">
        <f t="shared" si="9"/>
        <v>0</v>
      </c>
      <c r="F23" s="85">
        <f>分析係数表!C26</f>
        <v>0.22258379433778064</v>
      </c>
      <c r="G23" s="110">
        <f t="shared" si="0"/>
        <v>0</v>
      </c>
      <c r="H23" s="110">
        <v>7.6423714345309262E-3</v>
      </c>
      <c r="I23" s="110">
        <f t="shared" si="1"/>
        <v>7.6423714345309262E-3</v>
      </c>
      <c r="J23" s="85">
        <f>分析係数表!G26</f>
        <v>0.19608865710560625</v>
      </c>
      <c r="K23" s="111">
        <f t="shared" si="2"/>
        <v>1.4985823516994149E-3</v>
      </c>
      <c r="L23" s="79"/>
      <c r="M23" s="80"/>
      <c r="N23" s="81">
        <f>分析係数表!H26</f>
        <v>1.1073630793741334E-2</v>
      </c>
      <c r="O23" s="82">
        <f t="shared" si="3"/>
        <v>6.3945440939829859E-2</v>
      </c>
      <c r="P23" s="76">
        <f>分析係数表!C26</f>
        <v>0.22258379433778064</v>
      </c>
      <c r="Q23" s="82">
        <f t="shared" si="4"/>
        <v>1.4233218874989788E-2</v>
      </c>
      <c r="R23" s="83">
        <v>1.4966546754370546E-2</v>
      </c>
      <c r="S23" s="84">
        <f t="shared" si="5"/>
        <v>2.2608918188901473E-2</v>
      </c>
      <c r="T23" s="85">
        <f>分析係数表!F26</f>
        <v>0.33481095176010428</v>
      </c>
      <c r="U23" s="86">
        <f t="shared" si="6"/>
        <v>7.5697134170924357E-3</v>
      </c>
      <c r="V23" s="87">
        <f>分析係数表!D26</f>
        <v>0.20704041720990873</v>
      </c>
      <c r="W23" s="88">
        <f t="shared" si="7"/>
        <v>0</v>
      </c>
      <c r="X23" s="76">
        <f>分析係数表!E26</f>
        <v>0.22842242503259452</v>
      </c>
      <c r="Y23" s="89">
        <f t="shared" si="8"/>
        <v>0</v>
      </c>
    </row>
    <row r="24" spans="1:25" x14ac:dyDescent="0.2">
      <c r="A24" s="6" t="s">
        <v>12</v>
      </c>
      <c r="B24" s="5" t="s">
        <v>365</v>
      </c>
      <c r="C24" s="90"/>
      <c r="D24" s="107">
        <f>投入係数表!AN24</f>
        <v>0</v>
      </c>
      <c r="E24" s="110">
        <f t="shared" si="9"/>
        <v>0</v>
      </c>
      <c r="F24" s="85">
        <f>分析係数表!C27</f>
        <v>1.0521885521885488E-2</v>
      </c>
      <c r="G24" s="110">
        <f t="shared" si="0"/>
        <v>0</v>
      </c>
      <c r="H24" s="110">
        <v>4.6769659438089081E-5</v>
      </c>
      <c r="I24" s="110">
        <f t="shared" si="1"/>
        <v>4.6769659438089081E-5</v>
      </c>
      <c r="J24" s="85">
        <f>分析係数表!G27</f>
        <v>0.17391304347826086</v>
      </c>
      <c r="K24" s="111">
        <f t="shared" si="2"/>
        <v>8.1338538153198405E-6</v>
      </c>
      <c r="L24" s="79"/>
      <c r="M24" s="80"/>
      <c r="N24" s="81">
        <f>分析係数表!H27</f>
        <v>1.0867106595989497E-2</v>
      </c>
      <c r="O24" s="82">
        <f t="shared" si="3"/>
        <v>6.2752852787310825E-2</v>
      </c>
      <c r="P24" s="76">
        <f>分析係数表!C27</f>
        <v>1.0521885521885488E-2</v>
      </c>
      <c r="Q24" s="82">
        <f t="shared" si="4"/>
        <v>6.6027833319981717E-4</v>
      </c>
      <c r="R24" s="83">
        <v>6.6567185223769117E-4</v>
      </c>
      <c r="S24" s="84">
        <f t="shared" si="5"/>
        <v>7.1244151167578027E-4</v>
      </c>
      <c r="T24" s="85">
        <f>分析係数表!F27</f>
        <v>0.36231884057971014</v>
      </c>
      <c r="U24" s="86">
        <f t="shared" si="6"/>
        <v>2.5813098249122474E-4</v>
      </c>
      <c r="V24" s="87">
        <f>分析係数表!D27</f>
        <v>0</v>
      </c>
      <c r="W24" s="88">
        <f t="shared" si="7"/>
        <v>0</v>
      </c>
      <c r="X24" s="76">
        <f>分析係数表!E27</f>
        <v>0</v>
      </c>
      <c r="Y24" s="89">
        <f t="shared" si="8"/>
        <v>0</v>
      </c>
    </row>
    <row r="25" spans="1:25" x14ac:dyDescent="0.2">
      <c r="A25" s="6" t="s">
        <v>13</v>
      </c>
      <c r="B25" s="5" t="s">
        <v>191</v>
      </c>
      <c r="C25" s="90"/>
      <c r="D25" s="107">
        <f>投入係数表!AN25</f>
        <v>0</v>
      </c>
      <c r="E25" s="110">
        <f t="shared" si="9"/>
        <v>0</v>
      </c>
      <c r="F25" s="85">
        <f>分析係数表!C28</f>
        <v>5.934473521533068E-2</v>
      </c>
      <c r="G25" s="110">
        <f t="shared" si="0"/>
        <v>0</v>
      </c>
      <c r="H25" s="110">
        <v>3.5924182916762357E-3</v>
      </c>
      <c r="I25" s="110">
        <f t="shared" si="1"/>
        <v>3.5924182916762357E-3</v>
      </c>
      <c r="J25" s="85">
        <f>分析係数表!G28</f>
        <v>0.12525252525252525</v>
      </c>
      <c r="K25" s="111">
        <f t="shared" si="2"/>
        <v>4.4995946279581132E-4</v>
      </c>
      <c r="L25" s="79"/>
      <c r="M25" s="80"/>
      <c r="N25" s="81">
        <f>分析係数表!H28</f>
        <v>2.0780268088077654E-2</v>
      </c>
      <c r="O25" s="82">
        <f t="shared" si="3"/>
        <v>0.11999708410822423</v>
      </c>
      <c r="P25" s="76">
        <f>分析係数表!C28</f>
        <v>5.934473521533068E-2</v>
      </c>
      <c r="Q25" s="82">
        <f t="shared" si="4"/>
        <v>7.1211951830143314E-3</v>
      </c>
      <c r="R25" s="83">
        <v>7.6195576635594356E-3</v>
      </c>
      <c r="S25" s="84">
        <f t="shared" si="5"/>
        <v>1.1211975955235671E-2</v>
      </c>
      <c r="T25" s="85">
        <f>分析係数表!F28</f>
        <v>0.21414141414141413</v>
      </c>
      <c r="U25" s="86">
        <f t="shared" si="6"/>
        <v>2.4009483863736991E-3</v>
      </c>
      <c r="V25" s="87">
        <f>分析係数表!D28</f>
        <v>5.909090909090909E-2</v>
      </c>
      <c r="W25" s="88">
        <f t="shared" si="7"/>
        <v>0</v>
      </c>
      <c r="X25" s="76">
        <f>分析係数表!E28</f>
        <v>5.4040404040404041E-2</v>
      </c>
      <c r="Y25" s="89">
        <f t="shared" si="8"/>
        <v>0</v>
      </c>
    </row>
    <row r="26" spans="1:25" x14ac:dyDescent="0.2">
      <c r="A26" s="6" t="s">
        <v>14</v>
      </c>
      <c r="B26" s="5" t="s">
        <v>50</v>
      </c>
      <c r="C26" s="90"/>
      <c r="D26" s="107">
        <f>投入係数表!AN26</f>
        <v>1.8050541516245487E-2</v>
      </c>
      <c r="E26" s="110">
        <f t="shared" si="9"/>
        <v>1.8050541516245486</v>
      </c>
      <c r="F26" s="85">
        <f>分析係数表!C29</f>
        <v>0.10737736577829282</v>
      </c>
      <c r="G26" s="110">
        <f t="shared" si="0"/>
        <v>0.1938219598886152</v>
      </c>
      <c r="H26" s="110">
        <v>0.21323393975943386</v>
      </c>
      <c r="I26" s="110">
        <f t="shared" si="1"/>
        <v>0.21323393975943386</v>
      </c>
      <c r="J26" s="85">
        <f>分析係数表!G29</f>
        <v>0.26220204313280365</v>
      </c>
      <c r="K26" s="111">
        <f t="shared" si="2"/>
        <v>5.5910374670180736E-2</v>
      </c>
      <c r="L26" s="79"/>
      <c r="M26" s="80"/>
      <c r="N26" s="81">
        <f>分析係数表!H29</f>
        <v>9.8049821504086233E-3</v>
      </c>
      <c r="O26" s="82">
        <f t="shared" si="3"/>
        <v>5.6619542288641529E-2</v>
      </c>
      <c r="P26" s="76">
        <f>分析係数表!C29</f>
        <v>0.10737736577829282</v>
      </c>
      <c r="Q26" s="82">
        <f t="shared" si="4"/>
        <v>6.0796573025269805E-3</v>
      </c>
      <c r="R26" s="83">
        <v>7.7988743550708554E-3</v>
      </c>
      <c r="S26" s="84">
        <f t="shared" si="5"/>
        <v>0.22103281411450471</v>
      </c>
      <c r="T26" s="85">
        <f>分析係数表!F29</f>
        <v>0.42792281498297391</v>
      </c>
      <c r="U26" s="86">
        <f t="shared" si="6"/>
        <v>9.4584984019487256E-2</v>
      </c>
      <c r="V26" s="87">
        <f>分析係数表!D29</f>
        <v>0.20204313280363223</v>
      </c>
      <c r="W26" s="88">
        <f t="shared" si="7"/>
        <v>0</v>
      </c>
      <c r="X26" s="76">
        <f>分析係数表!E29</f>
        <v>0.12031782065834279</v>
      </c>
      <c r="Y26" s="89">
        <f t="shared" si="8"/>
        <v>0</v>
      </c>
    </row>
    <row r="27" spans="1:25" x14ac:dyDescent="0.2">
      <c r="A27" s="6" t="s">
        <v>15</v>
      </c>
      <c r="B27" s="5" t="s">
        <v>36</v>
      </c>
      <c r="C27" s="90"/>
      <c r="D27" s="107">
        <f>投入係数表!AN27</f>
        <v>0</v>
      </c>
      <c r="E27" s="110">
        <f t="shared" si="9"/>
        <v>0</v>
      </c>
      <c r="F27" s="85">
        <f>分析係数表!C30</f>
        <v>1</v>
      </c>
      <c r="G27" s="110">
        <f t="shared" si="0"/>
        <v>0</v>
      </c>
      <c r="H27" s="110">
        <v>7.8732031934858726E-2</v>
      </c>
      <c r="I27" s="110">
        <f t="shared" si="1"/>
        <v>7.8732031934858726E-2</v>
      </c>
      <c r="J27" s="85">
        <f>分析係数表!G30</f>
        <v>0.34459787999611008</v>
      </c>
      <c r="K27" s="111">
        <f t="shared" si="2"/>
        <v>2.7130891292538355E-2</v>
      </c>
      <c r="L27" s="79"/>
      <c r="M27" s="80"/>
      <c r="N27" s="81">
        <f>分析係数表!H30</f>
        <v>0</v>
      </c>
      <c r="O27" s="82">
        <f t="shared" si="3"/>
        <v>0</v>
      </c>
      <c r="P27" s="76">
        <f>分析係数表!C30</f>
        <v>1</v>
      </c>
      <c r="Q27" s="82">
        <f t="shared" si="4"/>
        <v>0</v>
      </c>
      <c r="R27" s="83">
        <v>1.4435972089388583E-2</v>
      </c>
      <c r="S27" s="84">
        <f t="shared" si="5"/>
        <v>9.3168004024247311E-2</v>
      </c>
      <c r="T27" s="85">
        <f>分析係数表!F30</f>
        <v>0.44063016629388313</v>
      </c>
      <c r="U27" s="86">
        <f t="shared" si="6"/>
        <v>4.1052633106473266E-2</v>
      </c>
      <c r="V27" s="87">
        <f>分析係数表!D30</f>
        <v>9.4184576485461441E-2</v>
      </c>
      <c r="W27" s="88">
        <f t="shared" si="7"/>
        <v>0</v>
      </c>
      <c r="X27" s="76">
        <f>分析係数表!E30</f>
        <v>6.5934065934065936E-2</v>
      </c>
      <c r="Y27" s="89">
        <f t="shared" si="8"/>
        <v>0</v>
      </c>
    </row>
    <row r="28" spans="1:25" x14ac:dyDescent="0.2">
      <c r="A28" s="6" t="s">
        <v>16</v>
      </c>
      <c r="B28" s="5" t="s">
        <v>192</v>
      </c>
      <c r="C28" s="90"/>
      <c r="D28" s="107">
        <f>投入係数表!AN28</f>
        <v>0</v>
      </c>
      <c r="E28" s="110">
        <f t="shared" si="9"/>
        <v>0</v>
      </c>
      <c r="F28" s="85">
        <f>分析係数表!C31</f>
        <v>0.18861092824226466</v>
      </c>
      <c r="G28" s="110">
        <f t="shared" si="0"/>
        <v>0</v>
      </c>
      <c r="H28" s="110">
        <v>0.10799343408523492</v>
      </c>
      <c r="I28" s="110">
        <f t="shared" si="1"/>
        <v>0.10799343408523492</v>
      </c>
      <c r="J28" s="85">
        <f>分析係数表!G31</f>
        <v>7.1118820468343447E-2</v>
      </c>
      <c r="K28" s="111">
        <f t="shared" si="2"/>
        <v>7.6803656504677038E-3</v>
      </c>
      <c r="L28" s="79"/>
      <c r="M28" s="80"/>
      <c r="N28" s="81">
        <f>分析係数表!H31</f>
        <v>2.3061868748955085E-2</v>
      </c>
      <c r="O28" s="82">
        <f t="shared" si="3"/>
        <v>0.13317234369795825</v>
      </c>
      <c r="P28" s="76">
        <f>分析係数表!C31</f>
        <v>0.18861092824226466</v>
      </c>
      <c r="Q28" s="82">
        <f t="shared" si="4"/>
        <v>2.5117759361069809E-2</v>
      </c>
      <c r="R28" s="83">
        <v>3.2334465891235828E-2</v>
      </c>
      <c r="S28" s="84">
        <f t="shared" si="5"/>
        <v>0.14032789997647074</v>
      </c>
      <c r="T28" s="85">
        <f>分析係数表!F31</f>
        <v>0.34518647007805725</v>
      </c>
      <c r="U28" s="86">
        <f t="shared" si="6"/>
        <v>4.843929244634463E-2</v>
      </c>
      <c r="V28" s="87">
        <f>分析係数表!D31</f>
        <v>8.6730268863833475E-4</v>
      </c>
      <c r="W28" s="88">
        <f t="shared" si="7"/>
        <v>0</v>
      </c>
      <c r="X28" s="76">
        <f>分析係数表!E31</f>
        <v>8.6730268863833475E-4</v>
      </c>
      <c r="Y28" s="89">
        <f t="shared" si="8"/>
        <v>0</v>
      </c>
    </row>
    <row r="29" spans="1:25" x14ac:dyDescent="0.2">
      <c r="A29" s="6" t="s">
        <v>17</v>
      </c>
      <c r="B29" s="5" t="s">
        <v>272</v>
      </c>
      <c r="C29" s="90"/>
      <c r="D29" s="107">
        <f>投入係数表!AN29</f>
        <v>0</v>
      </c>
      <c r="E29" s="110">
        <f t="shared" si="9"/>
        <v>0</v>
      </c>
      <c r="F29" s="85">
        <f>分析係数表!C32</f>
        <v>1</v>
      </c>
      <c r="G29" s="110">
        <f t="shared" si="0"/>
        <v>0</v>
      </c>
      <c r="H29" s="110">
        <v>4.660159333297291E-2</v>
      </c>
      <c r="I29" s="110">
        <f t="shared" si="1"/>
        <v>4.660159333297291E-2</v>
      </c>
      <c r="J29" s="85">
        <f>分析係数表!G32</f>
        <v>0.14006342494714588</v>
      </c>
      <c r="K29" s="111">
        <f t="shared" si="2"/>
        <v>6.5271787702102652E-3</v>
      </c>
      <c r="L29" s="79"/>
      <c r="M29" s="80"/>
      <c r="N29" s="81">
        <f>分析係数表!H32</f>
        <v>6.5891053568443107E-3</v>
      </c>
      <c r="O29" s="82">
        <f t="shared" si="3"/>
        <v>3.8049241056559505E-2</v>
      </c>
      <c r="P29" s="76">
        <f>分析係数表!C32</f>
        <v>1</v>
      </c>
      <c r="Q29" s="82">
        <f t="shared" si="4"/>
        <v>3.8049241056559505E-2</v>
      </c>
      <c r="R29" s="83">
        <v>4.9672400182097995E-2</v>
      </c>
      <c r="S29" s="84">
        <f t="shared" si="5"/>
        <v>9.6273993515070905E-2</v>
      </c>
      <c r="T29" s="85">
        <f>分析係数表!F32</f>
        <v>0.48202959830866809</v>
      </c>
      <c r="U29" s="86">
        <f t="shared" si="6"/>
        <v>4.6406914421640945E-2</v>
      </c>
      <c r="V29" s="87">
        <f>分析係数表!D32</f>
        <v>1.7441860465116279E-2</v>
      </c>
      <c r="W29" s="88">
        <f t="shared" si="7"/>
        <v>0</v>
      </c>
      <c r="X29" s="76">
        <f>分析係数表!E32</f>
        <v>2.6427061310782242E-2</v>
      </c>
      <c r="Y29" s="89">
        <f t="shared" si="8"/>
        <v>0</v>
      </c>
    </row>
    <row r="30" spans="1:25" x14ac:dyDescent="0.2">
      <c r="A30" s="6" t="s">
        <v>18</v>
      </c>
      <c r="B30" s="5" t="s">
        <v>273</v>
      </c>
      <c r="C30" s="90"/>
      <c r="D30" s="107">
        <f>投入係数表!AN30</f>
        <v>0</v>
      </c>
      <c r="E30" s="110">
        <f t="shared" si="9"/>
        <v>0</v>
      </c>
      <c r="F30" s="85">
        <f>分析係数表!C33</f>
        <v>0.72406639004149376</v>
      </c>
      <c r="G30" s="110">
        <f t="shared" si="0"/>
        <v>0</v>
      </c>
      <c r="H30" s="110">
        <v>3.1429038686424167E-2</v>
      </c>
      <c r="I30" s="110">
        <f t="shared" si="1"/>
        <v>3.1429038686424167E-2</v>
      </c>
      <c r="J30" s="85">
        <f>分析係数表!G33</f>
        <v>0.50714966634890368</v>
      </c>
      <c r="K30" s="111">
        <f t="shared" si="2"/>
        <v>1.5939226483486803E-2</v>
      </c>
      <c r="L30" s="79"/>
      <c r="M30" s="80"/>
      <c r="N30" s="81">
        <f>分析係数表!H33</f>
        <v>9.6377958950857076E-4</v>
      </c>
      <c r="O30" s="82">
        <f t="shared" si="3"/>
        <v>5.5654113784221358E-3</v>
      </c>
      <c r="P30" s="76">
        <f>分析係数表!C33</f>
        <v>0.72406639004149376</v>
      </c>
      <c r="Q30" s="82">
        <f t="shared" si="4"/>
        <v>4.0297273258699693E-3</v>
      </c>
      <c r="R30" s="83">
        <v>1.2483543338709106E-2</v>
      </c>
      <c r="S30" s="84">
        <f t="shared" si="5"/>
        <v>4.3912582025133276E-2</v>
      </c>
      <c r="T30" s="85">
        <f>分析係数表!F33</f>
        <v>0.64537654909437558</v>
      </c>
      <c r="U30" s="86">
        <f t="shared" si="6"/>
        <v>2.834015064920422E-2</v>
      </c>
      <c r="V30" s="87">
        <f>分析係数表!D33</f>
        <v>8.8655862726406104E-2</v>
      </c>
      <c r="W30" s="88">
        <f t="shared" si="7"/>
        <v>0</v>
      </c>
      <c r="X30" s="76">
        <f>分析係数表!E33</f>
        <v>8.3889418493803616E-2</v>
      </c>
      <c r="Y30" s="89">
        <f t="shared" si="8"/>
        <v>0</v>
      </c>
    </row>
    <row r="31" spans="1:25" x14ac:dyDescent="0.2">
      <c r="A31" s="6" t="s">
        <v>19</v>
      </c>
      <c r="B31" s="5" t="s">
        <v>274</v>
      </c>
      <c r="C31" s="90"/>
      <c r="D31" s="107">
        <f>投入係数表!AN31</f>
        <v>0.22743682310469315</v>
      </c>
      <c r="E31" s="110">
        <f t="shared" si="9"/>
        <v>22.743682310469314</v>
      </c>
      <c r="F31" s="85">
        <f>分析係数表!C34</f>
        <v>0.32384390579336431</v>
      </c>
      <c r="G31" s="110">
        <f t="shared" si="0"/>
        <v>7.3654029115458304</v>
      </c>
      <c r="H31" s="110">
        <v>7.6046690731587239</v>
      </c>
      <c r="I31" s="110">
        <f t="shared" si="1"/>
        <v>7.6046690731587239</v>
      </c>
      <c r="J31" s="85">
        <f>分析係数表!G34</f>
        <v>0.42504523132592403</v>
      </c>
      <c r="K31" s="111">
        <f t="shared" si="2"/>
        <v>3.2323283253578503</v>
      </c>
      <c r="L31" s="79"/>
      <c r="M31" s="80"/>
      <c r="N31" s="81">
        <f>分析係数表!H34</f>
        <v>0.16282957819891231</v>
      </c>
      <c r="O31" s="82">
        <f t="shared" si="3"/>
        <v>0.9402705733932174</v>
      </c>
      <c r="P31" s="76">
        <f>分析係数表!C34</f>
        <v>0.32384390579336431</v>
      </c>
      <c r="Q31" s="82">
        <f t="shared" si="4"/>
        <v>0.30450089499022576</v>
      </c>
      <c r="R31" s="83">
        <v>0.32880360381580703</v>
      </c>
      <c r="S31" s="84">
        <f t="shared" si="5"/>
        <v>7.9334726769745307</v>
      </c>
      <c r="T31" s="85">
        <f>分析係数表!F34</f>
        <v>0.69998707676402172</v>
      </c>
      <c r="U31" s="86">
        <f t="shared" si="6"/>
        <v>5.5533283477426396</v>
      </c>
      <c r="V31" s="87">
        <f>分析係数表!D34</f>
        <v>0.29303437580770225</v>
      </c>
      <c r="W31" s="88">
        <f t="shared" si="7"/>
        <v>2</v>
      </c>
      <c r="X31" s="76">
        <f>分析係数表!E34</f>
        <v>0.18493150684931506</v>
      </c>
      <c r="Y31" s="89">
        <f t="shared" si="8"/>
        <v>1</v>
      </c>
    </row>
    <row r="32" spans="1:25" x14ac:dyDescent="0.2">
      <c r="A32" s="6" t="s">
        <v>20</v>
      </c>
      <c r="B32" s="5" t="s">
        <v>37</v>
      </c>
      <c r="C32" s="90"/>
      <c r="D32" s="107">
        <f>投入係数表!AN32</f>
        <v>0</v>
      </c>
      <c r="E32" s="110">
        <f t="shared" si="9"/>
        <v>0</v>
      </c>
      <c r="F32" s="85">
        <f>分析係数表!C35</f>
        <v>0.26996197718631176</v>
      </c>
      <c r="G32" s="110">
        <f t="shared" si="0"/>
        <v>0</v>
      </c>
      <c r="H32" s="110">
        <v>0.11385482301333705</v>
      </c>
      <c r="I32" s="110">
        <f t="shared" si="1"/>
        <v>0.11385482301333705</v>
      </c>
      <c r="J32" s="85">
        <f>分析係数表!G35</f>
        <v>0.31501962183374954</v>
      </c>
      <c r="K32" s="111">
        <f t="shared" si="2"/>
        <v>3.586650328960992E-2</v>
      </c>
      <c r="L32" s="79"/>
      <c r="M32" s="80"/>
      <c r="N32" s="81">
        <f>分析係数表!H35</f>
        <v>6.1563879901261762E-2</v>
      </c>
      <c r="O32" s="82">
        <f t="shared" si="3"/>
        <v>0.35550484927472009</v>
      </c>
      <c r="P32" s="76">
        <f>分析係数表!C35</f>
        <v>0.26996197718631176</v>
      </c>
      <c r="Q32" s="82">
        <f t="shared" si="4"/>
        <v>9.5972792009525187E-2</v>
      </c>
      <c r="R32" s="83">
        <v>0.12080962620769663</v>
      </c>
      <c r="S32" s="84">
        <f t="shared" si="5"/>
        <v>0.23466444922103369</v>
      </c>
      <c r="T32" s="85">
        <f>分析係数表!F35</f>
        <v>0.64537995005351412</v>
      </c>
      <c r="U32" s="86">
        <f t="shared" si="6"/>
        <v>0.15144773051760613</v>
      </c>
      <c r="V32" s="87">
        <f>分析係数表!D35</f>
        <v>0.12557973599714592</v>
      </c>
      <c r="W32" s="88">
        <f t="shared" si="7"/>
        <v>0</v>
      </c>
      <c r="X32" s="76">
        <f>分析係数表!E35</f>
        <v>0.11630396004281128</v>
      </c>
      <c r="Y32" s="89">
        <f t="shared" si="8"/>
        <v>0</v>
      </c>
    </row>
    <row r="33" spans="1:25" x14ac:dyDescent="0.2">
      <c r="A33" s="6" t="s">
        <v>21</v>
      </c>
      <c r="B33" s="5" t="s">
        <v>38</v>
      </c>
      <c r="C33" s="90"/>
      <c r="D33" s="107">
        <f>投入係数表!AN33</f>
        <v>0</v>
      </c>
      <c r="E33" s="110">
        <f t="shared" si="9"/>
        <v>0</v>
      </c>
      <c r="F33" s="85">
        <f>分析係数表!C36</f>
        <v>0.80496031746031749</v>
      </c>
      <c r="G33" s="110">
        <f t="shared" si="0"/>
        <v>0</v>
      </c>
      <c r="H33" s="110">
        <v>0.38195814619432444</v>
      </c>
      <c r="I33" s="110">
        <f t="shared" si="1"/>
        <v>0.38195814619432444</v>
      </c>
      <c r="J33" s="85">
        <f>分析係数表!G36</f>
        <v>2.1935483870967741E-2</v>
      </c>
      <c r="K33" s="111">
        <f t="shared" si="2"/>
        <v>8.3784367552303431E-3</v>
      </c>
      <c r="L33" s="79"/>
      <c r="M33" s="80"/>
      <c r="N33" s="81">
        <f>分析係数表!H36</f>
        <v>0.17534887837691648</v>
      </c>
      <c r="O33" s="82">
        <f t="shared" si="3"/>
        <v>1.0125641314006804</v>
      </c>
      <c r="P33" s="76">
        <f>分析係数表!C36</f>
        <v>0.80496031746031749</v>
      </c>
      <c r="Q33" s="82">
        <f t="shared" si="4"/>
        <v>0.81507394466122229</v>
      </c>
      <c r="R33" s="83">
        <v>0.84749770784379785</v>
      </c>
      <c r="S33" s="84">
        <f t="shared" si="5"/>
        <v>1.2294558540381222</v>
      </c>
      <c r="T33" s="85">
        <f>分析係数表!F36</f>
        <v>0.87987711213517661</v>
      </c>
      <c r="U33" s="86">
        <f t="shared" si="6"/>
        <v>1.0817700663487502</v>
      </c>
      <c r="V33" s="87">
        <f>分析係数表!D36</f>
        <v>1.130568356374808E-2</v>
      </c>
      <c r="W33" s="88">
        <f t="shared" si="7"/>
        <v>0</v>
      </c>
      <c r="X33" s="76">
        <f>分析係数表!E36</f>
        <v>2.9493087557603687E-3</v>
      </c>
      <c r="Y33" s="89">
        <f t="shared" si="8"/>
        <v>0</v>
      </c>
    </row>
    <row r="34" spans="1:25" x14ac:dyDescent="0.2">
      <c r="A34" s="6" t="s">
        <v>22</v>
      </c>
      <c r="B34" s="5" t="s">
        <v>377</v>
      </c>
      <c r="C34" s="90"/>
      <c r="D34" s="107">
        <f>投入係数表!AN34</f>
        <v>0.16967509025270758</v>
      </c>
      <c r="E34" s="110">
        <f t="shared" si="9"/>
        <v>16.967509025270758</v>
      </c>
      <c r="F34" s="85">
        <f>分析係数表!C37</f>
        <v>0.55184267327524184</v>
      </c>
      <c r="G34" s="110">
        <f t="shared" si="0"/>
        <v>9.3633955393272075</v>
      </c>
      <c r="H34" s="110">
        <v>10.663839556553329</v>
      </c>
      <c r="I34" s="110">
        <f t="shared" si="1"/>
        <v>10.663839556553329</v>
      </c>
      <c r="J34" s="85">
        <f>分析係数表!G37</f>
        <v>0.39950799507995077</v>
      </c>
      <c r="K34" s="111">
        <f t="shared" si="2"/>
        <v>4.2602891610928921</v>
      </c>
      <c r="L34" s="79"/>
      <c r="M34" s="80"/>
      <c r="N34" s="81">
        <f>分析係数表!H37</f>
        <v>4.8346331245144224E-2</v>
      </c>
      <c r="O34" s="82">
        <f t="shared" si="3"/>
        <v>0.27917920751350228</v>
      </c>
      <c r="P34" s="76">
        <f>分析係数表!C37</f>
        <v>0.55184267327524184</v>
      </c>
      <c r="Q34" s="82">
        <f t="shared" si="4"/>
        <v>0.15406300019711458</v>
      </c>
      <c r="R34" s="83">
        <v>0.19717900271572841</v>
      </c>
      <c r="S34" s="84">
        <f t="shared" si="5"/>
        <v>10.861018559269057</v>
      </c>
      <c r="T34" s="85">
        <f>分析係数表!F37</f>
        <v>0.59204592045920457</v>
      </c>
      <c r="U34" s="86">
        <f t="shared" si="6"/>
        <v>6.4302217300469531</v>
      </c>
      <c r="V34" s="87">
        <f>分析係数表!D37</f>
        <v>7.6014760147601473E-2</v>
      </c>
      <c r="W34" s="88">
        <f t="shared" si="7"/>
        <v>1</v>
      </c>
      <c r="X34" s="76">
        <f>分析係数表!E37</f>
        <v>6.3468634686346864E-2</v>
      </c>
      <c r="Y34" s="89">
        <f t="shared" si="8"/>
        <v>1</v>
      </c>
    </row>
    <row r="35" spans="1:25" x14ac:dyDescent="0.2">
      <c r="A35" s="6" t="s">
        <v>23</v>
      </c>
      <c r="B35" s="5" t="s">
        <v>193</v>
      </c>
      <c r="C35" s="90"/>
      <c r="D35" s="107">
        <f>投入係数表!AN35</f>
        <v>0</v>
      </c>
      <c r="E35" s="110">
        <f t="shared" si="9"/>
        <v>0</v>
      </c>
      <c r="F35" s="85">
        <f>分析係数表!C38</f>
        <v>1.1757092007334657E-2</v>
      </c>
      <c r="G35" s="110">
        <f t="shared" si="0"/>
        <v>0</v>
      </c>
      <c r="H35" s="110">
        <v>5.4660452620589068E-3</v>
      </c>
      <c r="I35" s="110">
        <f t="shared" si="1"/>
        <v>5.4660452620589068E-3</v>
      </c>
      <c r="J35" s="85">
        <f>分析係数表!G38</f>
        <v>0.32317073170731708</v>
      </c>
      <c r="K35" s="111">
        <f t="shared" si="2"/>
        <v>1.7664658468848906E-3</v>
      </c>
      <c r="L35" s="79"/>
      <c r="M35" s="80"/>
      <c r="N35" s="81">
        <f>分析係数表!H38</f>
        <v>4.2711170992201251E-2</v>
      </c>
      <c r="O35" s="82">
        <f t="shared" si="3"/>
        <v>0.24663858792334017</v>
      </c>
      <c r="P35" s="76">
        <f>分析係数表!C38</f>
        <v>1.1757092007334657E-2</v>
      </c>
      <c r="Q35" s="82">
        <f t="shared" si="4"/>
        <v>2.8997525707738091E-3</v>
      </c>
      <c r="R35" s="83">
        <v>3.469018659562621E-3</v>
      </c>
      <c r="S35" s="84">
        <f t="shared" si="5"/>
        <v>8.9350639216215274E-3</v>
      </c>
      <c r="T35" s="85">
        <f>分析係数表!F38</f>
        <v>0.53048780487804881</v>
      </c>
      <c r="U35" s="86">
        <f t="shared" si="6"/>
        <v>4.7399424462260548E-3</v>
      </c>
      <c r="V35" s="87">
        <f>分析係数表!D38</f>
        <v>0.25609756097560976</v>
      </c>
      <c r="W35" s="88">
        <f t="shared" si="7"/>
        <v>0</v>
      </c>
      <c r="X35" s="76">
        <f>分析係数表!E38</f>
        <v>0.24390243902439024</v>
      </c>
      <c r="Y35" s="89">
        <f t="shared" si="8"/>
        <v>0</v>
      </c>
    </row>
    <row r="36" spans="1:25" x14ac:dyDescent="0.2">
      <c r="A36" s="6" t="s">
        <v>24</v>
      </c>
      <c r="B36" s="5" t="s">
        <v>39</v>
      </c>
      <c r="C36" s="90"/>
      <c r="D36" s="107">
        <f>投入係数表!AN36</f>
        <v>0</v>
      </c>
      <c r="E36" s="110">
        <f t="shared" si="9"/>
        <v>0</v>
      </c>
      <c r="F36" s="85">
        <f>分析係数表!C39</f>
        <v>1</v>
      </c>
      <c r="G36" s="110">
        <f t="shared" si="0"/>
        <v>0</v>
      </c>
      <c r="H36" s="110">
        <v>4.5012307690273437E-3</v>
      </c>
      <c r="I36" s="110">
        <f t="shared" si="1"/>
        <v>4.5012307690273437E-3</v>
      </c>
      <c r="J36" s="85">
        <f>分析係数表!G39</f>
        <v>0.35350897115602997</v>
      </c>
      <c r="K36" s="111">
        <f t="shared" si="2"/>
        <v>1.5912254580947218E-3</v>
      </c>
      <c r="L36" s="79"/>
      <c r="M36" s="80"/>
      <c r="N36" s="81">
        <f>分析係数表!H39</f>
        <v>3.855118358034283E-3</v>
      </c>
      <c r="O36" s="82">
        <f t="shared" si="3"/>
        <v>2.2261645513688543E-2</v>
      </c>
      <c r="P36" s="76">
        <f>分析係数表!C39</f>
        <v>1</v>
      </c>
      <c r="Q36" s="82">
        <f t="shared" si="4"/>
        <v>2.2261645513688543E-2</v>
      </c>
      <c r="R36" s="83">
        <v>2.4720536415005788E-2</v>
      </c>
      <c r="S36" s="84">
        <f t="shared" si="5"/>
        <v>2.9221767184033132E-2</v>
      </c>
      <c r="T36" s="85">
        <f>分析係数表!F39</f>
        <v>0.70417896888485121</v>
      </c>
      <c r="U36" s="86">
        <f t="shared" si="6"/>
        <v>2.0577353884645634E-2</v>
      </c>
      <c r="V36" s="87">
        <f>分析係数表!D39</f>
        <v>5.7687940040881215E-2</v>
      </c>
      <c r="W36" s="88">
        <f t="shared" si="7"/>
        <v>0</v>
      </c>
      <c r="X36" s="76">
        <f>分析係数表!E39</f>
        <v>7.3018396547808312E-2</v>
      </c>
      <c r="Y36" s="89">
        <f t="shared" si="8"/>
        <v>0</v>
      </c>
    </row>
    <row r="37" spans="1:25" x14ac:dyDescent="0.2">
      <c r="A37" s="6" t="s">
        <v>25</v>
      </c>
      <c r="B37" s="5" t="s">
        <v>40</v>
      </c>
      <c r="C37" s="90"/>
      <c r="D37" s="107">
        <f>投入係数表!AN37</f>
        <v>0</v>
      </c>
      <c r="E37" s="110">
        <f t="shared" si="9"/>
        <v>0</v>
      </c>
      <c r="F37" s="85">
        <f>分析係数表!C40</f>
        <v>0.83949490339266697</v>
      </c>
      <c r="G37" s="110">
        <f t="shared" si="0"/>
        <v>0</v>
      </c>
      <c r="H37" s="110">
        <v>1.2427284227381195E-3</v>
      </c>
      <c r="I37" s="110">
        <f t="shared" si="1"/>
        <v>1.2427284227381195E-3</v>
      </c>
      <c r="J37" s="85">
        <f>分析係数表!G40</f>
        <v>0.50502596749874351</v>
      </c>
      <c r="K37" s="111">
        <f t="shared" si="2"/>
        <v>6.2761012403150633E-4</v>
      </c>
      <c r="L37" s="79"/>
      <c r="M37" s="80"/>
      <c r="N37" s="81">
        <f>分析係数表!H40</f>
        <v>2.8775704886755897E-2</v>
      </c>
      <c r="O37" s="82">
        <f t="shared" si="3"/>
        <v>0.16616728258431807</v>
      </c>
      <c r="P37" s="76">
        <f>分析係数表!C40</f>
        <v>0.83949490339266697</v>
      </c>
      <c r="Q37" s="82">
        <f t="shared" si="4"/>
        <v>0.1394965868401441</v>
      </c>
      <c r="R37" s="83">
        <v>0.13959040957322866</v>
      </c>
      <c r="S37" s="84">
        <f t="shared" si="5"/>
        <v>0.14083313799596678</v>
      </c>
      <c r="T37" s="85">
        <f>分析係数表!F40</f>
        <v>0.7013737644496566</v>
      </c>
      <c r="U37" s="86">
        <f t="shared" si="6"/>
        <v>9.8776668155489189E-2</v>
      </c>
      <c r="V37" s="87">
        <f>分析係数表!D40</f>
        <v>8.3012229854246944E-2</v>
      </c>
      <c r="W37" s="88">
        <f t="shared" si="7"/>
        <v>0</v>
      </c>
      <c r="X37" s="76">
        <f>分析係数表!E40</f>
        <v>5.1013570112246609E-2</v>
      </c>
      <c r="Y37" s="89">
        <f t="shared" si="8"/>
        <v>0</v>
      </c>
    </row>
    <row r="38" spans="1:25" x14ac:dyDescent="0.2">
      <c r="A38" s="6" t="s">
        <v>26</v>
      </c>
      <c r="B38" s="5" t="s">
        <v>276</v>
      </c>
      <c r="C38" s="90"/>
      <c r="D38" s="107">
        <f>投入係数表!AN38</f>
        <v>0</v>
      </c>
      <c r="E38" s="110">
        <f t="shared" si="9"/>
        <v>0</v>
      </c>
      <c r="F38" s="85">
        <f>分析係数表!C41</f>
        <v>0.80611940933656756</v>
      </c>
      <c r="G38" s="110">
        <f t="shared" si="0"/>
        <v>0</v>
      </c>
      <c r="H38" s="110">
        <v>1.5125001703883742E-3</v>
      </c>
      <c r="I38" s="110">
        <f t="shared" si="1"/>
        <v>1.5125001703883742E-3</v>
      </c>
      <c r="J38" s="85">
        <f>分析係数表!G41</f>
        <v>0.44252267454123601</v>
      </c>
      <c r="K38" s="111">
        <f t="shared" si="2"/>
        <v>6.6931562064433852E-4</v>
      </c>
      <c r="L38" s="79"/>
      <c r="M38" s="80"/>
      <c r="N38" s="81">
        <f>分析係数表!H41</f>
        <v>5.550583676720789E-2</v>
      </c>
      <c r="O38" s="82">
        <f t="shared" si="3"/>
        <v>0.32052226346749524</v>
      </c>
      <c r="P38" s="76">
        <f>分析係数表!C41</f>
        <v>0.80611940933656756</v>
      </c>
      <c r="Q38" s="82">
        <f t="shared" si="4"/>
        <v>0.25837921770563693</v>
      </c>
      <c r="R38" s="83">
        <v>0.26293583722468733</v>
      </c>
      <c r="S38" s="84">
        <f t="shared" si="5"/>
        <v>0.26444833739507573</v>
      </c>
      <c r="T38" s="85">
        <f>分析係数表!F41</f>
        <v>0.54745834212191524</v>
      </c>
      <c r="U38" s="86">
        <f t="shared" si="6"/>
        <v>0.14477444836720504</v>
      </c>
      <c r="V38" s="87">
        <f>分析係数表!D41</f>
        <v>0.12049145749841805</v>
      </c>
      <c r="W38" s="88">
        <f t="shared" si="7"/>
        <v>0</v>
      </c>
      <c r="X38" s="76">
        <f>分析係数表!E41</f>
        <v>0.11680025311115798</v>
      </c>
      <c r="Y38" s="89">
        <f t="shared" si="8"/>
        <v>0</v>
      </c>
    </row>
    <row r="39" spans="1:25" x14ac:dyDescent="0.2">
      <c r="A39" s="6" t="s">
        <v>51</v>
      </c>
      <c r="B39" s="5" t="s">
        <v>367</v>
      </c>
      <c r="C39" s="90"/>
      <c r="D39" s="107">
        <f>投入係数表!AN39</f>
        <v>0</v>
      </c>
      <c r="E39" s="110">
        <f t="shared" si="9"/>
        <v>0</v>
      </c>
      <c r="F39" s="85">
        <f>分析係数表!C42</f>
        <v>0.71104294478527608</v>
      </c>
      <c r="G39" s="110">
        <f>E39*F39</f>
        <v>0</v>
      </c>
      <c r="H39" s="110">
        <v>1.6879631402432625E-2</v>
      </c>
      <c r="I39" s="110">
        <f>C39+H39</f>
        <v>1.6879631402432625E-2</v>
      </c>
      <c r="J39" s="85">
        <f>分析係数表!G42</f>
        <v>0.48544520547945208</v>
      </c>
      <c r="K39" s="111">
        <f>I39*J39</f>
        <v>8.1941361345713171E-3</v>
      </c>
      <c r="L39" s="79"/>
      <c r="M39" s="80"/>
      <c r="N39" s="81">
        <f>分析係数表!H42</f>
        <v>1.3778114335729669E-2</v>
      </c>
      <c r="O39" s="82">
        <f t="shared" si="3"/>
        <v>7.9562666746626654E-2</v>
      </c>
      <c r="P39" s="76">
        <f>分析係数表!C42</f>
        <v>0.71104294478527608</v>
      </c>
      <c r="Q39" s="82">
        <f>O39*P39</f>
        <v>5.6572472858490978E-2</v>
      </c>
      <c r="R39" s="83">
        <v>5.8463648086576468E-2</v>
      </c>
      <c r="S39" s="84">
        <f>I39+R39</f>
        <v>7.5343279489009096E-2</v>
      </c>
      <c r="T39" s="85">
        <f>分析係数表!F42</f>
        <v>0.55821917808219179</v>
      </c>
      <c r="U39" s="86">
        <f>S39*T39</f>
        <v>4.2058063550371519E-2</v>
      </c>
      <c r="V39" s="87">
        <f>分析係数表!D42</f>
        <v>0.36986301369863012</v>
      </c>
      <c r="W39" s="88">
        <f>ROUND(S39*V39,0)</f>
        <v>0</v>
      </c>
      <c r="X39" s="76">
        <f>分析係数表!E42</f>
        <v>0.3535958904109589</v>
      </c>
      <c r="Y39" s="89">
        <f>ROUND(S39*X39,0)</f>
        <v>0</v>
      </c>
    </row>
    <row r="40" spans="1:25" x14ac:dyDescent="0.2">
      <c r="A40" s="6" t="s">
        <v>194</v>
      </c>
      <c r="B40" s="5" t="s">
        <v>41</v>
      </c>
      <c r="C40" s="90"/>
      <c r="D40" s="107">
        <f>投入係数表!AN40</f>
        <v>0</v>
      </c>
      <c r="E40" s="110">
        <f t="shared" si="9"/>
        <v>0</v>
      </c>
      <c r="F40" s="85">
        <f>分析係数表!C43</f>
        <v>0.39669527347252465</v>
      </c>
      <c r="G40" s="110">
        <f>E40*F40</f>
        <v>0</v>
      </c>
      <c r="H40" s="110">
        <v>0.59456413282457421</v>
      </c>
      <c r="I40" s="110">
        <f>C40+H40</f>
        <v>0.59456413282457421</v>
      </c>
      <c r="J40" s="85">
        <f>分析係数表!G43</f>
        <v>0.35613275613275613</v>
      </c>
      <c r="K40" s="111">
        <f>I40*J40</f>
        <v>0.21174376332049771</v>
      </c>
      <c r="L40" s="79"/>
      <c r="M40" s="80"/>
      <c r="N40" s="81">
        <f>分析係数表!H43</f>
        <v>3.7184190080937818E-2</v>
      </c>
      <c r="O40" s="82">
        <f t="shared" si="3"/>
        <v>0.21472265736544996</v>
      </c>
      <c r="P40" s="76">
        <f>分析係数表!C43</f>
        <v>0.39669527347252465</v>
      </c>
      <c r="Q40" s="82">
        <f>O40*P40</f>
        <v>8.5179463284334386E-2</v>
      </c>
      <c r="R40" s="83">
        <v>0.13921536117983596</v>
      </c>
      <c r="S40" s="84">
        <f>I40+R40</f>
        <v>0.73377949400441023</v>
      </c>
      <c r="T40" s="85">
        <f>分析係数表!F43</f>
        <v>0.65281385281385285</v>
      </c>
      <c r="U40" s="86">
        <f>S40*T40</f>
        <v>0.47902141859681846</v>
      </c>
      <c r="V40" s="87">
        <f>分析係数表!D43</f>
        <v>0.13751803751803751</v>
      </c>
      <c r="W40" s="88">
        <f>ROUND(S40*V40,0)</f>
        <v>0</v>
      </c>
      <c r="X40" s="76">
        <f>分析係数表!E43</f>
        <v>9.1486291486291491E-2</v>
      </c>
      <c r="Y40" s="89">
        <f>ROUND(S40*X40,0)</f>
        <v>0</v>
      </c>
    </row>
    <row r="41" spans="1:25" x14ac:dyDescent="0.2">
      <c r="A41" s="6" t="s">
        <v>340</v>
      </c>
      <c r="B41" s="5" t="s">
        <v>42</v>
      </c>
      <c r="C41" s="163"/>
      <c r="D41" s="107">
        <f>投入係数表!AN41</f>
        <v>0</v>
      </c>
      <c r="E41" s="110">
        <f t="shared" si="9"/>
        <v>0</v>
      </c>
      <c r="F41" s="85">
        <f>分析係数表!C44</f>
        <v>0.38370118845500845</v>
      </c>
      <c r="G41" s="110">
        <f>E41*F41</f>
        <v>0</v>
      </c>
      <c r="H41" s="110">
        <v>4.1045628444485735E-3</v>
      </c>
      <c r="I41" s="110">
        <f>C41+H41</f>
        <v>4.1045628444485735E-3</v>
      </c>
      <c r="J41" s="85">
        <f>分析係数表!G44</f>
        <v>0.26240733113673803</v>
      </c>
      <c r="K41" s="111">
        <f>I41*J41</f>
        <v>1.0770673814947682E-3</v>
      </c>
      <c r="L41" s="79"/>
      <c r="M41" s="80"/>
      <c r="N41" s="81">
        <f>分析係数表!H44</f>
        <v>0.11164108061327853</v>
      </c>
      <c r="O41" s="82">
        <f t="shared" si="3"/>
        <v>0.64467908130457241</v>
      </c>
      <c r="P41" s="76">
        <f>分析係数表!C44</f>
        <v>0.38370118845500845</v>
      </c>
      <c r="Q41" s="82">
        <f>O41*P41</f>
        <v>0.24736412966864746</v>
      </c>
      <c r="R41" s="83">
        <v>0.25118624046133897</v>
      </c>
      <c r="S41" s="84">
        <f>I41+R41</f>
        <v>0.25529080330578757</v>
      </c>
      <c r="T41" s="85">
        <f>分析係数表!F44</f>
        <v>0.45680601317957165</v>
      </c>
      <c r="U41" s="86">
        <f>S41*T41</f>
        <v>0.11661837405952703</v>
      </c>
      <c r="V41" s="87">
        <f>分析係数表!D44</f>
        <v>0.17087108731466227</v>
      </c>
      <c r="W41" s="88">
        <f>ROUND(S41*V41,0)</f>
        <v>0</v>
      </c>
      <c r="X41" s="76">
        <f>分析係数表!E44</f>
        <v>0.10131795716639209</v>
      </c>
      <c r="Y41" s="89">
        <f>ROUND(S41*X41,0)</f>
        <v>0</v>
      </c>
    </row>
    <row r="42" spans="1:25" x14ac:dyDescent="0.2">
      <c r="A42" s="6" t="s">
        <v>341</v>
      </c>
      <c r="B42" s="5" t="s">
        <v>278</v>
      </c>
      <c r="C42" s="201">
        <f>最終需要_まとめ!C43</f>
        <v>100</v>
      </c>
      <c r="D42" s="107">
        <f>投入係数表!AN42</f>
        <v>0</v>
      </c>
      <c r="E42" s="110">
        <f t="shared" si="9"/>
        <v>0</v>
      </c>
      <c r="F42" s="85">
        <f>分析係数表!C45</f>
        <v>1</v>
      </c>
      <c r="G42" s="110">
        <f>E42*F42</f>
        <v>0</v>
      </c>
      <c r="H42" s="110">
        <v>4.3436525518332526E-2</v>
      </c>
      <c r="I42" s="110">
        <f>C42+H42</f>
        <v>100.04343652551833</v>
      </c>
      <c r="J42" s="85">
        <f>分析係数表!G45</f>
        <v>0</v>
      </c>
      <c r="K42" s="111">
        <f>I42*J42</f>
        <v>0</v>
      </c>
      <c r="L42" s="79"/>
      <c r="M42" s="80"/>
      <c r="N42" s="81">
        <f>分析係数表!H45</f>
        <v>0</v>
      </c>
      <c r="O42" s="82">
        <f t="shared" si="3"/>
        <v>0</v>
      </c>
      <c r="P42" s="76">
        <f>分析係数表!C45</f>
        <v>1</v>
      </c>
      <c r="Q42" s="82">
        <f>O42*P42</f>
        <v>0</v>
      </c>
      <c r="R42" s="83">
        <v>3.3826774950022863E-3</v>
      </c>
      <c r="S42" s="84">
        <f>I42+R42</f>
        <v>100.04681920301333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投入係数表!AN43</f>
        <v>0</v>
      </c>
      <c r="E43" s="110">
        <f t="shared" si="9"/>
        <v>0</v>
      </c>
      <c r="F43" s="85">
        <f>分析係数表!C46</f>
        <v>8.9294904786412777E-2</v>
      </c>
      <c r="G43" s="110">
        <f>E43*F43</f>
        <v>0</v>
      </c>
      <c r="H43" s="110">
        <v>2.3733762236689632E-2</v>
      </c>
      <c r="I43" s="110">
        <f>C43+H43</f>
        <v>2.3733762236689632E-2</v>
      </c>
      <c r="J43" s="85">
        <f>分析係数表!G46</f>
        <v>8.6206896551724137E-3</v>
      </c>
      <c r="K43" s="111">
        <f>I43*J43</f>
        <v>2.0460139859215199E-4</v>
      </c>
      <c r="L43" s="79"/>
      <c r="M43" s="80"/>
      <c r="N43" s="81">
        <f>分析係数表!H46</f>
        <v>2.2501303069342959E-2</v>
      </c>
      <c r="O43" s="82">
        <f t="shared" si="3"/>
        <v>0.12993531871254946</v>
      </c>
      <c r="P43" s="76">
        <f>分析係数表!C46</f>
        <v>8.9294904786412777E-2</v>
      </c>
      <c r="Q43" s="82">
        <f>O43*P43</f>
        <v>1.1602561912829303E-2</v>
      </c>
      <c r="R43" s="83">
        <v>1.2965061116036392E-2</v>
      </c>
      <c r="S43" s="84">
        <f>I43+R43</f>
        <v>3.669882335272602E-2</v>
      </c>
      <c r="T43" s="85">
        <f>分析係数表!F46</f>
        <v>0.31609195402298851</v>
      </c>
      <c r="U43" s="86">
        <f>S43*T43</f>
        <v>1.1600202783907651E-2</v>
      </c>
      <c r="V43" s="87">
        <f>分析係数表!D46</f>
        <v>1.4367816091954023E-2</v>
      </c>
      <c r="W43" s="88">
        <f>ROUND(S43*V43,0)</f>
        <v>0</v>
      </c>
      <c r="X43" s="76">
        <f>分析係数表!E46</f>
        <v>4.3103448275862072E-2</v>
      </c>
      <c r="Y43" s="89">
        <f>ROUND(S43*X43,0)</f>
        <v>0</v>
      </c>
    </row>
    <row r="44" spans="1:25" x14ac:dyDescent="0.2">
      <c r="A44" s="192">
        <v>40</v>
      </c>
      <c r="B44" s="14" t="s">
        <v>150</v>
      </c>
      <c r="C44" s="197">
        <f>SUM(C5:C43)</f>
        <v>100</v>
      </c>
      <c r="D44" s="108">
        <f>投入係数表!AN44</f>
        <v>1</v>
      </c>
      <c r="E44" s="96">
        <f>SUM(E5:E43)</f>
        <v>99.999999999999986</v>
      </c>
      <c r="F44" s="98">
        <f>分析係数表!C47</f>
        <v>0.47263002368346718</v>
      </c>
      <c r="G44" s="96">
        <f>SUM(G5:G43)</f>
        <v>23.694455775705375</v>
      </c>
      <c r="H44" s="96">
        <f>SUM(H5:H43)</f>
        <v>27.345371200841264</v>
      </c>
      <c r="I44" s="96">
        <f>SUM(I5:I43)</f>
        <v>127.34537120084126</v>
      </c>
      <c r="J44" s="98">
        <f>分析係数表!G47</f>
        <v>0.26462048578521241</v>
      </c>
      <c r="K44" s="112">
        <f>SUM(K5:K43)</f>
        <v>9.2098383164420472</v>
      </c>
      <c r="L44" s="94">
        <f>最終需要_まとめ!$L$33</f>
        <v>0.627</v>
      </c>
      <c r="M44" s="91">
        <f>K44*L44</f>
        <v>5.7745686244091639</v>
      </c>
      <c r="N44" s="95">
        <f>分析係数表!H47</f>
        <v>1</v>
      </c>
      <c r="O44" s="96">
        <f>SUM(O5:O43)</f>
        <v>5.7745686244091647</v>
      </c>
      <c r="P44" s="92">
        <f>分析係数表!C47</f>
        <v>0.47263002368346718</v>
      </c>
      <c r="Q44" s="96">
        <f>SUM(Q5:Q43)</f>
        <v>2.464960992559643</v>
      </c>
      <c r="R44" s="91">
        <f>SUM(R5:R43)</f>
        <v>2.7687526666167916</v>
      </c>
      <c r="S44" s="97">
        <f>SUM(S5:S43)</f>
        <v>130.11412386745806</v>
      </c>
      <c r="T44" s="98">
        <f>分析係数表!F47</f>
        <v>0.52662257348619745</v>
      </c>
      <c r="U44" s="99">
        <f>SUM(U5:U43)</f>
        <v>17.155756780649163</v>
      </c>
      <c r="V44" s="100">
        <f>分析係数表!D47</f>
        <v>0.12117876158981061</v>
      </c>
      <c r="W44" s="101">
        <f>SUM(W5:W43)</f>
        <v>3</v>
      </c>
      <c r="X44" s="92">
        <f>分析係数表!E47</f>
        <v>8.7670283594003556E-2</v>
      </c>
      <c r="Y44" s="102">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2015年南あわじ市産業連関表</v>
      </c>
      <c r="H1" s="401"/>
      <c r="I1" s="401"/>
    </row>
    <row r="2" spans="1:25" x14ac:dyDescent="0.2">
      <c r="B2" s="3" t="s">
        <v>283</v>
      </c>
      <c r="S2" s="3" t="s">
        <v>152</v>
      </c>
      <c r="U2" s="64" t="s">
        <v>209</v>
      </c>
      <c r="W2" s="3" t="s">
        <v>130</v>
      </c>
      <c r="Y2" s="3" t="s">
        <v>153</v>
      </c>
    </row>
    <row r="3" spans="1:25" ht="44" x14ac:dyDescent="0.2">
      <c r="B3" s="65"/>
      <c r="C3" s="66" t="s">
        <v>227</v>
      </c>
      <c r="D3" s="66" t="s">
        <v>353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投入係数表!AO5</f>
        <v>0</v>
      </c>
      <c r="E5" s="110">
        <f>$C$43*D5</f>
        <v>0</v>
      </c>
      <c r="F5" s="85">
        <f>分析係数表!C8</f>
        <v>1</v>
      </c>
      <c r="G5" s="110">
        <f t="shared" ref="G5:G38" si="0">E5*F5</f>
        <v>0</v>
      </c>
      <c r="H5" s="110">
        <f t="array" ref="H5:H43">MMULT(逆行列係数!C5:AO43,'39'!G5:G43)</f>
        <v>1.12380779672404E-2</v>
      </c>
      <c r="I5" s="110">
        <f t="shared" ref="I5:I38" si="1">C5+H5</f>
        <v>1.12380779672404E-2</v>
      </c>
      <c r="J5" s="85">
        <f>分析係数表!G8</f>
        <v>0.11965371866250442</v>
      </c>
      <c r="K5" s="111">
        <f t="shared" ref="K5:K38" si="2">I5*J5</f>
        <v>1.3446778193994724E-3</v>
      </c>
      <c r="L5" s="79" t="s">
        <v>177</v>
      </c>
      <c r="M5" s="80" t="s">
        <v>177</v>
      </c>
      <c r="N5" s="81">
        <f>分析係数表!H8</f>
        <v>1.2017741412035444E-2</v>
      </c>
      <c r="O5" s="82">
        <f t="shared" ref="O5:O43" si="3">$M$44*N5</f>
        <v>9.7914775148390865E-2</v>
      </c>
      <c r="P5" s="76">
        <f>分析係数表!C8</f>
        <v>1</v>
      </c>
      <c r="Q5" s="82">
        <f t="shared" ref="Q5:Q38" si="4">O5*P5</f>
        <v>9.7914775148390865E-2</v>
      </c>
      <c r="R5" s="83">
        <f t="array" ref="R5:R43">MMULT(逆行列係数!C5:AO43,'39'!Q5:Q43)</f>
        <v>0.1458231981829114</v>
      </c>
      <c r="S5" s="84">
        <f t="shared" ref="S5:S38" si="5">I5+R5</f>
        <v>0.15706127615015181</v>
      </c>
      <c r="T5" s="85">
        <f>分析係数表!F8</f>
        <v>0.45142084768126667</v>
      </c>
      <c r="U5" s="86">
        <f t="shared" ref="U5:U38" si="6">S5*T5</f>
        <v>7.0900734417603042E-2</v>
      </c>
      <c r="V5" s="87">
        <f>分析係数表!D8</f>
        <v>0.2219933704502301</v>
      </c>
      <c r="W5" s="167">
        <f t="shared" ref="W5:W38" si="7">ROUND(S5*V5,0)</f>
        <v>0</v>
      </c>
      <c r="X5" s="76">
        <f>分析係数表!E8</f>
        <v>0.14173076304186916</v>
      </c>
      <c r="Y5" s="166">
        <f t="shared" ref="Y5:Y38" si="8">ROUND(S5*X5,0)</f>
        <v>0</v>
      </c>
    </row>
    <row r="6" spans="1:25" x14ac:dyDescent="0.2">
      <c r="A6" s="6" t="s">
        <v>219</v>
      </c>
      <c r="B6" s="5" t="s">
        <v>265</v>
      </c>
      <c r="C6" s="90"/>
      <c r="D6" s="107">
        <f>投入係数表!AO6</f>
        <v>0</v>
      </c>
      <c r="E6" s="110">
        <f t="shared" ref="E6:E43" si="9">$C$43*D6</f>
        <v>0</v>
      </c>
      <c r="F6" s="85">
        <f>分析係数表!C9</f>
        <v>0.51136363636363635</v>
      </c>
      <c r="G6" s="110">
        <f t="shared" si="0"/>
        <v>0</v>
      </c>
      <c r="H6" s="110">
        <v>8.4411119438598057E-3</v>
      </c>
      <c r="I6" s="110">
        <f t="shared" si="1"/>
        <v>8.4411119438598057E-3</v>
      </c>
      <c r="J6" s="85">
        <f>分析係数表!G9</f>
        <v>0.25773195876288657</v>
      </c>
      <c r="K6" s="111">
        <f t="shared" si="2"/>
        <v>2.1755443154277848E-3</v>
      </c>
      <c r="L6" s="79"/>
      <c r="M6" s="80"/>
      <c r="N6" s="81">
        <f>分析係数表!H9</f>
        <v>6.2940707886274014E-4</v>
      </c>
      <c r="O6" s="82">
        <f t="shared" si="3"/>
        <v>5.128106063418179E-3</v>
      </c>
      <c r="P6" s="76">
        <f>分析係数表!C9</f>
        <v>0.51136363636363635</v>
      </c>
      <c r="Q6" s="82">
        <f t="shared" si="4"/>
        <v>2.6223269642479323E-3</v>
      </c>
      <c r="R6" s="83">
        <v>3.1248267815355392E-3</v>
      </c>
      <c r="S6" s="84">
        <f t="shared" si="5"/>
        <v>1.1565938725395346E-2</v>
      </c>
      <c r="T6" s="85">
        <f>分析係数表!F9</f>
        <v>0.69072164948453607</v>
      </c>
      <c r="U6" s="86">
        <f t="shared" si="6"/>
        <v>7.9888442742421465E-3</v>
      </c>
      <c r="V6" s="87">
        <f>分析係数表!D9</f>
        <v>0.13402061855670103</v>
      </c>
      <c r="W6" s="167">
        <f t="shared" si="7"/>
        <v>0</v>
      </c>
      <c r="X6" s="76">
        <f>分析係数表!E9</f>
        <v>0</v>
      </c>
      <c r="Y6" s="166">
        <f t="shared" si="8"/>
        <v>0</v>
      </c>
    </row>
    <row r="7" spans="1:25" x14ac:dyDescent="0.2">
      <c r="A7" s="6" t="s">
        <v>220</v>
      </c>
      <c r="B7" s="5" t="s">
        <v>266</v>
      </c>
      <c r="C7" s="90"/>
      <c r="D7" s="107">
        <f>投入係数表!AO7</f>
        <v>0</v>
      </c>
      <c r="E7" s="110">
        <f t="shared" si="9"/>
        <v>0</v>
      </c>
      <c r="F7" s="85">
        <f>分析係数表!C10</f>
        <v>1</v>
      </c>
      <c r="G7" s="110">
        <f t="shared" si="0"/>
        <v>0</v>
      </c>
      <c r="H7" s="110">
        <v>4.282261666502021E-3</v>
      </c>
      <c r="I7" s="110">
        <f t="shared" si="1"/>
        <v>4.282261666502021E-3</v>
      </c>
      <c r="J7" s="85">
        <f>分析係数表!G10</f>
        <v>0.17918250950570341</v>
      </c>
      <c r="K7" s="111">
        <f t="shared" si="2"/>
        <v>7.6730639176390771E-4</v>
      </c>
      <c r="L7" s="79"/>
      <c r="M7" s="80"/>
      <c r="N7" s="81">
        <f>分析係数表!H10</f>
        <v>1.2293107009037892E-3</v>
      </c>
      <c r="O7" s="82">
        <f t="shared" si="3"/>
        <v>1.0015832155113631E-2</v>
      </c>
      <c r="P7" s="76">
        <f>分析係数表!C10</f>
        <v>1</v>
      </c>
      <c r="Q7" s="82">
        <f t="shared" si="4"/>
        <v>1.0015832155113631E-2</v>
      </c>
      <c r="R7" s="83">
        <v>1.6099132114515406E-2</v>
      </c>
      <c r="S7" s="84">
        <f t="shared" si="5"/>
        <v>2.0381393781017429E-2</v>
      </c>
      <c r="T7" s="85">
        <f>分析係数表!F10</f>
        <v>0.51806083650190116</v>
      </c>
      <c r="U7" s="86">
        <f t="shared" si="6"/>
        <v>1.0558801911268536E-2</v>
      </c>
      <c r="V7" s="87">
        <f>分析係数表!D10</f>
        <v>0.10527566539923955</v>
      </c>
      <c r="W7" s="167">
        <f t="shared" si="7"/>
        <v>0</v>
      </c>
      <c r="X7" s="76">
        <f>分析係数表!E10</f>
        <v>7.4144486692015205E-2</v>
      </c>
      <c r="Y7" s="166">
        <f t="shared" si="8"/>
        <v>0</v>
      </c>
    </row>
    <row r="8" spans="1:25" x14ac:dyDescent="0.2">
      <c r="A8" s="6" t="s">
        <v>221</v>
      </c>
      <c r="B8" s="5" t="s">
        <v>27</v>
      </c>
      <c r="C8" s="90"/>
      <c r="D8" s="107">
        <f>投入係数表!AO8</f>
        <v>0</v>
      </c>
      <c r="E8" s="110">
        <f t="shared" si="9"/>
        <v>0</v>
      </c>
      <c r="F8" s="85">
        <f>分析係数表!C11</f>
        <v>1.1623683254631256E-2</v>
      </c>
      <c r="G8" s="110">
        <f t="shared" si="0"/>
        <v>0</v>
      </c>
      <c r="H8" s="110">
        <v>6.0996597455549488E-3</v>
      </c>
      <c r="I8" s="110">
        <f t="shared" si="1"/>
        <v>6.0996597455549488E-3</v>
      </c>
      <c r="J8" s="85">
        <f>分析係数表!G11</f>
        <v>0.35416666666666669</v>
      </c>
      <c r="K8" s="111">
        <f t="shared" si="2"/>
        <v>2.1602961598840443E-3</v>
      </c>
      <c r="L8" s="79"/>
      <c r="M8" s="80"/>
      <c r="N8" s="81">
        <f>分析係数表!H11</f>
        <v>-1.9668971214460629E-5</v>
      </c>
      <c r="O8" s="82">
        <f t="shared" si="3"/>
        <v>-1.6025331448181809E-4</v>
      </c>
      <c r="P8" s="76">
        <f>分析係数表!C11</f>
        <v>1.1623683254631256E-2</v>
      </c>
      <c r="Q8" s="82">
        <f t="shared" si="4"/>
        <v>-1.8627337680414655E-6</v>
      </c>
      <c r="R8" s="83">
        <v>5.472730254597654E-4</v>
      </c>
      <c r="S8" s="84">
        <f t="shared" si="5"/>
        <v>6.6469327710147142E-3</v>
      </c>
      <c r="T8" s="85">
        <f>分析係数表!F11</f>
        <v>0.60416666666666663</v>
      </c>
      <c r="U8" s="86">
        <f t="shared" si="6"/>
        <v>4.0158552158213899E-3</v>
      </c>
      <c r="V8" s="87">
        <f>分析係数表!D11</f>
        <v>8.3333333333333329E-2</v>
      </c>
      <c r="W8" s="167">
        <f t="shared" si="7"/>
        <v>0</v>
      </c>
      <c r="X8" s="76">
        <f>分析係数表!E11</f>
        <v>6.25E-2</v>
      </c>
      <c r="Y8" s="166">
        <f t="shared" si="8"/>
        <v>0</v>
      </c>
    </row>
    <row r="9" spans="1:25" x14ac:dyDescent="0.2">
      <c r="A9" s="6" t="s">
        <v>222</v>
      </c>
      <c r="B9" s="5" t="s">
        <v>190</v>
      </c>
      <c r="C9" s="90"/>
      <c r="D9" s="107">
        <f>投入係数表!AO9</f>
        <v>2.8735632183908046E-3</v>
      </c>
      <c r="E9" s="110">
        <f t="shared" si="9"/>
        <v>0.28735632183908044</v>
      </c>
      <c r="F9" s="85">
        <f>分析係数表!C12</f>
        <v>0.11373523927905527</v>
      </c>
      <c r="G9" s="110">
        <f t="shared" si="0"/>
        <v>3.2682540022717026E-2</v>
      </c>
      <c r="H9" s="110">
        <v>3.5196250652985733E-2</v>
      </c>
      <c r="I9" s="110">
        <f t="shared" si="1"/>
        <v>3.5196250652985733E-2</v>
      </c>
      <c r="J9" s="85">
        <f>分析係数表!G12</f>
        <v>0.14013636107511129</v>
      </c>
      <c r="K9" s="111">
        <f t="shared" si="2"/>
        <v>4.9322744899969306E-3</v>
      </c>
      <c r="L9" s="79"/>
      <c r="M9" s="80"/>
      <c r="N9" s="81">
        <f>分析係数表!H12</f>
        <v>9.2788371704218012E-2</v>
      </c>
      <c r="O9" s="82">
        <f t="shared" si="3"/>
        <v>0.75599501106797684</v>
      </c>
      <c r="P9" s="76">
        <f>分析係数表!C12</f>
        <v>0.11373523927905527</v>
      </c>
      <c r="Q9" s="82">
        <f t="shared" si="4"/>
        <v>8.5983273477588384E-2</v>
      </c>
      <c r="R9" s="83">
        <v>9.7152592814087613E-2</v>
      </c>
      <c r="S9" s="84">
        <f t="shared" si="5"/>
        <v>0.13234884346707335</v>
      </c>
      <c r="T9" s="85">
        <f>分析係数表!F12</f>
        <v>0.31610976503070942</v>
      </c>
      <c r="U9" s="86">
        <f t="shared" si="6"/>
        <v>4.1836761810462697E-2</v>
      </c>
      <c r="V9" s="87">
        <f>分析係数表!D12</f>
        <v>5.0318363667098666E-2</v>
      </c>
      <c r="W9" s="167">
        <f t="shared" si="7"/>
        <v>0</v>
      </c>
      <c r="X9" s="76">
        <f>分析係数表!E12</f>
        <v>4.4345523187017524E-2</v>
      </c>
      <c r="Y9" s="166">
        <f t="shared" si="8"/>
        <v>0</v>
      </c>
    </row>
    <row r="10" spans="1:25" x14ac:dyDescent="0.2">
      <c r="A10" s="6" t="s">
        <v>223</v>
      </c>
      <c r="B10" s="5" t="s">
        <v>28</v>
      </c>
      <c r="C10" s="90"/>
      <c r="D10" s="107">
        <f>投入係数表!AO10</f>
        <v>5.7471264367816091E-3</v>
      </c>
      <c r="E10" s="110">
        <f t="shared" si="9"/>
        <v>0.57471264367816088</v>
      </c>
      <c r="F10" s="85">
        <f>分析係数表!C13</f>
        <v>0</v>
      </c>
      <c r="G10" s="110">
        <f t="shared" si="0"/>
        <v>0</v>
      </c>
      <c r="H10" s="110">
        <v>0</v>
      </c>
      <c r="I10" s="110">
        <f t="shared" si="1"/>
        <v>0</v>
      </c>
      <c r="J10" s="85">
        <f>分析係数表!G13</f>
        <v>0.2455470737913486</v>
      </c>
      <c r="K10" s="111">
        <f t="shared" si="2"/>
        <v>0</v>
      </c>
      <c r="L10" s="79"/>
      <c r="M10" s="80"/>
      <c r="N10" s="81">
        <f>分析係数表!H13</f>
        <v>1.4053479932732118E-2</v>
      </c>
      <c r="O10" s="82">
        <f t="shared" si="3"/>
        <v>0.11450099319725902</v>
      </c>
      <c r="P10" s="76">
        <f>分析係数表!C13</f>
        <v>0</v>
      </c>
      <c r="Q10" s="82">
        <f t="shared" si="4"/>
        <v>0</v>
      </c>
      <c r="R10" s="83">
        <v>0</v>
      </c>
      <c r="S10" s="84">
        <f t="shared" si="5"/>
        <v>0</v>
      </c>
      <c r="T10" s="85">
        <f>分析係数表!F13</f>
        <v>0.38422391857506361</v>
      </c>
      <c r="U10" s="86">
        <f t="shared" si="6"/>
        <v>0</v>
      </c>
      <c r="V10" s="87">
        <f>分析係数表!D13</f>
        <v>0.11195928753180662</v>
      </c>
      <c r="W10" s="167">
        <f t="shared" si="7"/>
        <v>0</v>
      </c>
      <c r="X10" s="76">
        <f>分析係数表!E13</f>
        <v>9.6692111959287536E-2</v>
      </c>
      <c r="Y10" s="166">
        <f t="shared" si="8"/>
        <v>0</v>
      </c>
    </row>
    <row r="11" spans="1:25" x14ac:dyDescent="0.2">
      <c r="A11" s="6" t="s">
        <v>224</v>
      </c>
      <c r="B11" s="5" t="s">
        <v>267</v>
      </c>
      <c r="C11" s="90"/>
      <c r="D11" s="107">
        <f>投入係数表!AO11</f>
        <v>0.10632183908045977</v>
      </c>
      <c r="E11" s="110">
        <f t="shared" si="9"/>
        <v>10.632183908045976</v>
      </c>
      <c r="F11" s="85">
        <f>分析係数表!C14</f>
        <v>8.3810515356585125E-2</v>
      </c>
      <c r="G11" s="110">
        <f t="shared" si="0"/>
        <v>0.8910888126993245</v>
      </c>
      <c r="H11" s="110">
        <v>0.93067708938104321</v>
      </c>
      <c r="I11" s="110">
        <f t="shared" si="1"/>
        <v>0.93067708938104321</v>
      </c>
      <c r="J11" s="85">
        <f>分析係数表!G14</f>
        <v>0.16188655194391333</v>
      </c>
      <c r="K11" s="111">
        <f t="shared" si="2"/>
        <v>0.15066410497309432</v>
      </c>
      <c r="L11" s="79"/>
      <c r="M11" s="80"/>
      <c r="N11" s="81">
        <f>分析係数表!H14</f>
        <v>1.1703037872604074E-3</v>
      </c>
      <c r="O11" s="82">
        <f t="shared" si="3"/>
        <v>9.5350722116681764E-3</v>
      </c>
      <c r="P11" s="76">
        <f>分析係数表!C14</f>
        <v>8.3810515356585125E-2</v>
      </c>
      <c r="Q11" s="82">
        <f t="shared" si="4"/>
        <v>7.9913931602216377E-4</v>
      </c>
      <c r="R11" s="83">
        <v>2.9945918890996845E-3</v>
      </c>
      <c r="S11" s="84">
        <f t="shared" si="5"/>
        <v>0.93367168127014288</v>
      </c>
      <c r="T11" s="85">
        <f>分析係数表!F14</f>
        <v>0.30656469088591459</v>
      </c>
      <c r="U11" s="86">
        <f t="shared" si="6"/>
        <v>0.28623077035751354</v>
      </c>
      <c r="V11" s="87">
        <f>分析係数表!D14</f>
        <v>7.2020395156150413E-2</v>
      </c>
      <c r="W11" s="167">
        <f t="shared" si="7"/>
        <v>0</v>
      </c>
      <c r="X11" s="76">
        <f>分析係数表!E14</f>
        <v>4.2702358189929894E-2</v>
      </c>
      <c r="Y11" s="166">
        <f t="shared" si="8"/>
        <v>0</v>
      </c>
    </row>
    <row r="12" spans="1:25" x14ac:dyDescent="0.2">
      <c r="A12" s="6" t="s">
        <v>225</v>
      </c>
      <c r="B12" s="5" t="s">
        <v>29</v>
      </c>
      <c r="C12" s="90"/>
      <c r="D12" s="107">
        <f>投入係数表!AO12</f>
        <v>8.6206896551724137E-3</v>
      </c>
      <c r="E12" s="110">
        <f t="shared" si="9"/>
        <v>0.86206896551724133</v>
      </c>
      <c r="F12" s="85">
        <f>分析係数表!C15</f>
        <v>0</v>
      </c>
      <c r="G12" s="110">
        <f t="shared" si="0"/>
        <v>0</v>
      </c>
      <c r="H12" s="110">
        <v>0</v>
      </c>
      <c r="I12" s="110">
        <f t="shared" si="1"/>
        <v>0</v>
      </c>
      <c r="J12" s="85">
        <f>分析係数表!G15</f>
        <v>9.2838196286472149E-2</v>
      </c>
      <c r="K12" s="111">
        <f t="shared" si="2"/>
        <v>0</v>
      </c>
      <c r="L12" s="79"/>
      <c r="M12" s="80"/>
      <c r="N12" s="81">
        <f>分析係数表!H15</f>
        <v>8.5658369638976026E-3</v>
      </c>
      <c r="O12" s="82">
        <f t="shared" si="3"/>
        <v>6.9790318456831771E-2</v>
      </c>
      <c r="P12" s="76">
        <f>分析係数表!C15</f>
        <v>0</v>
      </c>
      <c r="Q12" s="82">
        <f t="shared" si="4"/>
        <v>0</v>
      </c>
      <c r="R12" s="83">
        <v>0</v>
      </c>
      <c r="S12" s="84">
        <f t="shared" si="5"/>
        <v>0</v>
      </c>
      <c r="T12" s="85">
        <f>分析係数表!F15</f>
        <v>0.29973474801061006</v>
      </c>
      <c r="U12" s="86">
        <f t="shared" si="6"/>
        <v>0</v>
      </c>
      <c r="V12" s="87">
        <f>分析係数表!D15</f>
        <v>0</v>
      </c>
      <c r="W12" s="167">
        <f t="shared" si="7"/>
        <v>0</v>
      </c>
      <c r="X12" s="76">
        <f>分析係数表!E15</f>
        <v>0</v>
      </c>
      <c r="Y12" s="166">
        <f t="shared" si="8"/>
        <v>0</v>
      </c>
    </row>
    <row r="13" spans="1:25" x14ac:dyDescent="0.2">
      <c r="A13" s="6" t="s">
        <v>226</v>
      </c>
      <c r="B13" s="5" t="s">
        <v>30</v>
      </c>
      <c r="C13" s="90"/>
      <c r="D13" s="107">
        <f>投入係数表!AO13</f>
        <v>1.7241379310344827E-2</v>
      </c>
      <c r="E13" s="110">
        <f t="shared" si="9"/>
        <v>1.7241379310344827</v>
      </c>
      <c r="F13" s="85">
        <f>分析係数表!C16</f>
        <v>0.33235149729995095</v>
      </c>
      <c r="G13" s="110">
        <f t="shared" si="0"/>
        <v>0.57301982293094988</v>
      </c>
      <c r="H13" s="110">
        <v>0.77836510442794737</v>
      </c>
      <c r="I13" s="110">
        <f t="shared" si="1"/>
        <v>0.77836510442794737</v>
      </c>
      <c r="J13" s="85">
        <f>分析係数表!G16</f>
        <v>3.3478406427854032E-2</v>
      </c>
      <c r="K13" s="111">
        <f t="shared" si="2"/>
        <v>2.6058423315297868E-2</v>
      </c>
      <c r="L13" s="79"/>
      <c r="M13" s="80"/>
      <c r="N13" s="81">
        <f>分析係数表!H16</f>
        <v>1.6757963474720455E-2</v>
      </c>
      <c r="O13" s="82">
        <f t="shared" si="3"/>
        <v>0.13653582393850902</v>
      </c>
      <c r="P13" s="76">
        <f>分析係数表!C16</f>
        <v>0.33235149729995095</v>
      </c>
      <c r="Q13" s="82">
        <f t="shared" si="4"/>
        <v>4.5377885521045956E-2</v>
      </c>
      <c r="R13" s="83">
        <v>5.6049349569450971E-2</v>
      </c>
      <c r="S13" s="84">
        <f t="shared" si="5"/>
        <v>0.83441445399739833</v>
      </c>
      <c r="T13" s="85">
        <f>分析係数表!F16</f>
        <v>0.28858386340810177</v>
      </c>
      <c r="U13" s="86">
        <f t="shared" si="6"/>
        <v>0.24079854681813101</v>
      </c>
      <c r="V13" s="87">
        <f>分析係数表!D16</f>
        <v>0</v>
      </c>
      <c r="W13" s="167">
        <f t="shared" si="7"/>
        <v>0</v>
      </c>
      <c r="X13" s="76">
        <f>分析係数表!E16</f>
        <v>0</v>
      </c>
      <c r="Y13" s="166">
        <f t="shared" si="8"/>
        <v>0</v>
      </c>
    </row>
    <row r="14" spans="1:25" x14ac:dyDescent="0.2">
      <c r="A14" s="6" t="s">
        <v>2</v>
      </c>
      <c r="B14" s="5" t="s">
        <v>364</v>
      </c>
      <c r="C14" s="90"/>
      <c r="D14" s="107">
        <f>投入係数表!AO14</f>
        <v>1.4367816091954023E-2</v>
      </c>
      <c r="E14" s="110">
        <f t="shared" si="9"/>
        <v>1.4367816091954022</v>
      </c>
      <c r="F14" s="85">
        <f>分析係数表!C17</f>
        <v>6.074586697424067E-2</v>
      </c>
      <c r="G14" s="110">
        <f t="shared" si="0"/>
        <v>8.7278544503219355E-2</v>
      </c>
      <c r="H14" s="110">
        <v>0.10014166739554833</v>
      </c>
      <c r="I14" s="110">
        <f t="shared" si="1"/>
        <v>0.10014166739554833</v>
      </c>
      <c r="J14" s="85">
        <f>分析係数表!G17</f>
        <v>0.21321961620469082</v>
      </c>
      <c r="K14" s="111">
        <f t="shared" si="2"/>
        <v>2.1352167888176617E-2</v>
      </c>
      <c r="L14" s="79"/>
      <c r="M14" s="80"/>
      <c r="N14" s="81">
        <f>分析係数表!H17</f>
        <v>2.8520008260967912E-3</v>
      </c>
      <c r="O14" s="82">
        <f t="shared" si="3"/>
        <v>2.3236730599863625E-2</v>
      </c>
      <c r="P14" s="76">
        <f>分析係数表!C17</f>
        <v>6.074586697424067E-2</v>
      </c>
      <c r="Q14" s="82">
        <f t="shared" si="4"/>
        <v>1.4115353459355834E-3</v>
      </c>
      <c r="R14" s="83">
        <v>2.5746905251852071E-3</v>
      </c>
      <c r="S14" s="84">
        <f t="shared" si="5"/>
        <v>0.10271635792073354</v>
      </c>
      <c r="T14" s="85">
        <f>分析係数表!F17</f>
        <v>0.32302771855010659</v>
      </c>
      <c r="U14" s="86">
        <f t="shared" si="6"/>
        <v>3.3180230756910727E-2</v>
      </c>
      <c r="V14" s="87">
        <f>分析係数表!D17</f>
        <v>9.5948827292110878E-2</v>
      </c>
      <c r="W14" s="167">
        <f t="shared" si="7"/>
        <v>0</v>
      </c>
      <c r="X14" s="76">
        <f>分析係数表!E17</f>
        <v>8.8486140724946691E-2</v>
      </c>
      <c r="Y14" s="166">
        <f t="shared" si="8"/>
        <v>0</v>
      </c>
    </row>
    <row r="15" spans="1:25" x14ac:dyDescent="0.2">
      <c r="A15" s="6" t="s">
        <v>3</v>
      </c>
      <c r="B15" s="5" t="s">
        <v>31</v>
      </c>
      <c r="C15" s="90"/>
      <c r="D15" s="107">
        <f>投入係数表!AO15</f>
        <v>2.8735632183908046E-3</v>
      </c>
      <c r="E15" s="110">
        <f t="shared" si="9"/>
        <v>0.28735632183908044</v>
      </c>
      <c r="F15" s="85">
        <f>分析係数表!C18</f>
        <v>0.54911591355599221</v>
      </c>
      <c r="G15" s="110">
        <f t="shared" si="0"/>
        <v>0.15779192918275636</v>
      </c>
      <c r="H15" s="110">
        <v>0.18660016238292965</v>
      </c>
      <c r="I15" s="110">
        <f t="shared" si="1"/>
        <v>0.18660016238292965</v>
      </c>
      <c r="J15" s="85">
        <f>分析係数表!G18</f>
        <v>0.21576398062527521</v>
      </c>
      <c r="K15" s="111">
        <f t="shared" si="2"/>
        <v>4.0261593821063639E-2</v>
      </c>
      <c r="L15" s="79"/>
      <c r="M15" s="80"/>
      <c r="N15" s="81">
        <f>分析係数表!H18</f>
        <v>4.5238633793259444E-4</v>
      </c>
      <c r="O15" s="82">
        <f t="shared" si="3"/>
        <v>3.6858262330818161E-3</v>
      </c>
      <c r="P15" s="76">
        <f>分析係数表!C18</f>
        <v>0.54911591355599221</v>
      </c>
      <c r="Q15" s="82">
        <f t="shared" si="4"/>
        <v>2.0239458391873629E-3</v>
      </c>
      <c r="R15" s="83">
        <v>4.7068236232889445E-3</v>
      </c>
      <c r="S15" s="84">
        <f t="shared" si="5"/>
        <v>0.19130698600621859</v>
      </c>
      <c r="T15" s="85">
        <f>分析係数表!F18</f>
        <v>0.45985615734624979</v>
      </c>
      <c r="U15" s="86">
        <f t="shared" si="6"/>
        <v>8.7973695458312462E-2</v>
      </c>
      <c r="V15" s="87">
        <f>分析係数表!D18</f>
        <v>0.12417437252311757</v>
      </c>
      <c r="W15" s="167">
        <f t="shared" si="7"/>
        <v>0</v>
      </c>
      <c r="X15" s="76">
        <f>分析係数表!E18</f>
        <v>0.10024952297079114</v>
      </c>
      <c r="Y15" s="166">
        <f t="shared" si="8"/>
        <v>0</v>
      </c>
    </row>
    <row r="16" spans="1:25" x14ac:dyDescent="0.2">
      <c r="A16" s="6" t="s">
        <v>4</v>
      </c>
      <c r="B16" s="5" t="s">
        <v>32</v>
      </c>
      <c r="C16" s="90"/>
      <c r="D16" s="107">
        <f>投入係数表!AO16</f>
        <v>2.8735632183908046E-3</v>
      </c>
      <c r="E16" s="110">
        <f t="shared" si="9"/>
        <v>0.28735632183908044</v>
      </c>
      <c r="F16" s="85">
        <f>分析係数表!C19</f>
        <v>2.9142663503896937E-2</v>
      </c>
      <c r="G16" s="110">
        <f t="shared" si="0"/>
        <v>8.3743285930738317E-3</v>
      </c>
      <c r="H16" s="110">
        <v>9.6321858185824897E-3</v>
      </c>
      <c r="I16" s="110">
        <f t="shared" si="1"/>
        <v>9.6321858185824897E-3</v>
      </c>
      <c r="J16" s="85">
        <f>分析係数表!G19</f>
        <v>5.9139784946236562E-2</v>
      </c>
      <c r="K16" s="111">
        <f t="shared" si="2"/>
        <v>5.6964539787315806E-4</v>
      </c>
      <c r="L16" s="79"/>
      <c r="M16" s="80"/>
      <c r="N16" s="81">
        <f>分析係数表!H19</f>
        <v>-1.1801382728676376E-4</v>
      </c>
      <c r="O16" s="82">
        <f t="shared" si="3"/>
        <v>-9.6151988689090857E-4</v>
      </c>
      <c r="P16" s="76">
        <f>分析係数表!C19</f>
        <v>2.9142663503896937E-2</v>
      </c>
      <c r="Q16" s="82">
        <f t="shared" si="4"/>
        <v>-2.8021250515966791E-5</v>
      </c>
      <c r="R16" s="83">
        <v>5.9901274581377209E-5</v>
      </c>
      <c r="S16" s="84">
        <f t="shared" si="5"/>
        <v>9.6920870931638675E-3</v>
      </c>
      <c r="T16" s="85">
        <f>分析係数表!F19</f>
        <v>0.2446236559139785</v>
      </c>
      <c r="U16" s="86">
        <f t="shared" si="6"/>
        <v>2.3709137781664298E-3</v>
      </c>
      <c r="V16" s="87">
        <f>分析係数表!D19</f>
        <v>3.4946236559139782E-2</v>
      </c>
      <c r="W16" s="167">
        <f t="shared" si="7"/>
        <v>0</v>
      </c>
      <c r="X16" s="76">
        <f>分析係数表!E19</f>
        <v>1.8817204301075269E-2</v>
      </c>
      <c r="Y16" s="166">
        <f t="shared" si="8"/>
        <v>0</v>
      </c>
    </row>
    <row r="17" spans="1:25" x14ac:dyDescent="0.2">
      <c r="A17" s="6" t="s">
        <v>5</v>
      </c>
      <c r="B17" s="5" t="s">
        <v>33</v>
      </c>
      <c r="C17" s="90"/>
      <c r="D17" s="107">
        <f>投入係数表!AO17</f>
        <v>2.8735632183908046E-3</v>
      </c>
      <c r="E17" s="110">
        <f t="shared" si="9"/>
        <v>0.28735632183908044</v>
      </c>
      <c r="F17" s="85">
        <f>分析係数表!C20</f>
        <v>9.9464422341239977E-3</v>
      </c>
      <c r="G17" s="110">
        <f t="shared" si="0"/>
        <v>2.8581730557827576E-3</v>
      </c>
      <c r="H17" s="110">
        <v>3.2313027236648556E-3</v>
      </c>
      <c r="I17" s="110">
        <f t="shared" si="1"/>
        <v>3.2313027236648556E-3</v>
      </c>
      <c r="J17" s="85">
        <f>分析係数表!G20</f>
        <v>0.10126582278481013</v>
      </c>
      <c r="K17" s="111">
        <f t="shared" si="2"/>
        <v>3.2722052897871953E-4</v>
      </c>
      <c r="L17" s="79"/>
      <c r="M17" s="80"/>
      <c r="N17" s="81">
        <f>分析係数表!H20</f>
        <v>5.6056567961212792E-4</v>
      </c>
      <c r="O17" s="82">
        <f t="shared" si="3"/>
        <v>4.5672194627318164E-3</v>
      </c>
      <c r="P17" s="76">
        <f>分析係数表!C20</f>
        <v>9.9464422341239977E-3</v>
      </c>
      <c r="Q17" s="82">
        <f t="shared" si="4"/>
        <v>4.5427584556628855E-5</v>
      </c>
      <c r="R17" s="83">
        <v>8.2077383271394067E-5</v>
      </c>
      <c r="S17" s="84">
        <f t="shared" si="5"/>
        <v>3.3133801069362497E-3</v>
      </c>
      <c r="T17" s="85">
        <f>分析係数表!F20</f>
        <v>0.22784810126582278</v>
      </c>
      <c r="U17" s="86">
        <f t="shared" si="6"/>
        <v>7.549473661373733E-4</v>
      </c>
      <c r="V17" s="87">
        <f>分析係数表!D20</f>
        <v>1.2658227848101266E-2</v>
      </c>
      <c r="W17" s="167">
        <f t="shared" si="7"/>
        <v>0</v>
      </c>
      <c r="X17" s="76">
        <f>分析係数表!E20</f>
        <v>0</v>
      </c>
      <c r="Y17" s="166">
        <f t="shared" si="8"/>
        <v>0</v>
      </c>
    </row>
    <row r="18" spans="1:25" x14ac:dyDescent="0.2">
      <c r="A18" s="6" t="s">
        <v>6</v>
      </c>
      <c r="B18" s="5" t="s">
        <v>34</v>
      </c>
      <c r="C18" s="90"/>
      <c r="D18" s="107">
        <f>投入係数表!AO18</f>
        <v>2.8735632183908046E-3</v>
      </c>
      <c r="E18" s="110">
        <f t="shared" si="9"/>
        <v>0.28735632183908044</v>
      </c>
      <c r="F18" s="85">
        <f>分析係数表!C21</f>
        <v>0.16340425531914893</v>
      </c>
      <c r="G18" s="110">
        <f t="shared" si="0"/>
        <v>4.6955245781364632E-2</v>
      </c>
      <c r="H18" s="110">
        <v>7.2675775679116178E-2</v>
      </c>
      <c r="I18" s="110">
        <f t="shared" si="1"/>
        <v>7.2675775679116178E-2</v>
      </c>
      <c r="J18" s="85">
        <f>分析係数表!G21</f>
        <v>0.28521373510861947</v>
      </c>
      <c r="K18" s="111">
        <f t="shared" si="2"/>
        <v>2.072812943335689E-2</v>
      </c>
      <c r="L18" s="79"/>
      <c r="M18" s="80"/>
      <c r="N18" s="81">
        <f>分析係数表!H21</f>
        <v>9.2444164707964954E-4</v>
      </c>
      <c r="O18" s="82">
        <f t="shared" si="3"/>
        <v>7.5319057806454504E-3</v>
      </c>
      <c r="P18" s="76">
        <f>分析係数表!C21</f>
        <v>0.16340425531914893</v>
      </c>
      <c r="Q18" s="82">
        <f t="shared" si="4"/>
        <v>1.2307454552203628E-3</v>
      </c>
      <c r="R18" s="83">
        <v>2.5953746156273526E-3</v>
      </c>
      <c r="S18" s="84">
        <f t="shared" si="5"/>
        <v>7.527115029474353E-2</v>
      </c>
      <c r="T18" s="85">
        <f>分析係数表!F21</f>
        <v>0.42560149497780891</v>
      </c>
      <c r="U18" s="86">
        <f t="shared" si="6"/>
        <v>3.2035514094142188E-2</v>
      </c>
      <c r="V18" s="87">
        <f>分析係数表!D21</f>
        <v>2.6862882504087832E-2</v>
      </c>
      <c r="W18" s="167">
        <f t="shared" si="7"/>
        <v>0</v>
      </c>
      <c r="X18" s="76">
        <f>分析係数表!E21</f>
        <v>1.5884139219808455E-2</v>
      </c>
      <c r="Y18" s="166">
        <f t="shared" si="8"/>
        <v>0</v>
      </c>
    </row>
    <row r="19" spans="1:25" x14ac:dyDescent="0.2">
      <c r="A19" s="6" t="s">
        <v>7</v>
      </c>
      <c r="B19" s="5" t="s">
        <v>268</v>
      </c>
      <c r="C19" s="90"/>
      <c r="D19" s="107">
        <f>投入係数表!AO19</f>
        <v>0</v>
      </c>
      <c r="E19" s="110">
        <f t="shared" si="9"/>
        <v>0</v>
      </c>
      <c r="F19" s="85">
        <f>分析係数表!C22</f>
        <v>3.8216560509554132E-2</v>
      </c>
      <c r="G19" s="110">
        <f t="shared" si="0"/>
        <v>0</v>
      </c>
      <c r="H19" s="110">
        <v>1.3277284156905462E-3</v>
      </c>
      <c r="I19" s="110">
        <f t="shared" si="1"/>
        <v>1.3277284156905462E-3</v>
      </c>
      <c r="J19" s="85">
        <f>分析係数表!G22</f>
        <v>0.19408999328408327</v>
      </c>
      <c r="K19" s="111">
        <f t="shared" si="2"/>
        <v>2.5769879928446462E-4</v>
      </c>
      <c r="L19" s="79"/>
      <c r="M19" s="80"/>
      <c r="N19" s="81">
        <f>分析係数表!H22</f>
        <v>3.9337942428921259E-5</v>
      </c>
      <c r="O19" s="82">
        <f t="shared" si="3"/>
        <v>3.2050662896363619E-4</v>
      </c>
      <c r="P19" s="76">
        <f>分析係数表!C22</f>
        <v>3.8216560509554132E-2</v>
      </c>
      <c r="Q19" s="82">
        <f t="shared" si="4"/>
        <v>1.2248660979502018E-5</v>
      </c>
      <c r="R19" s="83">
        <v>1.1445391846009973E-4</v>
      </c>
      <c r="S19" s="84">
        <f t="shared" si="5"/>
        <v>1.4421823341506459E-3</v>
      </c>
      <c r="T19" s="85">
        <f>分析係数表!F22</f>
        <v>0.41168569509738079</v>
      </c>
      <c r="U19" s="86">
        <f t="shared" si="6"/>
        <v>5.9372583669197181E-4</v>
      </c>
      <c r="V19" s="87">
        <f>分析係数表!D22</f>
        <v>5.4398925453324379E-2</v>
      </c>
      <c r="W19" s="167">
        <f t="shared" si="7"/>
        <v>0</v>
      </c>
      <c r="X19" s="76">
        <f>分析係数表!E22</f>
        <v>5.104096709200806E-2</v>
      </c>
      <c r="Y19" s="166">
        <f t="shared" si="8"/>
        <v>0</v>
      </c>
    </row>
    <row r="20" spans="1:25" x14ac:dyDescent="0.2">
      <c r="A20" s="6" t="s">
        <v>8</v>
      </c>
      <c r="B20" s="5" t="s">
        <v>269</v>
      </c>
      <c r="C20" s="90"/>
      <c r="D20" s="107">
        <f>投入係数表!AO20</f>
        <v>0</v>
      </c>
      <c r="E20" s="110">
        <f t="shared" si="9"/>
        <v>0</v>
      </c>
      <c r="F20" s="85">
        <f>分析係数表!C23</f>
        <v>0</v>
      </c>
      <c r="G20" s="110">
        <f t="shared" si="0"/>
        <v>0</v>
      </c>
      <c r="H20" s="110">
        <v>0</v>
      </c>
      <c r="I20" s="110">
        <f t="shared" si="1"/>
        <v>0</v>
      </c>
      <c r="J20" s="85">
        <f>分析係数表!G23</f>
        <v>0.21578395385422128</v>
      </c>
      <c r="K20" s="111">
        <f t="shared" si="2"/>
        <v>0</v>
      </c>
      <c r="L20" s="79"/>
      <c r="M20" s="80"/>
      <c r="N20" s="81">
        <f>分析係数表!H23</f>
        <v>2.9503456821690941E-5</v>
      </c>
      <c r="O20" s="82">
        <f t="shared" si="3"/>
        <v>2.4037997172272714E-4</v>
      </c>
      <c r="P20" s="76">
        <f>分析係数表!C23</f>
        <v>0</v>
      </c>
      <c r="Q20" s="82">
        <f t="shared" si="4"/>
        <v>0</v>
      </c>
      <c r="R20" s="83">
        <v>0</v>
      </c>
      <c r="S20" s="84">
        <f t="shared" si="5"/>
        <v>0</v>
      </c>
      <c r="T20" s="85">
        <f>分析係数表!F23</f>
        <v>0.44087572102779232</v>
      </c>
      <c r="U20" s="86">
        <f t="shared" si="6"/>
        <v>0</v>
      </c>
      <c r="V20" s="87">
        <f>分析係数表!D23</f>
        <v>3.2773990561090718E-2</v>
      </c>
      <c r="W20" s="167">
        <f t="shared" si="7"/>
        <v>0</v>
      </c>
      <c r="X20" s="76">
        <f>分析係数表!E23</f>
        <v>2.9103303618248557E-2</v>
      </c>
      <c r="Y20" s="166">
        <f t="shared" si="8"/>
        <v>0</v>
      </c>
    </row>
    <row r="21" spans="1:25" x14ac:dyDescent="0.2">
      <c r="A21" s="6" t="s">
        <v>9</v>
      </c>
      <c r="B21" s="5" t="s">
        <v>270</v>
      </c>
      <c r="C21" s="90"/>
      <c r="D21" s="107">
        <f>投入係数表!AO21</f>
        <v>5.7471264367816091E-3</v>
      </c>
      <c r="E21" s="110">
        <f t="shared" si="9"/>
        <v>0.57471264367816088</v>
      </c>
      <c r="F21" s="85">
        <f>分析係数表!C24</f>
        <v>0.44444444444444442</v>
      </c>
      <c r="G21" s="110">
        <f t="shared" si="0"/>
        <v>0.25542784163473814</v>
      </c>
      <c r="H21" s="110">
        <v>0.30150941983807433</v>
      </c>
      <c r="I21" s="110">
        <f t="shared" si="1"/>
        <v>0.30150941983807433</v>
      </c>
      <c r="J21" s="85">
        <f>分析係数表!G24</f>
        <v>0.20874587458745875</v>
      </c>
      <c r="K21" s="111">
        <f t="shared" si="2"/>
        <v>6.2938847540456117E-2</v>
      </c>
      <c r="L21" s="79"/>
      <c r="M21" s="80"/>
      <c r="N21" s="81">
        <f>分析係数表!H24</f>
        <v>3.6387596746752162E-4</v>
      </c>
      <c r="O21" s="82">
        <f t="shared" si="3"/>
        <v>2.9646863179136349E-3</v>
      </c>
      <c r="P21" s="76">
        <f>分析係数表!C24</f>
        <v>0.44444444444444442</v>
      </c>
      <c r="Q21" s="82">
        <f t="shared" si="4"/>
        <v>1.3176383635171709E-3</v>
      </c>
      <c r="R21" s="83">
        <v>4.5916738143145681E-3</v>
      </c>
      <c r="S21" s="84">
        <f t="shared" si="5"/>
        <v>0.30610109365238891</v>
      </c>
      <c r="T21" s="85">
        <f>分析係数表!F24</f>
        <v>0.39356435643564358</v>
      </c>
      <c r="U21" s="86">
        <f t="shared" si="6"/>
        <v>0.12047047992754911</v>
      </c>
      <c r="V21" s="87">
        <f>分析係数表!D24</f>
        <v>4.9504950495049507E-2</v>
      </c>
      <c r="W21" s="167">
        <f t="shared" si="7"/>
        <v>0</v>
      </c>
      <c r="X21" s="76">
        <f>分析係数表!E24</f>
        <v>5.1980198019801978E-2</v>
      </c>
      <c r="Y21" s="166">
        <f t="shared" si="8"/>
        <v>0</v>
      </c>
    </row>
    <row r="22" spans="1:25" x14ac:dyDescent="0.2">
      <c r="A22" s="6" t="s">
        <v>10</v>
      </c>
      <c r="B22" s="5" t="s">
        <v>271</v>
      </c>
      <c r="C22" s="90"/>
      <c r="D22" s="107">
        <f>投入係数表!AO22</f>
        <v>8.6206896551724137E-3</v>
      </c>
      <c r="E22" s="110">
        <f t="shared" si="9"/>
        <v>0.86206896551724133</v>
      </c>
      <c r="F22" s="85">
        <f>分析係数表!C25</f>
        <v>6.3926940639269514E-3</v>
      </c>
      <c r="G22" s="110">
        <f t="shared" si="0"/>
        <v>5.5109431585577164E-3</v>
      </c>
      <c r="H22" s="110">
        <v>6.247399752322802E-3</v>
      </c>
      <c r="I22" s="110">
        <f t="shared" si="1"/>
        <v>6.247399752322802E-3</v>
      </c>
      <c r="J22" s="85">
        <f>分析係数表!G25</f>
        <v>0.2</v>
      </c>
      <c r="K22" s="111">
        <f t="shared" si="2"/>
        <v>1.2494799504645605E-3</v>
      </c>
      <c r="L22" s="79"/>
      <c r="M22" s="80"/>
      <c r="N22" s="81">
        <f>分析係数表!H25</f>
        <v>5.212277371832066E-4</v>
      </c>
      <c r="O22" s="82">
        <f t="shared" si="3"/>
        <v>4.2467128337681792E-3</v>
      </c>
      <c r="P22" s="76">
        <f>分析係数表!C25</f>
        <v>6.3926940639269514E-3</v>
      </c>
      <c r="Q22" s="82">
        <f t="shared" si="4"/>
        <v>2.7147935923632241E-5</v>
      </c>
      <c r="R22" s="83">
        <v>7.1412650937145182E-5</v>
      </c>
      <c r="S22" s="84">
        <f t="shared" si="5"/>
        <v>6.3188124032599472E-3</v>
      </c>
      <c r="T22" s="85">
        <f>分析係数表!F25</f>
        <v>0.35238095238095241</v>
      </c>
      <c r="U22" s="86">
        <f t="shared" si="6"/>
        <v>2.2266291325773149E-3</v>
      </c>
      <c r="V22" s="87">
        <f>分析係数表!D25</f>
        <v>0.33333333333333331</v>
      </c>
      <c r="W22" s="167">
        <f t="shared" si="7"/>
        <v>0</v>
      </c>
      <c r="X22" s="76">
        <f>分析係数表!E25</f>
        <v>6.6666666666666666E-2</v>
      </c>
      <c r="Y22" s="166">
        <f t="shared" si="8"/>
        <v>0</v>
      </c>
    </row>
    <row r="23" spans="1:25" x14ac:dyDescent="0.2">
      <c r="A23" s="6" t="s">
        <v>11</v>
      </c>
      <c r="B23" s="5" t="s">
        <v>35</v>
      </c>
      <c r="C23" s="90"/>
      <c r="D23" s="107">
        <f>投入係数表!AO23</f>
        <v>0</v>
      </c>
      <c r="E23" s="110">
        <f t="shared" si="9"/>
        <v>0</v>
      </c>
      <c r="F23" s="85">
        <f>分析係数表!C26</f>
        <v>0.22258379433778064</v>
      </c>
      <c r="G23" s="110">
        <f t="shared" si="0"/>
        <v>0</v>
      </c>
      <c r="H23" s="110">
        <v>1.3683052507093934E-2</v>
      </c>
      <c r="I23" s="110">
        <f t="shared" si="1"/>
        <v>1.3683052507093934E-2</v>
      </c>
      <c r="J23" s="85">
        <f>分析係数表!G26</f>
        <v>0.19608865710560625</v>
      </c>
      <c r="K23" s="111">
        <f t="shared" si="2"/>
        <v>2.6830913912215481E-3</v>
      </c>
      <c r="L23" s="79"/>
      <c r="M23" s="80"/>
      <c r="N23" s="81">
        <f>分析係数表!H26</f>
        <v>1.1073630793741334E-2</v>
      </c>
      <c r="O23" s="82">
        <f t="shared" si="3"/>
        <v>9.0222616053263593E-2</v>
      </c>
      <c r="P23" s="76">
        <f>分析係数表!C26</f>
        <v>0.22258379433778064</v>
      </c>
      <c r="Q23" s="82">
        <f t="shared" si="4"/>
        <v>2.0082092216216169E-2</v>
      </c>
      <c r="R23" s="83">
        <v>2.1116767381952853E-2</v>
      </c>
      <c r="S23" s="84">
        <f t="shared" si="5"/>
        <v>3.479981988904679E-2</v>
      </c>
      <c r="T23" s="85">
        <f>分析係数表!F26</f>
        <v>0.33481095176010428</v>
      </c>
      <c r="U23" s="86">
        <f t="shared" si="6"/>
        <v>1.1651360818131963E-2</v>
      </c>
      <c r="V23" s="87">
        <f>分析係数表!D26</f>
        <v>0.20704041720990873</v>
      </c>
      <c r="W23" s="167">
        <f t="shared" si="7"/>
        <v>0</v>
      </c>
      <c r="X23" s="76">
        <f>分析係数表!E26</f>
        <v>0.22842242503259452</v>
      </c>
      <c r="Y23" s="166">
        <f t="shared" si="8"/>
        <v>0</v>
      </c>
    </row>
    <row r="24" spans="1:25" x14ac:dyDescent="0.2">
      <c r="A24" s="6" t="s">
        <v>12</v>
      </c>
      <c r="B24" s="5" t="s">
        <v>365</v>
      </c>
      <c r="C24" s="90"/>
      <c r="D24" s="107">
        <f>投入係数表!AO24</f>
        <v>0</v>
      </c>
      <c r="E24" s="110">
        <f t="shared" si="9"/>
        <v>0</v>
      </c>
      <c r="F24" s="85">
        <f>分析係数表!C27</f>
        <v>1.0521885521885488E-2</v>
      </c>
      <c r="G24" s="110">
        <f t="shared" si="0"/>
        <v>0</v>
      </c>
      <c r="H24" s="110">
        <v>3.9659271308955325E-4</v>
      </c>
      <c r="I24" s="110">
        <f t="shared" si="1"/>
        <v>3.9659271308955325E-4</v>
      </c>
      <c r="J24" s="85">
        <f>分析係数表!G27</f>
        <v>0.17391304347826086</v>
      </c>
      <c r="K24" s="111">
        <f t="shared" si="2"/>
        <v>6.8972645754704907E-5</v>
      </c>
      <c r="L24" s="79"/>
      <c r="M24" s="80"/>
      <c r="N24" s="81">
        <f>分析係数表!H27</f>
        <v>1.0867106595989497E-2</v>
      </c>
      <c r="O24" s="82">
        <f t="shared" si="3"/>
        <v>8.8539956251204505E-2</v>
      </c>
      <c r="P24" s="76">
        <f>分析係数表!C27</f>
        <v>1.0521885521885488E-2</v>
      </c>
      <c r="Q24" s="82">
        <f t="shared" si="4"/>
        <v>9.3160728378792316E-4</v>
      </c>
      <c r="R24" s="83">
        <v>9.392171679356914E-4</v>
      </c>
      <c r="S24" s="84">
        <f t="shared" si="5"/>
        <v>1.3358098810252446E-3</v>
      </c>
      <c r="T24" s="85">
        <f>分析係数表!F27</f>
        <v>0.36231884057971014</v>
      </c>
      <c r="U24" s="86">
        <f t="shared" si="6"/>
        <v>4.8398908732798717E-4</v>
      </c>
      <c r="V24" s="87">
        <f>分析係数表!D27</f>
        <v>0</v>
      </c>
      <c r="W24" s="167">
        <f t="shared" si="7"/>
        <v>0</v>
      </c>
      <c r="X24" s="76">
        <f>分析係数表!E27</f>
        <v>0</v>
      </c>
      <c r="Y24" s="166">
        <f t="shared" si="8"/>
        <v>0</v>
      </c>
    </row>
    <row r="25" spans="1:25" x14ac:dyDescent="0.2">
      <c r="A25" s="6" t="s">
        <v>13</v>
      </c>
      <c r="B25" s="5" t="s">
        <v>191</v>
      </c>
      <c r="C25" s="90"/>
      <c r="D25" s="107">
        <f>投入係数表!AO25</f>
        <v>0</v>
      </c>
      <c r="E25" s="110">
        <f t="shared" si="9"/>
        <v>0</v>
      </c>
      <c r="F25" s="85">
        <f>分析係数表!C28</f>
        <v>5.934473521533068E-2</v>
      </c>
      <c r="G25" s="110">
        <f t="shared" si="0"/>
        <v>0</v>
      </c>
      <c r="H25" s="110">
        <v>1.1255934165597722E-2</v>
      </c>
      <c r="I25" s="110">
        <f t="shared" si="1"/>
        <v>1.1255934165597722E-2</v>
      </c>
      <c r="J25" s="85">
        <f>分析係数表!G28</f>
        <v>0.12525252525252525</v>
      </c>
      <c r="K25" s="111">
        <f t="shared" si="2"/>
        <v>1.4098341783172904E-3</v>
      </c>
      <c r="L25" s="79"/>
      <c r="M25" s="80"/>
      <c r="N25" s="81">
        <f>分析係数表!H28</f>
        <v>2.0780268088077654E-2</v>
      </c>
      <c r="O25" s="82">
        <f t="shared" si="3"/>
        <v>0.16930762675004082</v>
      </c>
      <c r="P25" s="76">
        <f>分析係数表!C28</f>
        <v>5.934473521533068E-2</v>
      </c>
      <c r="Q25" s="82">
        <f t="shared" si="4"/>
        <v>1.0047516279417211E-2</v>
      </c>
      <c r="R25" s="83">
        <v>1.0750671439139731E-2</v>
      </c>
      <c r="S25" s="84">
        <f t="shared" si="5"/>
        <v>2.2006605604737453E-2</v>
      </c>
      <c r="T25" s="85">
        <f>分析係数表!F28</f>
        <v>0.21414141414141413</v>
      </c>
      <c r="U25" s="86">
        <f t="shared" si="6"/>
        <v>4.7125256446508487E-3</v>
      </c>
      <c r="V25" s="87">
        <f>分析係数表!D28</f>
        <v>5.909090909090909E-2</v>
      </c>
      <c r="W25" s="167">
        <f t="shared" si="7"/>
        <v>0</v>
      </c>
      <c r="X25" s="76">
        <f>分析係数表!E28</f>
        <v>5.4040404040404041E-2</v>
      </c>
      <c r="Y25" s="166">
        <f t="shared" si="8"/>
        <v>0</v>
      </c>
    </row>
    <row r="26" spans="1:25" x14ac:dyDescent="0.2">
      <c r="A26" s="6" t="s">
        <v>14</v>
      </c>
      <c r="B26" s="5" t="s">
        <v>50</v>
      </c>
      <c r="C26" s="90"/>
      <c r="D26" s="107">
        <f>投入係数表!AO26</f>
        <v>3.4482758620689655E-2</v>
      </c>
      <c r="E26" s="110">
        <f t="shared" si="9"/>
        <v>3.4482758620689653</v>
      </c>
      <c r="F26" s="85">
        <f>分析係数表!C29</f>
        <v>0.10737736577829282</v>
      </c>
      <c r="G26" s="110">
        <f t="shared" si="0"/>
        <v>0.37026677854583728</v>
      </c>
      <c r="H26" s="110">
        <v>0.40064310659985147</v>
      </c>
      <c r="I26" s="110">
        <f t="shared" si="1"/>
        <v>0.40064310659985147</v>
      </c>
      <c r="J26" s="85">
        <f>分析係数表!G29</f>
        <v>0.26220204313280365</v>
      </c>
      <c r="K26" s="111">
        <f t="shared" si="2"/>
        <v>0.10504944111755471</v>
      </c>
      <c r="L26" s="79"/>
      <c r="M26" s="80"/>
      <c r="N26" s="81">
        <f>分析係数表!H29</f>
        <v>9.8049821504086233E-3</v>
      </c>
      <c r="O26" s="82">
        <f t="shared" si="3"/>
        <v>7.9886277269186318E-2</v>
      </c>
      <c r="P26" s="76">
        <f>分析係数表!C29</f>
        <v>0.10737736577829282</v>
      </c>
      <c r="Q26" s="82">
        <f t="shared" si="4"/>
        <v>8.5779780149995381E-3</v>
      </c>
      <c r="R26" s="83">
        <v>1.1003674949200742E-2</v>
      </c>
      <c r="S26" s="84">
        <f t="shared" si="5"/>
        <v>0.41164678154905221</v>
      </c>
      <c r="T26" s="85">
        <f>分析係数表!F29</f>
        <v>0.42792281498297391</v>
      </c>
      <c r="U26" s="86">
        <f t="shared" si="6"/>
        <v>0.17615304953915176</v>
      </c>
      <c r="V26" s="87">
        <f>分析係数表!D29</f>
        <v>0.20204313280363223</v>
      </c>
      <c r="W26" s="167">
        <f t="shared" si="7"/>
        <v>0</v>
      </c>
      <c r="X26" s="76">
        <f>分析係数表!E29</f>
        <v>0.12031782065834279</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0.22078312827206537</v>
      </c>
      <c r="I27" s="110">
        <f t="shared" si="1"/>
        <v>0.22078312827206537</v>
      </c>
      <c r="J27" s="85">
        <f>分析係数表!G30</f>
        <v>0.34459787999611008</v>
      </c>
      <c r="K27" s="111">
        <f t="shared" si="2"/>
        <v>7.6081397941462958E-2</v>
      </c>
      <c r="L27" s="79"/>
      <c r="M27" s="80"/>
      <c r="N27" s="81">
        <f>分析係数表!H30</f>
        <v>0</v>
      </c>
      <c r="O27" s="82">
        <f t="shared" si="3"/>
        <v>0</v>
      </c>
      <c r="P27" s="76">
        <f>分析係数表!C30</f>
        <v>1</v>
      </c>
      <c r="Q27" s="82">
        <f t="shared" si="4"/>
        <v>0</v>
      </c>
      <c r="R27" s="83">
        <v>2.0368163047027703E-2</v>
      </c>
      <c r="S27" s="84">
        <f t="shared" si="5"/>
        <v>0.24115129131909308</v>
      </c>
      <c r="T27" s="85">
        <f>分析係数表!F30</f>
        <v>0.44063016629388313</v>
      </c>
      <c r="U27" s="86">
        <f t="shared" si="6"/>
        <v>0.10625853359591664</v>
      </c>
      <c r="V27" s="87">
        <f>分析係数表!D30</f>
        <v>9.4184576485461441E-2</v>
      </c>
      <c r="W27" s="167">
        <f t="shared" si="7"/>
        <v>0</v>
      </c>
      <c r="X27" s="76">
        <f>分析係数表!E30</f>
        <v>6.5934065934065936E-2</v>
      </c>
      <c r="Y27" s="166">
        <f t="shared" si="8"/>
        <v>0</v>
      </c>
    </row>
    <row r="28" spans="1:25" x14ac:dyDescent="0.2">
      <c r="A28" s="6" t="s">
        <v>16</v>
      </c>
      <c r="B28" s="5" t="s">
        <v>192</v>
      </c>
      <c r="C28" s="90"/>
      <c r="D28" s="107">
        <f>投入係数表!AO28</f>
        <v>2.8735632183908046E-3</v>
      </c>
      <c r="E28" s="110">
        <f t="shared" si="9"/>
        <v>0.28735632183908044</v>
      </c>
      <c r="F28" s="85">
        <f>分析係数表!C31</f>
        <v>0.18861092824226466</v>
      </c>
      <c r="G28" s="110">
        <f t="shared" si="0"/>
        <v>5.4198542598351912E-2</v>
      </c>
      <c r="H28" s="110">
        <v>0.15504842757484405</v>
      </c>
      <c r="I28" s="110">
        <f t="shared" si="1"/>
        <v>0.15504842757484405</v>
      </c>
      <c r="J28" s="85">
        <f>分析係数表!G31</f>
        <v>7.1118820468343447E-2</v>
      </c>
      <c r="K28" s="111">
        <f t="shared" si="2"/>
        <v>1.1026861284594286E-2</v>
      </c>
      <c r="L28" s="79"/>
      <c r="M28" s="80"/>
      <c r="N28" s="81">
        <f>分析係数表!H31</f>
        <v>2.3061868748955085E-2</v>
      </c>
      <c r="O28" s="82">
        <f t="shared" si="3"/>
        <v>0.18789701122993172</v>
      </c>
      <c r="P28" s="76">
        <f>分析係数表!C31</f>
        <v>0.18861092824226466</v>
      </c>
      <c r="Q28" s="82">
        <f t="shared" si="4"/>
        <v>3.5439429702024648E-2</v>
      </c>
      <c r="R28" s="83">
        <v>4.5621705918603081E-2</v>
      </c>
      <c r="S28" s="84">
        <f t="shared" si="5"/>
        <v>0.20067013349344714</v>
      </c>
      <c r="T28" s="85">
        <f>分析係数表!F31</f>
        <v>0.34518647007805725</v>
      </c>
      <c r="U28" s="86">
        <f t="shared" si="6"/>
        <v>6.9268615030695549E-2</v>
      </c>
      <c r="V28" s="87">
        <f>分析係数表!D31</f>
        <v>8.6730268863833475E-4</v>
      </c>
      <c r="W28" s="167">
        <f t="shared" si="7"/>
        <v>0</v>
      </c>
      <c r="X28" s="76">
        <f>分析係数表!E31</f>
        <v>8.6730268863833475E-4</v>
      </c>
      <c r="Y28" s="166">
        <f t="shared" si="8"/>
        <v>0</v>
      </c>
    </row>
    <row r="29" spans="1:25" x14ac:dyDescent="0.2">
      <c r="A29" s="6" t="s">
        <v>17</v>
      </c>
      <c r="B29" s="5" t="s">
        <v>272</v>
      </c>
      <c r="C29" s="90"/>
      <c r="D29" s="107">
        <f>投入係数表!AO29</f>
        <v>2.8735632183908046E-3</v>
      </c>
      <c r="E29" s="110">
        <f t="shared" si="9"/>
        <v>0.28735632183908044</v>
      </c>
      <c r="F29" s="85">
        <f>分析係数表!C32</f>
        <v>1</v>
      </c>
      <c r="G29" s="110">
        <f t="shared" si="0"/>
        <v>0.28735632183908044</v>
      </c>
      <c r="H29" s="110">
        <v>0.43468556193445462</v>
      </c>
      <c r="I29" s="110">
        <f t="shared" si="1"/>
        <v>0.43468556193445462</v>
      </c>
      <c r="J29" s="85">
        <f>分析係数表!G32</f>
        <v>0.14006342494714588</v>
      </c>
      <c r="K29" s="111">
        <f t="shared" si="2"/>
        <v>6.0883548579614415E-2</v>
      </c>
      <c r="L29" s="79"/>
      <c r="M29" s="80"/>
      <c r="N29" s="81">
        <f>分析係数表!H32</f>
        <v>6.5891053568443107E-3</v>
      </c>
      <c r="O29" s="82">
        <f t="shared" si="3"/>
        <v>5.3684860351409062E-2</v>
      </c>
      <c r="P29" s="76">
        <f>分析係数表!C32</f>
        <v>1</v>
      </c>
      <c r="Q29" s="82">
        <f t="shared" si="4"/>
        <v>5.3684860351409062E-2</v>
      </c>
      <c r="R29" s="83">
        <v>7.0084337901281699E-2</v>
      </c>
      <c r="S29" s="84">
        <f t="shared" si="5"/>
        <v>0.50476989983573628</v>
      </c>
      <c r="T29" s="85">
        <f>分析係数表!F32</f>
        <v>0.48202959830866809</v>
      </c>
      <c r="U29" s="86">
        <f t="shared" si="6"/>
        <v>0.24331403205612659</v>
      </c>
      <c r="V29" s="87">
        <f>分析係数表!D32</f>
        <v>1.7441860465116279E-2</v>
      </c>
      <c r="W29" s="167">
        <f t="shared" si="7"/>
        <v>0</v>
      </c>
      <c r="X29" s="76">
        <f>分析係数表!E32</f>
        <v>2.6427061310782242E-2</v>
      </c>
      <c r="Y29" s="166">
        <f t="shared" si="8"/>
        <v>0</v>
      </c>
    </row>
    <row r="30" spans="1:25" x14ac:dyDescent="0.2">
      <c r="A30" s="6" t="s">
        <v>18</v>
      </c>
      <c r="B30" s="5" t="s">
        <v>273</v>
      </c>
      <c r="C30" s="90"/>
      <c r="D30" s="107">
        <f>投入係数表!AO30</f>
        <v>1.1494252873563218E-2</v>
      </c>
      <c r="E30" s="110">
        <f t="shared" si="9"/>
        <v>1.1494252873563218</v>
      </c>
      <c r="F30" s="85">
        <f>分析係数表!C33</f>
        <v>0.72406639004149376</v>
      </c>
      <c r="G30" s="110">
        <f t="shared" si="0"/>
        <v>0.83226021843849851</v>
      </c>
      <c r="H30" s="110">
        <v>1.2255691756249116</v>
      </c>
      <c r="I30" s="110">
        <f t="shared" si="1"/>
        <v>1.2255691756249116</v>
      </c>
      <c r="J30" s="85">
        <f>分析係数表!G33</f>
        <v>0.50714966634890368</v>
      </c>
      <c r="K30" s="111">
        <f t="shared" si="2"/>
        <v>0.62154699850567485</v>
      </c>
      <c r="L30" s="79"/>
      <c r="M30" s="80"/>
      <c r="N30" s="81">
        <f>分析係数表!H33</f>
        <v>9.6377958950857076E-4</v>
      </c>
      <c r="O30" s="82">
        <f t="shared" si="3"/>
        <v>7.8524124096090858E-3</v>
      </c>
      <c r="P30" s="76">
        <f>分析係数表!C33</f>
        <v>0.72406639004149376</v>
      </c>
      <c r="Q30" s="82">
        <f t="shared" si="4"/>
        <v>5.6856679065426779E-3</v>
      </c>
      <c r="R30" s="83">
        <v>1.7613420457799796E-2</v>
      </c>
      <c r="S30" s="84">
        <f t="shared" si="5"/>
        <v>1.2431825960827114</v>
      </c>
      <c r="T30" s="85">
        <f>分析係数表!F33</f>
        <v>0.64537654909437558</v>
      </c>
      <c r="U30" s="86">
        <f t="shared" si="6"/>
        <v>0.80232089375404725</v>
      </c>
      <c r="V30" s="87">
        <f>分析係数表!D33</f>
        <v>8.8655862726406104E-2</v>
      </c>
      <c r="W30" s="167">
        <f t="shared" si="7"/>
        <v>0</v>
      </c>
      <c r="X30" s="76">
        <f>分析係数表!E33</f>
        <v>8.3889418493803616E-2</v>
      </c>
      <c r="Y30" s="166">
        <f t="shared" si="8"/>
        <v>0</v>
      </c>
    </row>
    <row r="31" spans="1:25" x14ac:dyDescent="0.2">
      <c r="A31" s="6" t="s">
        <v>19</v>
      </c>
      <c r="B31" s="5" t="s">
        <v>274</v>
      </c>
      <c r="C31" s="90"/>
      <c r="D31" s="107">
        <f>投入係数表!AO31</f>
        <v>6.0344827586206899E-2</v>
      </c>
      <c r="E31" s="110">
        <f t="shared" si="9"/>
        <v>6.0344827586206895</v>
      </c>
      <c r="F31" s="85">
        <f>分析係数表!C34</f>
        <v>0.32384390579336431</v>
      </c>
      <c r="G31" s="110">
        <f t="shared" si="0"/>
        <v>1.9542304659944398</v>
      </c>
      <c r="H31" s="110">
        <v>2.1371421713669938</v>
      </c>
      <c r="I31" s="110">
        <f t="shared" si="1"/>
        <v>2.1371421713669938</v>
      </c>
      <c r="J31" s="85">
        <f>分析係数表!G34</f>
        <v>0.42504523132592403</v>
      </c>
      <c r="K31" s="111">
        <f t="shared" si="2"/>
        <v>0.90838208860507141</v>
      </c>
      <c r="L31" s="79"/>
      <c r="M31" s="80"/>
      <c r="N31" s="81">
        <f>分析係数表!H34</f>
        <v>0.16282957819891231</v>
      </c>
      <c r="O31" s="82">
        <f t="shared" si="3"/>
        <v>1.3266570639377311</v>
      </c>
      <c r="P31" s="76">
        <f>分析係数表!C34</f>
        <v>0.32384390579336431</v>
      </c>
      <c r="Q31" s="82">
        <f t="shared" si="4"/>
        <v>0.42962980523395189</v>
      </c>
      <c r="R31" s="83">
        <v>0.46391925472712026</v>
      </c>
      <c r="S31" s="84">
        <f t="shared" si="5"/>
        <v>2.6010614260941143</v>
      </c>
      <c r="T31" s="85">
        <f>分析係数表!F34</f>
        <v>0.69998707676402172</v>
      </c>
      <c r="U31" s="86">
        <f t="shared" si="6"/>
        <v>1.8207093841352766</v>
      </c>
      <c r="V31" s="87">
        <f>分析係数表!D34</f>
        <v>0.29303437580770225</v>
      </c>
      <c r="W31" s="167">
        <f t="shared" si="7"/>
        <v>1</v>
      </c>
      <c r="X31" s="76">
        <f>分析係数表!E34</f>
        <v>0.18493150684931506</v>
      </c>
      <c r="Y31" s="166">
        <f t="shared" si="8"/>
        <v>0</v>
      </c>
    </row>
    <row r="32" spans="1:25" x14ac:dyDescent="0.2">
      <c r="A32" s="6" t="s">
        <v>20</v>
      </c>
      <c r="B32" s="5" t="s">
        <v>37</v>
      </c>
      <c r="C32" s="90"/>
      <c r="D32" s="107">
        <f>投入係数表!AO32</f>
        <v>2.8735632183908046E-3</v>
      </c>
      <c r="E32" s="110">
        <f t="shared" si="9"/>
        <v>0.28735632183908044</v>
      </c>
      <c r="F32" s="85">
        <f>分析係数表!C35</f>
        <v>0.26996197718631176</v>
      </c>
      <c r="G32" s="110">
        <f t="shared" si="0"/>
        <v>7.7575280800664295E-2</v>
      </c>
      <c r="H32" s="110">
        <v>0.29377609428391571</v>
      </c>
      <c r="I32" s="110">
        <f t="shared" si="1"/>
        <v>0.29377609428391571</v>
      </c>
      <c r="J32" s="85">
        <f>分析係数表!G35</f>
        <v>0.31501962183374954</v>
      </c>
      <c r="K32" s="111">
        <f t="shared" si="2"/>
        <v>9.2545234125115075E-2</v>
      </c>
      <c r="L32" s="79"/>
      <c r="M32" s="80"/>
      <c r="N32" s="81">
        <f>分析係数表!H35</f>
        <v>6.1563879901261762E-2</v>
      </c>
      <c r="O32" s="82">
        <f t="shared" si="3"/>
        <v>0.50159287432809063</v>
      </c>
      <c r="P32" s="76">
        <f>分析係数表!C35</f>
        <v>0.26996197718631176</v>
      </c>
      <c r="Q32" s="82">
        <f t="shared" si="4"/>
        <v>0.13541100409617654</v>
      </c>
      <c r="R32" s="83">
        <v>0.17045406772832405</v>
      </c>
      <c r="S32" s="84">
        <f t="shared" si="5"/>
        <v>0.46423016201223977</v>
      </c>
      <c r="T32" s="85">
        <f>分析係数表!F35</f>
        <v>0.64537995005351412</v>
      </c>
      <c r="U32" s="86">
        <f t="shared" si="6"/>
        <v>0.29960483877279409</v>
      </c>
      <c r="V32" s="87">
        <f>分析係数表!D35</f>
        <v>0.12557973599714592</v>
      </c>
      <c r="W32" s="167">
        <f t="shared" si="7"/>
        <v>0</v>
      </c>
      <c r="X32" s="76">
        <f>分析係数表!E35</f>
        <v>0.11630396004281128</v>
      </c>
      <c r="Y32" s="166">
        <f t="shared" si="8"/>
        <v>0</v>
      </c>
    </row>
    <row r="33" spans="1:25" x14ac:dyDescent="0.2">
      <c r="A33" s="6" t="s">
        <v>21</v>
      </c>
      <c r="B33" s="5" t="s">
        <v>38</v>
      </c>
      <c r="C33" s="90"/>
      <c r="D33" s="107">
        <f>投入係数表!AO33</f>
        <v>2.2988505747126436E-2</v>
      </c>
      <c r="E33" s="110">
        <f t="shared" si="9"/>
        <v>2.2988505747126435</v>
      </c>
      <c r="F33" s="85">
        <f>分析係数表!C36</f>
        <v>0.80496031746031749</v>
      </c>
      <c r="G33" s="110">
        <f t="shared" si="0"/>
        <v>1.8504834884145229</v>
      </c>
      <c r="H33" s="110">
        <v>2.0741026350277343</v>
      </c>
      <c r="I33" s="110">
        <f t="shared" si="1"/>
        <v>2.0741026350277343</v>
      </c>
      <c r="J33" s="85">
        <f>分析係数表!G36</f>
        <v>2.1935483870967741E-2</v>
      </c>
      <c r="K33" s="111">
        <f t="shared" si="2"/>
        <v>4.5496444897382554E-2</v>
      </c>
      <c r="L33" s="79"/>
      <c r="M33" s="80"/>
      <c r="N33" s="81">
        <f>分析係数表!H36</f>
        <v>0.17534887837691648</v>
      </c>
      <c r="O33" s="82">
        <f t="shared" si="3"/>
        <v>1.4286582986054082</v>
      </c>
      <c r="P33" s="76">
        <f>分析係数表!C36</f>
        <v>0.80496031746031749</v>
      </c>
      <c r="Q33" s="82">
        <f t="shared" si="4"/>
        <v>1.1500132375877263</v>
      </c>
      <c r="R33" s="83">
        <v>1.1957609358384285</v>
      </c>
      <c r="S33" s="84">
        <f t="shared" si="5"/>
        <v>3.2698635708661627</v>
      </c>
      <c r="T33" s="85">
        <f>分析係数表!F36</f>
        <v>0.87987711213517661</v>
      </c>
      <c r="U33" s="86">
        <f t="shared" si="6"/>
        <v>2.8770781158097356</v>
      </c>
      <c r="V33" s="87">
        <f>分析係数表!D36</f>
        <v>1.130568356374808E-2</v>
      </c>
      <c r="W33" s="167">
        <f t="shared" si="7"/>
        <v>0</v>
      </c>
      <c r="X33" s="76">
        <f>分析係数表!E36</f>
        <v>2.9493087557603687E-3</v>
      </c>
      <c r="Y33" s="166">
        <f t="shared" si="8"/>
        <v>0</v>
      </c>
    </row>
    <row r="34" spans="1:25" x14ac:dyDescent="0.2">
      <c r="A34" s="6" t="s">
        <v>22</v>
      </c>
      <c r="B34" s="5" t="s">
        <v>377</v>
      </c>
      <c r="C34" s="90"/>
      <c r="D34" s="107">
        <f>投入係数表!AO34</f>
        <v>7.7586206896551727E-2</v>
      </c>
      <c r="E34" s="110">
        <f t="shared" si="9"/>
        <v>7.7586206896551726</v>
      </c>
      <c r="F34" s="85">
        <f>分析係数表!C37</f>
        <v>0.55184267327524184</v>
      </c>
      <c r="G34" s="110">
        <f t="shared" si="0"/>
        <v>4.2815379823079107</v>
      </c>
      <c r="H34" s="110">
        <v>5.1915758408473884</v>
      </c>
      <c r="I34" s="110">
        <f t="shared" si="1"/>
        <v>5.1915758408473884</v>
      </c>
      <c r="J34" s="85">
        <f>分析係数表!G37</f>
        <v>0.39950799507995077</v>
      </c>
      <c r="K34" s="111">
        <f t="shared" si="2"/>
        <v>2.0740760554824496</v>
      </c>
      <c r="L34" s="79"/>
      <c r="M34" s="80"/>
      <c r="N34" s="81">
        <f>分析係数表!H37</f>
        <v>4.8346331245144224E-2</v>
      </c>
      <c r="O34" s="82">
        <f t="shared" si="3"/>
        <v>0.39390264699630889</v>
      </c>
      <c r="P34" s="76">
        <f>分析係数表!C37</f>
        <v>0.55184267327524184</v>
      </c>
      <c r="Q34" s="82">
        <f t="shared" si="4"/>
        <v>0.21737228972863701</v>
      </c>
      <c r="R34" s="83">
        <v>0.27820600177777005</v>
      </c>
      <c r="S34" s="84">
        <f t="shared" si="5"/>
        <v>5.4697818426251583</v>
      </c>
      <c r="T34" s="85">
        <f>分析係数表!F37</f>
        <v>0.59204592045920457</v>
      </c>
      <c r="U34" s="86">
        <f t="shared" si="6"/>
        <v>3.2383620257280561</v>
      </c>
      <c r="V34" s="87">
        <f>分析係数表!D37</f>
        <v>7.6014760147601473E-2</v>
      </c>
      <c r="W34" s="167">
        <f t="shared" si="7"/>
        <v>0</v>
      </c>
      <c r="X34" s="76">
        <f>分析係数表!E37</f>
        <v>6.3468634686346864E-2</v>
      </c>
      <c r="Y34" s="166">
        <f t="shared" si="8"/>
        <v>0</v>
      </c>
    </row>
    <row r="35" spans="1:25" x14ac:dyDescent="0.2">
      <c r="A35" s="6" t="s">
        <v>23</v>
      </c>
      <c r="B35" s="5" t="s">
        <v>193</v>
      </c>
      <c r="C35" s="90"/>
      <c r="D35" s="107">
        <f>投入係数表!AO35</f>
        <v>5.7471264367816091E-2</v>
      </c>
      <c r="E35" s="110">
        <f t="shared" si="9"/>
        <v>5.7471264367816088</v>
      </c>
      <c r="F35" s="85">
        <f>分析係数表!C38</f>
        <v>1.1757092007334657E-2</v>
      </c>
      <c r="G35" s="110">
        <f t="shared" si="0"/>
        <v>6.7569494295026761E-2</v>
      </c>
      <c r="H35" s="110">
        <v>7.775221098933989E-2</v>
      </c>
      <c r="I35" s="110">
        <f t="shared" si="1"/>
        <v>7.775221098933989E-2</v>
      </c>
      <c r="J35" s="85">
        <f>分析係数表!G38</f>
        <v>0.32317073170731708</v>
      </c>
      <c r="K35" s="111">
        <f t="shared" si="2"/>
        <v>2.5127238917286673E-2</v>
      </c>
      <c r="L35" s="79"/>
      <c r="M35" s="80"/>
      <c r="N35" s="81">
        <f>分析係数表!H38</f>
        <v>4.2711170992201251E-2</v>
      </c>
      <c r="O35" s="82">
        <f t="shared" si="3"/>
        <v>0.34799007239726798</v>
      </c>
      <c r="P35" s="76">
        <f>分析係数表!C38</f>
        <v>1.1757092007334657E-2</v>
      </c>
      <c r="Q35" s="82">
        <f t="shared" si="4"/>
        <v>4.0913512988137281E-3</v>
      </c>
      <c r="R35" s="83">
        <v>4.8945465697520342E-3</v>
      </c>
      <c r="S35" s="84">
        <f t="shared" si="5"/>
        <v>8.2646757559091927E-2</v>
      </c>
      <c r="T35" s="85">
        <f>分析係数表!F38</f>
        <v>0.53048780487804881</v>
      </c>
      <c r="U35" s="86">
        <f t="shared" si="6"/>
        <v>4.3843096997810964E-2</v>
      </c>
      <c r="V35" s="87">
        <f>分析係数表!D38</f>
        <v>0.25609756097560976</v>
      </c>
      <c r="W35" s="167">
        <f t="shared" si="7"/>
        <v>0</v>
      </c>
      <c r="X35" s="76">
        <f>分析係数表!E38</f>
        <v>0.24390243902439024</v>
      </c>
      <c r="Y35" s="166">
        <f t="shared" si="8"/>
        <v>0</v>
      </c>
    </row>
    <row r="36" spans="1:25" x14ac:dyDescent="0.2">
      <c r="A36" s="6" t="s">
        <v>24</v>
      </c>
      <c r="B36" s="5" t="s">
        <v>39</v>
      </c>
      <c r="C36" s="90"/>
      <c r="D36" s="107">
        <f>投入係数表!AO36</f>
        <v>0.18965517241379309</v>
      </c>
      <c r="E36" s="110">
        <f t="shared" si="9"/>
        <v>18.96551724137931</v>
      </c>
      <c r="F36" s="85">
        <f>分析係数表!C39</f>
        <v>1</v>
      </c>
      <c r="G36" s="110">
        <f t="shared" si="0"/>
        <v>18.96551724137931</v>
      </c>
      <c r="H36" s="110">
        <v>18.969474630313531</v>
      </c>
      <c r="I36" s="110">
        <f t="shared" si="1"/>
        <v>18.969474630313531</v>
      </c>
      <c r="J36" s="85">
        <f>分析係数表!G39</f>
        <v>0.35350897115602997</v>
      </c>
      <c r="K36" s="111">
        <f t="shared" si="2"/>
        <v>6.7058794599325484</v>
      </c>
      <c r="L36" s="79"/>
      <c r="M36" s="80"/>
      <c r="N36" s="81">
        <f>分析係数表!H39</f>
        <v>3.855118358034283E-3</v>
      </c>
      <c r="O36" s="82">
        <f t="shared" si="3"/>
        <v>3.1409649638436343E-2</v>
      </c>
      <c r="P36" s="76">
        <f>分析係数表!C39</f>
        <v>1</v>
      </c>
      <c r="Q36" s="82">
        <f t="shared" si="4"/>
        <v>3.1409649638436343E-2</v>
      </c>
      <c r="R36" s="83">
        <v>3.4878975464419128E-2</v>
      </c>
      <c r="S36" s="84">
        <f t="shared" si="5"/>
        <v>19.004353605777951</v>
      </c>
      <c r="T36" s="85">
        <f>分析係数表!F39</f>
        <v>0.70417896888485121</v>
      </c>
      <c r="U36" s="86">
        <f t="shared" si="6"/>
        <v>13.382466126439821</v>
      </c>
      <c r="V36" s="87">
        <f>分析係数表!D39</f>
        <v>5.7687940040881215E-2</v>
      </c>
      <c r="W36" s="167">
        <f t="shared" si="7"/>
        <v>1</v>
      </c>
      <c r="X36" s="76">
        <f>分析係数表!E39</f>
        <v>7.3018396547808312E-2</v>
      </c>
      <c r="Y36" s="166">
        <f t="shared" si="8"/>
        <v>1</v>
      </c>
    </row>
    <row r="37" spans="1:25" x14ac:dyDescent="0.2">
      <c r="A37" s="6" t="s">
        <v>25</v>
      </c>
      <c r="B37" s="5" t="s">
        <v>40</v>
      </c>
      <c r="C37" s="90"/>
      <c r="D37" s="107">
        <f>投入係数表!AO37</f>
        <v>0</v>
      </c>
      <c r="E37" s="110">
        <f t="shared" si="9"/>
        <v>0</v>
      </c>
      <c r="F37" s="85">
        <f>分析係数表!C40</f>
        <v>0.83949490339266697</v>
      </c>
      <c r="G37" s="110">
        <f t="shared" si="0"/>
        <v>0</v>
      </c>
      <c r="H37" s="110">
        <v>2.5750506257849869E-3</v>
      </c>
      <c r="I37" s="110">
        <f t="shared" si="1"/>
        <v>2.5750506257849869E-3</v>
      </c>
      <c r="J37" s="85">
        <f>分析係数表!G40</f>
        <v>0.50502596749874351</v>
      </c>
      <c r="K37" s="111">
        <f t="shared" si="2"/>
        <v>1.3004674336453078E-3</v>
      </c>
      <c r="L37" s="79"/>
      <c r="M37" s="80"/>
      <c r="N37" s="81">
        <f>分析係数表!H40</f>
        <v>2.8775704886755897E-2</v>
      </c>
      <c r="O37" s="82">
        <f t="shared" si="3"/>
        <v>0.23445059908689986</v>
      </c>
      <c r="P37" s="76">
        <f>分析係数表!C40</f>
        <v>0.83949490339266697</v>
      </c>
      <c r="Q37" s="82">
        <f t="shared" si="4"/>
        <v>0.19682008303080989</v>
      </c>
      <c r="R37" s="83">
        <v>0.19695246044974307</v>
      </c>
      <c r="S37" s="84">
        <f t="shared" si="5"/>
        <v>0.19952751107552805</v>
      </c>
      <c r="T37" s="85">
        <f>分析係数表!F40</f>
        <v>0.7013737644496566</v>
      </c>
      <c r="U37" s="86">
        <f t="shared" si="6"/>
        <v>0.13994336155431367</v>
      </c>
      <c r="V37" s="87">
        <f>分析係数表!D40</f>
        <v>8.3012229854246944E-2</v>
      </c>
      <c r="W37" s="167">
        <f t="shared" si="7"/>
        <v>0</v>
      </c>
      <c r="X37" s="76">
        <f>分析係数表!E40</f>
        <v>5.1013570112246609E-2</v>
      </c>
      <c r="Y37" s="166">
        <f t="shared" si="8"/>
        <v>0</v>
      </c>
    </row>
    <row r="38" spans="1:25" x14ac:dyDescent="0.2">
      <c r="A38" s="6" t="s">
        <v>26</v>
      </c>
      <c r="B38" s="5" t="s">
        <v>276</v>
      </c>
      <c r="C38" s="90"/>
      <c r="D38" s="107">
        <f>投入係数表!AO38</f>
        <v>2.8735632183908046E-3</v>
      </c>
      <c r="E38" s="110">
        <f t="shared" si="9"/>
        <v>0.28735632183908044</v>
      </c>
      <c r="F38" s="85">
        <f>分析係数表!C41</f>
        <v>0.80611940933656756</v>
      </c>
      <c r="G38" s="110">
        <f t="shared" si="0"/>
        <v>0.23164350843004813</v>
      </c>
      <c r="H38" s="110">
        <v>0.23655028799541297</v>
      </c>
      <c r="I38" s="110">
        <f t="shared" si="1"/>
        <v>0.23655028799541297</v>
      </c>
      <c r="J38" s="85">
        <f>分析係数表!G41</f>
        <v>0.44252267454123601</v>
      </c>
      <c r="K38" s="111">
        <f t="shared" si="2"/>
        <v>0.10467886610722978</v>
      </c>
      <c r="L38" s="79"/>
      <c r="M38" s="80"/>
      <c r="N38" s="81">
        <f>分析係数表!H41</f>
        <v>5.550583676720789E-2</v>
      </c>
      <c r="O38" s="82">
        <f t="shared" si="3"/>
        <v>0.45223485346769066</v>
      </c>
      <c r="P38" s="76">
        <f>分析係数表!C41</f>
        <v>0.80611940933656756</v>
      </c>
      <c r="Q38" s="82">
        <f t="shared" si="4"/>
        <v>0.36455529295878397</v>
      </c>
      <c r="R38" s="83">
        <v>0.3709843694859899</v>
      </c>
      <c r="S38" s="84">
        <f t="shared" si="5"/>
        <v>0.6075346574814029</v>
      </c>
      <c r="T38" s="85">
        <f>分析係数表!F41</f>
        <v>0.54745834212191524</v>
      </c>
      <c r="U38" s="86">
        <f t="shared" si="6"/>
        <v>0.33259991636637448</v>
      </c>
      <c r="V38" s="87">
        <f>分析係数表!D41</f>
        <v>0.12049145749841805</v>
      </c>
      <c r="W38" s="167">
        <f t="shared" si="7"/>
        <v>0</v>
      </c>
      <c r="X38" s="76">
        <f>分析係数表!E41</f>
        <v>0.11680025311115798</v>
      </c>
      <c r="Y38" s="166">
        <f t="shared" si="8"/>
        <v>0</v>
      </c>
    </row>
    <row r="39" spans="1:25" x14ac:dyDescent="0.2">
      <c r="A39" s="6" t="s">
        <v>51</v>
      </c>
      <c r="B39" s="5" t="s">
        <v>367</v>
      </c>
      <c r="C39" s="90"/>
      <c r="D39" s="107">
        <f>投入係数表!AO39</f>
        <v>2.8735632183908046E-3</v>
      </c>
      <c r="E39" s="110">
        <f t="shared" si="9"/>
        <v>0.28735632183908044</v>
      </c>
      <c r="F39" s="85">
        <f>分析係数表!C42</f>
        <v>0.71104294478527608</v>
      </c>
      <c r="G39" s="110">
        <f>E39*F39</f>
        <v>0.2043226852831253</v>
      </c>
      <c r="H39" s="110">
        <v>0.21913405735119926</v>
      </c>
      <c r="I39" s="110">
        <f>C39+H39</f>
        <v>0.21913405735119926</v>
      </c>
      <c r="J39" s="85">
        <f>分析係数表!G42</f>
        <v>0.48544520547945208</v>
      </c>
      <c r="K39" s="111">
        <f>I39*J39</f>
        <v>0.10637757749839896</v>
      </c>
      <c r="L39" s="79"/>
      <c r="M39" s="80"/>
      <c r="N39" s="81">
        <f>分析係数表!H42</f>
        <v>1.3778114335729669E-2</v>
      </c>
      <c r="O39" s="82">
        <f t="shared" si="3"/>
        <v>0.11225744679451356</v>
      </c>
      <c r="P39" s="76">
        <f>分析係数表!C42</f>
        <v>0.71104294478527608</v>
      </c>
      <c r="Q39" s="82">
        <f>O39*P39</f>
        <v>7.9819865542847368E-2</v>
      </c>
      <c r="R39" s="83">
        <v>8.2488183627533851E-2</v>
      </c>
      <c r="S39" s="84">
        <f>I39+R39</f>
        <v>0.30162224097873314</v>
      </c>
      <c r="T39" s="85">
        <f>分析係数表!F42</f>
        <v>0.55821917808219179</v>
      </c>
      <c r="U39" s="86">
        <f>S39*T39</f>
        <v>0.16837131945045719</v>
      </c>
      <c r="V39" s="87">
        <f>分析係数表!D42</f>
        <v>0.36986301369863012</v>
      </c>
      <c r="W39" s="167">
        <f>ROUND(S39*V39,0)</f>
        <v>0</v>
      </c>
      <c r="X39" s="76">
        <f>分析係数表!E42</f>
        <v>0.3535958904109589</v>
      </c>
      <c r="Y39" s="166">
        <f>ROUND(S39*X39,0)</f>
        <v>0</v>
      </c>
    </row>
    <row r="40" spans="1:25" x14ac:dyDescent="0.2">
      <c r="A40" s="6" t="s">
        <v>194</v>
      </c>
      <c r="B40" s="5" t="s">
        <v>41</v>
      </c>
      <c r="C40" s="90"/>
      <c r="D40" s="107">
        <f>投入係数表!AO40</f>
        <v>3.1609195402298854E-2</v>
      </c>
      <c r="E40" s="110">
        <f t="shared" si="9"/>
        <v>3.1609195402298855</v>
      </c>
      <c r="F40" s="85">
        <f>分析係数表!C43</f>
        <v>0.39669527347252465</v>
      </c>
      <c r="G40" s="110">
        <f>E40*F40</f>
        <v>1.2539218414361413</v>
      </c>
      <c r="H40" s="110">
        <v>2.391324491910229</v>
      </c>
      <c r="I40" s="110">
        <f>C40+H40</f>
        <v>2.391324491910229</v>
      </c>
      <c r="J40" s="85">
        <f>分析係数表!G43</f>
        <v>0.35613275613275613</v>
      </c>
      <c r="K40" s="111">
        <f>I40*J40</f>
        <v>0.85162898211175253</v>
      </c>
      <c r="L40" s="79"/>
      <c r="M40" s="80"/>
      <c r="N40" s="81">
        <f>分析係数表!H43</f>
        <v>3.7184190080937818E-2</v>
      </c>
      <c r="O40" s="82">
        <f t="shared" si="3"/>
        <v>0.3029588910278771</v>
      </c>
      <c r="P40" s="76">
        <f>分析係数表!C43</f>
        <v>0.39669527347252465</v>
      </c>
      <c r="Q40" s="82">
        <f>O40*P40</f>
        <v>0.1201823601272365</v>
      </c>
      <c r="R40" s="83">
        <v>0.19642329297976965</v>
      </c>
      <c r="S40" s="84">
        <f>I40+R40</f>
        <v>2.5877477848899986</v>
      </c>
      <c r="T40" s="85">
        <f>分析係数表!F43</f>
        <v>0.65281385281385285</v>
      </c>
      <c r="U40" s="86">
        <f>S40*T40</f>
        <v>1.6893176015645532</v>
      </c>
      <c r="V40" s="87">
        <f>分析係数表!D43</f>
        <v>0.13751803751803751</v>
      </c>
      <c r="W40" s="167">
        <f>ROUND(S40*V40,0)</f>
        <v>0</v>
      </c>
      <c r="X40" s="76">
        <f>分析係数表!E43</f>
        <v>9.1486291486291491E-2</v>
      </c>
      <c r="Y40" s="166">
        <f>ROUND(S40*X40,0)</f>
        <v>0</v>
      </c>
    </row>
    <row r="41" spans="1:25" x14ac:dyDescent="0.2">
      <c r="A41" s="6" t="s">
        <v>340</v>
      </c>
      <c r="B41" s="5" t="s">
        <v>42</v>
      </c>
      <c r="C41" s="90"/>
      <c r="D41" s="107">
        <f>投入係数表!AO41</f>
        <v>0</v>
      </c>
      <c r="E41" s="110">
        <f t="shared" si="9"/>
        <v>0</v>
      </c>
      <c r="F41" s="85">
        <f>分析係数表!C44</f>
        <v>0.38370118845500845</v>
      </c>
      <c r="G41" s="110">
        <f>E41*F41</f>
        <v>0</v>
      </c>
      <c r="H41" s="110">
        <v>8.2664199281806561E-3</v>
      </c>
      <c r="I41" s="110">
        <f>C41+H41</f>
        <v>8.2664199281806561E-3</v>
      </c>
      <c r="J41" s="85">
        <f>分析係数表!G44</f>
        <v>0.26240733113673803</v>
      </c>
      <c r="K41" s="111">
        <f>I41*J41</f>
        <v>2.1691691914094316E-3</v>
      </c>
      <c r="L41" s="79"/>
      <c r="M41" s="80"/>
      <c r="N41" s="81">
        <f>分析係数表!H44</f>
        <v>0.11164108061327853</v>
      </c>
      <c r="O41" s="82">
        <f t="shared" si="3"/>
        <v>0.9095978129987996</v>
      </c>
      <c r="P41" s="76">
        <f>分析係数表!C44</f>
        <v>0.38370118845500845</v>
      </c>
      <c r="Q41" s="82">
        <f>O41*P41</f>
        <v>0.34901376186371597</v>
      </c>
      <c r="R41" s="83">
        <v>0.35440649713137212</v>
      </c>
      <c r="S41" s="84">
        <f>I41+R41</f>
        <v>0.36267291705955279</v>
      </c>
      <c r="T41" s="85">
        <f>分析係数表!F44</f>
        <v>0.45680601317957165</v>
      </c>
      <c r="U41" s="86">
        <f>S41*T41</f>
        <v>0.16567116933017978</v>
      </c>
      <c r="V41" s="87">
        <f>分析係数表!D44</f>
        <v>0.17087108731466227</v>
      </c>
      <c r="W41" s="167">
        <f>ROUND(S41*V41,0)</f>
        <v>0</v>
      </c>
      <c r="X41" s="76">
        <f>分析係数表!E44</f>
        <v>0.10131795716639209</v>
      </c>
      <c r="Y41" s="166">
        <f>ROUND(S41*X41,0)</f>
        <v>0</v>
      </c>
    </row>
    <row r="42" spans="1:25" x14ac:dyDescent="0.2">
      <c r="A42" s="6" t="s">
        <v>341</v>
      </c>
      <c r="B42" s="5" t="s">
        <v>278</v>
      </c>
      <c r="C42" s="90"/>
      <c r="D42" s="107">
        <f>投入係数表!AO42</f>
        <v>0</v>
      </c>
      <c r="E42" s="110">
        <f t="shared" si="9"/>
        <v>0</v>
      </c>
      <c r="F42" s="85">
        <f>分析係数表!C45</f>
        <v>1</v>
      </c>
      <c r="G42" s="110">
        <f>E42*F42</f>
        <v>0</v>
      </c>
      <c r="H42" s="110">
        <v>7.3737287608157051E-2</v>
      </c>
      <c r="I42" s="110">
        <f>C42+H42</f>
        <v>7.3737287608157051E-2</v>
      </c>
      <c r="J42" s="85">
        <f>分析係数表!G45</f>
        <v>0</v>
      </c>
      <c r="K42" s="111">
        <f>I42*J42</f>
        <v>0</v>
      </c>
      <c r="L42" s="79"/>
      <c r="M42" s="80"/>
      <c r="N42" s="81">
        <f>分析係数表!H45</f>
        <v>0</v>
      </c>
      <c r="O42" s="82">
        <f t="shared" si="3"/>
        <v>0</v>
      </c>
      <c r="P42" s="76">
        <f>分析係数表!C45</f>
        <v>1</v>
      </c>
      <c r="Q42" s="82">
        <f>O42*P42</f>
        <v>0</v>
      </c>
      <c r="R42" s="83">
        <v>4.7727251290796847E-3</v>
      </c>
      <c r="S42" s="84">
        <f>I42+R42</f>
        <v>7.8510012737236734E-2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201">
        <f>最終需要_まとめ!C44</f>
        <v>100</v>
      </c>
      <c r="D43" s="107">
        <f>投入係数表!AO43</f>
        <v>0</v>
      </c>
      <c r="E43" s="110">
        <f t="shared" si="9"/>
        <v>0</v>
      </c>
      <c r="F43" s="85">
        <f>分析係数表!C46</f>
        <v>8.9294904786412777E-2</v>
      </c>
      <c r="G43" s="110">
        <f>E43*F43</f>
        <v>0</v>
      </c>
      <c r="H43" s="110">
        <v>2.0866232562260029E-2</v>
      </c>
      <c r="I43" s="110">
        <f>C43+H43</f>
        <v>100.02086623256226</v>
      </c>
      <c r="J43" s="85">
        <f>分析係数表!G46</f>
        <v>8.6206896551724137E-3</v>
      </c>
      <c r="K43" s="111">
        <f>I43*J43</f>
        <v>0.86224884683243319</v>
      </c>
      <c r="L43" s="79"/>
      <c r="M43" s="80"/>
      <c r="N43" s="81">
        <f>分析係数表!H46</f>
        <v>2.2501303069342959E-2</v>
      </c>
      <c r="O43" s="82">
        <f t="shared" si="3"/>
        <v>0.18332979176719991</v>
      </c>
      <c r="P43" s="76">
        <f>分析係数表!C46</f>
        <v>8.9294904786412777E-2</v>
      </c>
      <c r="Q43" s="82">
        <f>O43*P43</f>
        <v>1.6370416300364996E-2</v>
      </c>
      <c r="R43" s="83">
        <v>1.8292808900636552E-2</v>
      </c>
      <c r="S43" s="84">
        <f>I43+R43</f>
        <v>100.0391590414629</v>
      </c>
      <c r="T43" s="85">
        <f>分析係数表!F46</f>
        <v>0.31609195402298851</v>
      </c>
      <c r="U43" s="86">
        <f>S43*T43</f>
        <v>31.621573260232523</v>
      </c>
      <c r="V43" s="87">
        <f>分析係数表!D46</f>
        <v>1.4367816091954023E-2</v>
      </c>
      <c r="W43" s="167">
        <f>ROUND(S43*V43,0)</f>
        <v>1</v>
      </c>
      <c r="X43" s="76">
        <f>分析係数表!E46</f>
        <v>4.3103448275862072E-2</v>
      </c>
      <c r="Y43" s="166">
        <f>ROUND(S43*X43,0)</f>
        <v>4</v>
      </c>
    </row>
    <row r="44" spans="1:25" x14ac:dyDescent="0.2">
      <c r="A44" s="192">
        <v>40</v>
      </c>
      <c r="B44" s="14" t="s">
        <v>150</v>
      </c>
      <c r="C44" s="197">
        <f>SUM(C5:C43)</f>
        <v>100</v>
      </c>
      <c r="D44" s="108">
        <f>投入係数表!AO44</f>
        <v>0.68103448275862066</v>
      </c>
      <c r="E44" s="96">
        <f>SUM(E5:E43)</f>
        <v>68.103448275862064</v>
      </c>
      <c r="F44" s="98">
        <f>分析係数表!C47</f>
        <v>0.47263002368346718</v>
      </c>
      <c r="G44" s="96">
        <f>SUM(G5:G43)</f>
        <v>32.491872031325435</v>
      </c>
      <c r="H44" s="96">
        <f>SUM(H5:H43)</f>
        <v>36.6140075879931</v>
      </c>
      <c r="I44" s="96">
        <f>SUM(I5:I43)</f>
        <v>136.61400758799309</v>
      </c>
      <c r="J44" s="98">
        <f>分析係数表!G47</f>
        <v>0.26462048578521241</v>
      </c>
      <c r="K44" s="112">
        <f>SUM(K5:K43)</f>
        <v>12.994447987603436</v>
      </c>
      <c r="L44" s="94">
        <f>最終需要_まとめ!$L$33</f>
        <v>0.627</v>
      </c>
      <c r="M44" s="91">
        <f>K44*L44</f>
        <v>8.1475188882273546</v>
      </c>
      <c r="N44" s="95">
        <f>分析係数表!H47</f>
        <v>1</v>
      </c>
      <c r="O44" s="96">
        <f>SUM(O5:O43)</f>
        <v>8.1475188882273564</v>
      </c>
      <c r="P44" s="92">
        <f>分析係数表!C47</f>
        <v>0.47263002368346718</v>
      </c>
      <c r="Q44" s="96">
        <f>SUM(Q5:Q43)</f>
        <v>3.4778903069453437</v>
      </c>
      <c r="R44" s="91">
        <f>SUM(R5:R43)</f>
        <v>3.906519450255606</v>
      </c>
      <c r="S44" s="97">
        <f>SUM(S5:S43)</f>
        <v>140.5205270382487</v>
      </c>
      <c r="T44" s="98">
        <f>分析係数表!F47</f>
        <v>0.52662257348619745</v>
      </c>
      <c r="U44" s="99">
        <f>SUM(U5:U43)</f>
        <v>58.135639667063472</v>
      </c>
      <c r="V44" s="100">
        <f>分析係数表!D47</f>
        <v>0.12117876158981061</v>
      </c>
      <c r="W44" s="164">
        <f>SUM(W5:W43)</f>
        <v>3</v>
      </c>
      <c r="X44" s="92">
        <f>分析係数表!E47</f>
        <v>8.7670283594003556E-2</v>
      </c>
      <c r="Y44" s="165">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T8" activePane="bottomRight" state="frozen"/>
      <selection activeCell="F63" sqref="F63"/>
      <selection pane="topRight" activeCell="F63" sqref="F63"/>
      <selection pane="bottomLeft" activeCell="F63" sqref="F63"/>
      <selection pane="bottomRight" activeCell="AE3" sqref="AE3"/>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3" t="s">
        <v>547</v>
      </c>
      <c r="K1" s="393" t="s">
        <v>547</v>
      </c>
    </row>
    <row r="2" spans="1:49" x14ac:dyDescent="0.2">
      <c r="A2" s="1" t="s">
        <v>59</v>
      </c>
      <c r="K2" s="1" t="s">
        <v>188</v>
      </c>
      <c r="R2" s="48" t="s">
        <v>214</v>
      </c>
      <c r="Z2" s="48" t="s">
        <v>60</v>
      </c>
      <c r="AK2" s="48" t="s">
        <v>61</v>
      </c>
    </row>
    <row r="3" spans="1:49" x14ac:dyDescent="0.2">
      <c r="K3" s="1" t="s">
        <v>62</v>
      </c>
      <c r="R3" s="48" t="s">
        <v>63</v>
      </c>
      <c r="Z3" s="48" t="s">
        <v>64</v>
      </c>
      <c r="AK3" s="48" t="s">
        <v>64</v>
      </c>
    </row>
    <row r="4" spans="1:49" x14ac:dyDescent="0.2">
      <c r="W4" s="209"/>
      <c r="Z4" s="48" t="s">
        <v>65</v>
      </c>
      <c r="AP4" s="210" t="s">
        <v>543</v>
      </c>
      <c r="AU4" s="48" t="s">
        <v>385</v>
      </c>
    </row>
    <row r="5" spans="1:49" x14ac:dyDescent="0.2">
      <c r="A5" s="211"/>
      <c r="B5" s="51"/>
      <c r="C5" s="104"/>
      <c r="D5" s="51"/>
      <c r="E5" s="51"/>
      <c r="F5" s="51"/>
      <c r="G5" s="51"/>
      <c r="H5" s="105"/>
      <c r="K5" s="211"/>
      <c r="L5" s="105"/>
      <c r="M5" s="212" t="s">
        <v>66</v>
      </c>
      <c r="N5" s="155" t="s">
        <v>66</v>
      </c>
      <c r="O5" s="114"/>
      <c r="P5" s="105"/>
      <c r="R5" s="104"/>
      <c r="S5" s="51"/>
      <c r="T5" s="374" t="s">
        <v>66</v>
      </c>
      <c r="U5" s="375"/>
      <c r="V5" s="376"/>
      <c r="W5" s="458" t="s">
        <v>67</v>
      </c>
      <c r="X5" s="459"/>
      <c r="Z5" s="104"/>
      <c r="AA5" s="105"/>
      <c r="AB5" s="371"/>
      <c r="AC5" s="371"/>
      <c r="AD5" s="371"/>
      <c r="AE5" s="371"/>
      <c r="AF5" s="371"/>
      <c r="AG5" s="371"/>
      <c r="AH5" s="114"/>
      <c r="AI5" s="114"/>
      <c r="AK5" s="104"/>
      <c r="AL5" s="51"/>
      <c r="AM5" s="114"/>
      <c r="AN5" s="105"/>
      <c r="AP5" s="211"/>
      <c r="AQ5" s="105"/>
      <c r="AR5" s="212" t="s">
        <v>386</v>
      </c>
      <c r="AS5" s="155"/>
      <c r="AT5" s="155" t="s">
        <v>386</v>
      </c>
      <c r="AU5" s="212"/>
      <c r="AV5" s="114"/>
      <c r="AW5" s="105"/>
    </row>
    <row r="6" spans="1:49" ht="36" x14ac:dyDescent="0.2">
      <c r="A6" s="213" t="s">
        <v>1</v>
      </c>
      <c r="B6" s="158" t="s">
        <v>349</v>
      </c>
      <c r="C6" s="214" t="s">
        <v>546</v>
      </c>
      <c r="D6" s="215" t="s">
        <v>211</v>
      </c>
      <c r="E6" s="215" t="s">
        <v>212</v>
      </c>
      <c r="F6" s="215" t="s">
        <v>68</v>
      </c>
      <c r="G6" s="215" t="s">
        <v>69</v>
      </c>
      <c r="H6" s="216" t="s">
        <v>70</v>
      </c>
      <c r="I6" s="215"/>
      <c r="K6" s="213" t="s">
        <v>1</v>
      </c>
      <c r="L6" s="158" t="s">
        <v>349</v>
      </c>
      <c r="M6" s="217" t="s">
        <v>544</v>
      </c>
      <c r="N6" s="215" t="s">
        <v>71</v>
      </c>
      <c r="O6" s="217" t="s">
        <v>72</v>
      </c>
      <c r="P6" s="216" t="s">
        <v>546</v>
      </c>
      <c r="R6" s="213" t="s">
        <v>1</v>
      </c>
      <c r="S6" s="158" t="s">
        <v>349</v>
      </c>
      <c r="T6" s="377" t="s">
        <v>439</v>
      </c>
      <c r="U6" s="378" t="s">
        <v>350</v>
      </c>
      <c r="V6" s="379" t="s">
        <v>351</v>
      </c>
      <c r="W6" s="218" t="s">
        <v>211</v>
      </c>
      <c r="X6" s="218" t="s">
        <v>213</v>
      </c>
      <c r="Z6" s="213" t="s">
        <v>1</v>
      </c>
      <c r="AA6" s="158" t="s">
        <v>349</v>
      </c>
      <c r="AB6" s="372" t="s">
        <v>53</v>
      </c>
      <c r="AC6" s="372" t="s">
        <v>54</v>
      </c>
      <c r="AD6" s="372" t="s">
        <v>55</v>
      </c>
      <c r="AE6" s="372" t="s">
        <v>56</v>
      </c>
      <c r="AF6" s="372" t="s">
        <v>57</v>
      </c>
      <c r="AG6" s="372" t="s">
        <v>548</v>
      </c>
      <c r="AH6" s="217" t="s">
        <v>73</v>
      </c>
      <c r="AI6" s="217" t="s">
        <v>74</v>
      </c>
      <c r="AK6" s="213" t="s">
        <v>1</v>
      </c>
      <c r="AL6" s="158" t="s">
        <v>349</v>
      </c>
      <c r="AM6" s="217" t="s">
        <v>44</v>
      </c>
      <c r="AN6" s="216" t="s">
        <v>75</v>
      </c>
      <c r="AP6" s="213" t="s">
        <v>1</v>
      </c>
      <c r="AQ6" s="158" t="s">
        <v>349</v>
      </c>
      <c r="AR6" s="217" t="s">
        <v>544</v>
      </c>
      <c r="AS6" s="215" t="s">
        <v>352</v>
      </c>
      <c r="AT6" s="215" t="s">
        <v>71</v>
      </c>
      <c r="AU6" s="217" t="s">
        <v>545</v>
      </c>
      <c r="AV6" s="217" t="s">
        <v>72</v>
      </c>
      <c r="AW6" s="216" t="s">
        <v>546</v>
      </c>
    </row>
    <row r="7" spans="1:49" x14ac:dyDescent="0.2">
      <c r="A7" s="219"/>
      <c r="B7" s="126"/>
      <c r="C7" s="103"/>
      <c r="H7" s="158"/>
      <c r="K7" s="219"/>
      <c r="L7" s="220"/>
      <c r="M7" s="221" t="s">
        <v>76</v>
      </c>
      <c r="N7" s="222" t="s">
        <v>77</v>
      </c>
      <c r="O7" s="221" t="s">
        <v>78</v>
      </c>
      <c r="P7" s="223" t="s">
        <v>79</v>
      </c>
      <c r="R7" s="219"/>
      <c r="S7" s="220"/>
      <c r="T7" s="380" t="s">
        <v>80</v>
      </c>
      <c r="U7" s="381"/>
      <c r="V7" s="382"/>
      <c r="W7" s="221" t="s">
        <v>81</v>
      </c>
      <c r="X7" s="221" t="s">
        <v>82</v>
      </c>
      <c r="Z7" s="219"/>
      <c r="AA7" s="220"/>
      <c r="AB7" s="373" t="s">
        <v>84</v>
      </c>
      <c r="AC7" s="373" t="s">
        <v>85</v>
      </c>
      <c r="AD7" s="373" t="s">
        <v>86</v>
      </c>
      <c r="AE7" s="373" t="s">
        <v>87</v>
      </c>
      <c r="AF7" s="373" t="s">
        <v>88</v>
      </c>
      <c r="AG7" s="373" t="s">
        <v>89</v>
      </c>
      <c r="AH7" s="221" t="s">
        <v>90</v>
      </c>
      <c r="AI7" s="221" t="s">
        <v>91</v>
      </c>
      <c r="AK7" s="219"/>
      <c r="AL7" s="220"/>
      <c r="AM7" s="221" t="s">
        <v>84</v>
      </c>
      <c r="AN7" s="223" t="s">
        <v>92</v>
      </c>
      <c r="AP7" s="219"/>
      <c r="AQ7" s="220"/>
      <c r="AR7" s="221" t="s">
        <v>387</v>
      </c>
      <c r="AS7" s="222" t="s">
        <v>388</v>
      </c>
      <c r="AT7" s="222" t="s">
        <v>389</v>
      </c>
      <c r="AU7" s="221" t="s">
        <v>390</v>
      </c>
      <c r="AV7" s="221" t="s">
        <v>391</v>
      </c>
      <c r="AW7" s="223" t="s">
        <v>392</v>
      </c>
    </row>
    <row r="8" spans="1:49" x14ac:dyDescent="0.2">
      <c r="A8" s="224" t="s">
        <v>263</v>
      </c>
      <c r="B8" s="158" t="s">
        <v>264</v>
      </c>
      <c r="C8" s="402">
        <f t="shared" ref="C8:C41" si="0">P8</f>
        <v>1</v>
      </c>
      <c r="D8" s="403">
        <f t="shared" ref="D8:E41" si="1">W8</f>
        <v>0.2219933704502301</v>
      </c>
      <c r="E8" s="403">
        <f t="shared" si="1"/>
        <v>0.14173076304186916</v>
      </c>
      <c r="F8" s="403">
        <f t="shared" ref="F8:G41" si="2">AH8</f>
        <v>0.45142084768126667</v>
      </c>
      <c r="G8" s="403">
        <f t="shared" si="2"/>
        <v>0.11965371866250442</v>
      </c>
      <c r="H8" s="404">
        <f t="shared" ref="H8:H41" si="3">AN8</f>
        <v>1.2017741412035444E-2</v>
      </c>
      <c r="K8" s="224" t="s">
        <v>263</v>
      </c>
      <c r="L8" s="158" t="s">
        <v>264</v>
      </c>
      <c r="M8" s="383">
        <f>取引基本表!AX5</f>
        <v>9567</v>
      </c>
      <c r="N8" s="367">
        <f>ABS(取引基本表!BB5)</f>
        <v>0</v>
      </c>
      <c r="O8" s="411">
        <f t="shared" ref="O8:O41" si="4">N8/M8</f>
        <v>0</v>
      </c>
      <c r="P8" s="407">
        <f t="shared" ref="P8:P43" si="5">1-O8</f>
        <v>1</v>
      </c>
      <c r="R8" s="224" t="s">
        <v>263</v>
      </c>
      <c r="S8" s="158" t="s">
        <v>264</v>
      </c>
      <c r="T8" s="365">
        <f>取引基本表!BD5</f>
        <v>31073</v>
      </c>
      <c r="U8" s="446">
        <f>雇用表!AA5</f>
        <v>6898</v>
      </c>
      <c r="V8" s="447">
        <f>雇用表!AA51</f>
        <v>4404</v>
      </c>
      <c r="W8" s="413">
        <f>U8/T8</f>
        <v>0.2219933704502301</v>
      </c>
      <c r="X8" s="413">
        <f>V8/T8</f>
        <v>0.14173076304186916</v>
      </c>
      <c r="Z8" s="224" t="s">
        <v>263</v>
      </c>
      <c r="AA8" s="48" t="s">
        <v>264</v>
      </c>
      <c r="AB8" s="450">
        <f t="array" ref="AB8:AF47">TRANSPOSE(取引基本表!C46:AP50)</f>
        <v>3718</v>
      </c>
      <c r="AC8" s="451">
        <v>6266</v>
      </c>
      <c r="AD8" s="451">
        <v>4967</v>
      </c>
      <c r="AE8" s="451">
        <v>1235</v>
      </c>
      <c r="AF8" s="451">
        <v>-2159</v>
      </c>
      <c r="AG8" s="368">
        <f t="array" ref="AG8:AG47">TRANSPOSE(取引基本表!C52:AP52)</f>
        <v>31073</v>
      </c>
      <c r="AH8" s="404">
        <f>SUM(AB8:AF8)/AG8</f>
        <v>0.45142084768126667</v>
      </c>
      <c r="AI8" s="415">
        <f>AB8/AG8</f>
        <v>0.11965371866250442</v>
      </c>
      <c r="AK8" s="224" t="s">
        <v>263</v>
      </c>
      <c r="AL8" s="158" t="s">
        <v>264</v>
      </c>
      <c r="AM8" s="383">
        <f>取引基本表!AR5</f>
        <v>1222</v>
      </c>
      <c r="AN8" s="407">
        <f t="shared" ref="AN8:AN47" si="6">AM8/AM$47</f>
        <v>1.2017741412035444E-2</v>
      </c>
      <c r="AP8" s="224" t="s">
        <v>263</v>
      </c>
      <c r="AQ8" s="158" t="s">
        <v>264</v>
      </c>
      <c r="AR8" s="386">
        <f>取引基本表!AX5</f>
        <v>9567</v>
      </c>
      <c r="AS8" s="387">
        <f>取引基本表!AY5</f>
        <v>21506</v>
      </c>
      <c r="AT8" s="387">
        <f>ABS(取引基本表!BB5)</f>
        <v>0</v>
      </c>
      <c r="AU8" s="388">
        <f>AS8-AT8</f>
        <v>21506</v>
      </c>
      <c r="AV8" s="411">
        <v>0.83011676085593211</v>
      </c>
      <c r="AW8" s="407">
        <v>0.16988323914406789</v>
      </c>
    </row>
    <row r="9" spans="1:49" x14ac:dyDescent="0.2">
      <c r="A9" s="225" t="s">
        <v>219</v>
      </c>
      <c r="B9" s="158" t="s">
        <v>265</v>
      </c>
      <c r="C9" s="405">
        <f t="shared" si="0"/>
        <v>0.51136363636363635</v>
      </c>
      <c r="D9" s="406">
        <f t="shared" si="1"/>
        <v>0.13402061855670103</v>
      </c>
      <c r="E9" s="406">
        <f t="shared" si="1"/>
        <v>0</v>
      </c>
      <c r="F9" s="406">
        <f t="shared" si="2"/>
        <v>0.69072164948453607</v>
      </c>
      <c r="G9" s="406">
        <f t="shared" si="2"/>
        <v>0.25773195876288657</v>
      </c>
      <c r="H9" s="407">
        <f t="shared" si="3"/>
        <v>6.2940707886274014E-4</v>
      </c>
      <c r="K9" s="225" t="s">
        <v>219</v>
      </c>
      <c r="L9" s="158" t="s">
        <v>265</v>
      </c>
      <c r="M9" s="383">
        <f>取引基本表!AX6</f>
        <v>176</v>
      </c>
      <c r="N9" s="367">
        <f>ABS(取引基本表!BB6)</f>
        <v>86</v>
      </c>
      <c r="O9" s="411">
        <f t="shared" si="4"/>
        <v>0.48863636363636365</v>
      </c>
      <c r="P9" s="407">
        <f t="shared" si="5"/>
        <v>0.51136363636363635</v>
      </c>
      <c r="R9" s="225" t="s">
        <v>219</v>
      </c>
      <c r="S9" s="158" t="s">
        <v>265</v>
      </c>
      <c r="T9" s="365">
        <f>取引基本表!BD6</f>
        <v>97</v>
      </c>
      <c r="U9" s="446">
        <f>雇用表!AA6</f>
        <v>13</v>
      </c>
      <c r="V9" s="447">
        <f>雇用表!AA52</f>
        <v>0</v>
      </c>
      <c r="W9" s="413">
        <f t="shared" ref="W9:W47" si="7">U9/T9</f>
        <v>0.13402061855670103</v>
      </c>
      <c r="X9" s="413">
        <f t="shared" ref="X9:X47" si="8">V9/T9</f>
        <v>0</v>
      </c>
      <c r="Z9" s="225" t="s">
        <v>219</v>
      </c>
      <c r="AA9" s="48" t="s">
        <v>265</v>
      </c>
      <c r="AB9" s="452">
        <v>25</v>
      </c>
      <c r="AC9" s="387">
        <v>37</v>
      </c>
      <c r="AD9" s="387">
        <v>6</v>
      </c>
      <c r="AE9" s="387">
        <v>2</v>
      </c>
      <c r="AF9" s="387">
        <v>-3</v>
      </c>
      <c r="AG9" s="369">
        <v>97</v>
      </c>
      <c r="AH9" s="407">
        <f t="shared" ref="AH9:AH41" si="9">SUM(AB9:AF9)/AG9</f>
        <v>0.69072164948453607</v>
      </c>
      <c r="AI9" s="411">
        <f t="shared" ref="AI9:AI41" si="10">AB9/AG9</f>
        <v>0.25773195876288657</v>
      </c>
      <c r="AK9" s="225" t="s">
        <v>219</v>
      </c>
      <c r="AL9" s="158" t="s">
        <v>265</v>
      </c>
      <c r="AM9" s="383">
        <f>取引基本表!AR6</f>
        <v>64</v>
      </c>
      <c r="AN9" s="407">
        <f t="shared" si="6"/>
        <v>6.2940707886274014E-4</v>
      </c>
      <c r="AP9" s="225" t="s">
        <v>219</v>
      </c>
      <c r="AQ9" s="158" t="s">
        <v>265</v>
      </c>
      <c r="AR9" s="386">
        <f>取引基本表!AX6</f>
        <v>176</v>
      </c>
      <c r="AS9" s="387">
        <f>取引基本表!AY6</f>
        <v>7</v>
      </c>
      <c r="AT9" s="387">
        <f>ABS(取引基本表!BB6)</f>
        <v>86</v>
      </c>
      <c r="AU9" s="388">
        <f t="shared" ref="AU9:AU47" si="11">AS9-AT9</f>
        <v>-79</v>
      </c>
      <c r="AV9" s="411">
        <v>0.59023354564755837</v>
      </c>
      <c r="AW9" s="407">
        <v>0.40976645435244163</v>
      </c>
    </row>
    <row r="10" spans="1:49" x14ac:dyDescent="0.2">
      <c r="A10" s="225" t="s">
        <v>220</v>
      </c>
      <c r="B10" s="158" t="s">
        <v>266</v>
      </c>
      <c r="C10" s="405">
        <f t="shared" si="0"/>
        <v>1</v>
      </c>
      <c r="D10" s="406">
        <f t="shared" si="1"/>
        <v>0.10527566539923955</v>
      </c>
      <c r="E10" s="406">
        <f t="shared" si="1"/>
        <v>7.4144486692015205E-2</v>
      </c>
      <c r="F10" s="406">
        <f t="shared" si="2"/>
        <v>0.51806083650190116</v>
      </c>
      <c r="G10" s="406">
        <f t="shared" si="2"/>
        <v>0.17918250950570341</v>
      </c>
      <c r="H10" s="407">
        <f t="shared" si="3"/>
        <v>1.2293107009037892E-3</v>
      </c>
      <c r="K10" s="225" t="s">
        <v>220</v>
      </c>
      <c r="L10" s="158" t="s">
        <v>266</v>
      </c>
      <c r="M10" s="383">
        <f>取引基本表!AX7</f>
        <v>1073</v>
      </c>
      <c r="N10" s="367">
        <f>ABS(取引基本表!BB7)</f>
        <v>0</v>
      </c>
      <c r="O10" s="411">
        <f t="shared" si="4"/>
        <v>0</v>
      </c>
      <c r="P10" s="407">
        <f t="shared" si="5"/>
        <v>1</v>
      </c>
      <c r="R10" s="225" t="s">
        <v>220</v>
      </c>
      <c r="S10" s="158" t="s">
        <v>266</v>
      </c>
      <c r="T10" s="365">
        <f>取引基本表!BD7</f>
        <v>4208</v>
      </c>
      <c r="U10" s="446">
        <f>雇用表!AA7</f>
        <v>443</v>
      </c>
      <c r="V10" s="447">
        <f>雇用表!AA53</f>
        <v>312</v>
      </c>
      <c r="W10" s="413">
        <f t="shared" si="7"/>
        <v>0.10527566539923955</v>
      </c>
      <c r="X10" s="413">
        <f t="shared" si="8"/>
        <v>7.4144486692015205E-2</v>
      </c>
      <c r="Z10" s="225" t="s">
        <v>220</v>
      </c>
      <c r="AA10" s="48" t="s">
        <v>266</v>
      </c>
      <c r="AB10" s="452">
        <v>754</v>
      </c>
      <c r="AC10" s="387">
        <v>622</v>
      </c>
      <c r="AD10" s="387">
        <v>590</v>
      </c>
      <c r="AE10" s="387">
        <v>218</v>
      </c>
      <c r="AF10" s="387">
        <v>-4</v>
      </c>
      <c r="AG10" s="369">
        <v>4208</v>
      </c>
      <c r="AH10" s="407">
        <f t="shared" si="9"/>
        <v>0.51806083650190116</v>
      </c>
      <c r="AI10" s="411">
        <f t="shared" si="10"/>
        <v>0.17918250950570341</v>
      </c>
      <c r="AK10" s="225" t="s">
        <v>220</v>
      </c>
      <c r="AL10" s="158" t="s">
        <v>266</v>
      </c>
      <c r="AM10" s="383">
        <f>取引基本表!AR7</f>
        <v>125</v>
      </c>
      <c r="AN10" s="407">
        <f t="shared" si="6"/>
        <v>1.2293107009037892E-3</v>
      </c>
      <c r="AP10" s="225" t="s">
        <v>220</v>
      </c>
      <c r="AQ10" s="158" t="s">
        <v>266</v>
      </c>
      <c r="AR10" s="386">
        <f>取引基本表!AX7</f>
        <v>1073</v>
      </c>
      <c r="AS10" s="387">
        <f>取引基本表!AY7</f>
        <v>3135</v>
      </c>
      <c r="AT10" s="387">
        <f>ABS(取引基本表!BB7)</f>
        <v>0</v>
      </c>
      <c r="AU10" s="388">
        <f t="shared" si="11"/>
        <v>3135</v>
      </c>
      <c r="AV10" s="411">
        <v>0.31992289294256238</v>
      </c>
      <c r="AW10" s="407">
        <v>0.68007710705743762</v>
      </c>
    </row>
    <row r="11" spans="1:49" x14ac:dyDescent="0.2">
      <c r="A11" s="225" t="s">
        <v>221</v>
      </c>
      <c r="B11" s="158" t="s">
        <v>27</v>
      </c>
      <c r="C11" s="405">
        <f t="shared" si="0"/>
        <v>1.1623683254631256E-2</v>
      </c>
      <c r="D11" s="406">
        <f t="shared" si="1"/>
        <v>8.3333333333333329E-2</v>
      </c>
      <c r="E11" s="406">
        <f t="shared" si="1"/>
        <v>6.25E-2</v>
      </c>
      <c r="F11" s="406">
        <f t="shared" si="2"/>
        <v>0.60416666666666663</v>
      </c>
      <c r="G11" s="406">
        <f t="shared" si="2"/>
        <v>0.35416666666666669</v>
      </c>
      <c r="H11" s="407">
        <f t="shared" si="3"/>
        <v>-1.9668971214460629E-5</v>
      </c>
      <c r="K11" s="225" t="s">
        <v>221</v>
      </c>
      <c r="L11" s="158" t="s">
        <v>27</v>
      </c>
      <c r="M11" s="383">
        <f>取引基本表!AX8</f>
        <v>2753</v>
      </c>
      <c r="N11" s="367">
        <f>ABS(取引基本表!BB8)</f>
        <v>2721</v>
      </c>
      <c r="O11" s="411">
        <f t="shared" si="4"/>
        <v>0.98837631674536874</v>
      </c>
      <c r="P11" s="407">
        <f t="shared" si="5"/>
        <v>1.1623683254631256E-2</v>
      </c>
      <c r="R11" s="225" t="s">
        <v>221</v>
      </c>
      <c r="S11" s="158" t="s">
        <v>27</v>
      </c>
      <c r="T11" s="365">
        <f>取引基本表!BD8</f>
        <v>48</v>
      </c>
      <c r="U11" s="446">
        <f>雇用表!AA8</f>
        <v>4</v>
      </c>
      <c r="V11" s="447">
        <f>雇用表!AA54</f>
        <v>3</v>
      </c>
      <c r="W11" s="413">
        <f t="shared" si="7"/>
        <v>8.3333333333333329E-2</v>
      </c>
      <c r="X11" s="413">
        <f t="shared" si="8"/>
        <v>6.25E-2</v>
      </c>
      <c r="Z11" s="225" t="s">
        <v>221</v>
      </c>
      <c r="AA11" s="48" t="s">
        <v>27</v>
      </c>
      <c r="AB11" s="452">
        <v>17</v>
      </c>
      <c r="AC11" s="387">
        <v>3</v>
      </c>
      <c r="AD11" s="387">
        <v>5</v>
      </c>
      <c r="AE11" s="387">
        <v>4</v>
      </c>
      <c r="AF11" s="387">
        <v>0</v>
      </c>
      <c r="AG11" s="369">
        <v>48</v>
      </c>
      <c r="AH11" s="407">
        <f t="shared" si="9"/>
        <v>0.60416666666666663</v>
      </c>
      <c r="AI11" s="411">
        <f t="shared" si="10"/>
        <v>0.35416666666666669</v>
      </c>
      <c r="AK11" s="225" t="s">
        <v>221</v>
      </c>
      <c r="AL11" s="158" t="s">
        <v>27</v>
      </c>
      <c r="AM11" s="383">
        <f>取引基本表!AR8</f>
        <v>-2</v>
      </c>
      <c r="AN11" s="407">
        <f t="shared" si="6"/>
        <v>-1.9668971214460629E-5</v>
      </c>
      <c r="AP11" s="225" t="s">
        <v>221</v>
      </c>
      <c r="AQ11" s="158" t="s">
        <v>27</v>
      </c>
      <c r="AR11" s="386">
        <f>取引基本表!AX8</f>
        <v>2753</v>
      </c>
      <c r="AS11" s="387">
        <f>取引基本表!AY8</f>
        <v>16</v>
      </c>
      <c r="AT11" s="387">
        <f>ABS(取引基本表!BB8)</f>
        <v>2721</v>
      </c>
      <c r="AU11" s="388">
        <f t="shared" si="11"/>
        <v>-2705</v>
      </c>
      <c r="AV11" s="411">
        <v>0.97885279843965589</v>
      </c>
      <c r="AW11" s="407">
        <v>2.1147201560344109E-2</v>
      </c>
    </row>
    <row r="12" spans="1:49" x14ac:dyDescent="0.2">
      <c r="A12" s="225" t="s">
        <v>222</v>
      </c>
      <c r="B12" s="158" t="s">
        <v>190</v>
      </c>
      <c r="C12" s="405">
        <f t="shared" si="0"/>
        <v>0.11373523927905527</v>
      </c>
      <c r="D12" s="406">
        <f t="shared" si="1"/>
        <v>5.0318363667098666E-2</v>
      </c>
      <c r="E12" s="406">
        <f t="shared" si="1"/>
        <v>4.4345523187017524E-2</v>
      </c>
      <c r="F12" s="406">
        <f t="shared" si="2"/>
        <v>0.31610976503070942</v>
      </c>
      <c r="G12" s="406">
        <f t="shared" si="2"/>
        <v>0.14013636107511129</v>
      </c>
      <c r="H12" s="407">
        <f t="shared" si="3"/>
        <v>9.2788371704218012E-2</v>
      </c>
      <c r="K12" s="225" t="s">
        <v>222</v>
      </c>
      <c r="L12" s="158" t="s">
        <v>190</v>
      </c>
      <c r="M12" s="383">
        <f>取引基本表!AX9</f>
        <v>20917</v>
      </c>
      <c r="N12" s="367">
        <f>ABS(取引基本表!BB9)</f>
        <v>18538</v>
      </c>
      <c r="O12" s="411">
        <f t="shared" si="4"/>
        <v>0.88626476072094473</v>
      </c>
      <c r="P12" s="407">
        <f t="shared" si="5"/>
        <v>0.11373523927905527</v>
      </c>
      <c r="R12" s="225" t="s">
        <v>222</v>
      </c>
      <c r="S12" s="158" t="s">
        <v>190</v>
      </c>
      <c r="T12" s="365">
        <f>取引基本表!BD9</f>
        <v>17747</v>
      </c>
      <c r="U12" s="446">
        <f>雇用表!AA9</f>
        <v>893</v>
      </c>
      <c r="V12" s="447">
        <f>雇用表!AA55</f>
        <v>787</v>
      </c>
      <c r="W12" s="413">
        <f t="shared" si="7"/>
        <v>5.0318363667098666E-2</v>
      </c>
      <c r="X12" s="413">
        <f t="shared" si="8"/>
        <v>4.4345523187017524E-2</v>
      </c>
      <c r="Z12" s="225" t="s">
        <v>222</v>
      </c>
      <c r="AA12" s="48" t="s">
        <v>190</v>
      </c>
      <c r="AB12" s="452">
        <v>2487</v>
      </c>
      <c r="AC12" s="387">
        <v>1381</v>
      </c>
      <c r="AD12" s="387">
        <v>919</v>
      </c>
      <c r="AE12" s="387">
        <v>896</v>
      </c>
      <c r="AF12" s="387">
        <v>-73</v>
      </c>
      <c r="AG12" s="369">
        <v>17747</v>
      </c>
      <c r="AH12" s="407">
        <f t="shared" si="9"/>
        <v>0.31610976503070942</v>
      </c>
      <c r="AI12" s="411">
        <f t="shared" si="10"/>
        <v>0.14013636107511129</v>
      </c>
      <c r="AK12" s="225" t="s">
        <v>222</v>
      </c>
      <c r="AL12" s="158" t="s">
        <v>190</v>
      </c>
      <c r="AM12" s="383">
        <f>取引基本表!AR9</f>
        <v>9435</v>
      </c>
      <c r="AN12" s="407">
        <f t="shared" si="6"/>
        <v>9.2788371704218012E-2</v>
      </c>
      <c r="AP12" s="225" t="s">
        <v>222</v>
      </c>
      <c r="AQ12" s="158" t="s">
        <v>190</v>
      </c>
      <c r="AR12" s="386">
        <f>取引基本表!AX9</f>
        <v>20917</v>
      </c>
      <c r="AS12" s="387">
        <f>取引基本表!AY9</f>
        <v>15368</v>
      </c>
      <c r="AT12" s="387">
        <f>ABS(取引基本表!BB9)</f>
        <v>18538</v>
      </c>
      <c r="AU12" s="388">
        <f t="shared" si="11"/>
        <v>-3170</v>
      </c>
      <c r="AV12" s="411">
        <v>0.73020703224841943</v>
      </c>
      <c r="AW12" s="407">
        <v>0.26979296775158057</v>
      </c>
    </row>
    <row r="13" spans="1:49" x14ac:dyDescent="0.2">
      <c r="A13" s="225" t="s">
        <v>223</v>
      </c>
      <c r="B13" s="158" t="s">
        <v>28</v>
      </c>
      <c r="C13" s="405">
        <f t="shared" si="0"/>
        <v>0</v>
      </c>
      <c r="D13" s="406">
        <f t="shared" si="1"/>
        <v>0.11195928753180662</v>
      </c>
      <c r="E13" s="406">
        <f t="shared" si="1"/>
        <v>9.6692111959287536E-2</v>
      </c>
      <c r="F13" s="406">
        <f t="shared" si="2"/>
        <v>0.38422391857506361</v>
      </c>
      <c r="G13" s="406">
        <f t="shared" si="2"/>
        <v>0.2455470737913486</v>
      </c>
      <c r="H13" s="407">
        <f t="shared" si="3"/>
        <v>1.4053479932732118E-2</v>
      </c>
      <c r="K13" s="225" t="s">
        <v>223</v>
      </c>
      <c r="L13" s="158" t="s">
        <v>28</v>
      </c>
      <c r="M13" s="383">
        <f>取引基本表!AX10</f>
        <v>2509</v>
      </c>
      <c r="N13" s="367">
        <f>ABS(取引基本表!BB10)</f>
        <v>2509</v>
      </c>
      <c r="O13" s="411">
        <f t="shared" si="4"/>
        <v>1</v>
      </c>
      <c r="P13" s="407">
        <f t="shared" si="5"/>
        <v>0</v>
      </c>
      <c r="R13" s="225" t="s">
        <v>223</v>
      </c>
      <c r="S13" s="158" t="s">
        <v>28</v>
      </c>
      <c r="T13" s="365">
        <f>取引基本表!BD10</f>
        <v>786</v>
      </c>
      <c r="U13" s="446">
        <f>雇用表!AA10</f>
        <v>88</v>
      </c>
      <c r="V13" s="447">
        <f>雇用表!AA56</f>
        <v>76</v>
      </c>
      <c r="W13" s="413">
        <f t="shared" si="7"/>
        <v>0.11195928753180662</v>
      </c>
      <c r="X13" s="413">
        <f t="shared" si="8"/>
        <v>9.6692111959287536E-2</v>
      </c>
      <c r="Z13" s="225" t="s">
        <v>223</v>
      </c>
      <c r="AA13" s="48" t="s">
        <v>28</v>
      </c>
      <c r="AB13" s="452">
        <v>193</v>
      </c>
      <c r="AC13" s="387">
        <v>-15</v>
      </c>
      <c r="AD13" s="387">
        <v>89</v>
      </c>
      <c r="AE13" s="387">
        <v>35</v>
      </c>
      <c r="AF13" s="387">
        <v>0</v>
      </c>
      <c r="AG13" s="369">
        <v>786</v>
      </c>
      <c r="AH13" s="407">
        <f t="shared" si="9"/>
        <v>0.38422391857506361</v>
      </c>
      <c r="AI13" s="411">
        <f t="shared" si="10"/>
        <v>0.2455470737913486</v>
      </c>
      <c r="AK13" s="225" t="s">
        <v>223</v>
      </c>
      <c r="AL13" s="158" t="s">
        <v>28</v>
      </c>
      <c r="AM13" s="383">
        <f>取引基本表!AR10</f>
        <v>1429</v>
      </c>
      <c r="AN13" s="407">
        <f t="shared" si="6"/>
        <v>1.4053479932732118E-2</v>
      </c>
      <c r="AP13" s="225" t="s">
        <v>223</v>
      </c>
      <c r="AQ13" s="158" t="s">
        <v>28</v>
      </c>
      <c r="AR13" s="386">
        <f>取引基本表!AX10</f>
        <v>2509</v>
      </c>
      <c r="AS13" s="387">
        <f>取引基本表!AY10</f>
        <v>786</v>
      </c>
      <c r="AT13" s="387">
        <f>ABS(取引基本表!BB10)</f>
        <v>2509</v>
      </c>
      <c r="AU13" s="388">
        <f t="shared" si="11"/>
        <v>-1723</v>
      </c>
      <c r="AV13" s="411">
        <v>0.93315766467397665</v>
      </c>
      <c r="AW13" s="407">
        <v>6.684233532602335E-2</v>
      </c>
    </row>
    <row r="14" spans="1:49" x14ac:dyDescent="0.2">
      <c r="A14" s="225" t="s">
        <v>224</v>
      </c>
      <c r="B14" s="158" t="s">
        <v>267</v>
      </c>
      <c r="C14" s="405">
        <f t="shared" si="0"/>
        <v>8.3810515356585125E-2</v>
      </c>
      <c r="D14" s="406">
        <f t="shared" si="1"/>
        <v>7.2020395156150413E-2</v>
      </c>
      <c r="E14" s="406">
        <f t="shared" si="1"/>
        <v>4.2702358189929894E-2</v>
      </c>
      <c r="F14" s="406">
        <f t="shared" si="2"/>
        <v>0.30656469088591459</v>
      </c>
      <c r="G14" s="406">
        <f t="shared" si="2"/>
        <v>0.16188655194391333</v>
      </c>
      <c r="H14" s="407">
        <f t="shared" si="3"/>
        <v>1.1703037872604074E-3</v>
      </c>
      <c r="K14" s="225" t="s">
        <v>224</v>
      </c>
      <c r="L14" s="158" t="s">
        <v>267</v>
      </c>
      <c r="M14" s="383">
        <f>取引基本表!AX11</f>
        <v>3842</v>
      </c>
      <c r="N14" s="367">
        <f>ABS(取引基本表!BB11)</f>
        <v>3520</v>
      </c>
      <c r="O14" s="411">
        <f t="shared" si="4"/>
        <v>0.91618948464341488</v>
      </c>
      <c r="P14" s="407">
        <f t="shared" si="5"/>
        <v>8.3810515356585125E-2</v>
      </c>
      <c r="R14" s="225" t="s">
        <v>224</v>
      </c>
      <c r="S14" s="158" t="s">
        <v>267</v>
      </c>
      <c r="T14" s="365">
        <f>取引基本表!BD11</f>
        <v>1569</v>
      </c>
      <c r="U14" s="446">
        <f>雇用表!AA11</f>
        <v>113</v>
      </c>
      <c r="V14" s="447">
        <f>雇用表!AA57</f>
        <v>67</v>
      </c>
      <c r="W14" s="413">
        <f t="shared" si="7"/>
        <v>7.2020395156150413E-2</v>
      </c>
      <c r="X14" s="413">
        <f t="shared" si="8"/>
        <v>4.2702358189929894E-2</v>
      </c>
      <c r="Z14" s="225" t="s">
        <v>224</v>
      </c>
      <c r="AA14" s="48" t="s">
        <v>267</v>
      </c>
      <c r="AB14" s="452">
        <v>254</v>
      </c>
      <c r="AC14" s="387">
        <v>105</v>
      </c>
      <c r="AD14" s="387">
        <v>83</v>
      </c>
      <c r="AE14" s="387">
        <v>39</v>
      </c>
      <c r="AF14" s="387">
        <v>0</v>
      </c>
      <c r="AG14" s="369">
        <v>1569</v>
      </c>
      <c r="AH14" s="407">
        <f t="shared" si="9"/>
        <v>0.30656469088591459</v>
      </c>
      <c r="AI14" s="411">
        <f t="shared" si="10"/>
        <v>0.16188655194391333</v>
      </c>
      <c r="AK14" s="225" t="s">
        <v>224</v>
      </c>
      <c r="AL14" s="158" t="s">
        <v>267</v>
      </c>
      <c r="AM14" s="383">
        <f>取引基本表!AR11</f>
        <v>119</v>
      </c>
      <c r="AN14" s="407">
        <f t="shared" si="6"/>
        <v>1.1703037872604074E-3</v>
      </c>
      <c r="AP14" s="225" t="s">
        <v>224</v>
      </c>
      <c r="AQ14" s="158" t="s">
        <v>267</v>
      </c>
      <c r="AR14" s="386">
        <f>取引基本表!AX11</f>
        <v>3842</v>
      </c>
      <c r="AS14" s="387">
        <f>取引基本表!AY11</f>
        <v>1247</v>
      </c>
      <c r="AT14" s="387">
        <f>ABS(取引基本表!BB11)</f>
        <v>3520</v>
      </c>
      <c r="AU14" s="388">
        <f t="shared" si="11"/>
        <v>-2273</v>
      </c>
      <c r="AV14" s="411">
        <v>0.78289172072298208</v>
      </c>
      <c r="AW14" s="407">
        <v>0.21710827927701792</v>
      </c>
    </row>
    <row r="15" spans="1:49" x14ac:dyDescent="0.2">
      <c r="A15" s="225" t="s">
        <v>225</v>
      </c>
      <c r="B15" s="158" t="s">
        <v>29</v>
      </c>
      <c r="C15" s="405">
        <f t="shared" si="0"/>
        <v>0</v>
      </c>
      <c r="D15" s="406">
        <f t="shared" si="1"/>
        <v>0</v>
      </c>
      <c r="E15" s="406">
        <f t="shared" si="1"/>
        <v>0</v>
      </c>
      <c r="F15" s="406">
        <f t="shared" si="2"/>
        <v>0.29973474801061006</v>
      </c>
      <c r="G15" s="406">
        <f t="shared" si="2"/>
        <v>9.2838196286472149E-2</v>
      </c>
      <c r="H15" s="407">
        <f t="shared" si="3"/>
        <v>8.5658369638976026E-3</v>
      </c>
      <c r="K15" s="225" t="s">
        <v>225</v>
      </c>
      <c r="L15" s="158" t="s">
        <v>29</v>
      </c>
      <c r="M15" s="383">
        <f>取引基本表!AX12</f>
        <v>8095</v>
      </c>
      <c r="N15" s="367">
        <f>ABS(取引基本表!BB12)</f>
        <v>8095</v>
      </c>
      <c r="O15" s="411">
        <f t="shared" si="4"/>
        <v>1</v>
      </c>
      <c r="P15" s="407">
        <f t="shared" si="5"/>
        <v>0</v>
      </c>
      <c r="R15" s="225" t="s">
        <v>225</v>
      </c>
      <c r="S15" s="158" t="s">
        <v>29</v>
      </c>
      <c r="T15" s="365">
        <f>取引基本表!BD12</f>
        <v>377</v>
      </c>
      <c r="U15" s="446">
        <f>雇用表!AA12</f>
        <v>0</v>
      </c>
      <c r="V15" s="447">
        <f>雇用表!AA58</f>
        <v>0</v>
      </c>
      <c r="W15" s="413">
        <f t="shared" si="7"/>
        <v>0</v>
      </c>
      <c r="X15" s="413">
        <f t="shared" si="8"/>
        <v>0</v>
      </c>
      <c r="Z15" s="225" t="s">
        <v>225</v>
      </c>
      <c r="AA15" s="48" t="s">
        <v>29</v>
      </c>
      <c r="AB15" s="452">
        <v>35</v>
      </c>
      <c r="AC15" s="387">
        <v>23</v>
      </c>
      <c r="AD15" s="387">
        <v>48</v>
      </c>
      <c r="AE15" s="387">
        <v>7</v>
      </c>
      <c r="AF15" s="387">
        <v>0</v>
      </c>
      <c r="AG15" s="369">
        <v>377</v>
      </c>
      <c r="AH15" s="407">
        <f t="shared" si="9"/>
        <v>0.29973474801061006</v>
      </c>
      <c r="AI15" s="411">
        <f t="shared" si="10"/>
        <v>9.2838196286472149E-2</v>
      </c>
      <c r="AK15" s="225" t="s">
        <v>225</v>
      </c>
      <c r="AL15" s="158" t="s">
        <v>29</v>
      </c>
      <c r="AM15" s="383">
        <f>取引基本表!AR12</f>
        <v>871</v>
      </c>
      <c r="AN15" s="407">
        <f t="shared" si="6"/>
        <v>8.5658369638976026E-3</v>
      </c>
      <c r="AP15" s="225" t="s">
        <v>225</v>
      </c>
      <c r="AQ15" s="158" t="s">
        <v>29</v>
      </c>
      <c r="AR15" s="386">
        <f>取引基本表!AX12</f>
        <v>8095</v>
      </c>
      <c r="AS15" s="387">
        <f>取引基本表!AY12</f>
        <v>377</v>
      </c>
      <c r="AT15" s="387">
        <f>ABS(取引基本表!BB12)</f>
        <v>8095</v>
      </c>
      <c r="AU15" s="388">
        <f t="shared" si="11"/>
        <v>-7718</v>
      </c>
      <c r="AV15" s="411">
        <v>0.8222762164835401</v>
      </c>
      <c r="AW15" s="407">
        <v>0.1777237835164599</v>
      </c>
    </row>
    <row r="16" spans="1:49" x14ac:dyDescent="0.2">
      <c r="A16" s="225" t="s">
        <v>226</v>
      </c>
      <c r="B16" s="158" t="s">
        <v>30</v>
      </c>
      <c r="C16" s="405">
        <f t="shared" si="0"/>
        <v>0.33235149729995095</v>
      </c>
      <c r="D16" s="406">
        <f t="shared" si="1"/>
        <v>0</v>
      </c>
      <c r="E16" s="406">
        <f t="shared" si="1"/>
        <v>0</v>
      </c>
      <c r="F16" s="406">
        <f t="shared" si="2"/>
        <v>0.28858386340810177</v>
      </c>
      <c r="G16" s="406">
        <f t="shared" si="2"/>
        <v>3.3478406427854032E-2</v>
      </c>
      <c r="H16" s="407">
        <f t="shared" si="3"/>
        <v>1.6757963474720455E-2</v>
      </c>
      <c r="K16" s="225" t="s">
        <v>226</v>
      </c>
      <c r="L16" s="158" t="s">
        <v>30</v>
      </c>
      <c r="M16" s="383">
        <f>取引基本表!AX13</f>
        <v>4074</v>
      </c>
      <c r="N16" s="367">
        <f>ABS(取引基本表!BB13)</f>
        <v>2720</v>
      </c>
      <c r="O16" s="411">
        <f t="shared" si="4"/>
        <v>0.66764850270004905</v>
      </c>
      <c r="P16" s="407">
        <f t="shared" si="5"/>
        <v>0.33235149729995095</v>
      </c>
      <c r="R16" s="225" t="s">
        <v>226</v>
      </c>
      <c r="S16" s="158" t="s">
        <v>30</v>
      </c>
      <c r="T16" s="365">
        <f>取引基本表!BD13</f>
        <v>2987</v>
      </c>
      <c r="U16" s="446">
        <f>雇用表!AA13</f>
        <v>0</v>
      </c>
      <c r="V16" s="447">
        <f>雇用表!AA59</f>
        <v>0</v>
      </c>
      <c r="W16" s="413">
        <f t="shared" si="7"/>
        <v>0</v>
      </c>
      <c r="X16" s="413">
        <f t="shared" si="8"/>
        <v>0</v>
      </c>
      <c r="Z16" s="225" t="s">
        <v>226</v>
      </c>
      <c r="AA16" s="48" t="s">
        <v>30</v>
      </c>
      <c r="AB16" s="452">
        <v>100</v>
      </c>
      <c r="AC16" s="387">
        <v>82</v>
      </c>
      <c r="AD16" s="387">
        <v>280</v>
      </c>
      <c r="AE16" s="387">
        <v>407</v>
      </c>
      <c r="AF16" s="387">
        <v>-7</v>
      </c>
      <c r="AG16" s="369">
        <v>2987</v>
      </c>
      <c r="AH16" s="407">
        <f t="shared" si="9"/>
        <v>0.28858386340810177</v>
      </c>
      <c r="AI16" s="411">
        <f t="shared" si="10"/>
        <v>3.3478406427854032E-2</v>
      </c>
      <c r="AK16" s="225" t="s">
        <v>226</v>
      </c>
      <c r="AL16" s="158" t="s">
        <v>30</v>
      </c>
      <c r="AM16" s="383">
        <f>取引基本表!AR13</f>
        <v>1704</v>
      </c>
      <c r="AN16" s="407">
        <f t="shared" si="6"/>
        <v>1.6757963474720455E-2</v>
      </c>
      <c r="AP16" s="225" t="s">
        <v>226</v>
      </c>
      <c r="AQ16" s="158" t="s">
        <v>30</v>
      </c>
      <c r="AR16" s="386">
        <f>取引基本表!AX13</f>
        <v>4074</v>
      </c>
      <c r="AS16" s="387">
        <f>取引基本表!AY13</f>
        <v>1633</v>
      </c>
      <c r="AT16" s="387">
        <f>ABS(取引基本表!BB13)</f>
        <v>2720</v>
      </c>
      <c r="AU16" s="388">
        <f t="shared" si="11"/>
        <v>-1087</v>
      </c>
      <c r="AV16" s="411">
        <v>0.87631747448336361</v>
      </c>
      <c r="AW16" s="407">
        <v>0.12368252551663639</v>
      </c>
    </row>
    <row r="17" spans="1:49" x14ac:dyDescent="0.2">
      <c r="A17" s="225" t="s">
        <v>2</v>
      </c>
      <c r="B17" s="158" t="s">
        <v>374</v>
      </c>
      <c r="C17" s="405">
        <f t="shared" si="0"/>
        <v>6.074586697424067E-2</v>
      </c>
      <c r="D17" s="406">
        <f t="shared" si="1"/>
        <v>9.5948827292110878E-2</v>
      </c>
      <c r="E17" s="406">
        <f t="shared" si="1"/>
        <v>8.8486140724946691E-2</v>
      </c>
      <c r="F17" s="406">
        <f t="shared" si="2"/>
        <v>0.32302771855010659</v>
      </c>
      <c r="G17" s="406">
        <f t="shared" si="2"/>
        <v>0.21321961620469082</v>
      </c>
      <c r="H17" s="407">
        <f t="shared" si="3"/>
        <v>2.8520008260967912E-3</v>
      </c>
      <c r="K17" s="225" t="s">
        <v>2</v>
      </c>
      <c r="L17" s="158" t="s">
        <v>374</v>
      </c>
      <c r="M17" s="383">
        <f>取引基本表!AX14</f>
        <v>2601</v>
      </c>
      <c r="N17" s="367">
        <f>ABS(取引基本表!BB14)</f>
        <v>2443</v>
      </c>
      <c r="O17" s="411">
        <f t="shared" si="4"/>
        <v>0.93925413302575933</v>
      </c>
      <c r="P17" s="407">
        <f t="shared" si="5"/>
        <v>6.074586697424067E-2</v>
      </c>
      <c r="R17" s="225" t="s">
        <v>2</v>
      </c>
      <c r="S17" s="158" t="s">
        <v>374</v>
      </c>
      <c r="T17" s="365">
        <f>取引基本表!BD14</f>
        <v>938</v>
      </c>
      <c r="U17" s="446">
        <f>雇用表!AA14</f>
        <v>90</v>
      </c>
      <c r="V17" s="447">
        <f>雇用表!AA60</f>
        <v>83</v>
      </c>
      <c r="W17" s="413">
        <f t="shared" si="7"/>
        <v>9.5948827292110878E-2</v>
      </c>
      <c r="X17" s="413">
        <f t="shared" si="8"/>
        <v>8.8486140724946691E-2</v>
      </c>
      <c r="Z17" s="225" t="s">
        <v>2</v>
      </c>
      <c r="AA17" s="48" t="s">
        <v>374</v>
      </c>
      <c r="AB17" s="452">
        <v>200</v>
      </c>
      <c r="AC17" s="387">
        <v>-6</v>
      </c>
      <c r="AD17" s="387">
        <v>75</v>
      </c>
      <c r="AE17" s="387">
        <v>34</v>
      </c>
      <c r="AF17" s="387">
        <v>0</v>
      </c>
      <c r="AG17" s="369">
        <v>938</v>
      </c>
      <c r="AH17" s="407">
        <f t="shared" si="9"/>
        <v>0.32302771855010659</v>
      </c>
      <c r="AI17" s="411">
        <f t="shared" si="10"/>
        <v>0.21321961620469082</v>
      </c>
      <c r="AK17" s="225" t="s">
        <v>2</v>
      </c>
      <c r="AL17" s="158" t="s">
        <v>374</v>
      </c>
      <c r="AM17" s="383">
        <f>取引基本表!AR14</f>
        <v>290</v>
      </c>
      <c r="AN17" s="407">
        <f t="shared" si="6"/>
        <v>2.8520008260967912E-3</v>
      </c>
      <c r="AP17" s="225" t="s">
        <v>2</v>
      </c>
      <c r="AQ17" s="158" t="s">
        <v>364</v>
      </c>
      <c r="AR17" s="386">
        <f>取引基本表!AX14</f>
        <v>2601</v>
      </c>
      <c r="AS17" s="387">
        <f>取引基本表!AY14</f>
        <v>780</v>
      </c>
      <c r="AT17" s="387">
        <f>ABS(取引基本表!BB14)</f>
        <v>2443</v>
      </c>
      <c r="AU17" s="388">
        <f t="shared" si="11"/>
        <v>-1663</v>
      </c>
      <c r="AV17" s="411">
        <v>0.80716043298169571</v>
      </c>
      <c r="AW17" s="407">
        <v>0.19283956701830429</v>
      </c>
    </row>
    <row r="18" spans="1:49" x14ac:dyDescent="0.2">
      <c r="A18" s="225" t="s">
        <v>3</v>
      </c>
      <c r="B18" s="158" t="s">
        <v>31</v>
      </c>
      <c r="C18" s="405">
        <f t="shared" si="0"/>
        <v>0.54911591355599221</v>
      </c>
      <c r="D18" s="406">
        <f t="shared" si="1"/>
        <v>0.12417437252311757</v>
      </c>
      <c r="E18" s="406">
        <f t="shared" si="1"/>
        <v>0.10024952297079114</v>
      </c>
      <c r="F18" s="406">
        <f t="shared" si="2"/>
        <v>0.45985615734624979</v>
      </c>
      <c r="G18" s="406">
        <f t="shared" si="2"/>
        <v>0.21576398062527521</v>
      </c>
      <c r="H18" s="407">
        <f t="shared" si="3"/>
        <v>4.5238633793259444E-4</v>
      </c>
      <c r="K18" s="225" t="s">
        <v>3</v>
      </c>
      <c r="L18" s="158" t="s">
        <v>31</v>
      </c>
      <c r="M18" s="383">
        <f>取引基本表!AX15</f>
        <v>2036</v>
      </c>
      <c r="N18" s="367">
        <f>ABS(取引基本表!BB15)</f>
        <v>918</v>
      </c>
      <c r="O18" s="411">
        <f t="shared" si="4"/>
        <v>0.45088408644400785</v>
      </c>
      <c r="P18" s="407">
        <f t="shared" si="5"/>
        <v>0.54911591355599221</v>
      </c>
      <c r="R18" s="225" t="s">
        <v>3</v>
      </c>
      <c r="S18" s="158" t="s">
        <v>31</v>
      </c>
      <c r="T18" s="365">
        <f>取引基本表!BD15</f>
        <v>6813</v>
      </c>
      <c r="U18" s="446">
        <f>雇用表!AA15</f>
        <v>846</v>
      </c>
      <c r="V18" s="447">
        <f>雇用表!AA61</f>
        <v>683</v>
      </c>
      <c r="W18" s="413">
        <f t="shared" si="7"/>
        <v>0.12417437252311757</v>
      </c>
      <c r="X18" s="413">
        <f t="shared" si="8"/>
        <v>0.10024952297079114</v>
      </c>
      <c r="Z18" s="225" t="s">
        <v>3</v>
      </c>
      <c r="AA18" s="48" t="s">
        <v>31</v>
      </c>
      <c r="AB18" s="452">
        <v>1470</v>
      </c>
      <c r="AC18" s="387">
        <v>660</v>
      </c>
      <c r="AD18" s="387">
        <v>792</v>
      </c>
      <c r="AE18" s="387">
        <v>211</v>
      </c>
      <c r="AF18" s="387">
        <v>0</v>
      </c>
      <c r="AG18" s="369">
        <v>6813</v>
      </c>
      <c r="AH18" s="407">
        <f t="shared" si="9"/>
        <v>0.45985615734624979</v>
      </c>
      <c r="AI18" s="411">
        <f t="shared" si="10"/>
        <v>0.21576398062527521</v>
      </c>
      <c r="AK18" s="225" t="s">
        <v>3</v>
      </c>
      <c r="AL18" s="158" t="s">
        <v>31</v>
      </c>
      <c r="AM18" s="383">
        <f>取引基本表!AR15</f>
        <v>46</v>
      </c>
      <c r="AN18" s="407">
        <f t="shared" si="6"/>
        <v>4.5238633793259444E-4</v>
      </c>
      <c r="AP18" s="225" t="s">
        <v>3</v>
      </c>
      <c r="AQ18" s="158" t="s">
        <v>31</v>
      </c>
      <c r="AR18" s="386">
        <f>取引基本表!AX15</f>
        <v>2036</v>
      </c>
      <c r="AS18" s="387">
        <f>取引基本表!AY15</f>
        <v>5695</v>
      </c>
      <c r="AT18" s="387">
        <f>ABS(取引基本表!BB15)</f>
        <v>918</v>
      </c>
      <c r="AU18" s="388">
        <f t="shared" si="11"/>
        <v>4777</v>
      </c>
      <c r="AV18" s="411">
        <v>0.69369460950567885</v>
      </c>
      <c r="AW18" s="407">
        <v>0.30630539049432115</v>
      </c>
    </row>
    <row r="19" spans="1:49" x14ac:dyDescent="0.2">
      <c r="A19" s="225" t="s">
        <v>4</v>
      </c>
      <c r="B19" s="158" t="s">
        <v>32</v>
      </c>
      <c r="C19" s="405">
        <f t="shared" si="0"/>
        <v>2.9142663503896937E-2</v>
      </c>
      <c r="D19" s="406">
        <f t="shared" si="1"/>
        <v>3.4946236559139782E-2</v>
      </c>
      <c r="E19" s="406">
        <f t="shared" si="1"/>
        <v>1.8817204301075269E-2</v>
      </c>
      <c r="F19" s="406">
        <f t="shared" si="2"/>
        <v>0.2446236559139785</v>
      </c>
      <c r="G19" s="406">
        <f t="shared" si="2"/>
        <v>5.9139784946236562E-2</v>
      </c>
      <c r="H19" s="407">
        <f t="shared" si="3"/>
        <v>-1.1801382728676376E-4</v>
      </c>
      <c r="K19" s="225" t="s">
        <v>4</v>
      </c>
      <c r="L19" s="158" t="s">
        <v>32</v>
      </c>
      <c r="M19" s="383">
        <f>取引基本表!AX16</f>
        <v>2951</v>
      </c>
      <c r="N19" s="367">
        <f>ABS(取引基本表!BB16)</f>
        <v>2865</v>
      </c>
      <c r="O19" s="411">
        <f t="shared" si="4"/>
        <v>0.97085733649610306</v>
      </c>
      <c r="P19" s="407">
        <f t="shared" si="5"/>
        <v>2.9142663503896937E-2</v>
      </c>
      <c r="R19" s="225" t="s">
        <v>4</v>
      </c>
      <c r="S19" s="158" t="s">
        <v>32</v>
      </c>
      <c r="T19" s="365">
        <f>取引基本表!BD16</f>
        <v>372</v>
      </c>
      <c r="U19" s="446">
        <f>雇用表!AA16</f>
        <v>13</v>
      </c>
      <c r="V19" s="447">
        <f>雇用表!AA62</f>
        <v>7</v>
      </c>
      <c r="W19" s="413">
        <f t="shared" si="7"/>
        <v>3.4946236559139782E-2</v>
      </c>
      <c r="X19" s="413">
        <f t="shared" si="8"/>
        <v>1.8817204301075269E-2</v>
      </c>
      <c r="Z19" s="225" t="s">
        <v>4</v>
      </c>
      <c r="AA19" s="48" t="s">
        <v>32</v>
      </c>
      <c r="AB19" s="452">
        <v>22</v>
      </c>
      <c r="AC19" s="387">
        <v>41</v>
      </c>
      <c r="AD19" s="387">
        <v>21</v>
      </c>
      <c r="AE19" s="387">
        <v>7</v>
      </c>
      <c r="AF19" s="387">
        <v>0</v>
      </c>
      <c r="AG19" s="369">
        <v>372</v>
      </c>
      <c r="AH19" s="407">
        <f t="shared" si="9"/>
        <v>0.2446236559139785</v>
      </c>
      <c r="AI19" s="411">
        <f t="shared" si="10"/>
        <v>5.9139784946236562E-2</v>
      </c>
      <c r="AK19" s="225" t="s">
        <v>4</v>
      </c>
      <c r="AL19" s="158" t="s">
        <v>32</v>
      </c>
      <c r="AM19" s="383">
        <f>取引基本表!AR16</f>
        <v>-12</v>
      </c>
      <c r="AN19" s="407">
        <f t="shared" si="6"/>
        <v>-1.1801382728676376E-4</v>
      </c>
      <c r="AP19" s="225" t="s">
        <v>4</v>
      </c>
      <c r="AQ19" s="158" t="s">
        <v>32</v>
      </c>
      <c r="AR19" s="386">
        <f>取引基本表!AX16</f>
        <v>2951</v>
      </c>
      <c r="AS19" s="387">
        <f>取引基本表!AY16</f>
        <v>286</v>
      </c>
      <c r="AT19" s="387">
        <f>ABS(取引基本表!BB16)</f>
        <v>2865</v>
      </c>
      <c r="AU19" s="388">
        <f t="shared" si="11"/>
        <v>-2579</v>
      </c>
      <c r="AV19" s="411">
        <v>0.63033685044372512</v>
      </c>
      <c r="AW19" s="407">
        <v>0.36966314955627488</v>
      </c>
    </row>
    <row r="20" spans="1:49" x14ac:dyDescent="0.2">
      <c r="A20" s="225" t="s">
        <v>5</v>
      </c>
      <c r="B20" s="158" t="s">
        <v>33</v>
      </c>
      <c r="C20" s="405">
        <f t="shared" si="0"/>
        <v>9.9464422341239977E-3</v>
      </c>
      <c r="D20" s="406">
        <f t="shared" si="1"/>
        <v>1.2658227848101266E-2</v>
      </c>
      <c r="E20" s="406">
        <f t="shared" si="1"/>
        <v>0</v>
      </c>
      <c r="F20" s="406">
        <f t="shared" si="2"/>
        <v>0.22784810126582278</v>
      </c>
      <c r="G20" s="406">
        <f t="shared" si="2"/>
        <v>0.10126582278481013</v>
      </c>
      <c r="H20" s="407">
        <f t="shared" si="3"/>
        <v>5.6056567961212792E-4</v>
      </c>
      <c r="K20" s="225" t="s">
        <v>5</v>
      </c>
      <c r="L20" s="158" t="s">
        <v>33</v>
      </c>
      <c r="M20" s="383">
        <f>取引基本表!AX17</f>
        <v>1307</v>
      </c>
      <c r="N20" s="367">
        <f>ABS(取引基本表!BB17)</f>
        <v>1294</v>
      </c>
      <c r="O20" s="411">
        <f t="shared" si="4"/>
        <v>0.990053557765876</v>
      </c>
      <c r="P20" s="407">
        <f t="shared" si="5"/>
        <v>9.9464422341239977E-3</v>
      </c>
      <c r="R20" s="225" t="s">
        <v>5</v>
      </c>
      <c r="S20" s="158" t="s">
        <v>33</v>
      </c>
      <c r="T20" s="365">
        <f>取引基本表!BD17</f>
        <v>79</v>
      </c>
      <c r="U20" s="446">
        <f>雇用表!AA17</f>
        <v>1</v>
      </c>
      <c r="V20" s="447">
        <f>雇用表!AA63</f>
        <v>0</v>
      </c>
      <c r="W20" s="413">
        <f t="shared" si="7"/>
        <v>1.2658227848101266E-2</v>
      </c>
      <c r="X20" s="413">
        <f t="shared" si="8"/>
        <v>0</v>
      </c>
      <c r="Z20" s="225" t="s">
        <v>5</v>
      </c>
      <c r="AA20" s="48" t="s">
        <v>33</v>
      </c>
      <c r="AB20" s="452">
        <v>8</v>
      </c>
      <c r="AC20" s="387">
        <v>7</v>
      </c>
      <c r="AD20" s="387">
        <v>2</v>
      </c>
      <c r="AE20" s="387">
        <v>1</v>
      </c>
      <c r="AF20" s="387">
        <v>0</v>
      </c>
      <c r="AG20" s="369">
        <v>79</v>
      </c>
      <c r="AH20" s="407">
        <f t="shared" si="9"/>
        <v>0.22784810126582278</v>
      </c>
      <c r="AI20" s="411">
        <f t="shared" si="10"/>
        <v>0.10126582278481013</v>
      </c>
      <c r="AK20" s="225" t="s">
        <v>5</v>
      </c>
      <c r="AL20" s="158" t="s">
        <v>33</v>
      </c>
      <c r="AM20" s="383">
        <f>取引基本表!AR17</f>
        <v>57</v>
      </c>
      <c r="AN20" s="407">
        <f t="shared" si="6"/>
        <v>5.6056567961212792E-4</v>
      </c>
      <c r="AP20" s="225" t="s">
        <v>5</v>
      </c>
      <c r="AQ20" s="158" t="s">
        <v>33</v>
      </c>
      <c r="AR20" s="386">
        <f>取引基本表!AX17</f>
        <v>1307</v>
      </c>
      <c r="AS20" s="387">
        <f>取引基本表!AY17</f>
        <v>66</v>
      </c>
      <c r="AT20" s="387">
        <f>ABS(取引基本表!BB17)</f>
        <v>1294</v>
      </c>
      <c r="AU20" s="388">
        <f t="shared" si="11"/>
        <v>-1228</v>
      </c>
      <c r="AV20" s="411">
        <v>0.88159848319713086</v>
      </c>
      <c r="AW20" s="407">
        <v>0.11840151680286914</v>
      </c>
    </row>
    <row r="21" spans="1:49" x14ac:dyDescent="0.2">
      <c r="A21" s="225" t="s">
        <v>6</v>
      </c>
      <c r="B21" s="158" t="s">
        <v>34</v>
      </c>
      <c r="C21" s="405">
        <f t="shared" si="0"/>
        <v>0.16340425531914893</v>
      </c>
      <c r="D21" s="406">
        <f t="shared" si="1"/>
        <v>2.6862882504087832E-2</v>
      </c>
      <c r="E21" s="406">
        <f t="shared" si="1"/>
        <v>1.5884139219808455E-2</v>
      </c>
      <c r="F21" s="406">
        <f t="shared" si="2"/>
        <v>0.42560149497780891</v>
      </c>
      <c r="G21" s="406">
        <f t="shared" si="2"/>
        <v>0.28521373510861947</v>
      </c>
      <c r="H21" s="407">
        <f t="shared" si="3"/>
        <v>9.2444164707964954E-4</v>
      </c>
      <c r="K21" s="225" t="s">
        <v>6</v>
      </c>
      <c r="L21" s="158" t="s">
        <v>34</v>
      </c>
      <c r="M21" s="383">
        <f>取引基本表!AX18</f>
        <v>3525</v>
      </c>
      <c r="N21" s="367">
        <f>ABS(取引基本表!BB18)</f>
        <v>2949</v>
      </c>
      <c r="O21" s="411">
        <f t="shared" si="4"/>
        <v>0.83659574468085107</v>
      </c>
      <c r="P21" s="407">
        <f t="shared" si="5"/>
        <v>0.16340425531914893</v>
      </c>
      <c r="R21" s="225" t="s">
        <v>6</v>
      </c>
      <c r="S21" s="158" t="s">
        <v>34</v>
      </c>
      <c r="T21" s="365">
        <f>取引基本表!BD18</f>
        <v>4281</v>
      </c>
      <c r="U21" s="446">
        <f>雇用表!AA18</f>
        <v>115</v>
      </c>
      <c r="V21" s="447">
        <f>雇用表!AA64</f>
        <v>68</v>
      </c>
      <c r="W21" s="413">
        <f t="shared" si="7"/>
        <v>2.6862882504087832E-2</v>
      </c>
      <c r="X21" s="413">
        <f t="shared" si="8"/>
        <v>1.5884139219808455E-2</v>
      </c>
      <c r="Z21" s="225" t="s">
        <v>6</v>
      </c>
      <c r="AA21" s="48" t="s">
        <v>34</v>
      </c>
      <c r="AB21" s="452">
        <v>1221</v>
      </c>
      <c r="AC21" s="387">
        <v>127</v>
      </c>
      <c r="AD21" s="387">
        <v>356</v>
      </c>
      <c r="AE21" s="387">
        <v>118</v>
      </c>
      <c r="AF21" s="387">
        <v>0</v>
      </c>
      <c r="AG21" s="369">
        <v>4281</v>
      </c>
      <c r="AH21" s="407">
        <f t="shared" si="9"/>
        <v>0.42560149497780891</v>
      </c>
      <c r="AI21" s="411">
        <f t="shared" si="10"/>
        <v>0.28521373510861947</v>
      </c>
      <c r="AK21" s="225" t="s">
        <v>6</v>
      </c>
      <c r="AL21" s="158" t="s">
        <v>34</v>
      </c>
      <c r="AM21" s="383">
        <f>取引基本表!AR18</f>
        <v>94</v>
      </c>
      <c r="AN21" s="407">
        <f t="shared" si="6"/>
        <v>9.2444164707964954E-4</v>
      </c>
      <c r="AP21" s="225" t="s">
        <v>6</v>
      </c>
      <c r="AQ21" s="158" t="s">
        <v>34</v>
      </c>
      <c r="AR21" s="386">
        <f>取引基本表!AX18</f>
        <v>3525</v>
      </c>
      <c r="AS21" s="387">
        <f>取引基本表!AY18</f>
        <v>3705</v>
      </c>
      <c r="AT21" s="387">
        <f>ABS(取引基本表!BB18)</f>
        <v>2949</v>
      </c>
      <c r="AU21" s="388">
        <f t="shared" si="11"/>
        <v>756</v>
      </c>
      <c r="AV21" s="411">
        <v>0.73741787363403832</v>
      </c>
      <c r="AW21" s="407">
        <v>0.26258212636596168</v>
      </c>
    </row>
    <row r="22" spans="1:49" x14ac:dyDescent="0.2">
      <c r="A22" s="225" t="s">
        <v>7</v>
      </c>
      <c r="B22" s="158" t="s">
        <v>268</v>
      </c>
      <c r="C22" s="405">
        <f t="shared" si="0"/>
        <v>3.8216560509554132E-2</v>
      </c>
      <c r="D22" s="406">
        <f t="shared" si="1"/>
        <v>5.4398925453324379E-2</v>
      </c>
      <c r="E22" s="406">
        <f t="shared" si="1"/>
        <v>5.104096709200806E-2</v>
      </c>
      <c r="F22" s="406">
        <f t="shared" si="2"/>
        <v>0.41168569509738079</v>
      </c>
      <c r="G22" s="406">
        <f t="shared" si="2"/>
        <v>0.19408999328408327</v>
      </c>
      <c r="H22" s="407">
        <f t="shared" si="3"/>
        <v>3.9337942428921259E-5</v>
      </c>
      <c r="K22" s="225" t="s">
        <v>7</v>
      </c>
      <c r="L22" s="158" t="s">
        <v>268</v>
      </c>
      <c r="M22" s="383">
        <f>取引基本表!AX19</f>
        <v>1570</v>
      </c>
      <c r="N22" s="367">
        <f>ABS(取引基本表!BB19)</f>
        <v>1510</v>
      </c>
      <c r="O22" s="411">
        <f t="shared" si="4"/>
        <v>0.96178343949044587</v>
      </c>
      <c r="P22" s="407">
        <f t="shared" si="5"/>
        <v>3.8216560509554132E-2</v>
      </c>
      <c r="R22" s="225" t="s">
        <v>7</v>
      </c>
      <c r="S22" s="158" t="s">
        <v>268</v>
      </c>
      <c r="T22" s="365">
        <f>取引基本表!BD19</f>
        <v>1489</v>
      </c>
      <c r="U22" s="446">
        <f>雇用表!AA19</f>
        <v>81</v>
      </c>
      <c r="V22" s="447">
        <f>雇用表!AA65</f>
        <v>76</v>
      </c>
      <c r="W22" s="413">
        <f t="shared" si="7"/>
        <v>5.4398925453324379E-2</v>
      </c>
      <c r="X22" s="413">
        <f t="shared" si="8"/>
        <v>5.104096709200806E-2</v>
      </c>
      <c r="Z22" s="225" t="s">
        <v>7</v>
      </c>
      <c r="AA22" s="48" t="s">
        <v>268</v>
      </c>
      <c r="AB22" s="452">
        <v>289</v>
      </c>
      <c r="AC22" s="387">
        <v>158</v>
      </c>
      <c r="AD22" s="387">
        <v>156</v>
      </c>
      <c r="AE22" s="387">
        <v>10</v>
      </c>
      <c r="AF22" s="387">
        <v>0</v>
      </c>
      <c r="AG22" s="369">
        <v>1489</v>
      </c>
      <c r="AH22" s="407">
        <f t="shared" si="9"/>
        <v>0.41168569509738079</v>
      </c>
      <c r="AI22" s="411">
        <f t="shared" si="10"/>
        <v>0.19408999328408327</v>
      </c>
      <c r="AK22" s="225" t="s">
        <v>7</v>
      </c>
      <c r="AL22" s="158" t="s">
        <v>268</v>
      </c>
      <c r="AM22" s="383">
        <f>取引基本表!AR19</f>
        <v>4</v>
      </c>
      <c r="AN22" s="407">
        <f t="shared" si="6"/>
        <v>3.9337942428921259E-5</v>
      </c>
      <c r="AP22" s="225" t="s">
        <v>7</v>
      </c>
      <c r="AQ22" s="158" t="s">
        <v>268</v>
      </c>
      <c r="AR22" s="386">
        <f>取引基本表!AX19</f>
        <v>1570</v>
      </c>
      <c r="AS22" s="387">
        <f>取引基本表!AY19</f>
        <v>1429</v>
      </c>
      <c r="AT22" s="387">
        <f>ABS(取引基本表!BB19)</f>
        <v>1510</v>
      </c>
      <c r="AU22" s="388">
        <f t="shared" si="11"/>
        <v>-81</v>
      </c>
      <c r="AV22" s="411">
        <v>0.80743251432126495</v>
      </c>
      <c r="AW22" s="407">
        <v>0.19256748567873505</v>
      </c>
    </row>
    <row r="23" spans="1:49" x14ac:dyDescent="0.2">
      <c r="A23" s="225" t="s">
        <v>8</v>
      </c>
      <c r="B23" s="158" t="s">
        <v>269</v>
      </c>
      <c r="C23" s="405">
        <f t="shared" si="0"/>
        <v>0</v>
      </c>
      <c r="D23" s="406">
        <f t="shared" si="1"/>
        <v>3.2773990561090718E-2</v>
      </c>
      <c r="E23" s="406">
        <f t="shared" si="1"/>
        <v>2.9103303618248557E-2</v>
      </c>
      <c r="F23" s="406">
        <f t="shared" si="2"/>
        <v>0.44087572102779232</v>
      </c>
      <c r="G23" s="406">
        <f t="shared" si="2"/>
        <v>0.21578395385422128</v>
      </c>
      <c r="H23" s="407">
        <f t="shared" si="3"/>
        <v>2.9503456821690941E-5</v>
      </c>
      <c r="K23" s="225" t="s">
        <v>8</v>
      </c>
      <c r="L23" s="158" t="s">
        <v>269</v>
      </c>
      <c r="M23" s="383">
        <f>取引基本表!AX20</f>
        <v>2235</v>
      </c>
      <c r="N23" s="367">
        <f>ABS(取引基本表!BB20)</f>
        <v>2235</v>
      </c>
      <c r="O23" s="411">
        <f t="shared" si="4"/>
        <v>1</v>
      </c>
      <c r="P23" s="407">
        <f t="shared" si="5"/>
        <v>0</v>
      </c>
      <c r="R23" s="225" t="s">
        <v>8</v>
      </c>
      <c r="S23" s="158" t="s">
        <v>269</v>
      </c>
      <c r="T23" s="365">
        <f>取引基本表!BD20</f>
        <v>7628</v>
      </c>
      <c r="U23" s="446">
        <f>雇用表!AA20</f>
        <v>250</v>
      </c>
      <c r="V23" s="447">
        <f>雇用表!AA66</f>
        <v>222</v>
      </c>
      <c r="W23" s="413">
        <f t="shared" si="7"/>
        <v>3.2773990561090718E-2</v>
      </c>
      <c r="X23" s="413">
        <f t="shared" si="8"/>
        <v>2.9103303618248557E-2</v>
      </c>
      <c r="Z23" s="225" t="s">
        <v>8</v>
      </c>
      <c r="AA23" s="48" t="s">
        <v>269</v>
      </c>
      <c r="AB23" s="452">
        <v>1646</v>
      </c>
      <c r="AC23" s="387">
        <v>857</v>
      </c>
      <c r="AD23" s="387">
        <v>786</v>
      </c>
      <c r="AE23" s="387">
        <v>74</v>
      </c>
      <c r="AF23" s="387">
        <v>0</v>
      </c>
      <c r="AG23" s="369">
        <v>7628</v>
      </c>
      <c r="AH23" s="407">
        <f t="shared" si="9"/>
        <v>0.44087572102779232</v>
      </c>
      <c r="AI23" s="411">
        <f t="shared" si="10"/>
        <v>0.21578395385422128</v>
      </c>
      <c r="AK23" s="225" t="s">
        <v>8</v>
      </c>
      <c r="AL23" s="158" t="s">
        <v>269</v>
      </c>
      <c r="AM23" s="383">
        <f>取引基本表!AR20</f>
        <v>3</v>
      </c>
      <c r="AN23" s="407">
        <f t="shared" si="6"/>
        <v>2.9503456821690941E-5</v>
      </c>
      <c r="AP23" s="225" t="s">
        <v>8</v>
      </c>
      <c r="AQ23" s="158" t="s">
        <v>269</v>
      </c>
      <c r="AR23" s="386">
        <f>取引基本表!AX20</f>
        <v>2235</v>
      </c>
      <c r="AS23" s="387">
        <f>取引基本表!AY20</f>
        <v>7628</v>
      </c>
      <c r="AT23" s="387">
        <f>ABS(取引基本表!BB20)</f>
        <v>2235</v>
      </c>
      <c r="AU23" s="388">
        <f t="shared" si="11"/>
        <v>5393</v>
      </c>
      <c r="AV23" s="411">
        <v>0.79883567479416906</v>
      </c>
      <c r="AW23" s="407">
        <v>0.20116432520583094</v>
      </c>
    </row>
    <row r="24" spans="1:49" x14ac:dyDescent="0.2">
      <c r="A24" s="225" t="s">
        <v>9</v>
      </c>
      <c r="B24" s="158" t="s">
        <v>270</v>
      </c>
      <c r="C24" s="405">
        <f t="shared" si="0"/>
        <v>0.44444444444444442</v>
      </c>
      <c r="D24" s="406">
        <f t="shared" si="1"/>
        <v>4.9504950495049507E-2</v>
      </c>
      <c r="E24" s="406">
        <f t="shared" si="1"/>
        <v>5.1980198019801978E-2</v>
      </c>
      <c r="F24" s="406">
        <f t="shared" si="2"/>
        <v>0.39356435643564358</v>
      </c>
      <c r="G24" s="406">
        <f t="shared" si="2"/>
        <v>0.20874587458745875</v>
      </c>
      <c r="H24" s="407">
        <f t="shared" si="3"/>
        <v>3.6387596746752162E-4</v>
      </c>
      <c r="K24" s="225" t="s">
        <v>9</v>
      </c>
      <c r="L24" s="158" t="s">
        <v>270</v>
      </c>
      <c r="M24" s="383">
        <f>取引基本表!AX21</f>
        <v>1647</v>
      </c>
      <c r="N24" s="367">
        <f>ABS(取引基本表!BB21)</f>
        <v>915</v>
      </c>
      <c r="O24" s="411">
        <f t="shared" si="4"/>
        <v>0.55555555555555558</v>
      </c>
      <c r="P24" s="407">
        <f t="shared" si="5"/>
        <v>0.44444444444444442</v>
      </c>
      <c r="R24" s="225" t="s">
        <v>9</v>
      </c>
      <c r="S24" s="158" t="s">
        <v>270</v>
      </c>
      <c r="T24" s="365">
        <f>取引基本表!BD21</f>
        <v>1212</v>
      </c>
      <c r="U24" s="446">
        <f>雇用表!AA21</f>
        <v>60</v>
      </c>
      <c r="V24" s="447">
        <f>雇用表!AA67</f>
        <v>63</v>
      </c>
      <c r="W24" s="413">
        <f t="shared" si="7"/>
        <v>4.9504950495049507E-2</v>
      </c>
      <c r="X24" s="413">
        <f t="shared" si="8"/>
        <v>5.1980198019801978E-2</v>
      </c>
      <c r="Z24" s="225" t="s">
        <v>9</v>
      </c>
      <c r="AA24" s="48" t="s">
        <v>270</v>
      </c>
      <c r="AB24" s="452">
        <v>253</v>
      </c>
      <c r="AC24" s="387">
        <v>31</v>
      </c>
      <c r="AD24" s="387">
        <v>174</v>
      </c>
      <c r="AE24" s="387">
        <v>19</v>
      </c>
      <c r="AF24" s="387">
        <v>0</v>
      </c>
      <c r="AG24" s="369">
        <v>1212</v>
      </c>
      <c r="AH24" s="407">
        <f t="shared" si="9"/>
        <v>0.39356435643564358</v>
      </c>
      <c r="AI24" s="411">
        <f t="shared" si="10"/>
        <v>0.20874587458745875</v>
      </c>
      <c r="AK24" s="225" t="s">
        <v>9</v>
      </c>
      <c r="AL24" s="158" t="s">
        <v>270</v>
      </c>
      <c r="AM24" s="383">
        <f>取引基本表!AR21</f>
        <v>37</v>
      </c>
      <c r="AN24" s="407">
        <f t="shared" si="6"/>
        <v>3.6387596746752162E-4</v>
      </c>
      <c r="AP24" s="225" t="s">
        <v>9</v>
      </c>
      <c r="AQ24" s="158" t="s">
        <v>270</v>
      </c>
      <c r="AR24" s="386">
        <f>取引基本表!AX21</f>
        <v>1647</v>
      </c>
      <c r="AS24" s="387">
        <f>取引基本表!AY21</f>
        <v>480</v>
      </c>
      <c r="AT24" s="387">
        <f>ABS(取引基本表!BB21)</f>
        <v>915</v>
      </c>
      <c r="AU24" s="388">
        <f t="shared" si="11"/>
        <v>-435</v>
      </c>
      <c r="AV24" s="411">
        <v>0.53203541493025519</v>
      </c>
      <c r="AW24" s="407">
        <v>0.46796458506974481</v>
      </c>
    </row>
    <row r="25" spans="1:49" x14ac:dyDescent="0.2">
      <c r="A25" s="225" t="s">
        <v>10</v>
      </c>
      <c r="B25" s="158" t="s">
        <v>271</v>
      </c>
      <c r="C25" s="405">
        <f t="shared" si="0"/>
        <v>6.3926940639269514E-3</v>
      </c>
      <c r="D25" s="406">
        <f t="shared" si="1"/>
        <v>0.33333333333333331</v>
      </c>
      <c r="E25" s="406">
        <f t="shared" si="1"/>
        <v>6.6666666666666666E-2</v>
      </c>
      <c r="F25" s="406">
        <f t="shared" si="2"/>
        <v>0.35238095238095241</v>
      </c>
      <c r="G25" s="406">
        <f t="shared" si="2"/>
        <v>0.2</v>
      </c>
      <c r="H25" s="407">
        <f t="shared" si="3"/>
        <v>5.212277371832066E-4</v>
      </c>
      <c r="K25" s="225" t="s">
        <v>10</v>
      </c>
      <c r="L25" s="158" t="s">
        <v>271</v>
      </c>
      <c r="M25" s="383">
        <f>取引基本表!AX22</f>
        <v>1095</v>
      </c>
      <c r="N25" s="367">
        <f>ABS(取引基本表!BB22)</f>
        <v>1088</v>
      </c>
      <c r="O25" s="411">
        <f t="shared" si="4"/>
        <v>0.99360730593607305</v>
      </c>
      <c r="P25" s="407">
        <f t="shared" si="5"/>
        <v>6.3926940639269514E-3</v>
      </c>
      <c r="R25" s="225" t="s">
        <v>10</v>
      </c>
      <c r="S25" s="158" t="s">
        <v>271</v>
      </c>
      <c r="T25" s="365">
        <f>取引基本表!BD22</f>
        <v>105</v>
      </c>
      <c r="U25" s="446">
        <f>雇用表!AA22</f>
        <v>35</v>
      </c>
      <c r="V25" s="447">
        <f>雇用表!AA68</f>
        <v>7</v>
      </c>
      <c r="W25" s="413">
        <f t="shared" si="7"/>
        <v>0.33333333333333331</v>
      </c>
      <c r="X25" s="413">
        <f t="shared" si="8"/>
        <v>6.6666666666666666E-2</v>
      </c>
      <c r="Z25" s="225" t="s">
        <v>10</v>
      </c>
      <c r="AA25" s="48" t="s">
        <v>271</v>
      </c>
      <c r="AB25" s="452">
        <v>21</v>
      </c>
      <c r="AC25" s="387">
        <v>-5</v>
      </c>
      <c r="AD25" s="387">
        <v>20</v>
      </c>
      <c r="AE25" s="387">
        <v>1</v>
      </c>
      <c r="AF25" s="387">
        <v>0</v>
      </c>
      <c r="AG25" s="369">
        <v>105</v>
      </c>
      <c r="AH25" s="407">
        <f t="shared" si="9"/>
        <v>0.35238095238095241</v>
      </c>
      <c r="AI25" s="411">
        <f t="shared" si="10"/>
        <v>0.2</v>
      </c>
      <c r="AK25" s="225" t="s">
        <v>10</v>
      </c>
      <c r="AL25" s="158" t="s">
        <v>271</v>
      </c>
      <c r="AM25" s="383">
        <f>取引基本表!AR22</f>
        <v>53</v>
      </c>
      <c r="AN25" s="407">
        <f t="shared" si="6"/>
        <v>5.212277371832066E-4</v>
      </c>
      <c r="AP25" s="225" t="s">
        <v>10</v>
      </c>
      <c r="AQ25" s="158" t="s">
        <v>271</v>
      </c>
      <c r="AR25" s="386">
        <f>取引基本表!AX22</f>
        <v>1095</v>
      </c>
      <c r="AS25" s="387">
        <f>取引基本表!AY22</f>
        <v>98</v>
      </c>
      <c r="AT25" s="387">
        <f>ABS(取引基本表!BB22)</f>
        <v>1088</v>
      </c>
      <c r="AU25" s="388">
        <f t="shared" si="11"/>
        <v>-990</v>
      </c>
      <c r="AV25" s="411">
        <v>0.88160188384965898</v>
      </c>
      <c r="AW25" s="407">
        <v>0.11839811615034102</v>
      </c>
    </row>
    <row r="26" spans="1:49" x14ac:dyDescent="0.2">
      <c r="A26" s="225" t="s">
        <v>11</v>
      </c>
      <c r="B26" s="158" t="s">
        <v>35</v>
      </c>
      <c r="C26" s="405">
        <f t="shared" si="0"/>
        <v>0.22258379433778064</v>
      </c>
      <c r="D26" s="406">
        <f t="shared" si="1"/>
        <v>0.20704041720990873</v>
      </c>
      <c r="E26" s="406">
        <f t="shared" si="1"/>
        <v>0.22842242503259452</v>
      </c>
      <c r="F26" s="406">
        <f t="shared" si="2"/>
        <v>0.33481095176010428</v>
      </c>
      <c r="G26" s="406">
        <f t="shared" si="2"/>
        <v>0.19608865710560625</v>
      </c>
      <c r="H26" s="407">
        <f t="shared" si="3"/>
        <v>1.1073630793741334E-2</v>
      </c>
      <c r="K26" s="225" t="s">
        <v>11</v>
      </c>
      <c r="L26" s="158" t="s">
        <v>35</v>
      </c>
      <c r="M26" s="383">
        <f>取引基本表!AX23</f>
        <v>3073</v>
      </c>
      <c r="N26" s="367">
        <f>ABS(取引基本表!BB23)</f>
        <v>2389</v>
      </c>
      <c r="O26" s="411">
        <f t="shared" si="4"/>
        <v>0.77741620566221936</v>
      </c>
      <c r="P26" s="407">
        <f t="shared" si="5"/>
        <v>0.22258379433778064</v>
      </c>
      <c r="R26" s="225" t="s">
        <v>11</v>
      </c>
      <c r="S26" s="158" t="s">
        <v>35</v>
      </c>
      <c r="T26" s="365">
        <f>取引基本表!BD23</f>
        <v>3835</v>
      </c>
      <c r="U26" s="446">
        <f>雇用表!AA23</f>
        <v>794</v>
      </c>
      <c r="V26" s="447">
        <f>雇用表!AA69</f>
        <v>876</v>
      </c>
      <c r="W26" s="413">
        <f t="shared" si="7"/>
        <v>0.20704041720990873</v>
      </c>
      <c r="X26" s="413">
        <f t="shared" si="8"/>
        <v>0.22842242503259452</v>
      </c>
      <c r="Z26" s="225" t="s">
        <v>11</v>
      </c>
      <c r="AA26" s="48" t="s">
        <v>35</v>
      </c>
      <c r="AB26" s="452">
        <v>752</v>
      </c>
      <c r="AC26" s="387">
        <v>-82</v>
      </c>
      <c r="AD26" s="387">
        <v>599</v>
      </c>
      <c r="AE26" s="387">
        <v>15</v>
      </c>
      <c r="AF26" s="387">
        <v>0</v>
      </c>
      <c r="AG26" s="369">
        <v>3835</v>
      </c>
      <c r="AH26" s="407">
        <f t="shared" si="9"/>
        <v>0.33481095176010428</v>
      </c>
      <c r="AI26" s="411">
        <f t="shared" si="10"/>
        <v>0.19608865710560625</v>
      </c>
      <c r="AK26" s="225" t="s">
        <v>11</v>
      </c>
      <c r="AL26" s="158" t="s">
        <v>35</v>
      </c>
      <c r="AM26" s="383">
        <f>取引基本表!AR23</f>
        <v>1126</v>
      </c>
      <c r="AN26" s="407">
        <f t="shared" si="6"/>
        <v>1.1073630793741334E-2</v>
      </c>
      <c r="AP26" s="225" t="s">
        <v>11</v>
      </c>
      <c r="AQ26" s="158" t="s">
        <v>35</v>
      </c>
      <c r="AR26" s="386">
        <f>取引基本表!AX23</f>
        <v>3073</v>
      </c>
      <c r="AS26" s="387">
        <f>取引基本表!AY23</f>
        <v>3151</v>
      </c>
      <c r="AT26" s="387">
        <f>ABS(取引基本表!BB23)</f>
        <v>2389</v>
      </c>
      <c r="AU26" s="388">
        <f t="shared" si="11"/>
        <v>762</v>
      </c>
      <c r="AV26" s="411">
        <v>0.70886039128338962</v>
      </c>
      <c r="AW26" s="407">
        <v>0.29113960871661038</v>
      </c>
    </row>
    <row r="27" spans="1:49" x14ac:dyDescent="0.2">
      <c r="A27" s="225" t="s">
        <v>12</v>
      </c>
      <c r="B27" s="158" t="s">
        <v>375</v>
      </c>
      <c r="C27" s="405">
        <f t="shared" si="0"/>
        <v>1.0521885521885488E-2</v>
      </c>
      <c r="D27" s="406">
        <f t="shared" si="1"/>
        <v>0</v>
      </c>
      <c r="E27" s="406">
        <f t="shared" si="1"/>
        <v>0</v>
      </c>
      <c r="F27" s="406">
        <f t="shared" si="2"/>
        <v>0.36231884057971014</v>
      </c>
      <c r="G27" s="406">
        <f t="shared" si="2"/>
        <v>0.17391304347826086</v>
      </c>
      <c r="H27" s="407">
        <f t="shared" si="3"/>
        <v>1.0867106595989497E-2</v>
      </c>
      <c r="K27" s="225" t="s">
        <v>12</v>
      </c>
      <c r="L27" s="158" t="s">
        <v>376</v>
      </c>
      <c r="M27" s="383">
        <f>取引基本表!AX24</f>
        <v>2376</v>
      </c>
      <c r="N27" s="367">
        <f>ABS(取引基本表!BB24)</f>
        <v>2351</v>
      </c>
      <c r="O27" s="411">
        <f t="shared" si="4"/>
        <v>0.98947811447811451</v>
      </c>
      <c r="P27" s="407">
        <f t="shared" si="5"/>
        <v>1.0521885521885488E-2</v>
      </c>
      <c r="R27" s="225" t="s">
        <v>12</v>
      </c>
      <c r="S27" s="158" t="s">
        <v>376</v>
      </c>
      <c r="T27" s="365">
        <f>取引基本表!BD24</f>
        <v>69</v>
      </c>
      <c r="U27" s="446">
        <f>雇用表!AA24</f>
        <v>0</v>
      </c>
      <c r="V27" s="447">
        <f>雇用表!AA70</f>
        <v>0</v>
      </c>
      <c r="W27" s="413">
        <f t="shared" si="7"/>
        <v>0</v>
      </c>
      <c r="X27" s="413">
        <f t="shared" si="8"/>
        <v>0</v>
      </c>
      <c r="Z27" s="225" t="s">
        <v>12</v>
      </c>
      <c r="AA27" s="48" t="s">
        <v>365</v>
      </c>
      <c r="AB27" s="452">
        <v>12</v>
      </c>
      <c r="AC27" s="387">
        <v>-3</v>
      </c>
      <c r="AD27" s="387">
        <v>14</v>
      </c>
      <c r="AE27" s="387">
        <v>2</v>
      </c>
      <c r="AF27" s="387">
        <v>0</v>
      </c>
      <c r="AG27" s="369">
        <v>69</v>
      </c>
      <c r="AH27" s="407">
        <f t="shared" si="9"/>
        <v>0.36231884057971014</v>
      </c>
      <c r="AI27" s="411">
        <f t="shared" si="10"/>
        <v>0.17391304347826086</v>
      </c>
      <c r="AK27" s="225" t="s">
        <v>12</v>
      </c>
      <c r="AL27" s="158" t="s">
        <v>365</v>
      </c>
      <c r="AM27" s="383">
        <f>取引基本表!AR24</f>
        <v>1105</v>
      </c>
      <c r="AN27" s="407">
        <f t="shared" si="6"/>
        <v>1.0867106595989497E-2</v>
      </c>
      <c r="AP27" s="225" t="s">
        <v>12</v>
      </c>
      <c r="AQ27" s="158" t="s">
        <v>365</v>
      </c>
      <c r="AR27" s="386">
        <f>取引基本表!AX24</f>
        <v>2376</v>
      </c>
      <c r="AS27" s="387">
        <f>取引基本表!AY24</f>
        <v>44</v>
      </c>
      <c r="AT27" s="387">
        <f>ABS(取引基本表!BB24)</f>
        <v>2351</v>
      </c>
      <c r="AU27" s="388">
        <f t="shared" si="11"/>
        <v>-2307</v>
      </c>
      <c r="AV27" s="411">
        <v>0.77609965062016961</v>
      </c>
      <c r="AW27" s="407">
        <v>0.22390034937983039</v>
      </c>
    </row>
    <row r="28" spans="1:49" x14ac:dyDescent="0.2">
      <c r="A28" s="225" t="s">
        <v>13</v>
      </c>
      <c r="B28" s="158" t="s">
        <v>191</v>
      </c>
      <c r="C28" s="405">
        <f t="shared" si="0"/>
        <v>5.934473521533068E-2</v>
      </c>
      <c r="D28" s="406">
        <f t="shared" si="1"/>
        <v>5.909090909090909E-2</v>
      </c>
      <c r="E28" s="406">
        <f t="shared" si="1"/>
        <v>5.4040404040404041E-2</v>
      </c>
      <c r="F28" s="406">
        <f t="shared" si="2"/>
        <v>0.21414141414141413</v>
      </c>
      <c r="G28" s="406">
        <f t="shared" si="2"/>
        <v>0.12525252525252525</v>
      </c>
      <c r="H28" s="407">
        <f t="shared" si="3"/>
        <v>2.0780268088077654E-2</v>
      </c>
      <c r="K28" s="225" t="s">
        <v>13</v>
      </c>
      <c r="L28" s="158" t="s">
        <v>191</v>
      </c>
      <c r="M28" s="383">
        <f>取引基本表!AX25</f>
        <v>4853</v>
      </c>
      <c r="N28" s="367">
        <f>ABS(取引基本表!BB25)</f>
        <v>4565</v>
      </c>
      <c r="O28" s="411">
        <f t="shared" si="4"/>
        <v>0.94065526478466932</v>
      </c>
      <c r="P28" s="407">
        <f t="shared" si="5"/>
        <v>5.934473521533068E-2</v>
      </c>
      <c r="R28" s="225" t="s">
        <v>13</v>
      </c>
      <c r="S28" s="158" t="s">
        <v>191</v>
      </c>
      <c r="T28" s="365">
        <f>取引基本表!BD25</f>
        <v>1980</v>
      </c>
      <c r="U28" s="446">
        <f>雇用表!AA25</f>
        <v>117</v>
      </c>
      <c r="V28" s="447">
        <f>雇用表!AA71</f>
        <v>107</v>
      </c>
      <c r="W28" s="413">
        <f t="shared" si="7"/>
        <v>5.909090909090909E-2</v>
      </c>
      <c r="X28" s="413">
        <f t="shared" si="8"/>
        <v>5.4040404040404041E-2</v>
      </c>
      <c r="Z28" s="225" t="s">
        <v>13</v>
      </c>
      <c r="AA28" s="48" t="s">
        <v>191</v>
      </c>
      <c r="AB28" s="452">
        <v>248</v>
      </c>
      <c r="AC28" s="387">
        <v>25</v>
      </c>
      <c r="AD28" s="387">
        <v>135</v>
      </c>
      <c r="AE28" s="387">
        <v>16</v>
      </c>
      <c r="AF28" s="387">
        <v>0</v>
      </c>
      <c r="AG28" s="369">
        <v>1980</v>
      </c>
      <c r="AH28" s="407">
        <f t="shared" si="9"/>
        <v>0.21414141414141413</v>
      </c>
      <c r="AI28" s="411">
        <f t="shared" si="10"/>
        <v>0.12525252525252525</v>
      </c>
      <c r="AK28" s="225" t="s">
        <v>13</v>
      </c>
      <c r="AL28" s="158" t="s">
        <v>191</v>
      </c>
      <c r="AM28" s="383">
        <f>取引基本表!AR25</f>
        <v>2113</v>
      </c>
      <c r="AN28" s="407">
        <f t="shared" si="6"/>
        <v>2.0780268088077654E-2</v>
      </c>
      <c r="AP28" s="225" t="s">
        <v>13</v>
      </c>
      <c r="AQ28" s="158" t="s">
        <v>191</v>
      </c>
      <c r="AR28" s="386">
        <f>取引基本表!AX25</f>
        <v>4853</v>
      </c>
      <c r="AS28" s="387">
        <f>取引基本表!AY25</f>
        <v>1692</v>
      </c>
      <c r="AT28" s="387">
        <f>ABS(取引基本表!BB25)</f>
        <v>4565</v>
      </c>
      <c r="AU28" s="388">
        <f t="shared" si="11"/>
        <v>-2873</v>
      </c>
      <c r="AV28" s="411">
        <v>0.77487185874795916</v>
      </c>
      <c r="AW28" s="407">
        <v>0.22512814125204084</v>
      </c>
    </row>
    <row r="29" spans="1:49" x14ac:dyDescent="0.2">
      <c r="A29" s="225" t="s">
        <v>14</v>
      </c>
      <c r="B29" s="158" t="s">
        <v>50</v>
      </c>
      <c r="C29" s="405">
        <f t="shared" si="0"/>
        <v>0.10737736577829282</v>
      </c>
      <c r="D29" s="406">
        <f t="shared" si="1"/>
        <v>0.20204313280363223</v>
      </c>
      <c r="E29" s="406">
        <f t="shared" si="1"/>
        <v>0.12031782065834279</v>
      </c>
      <c r="F29" s="406">
        <f t="shared" si="2"/>
        <v>0.42792281498297391</v>
      </c>
      <c r="G29" s="406">
        <f t="shared" si="2"/>
        <v>0.26220204313280365</v>
      </c>
      <c r="H29" s="407">
        <f t="shared" si="3"/>
        <v>9.8049821504086233E-3</v>
      </c>
      <c r="K29" s="225" t="s">
        <v>14</v>
      </c>
      <c r="L29" s="158" t="s">
        <v>50</v>
      </c>
      <c r="M29" s="383">
        <f>取引基本表!AX26</f>
        <v>2589</v>
      </c>
      <c r="N29" s="367">
        <f>ABS(取引基本表!BB26)</f>
        <v>2311</v>
      </c>
      <c r="O29" s="411">
        <f t="shared" si="4"/>
        <v>0.89262263422170718</v>
      </c>
      <c r="P29" s="407">
        <f t="shared" si="5"/>
        <v>0.10737736577829282</v>
      </c>
      <c r="R29" s="225" t="s">
        <v>14</v>
      </c>
      <c r="S29" s="158" t="s">
        <v>50</v>
      </c>
      <c r="T29" s="365">
        <f>取引基本表!BD26</f>
        <v>881</v>
      </c>
      <c r="U29" s="446">
        <f>雇用表!AA26</f>
        <v>178</v>
      </c>
      <c r="V29" s="447">
        <f>雇用表!AA72</f>
        <v>106</v>
      </c>
      <c r="W29" s="413">
        <f t="shared" si="7"/>
        <v>0.20204313280363223</v>
      </c>
      <c r="X29" s="413">
        <f t="shared" si="8"/>
        <v>0.12031782065834279</v>
      </c>
      <c r="Z29" s="225" t="s">
        <v>14</v>
      </c>
      <c r="AA29" s="48" t="s">
        <v>50</v>
      </c>
      <c r="AB29" s="452">
        <v>231</v>
      </c>
      <c r="AC29" s="387">
        <v>32</v>
      </c>
      <c r="AD29" s="387">
        <v>91</v>
      </c>
      <c r="AE29" s="387">
        <v>23</v>
      </c>
      <c r="AF29" s="387">
        <v>0</v>
      </c>
      <c r="AG29" s="369">
        <v>881</v>
      </c>
      <c r="AH29" s="407">
        <f t="shared" si="9"/>
        <v>0.42792281498297391</v>
      </c>
      <c r="AI29" s="411">
        <f t="shared" si="10"/>
        <v>0.26220204313280365</v>
      </c>
      <c r="AK29" s="225" t="s">
        <v>14</v>
      </c>
      <c r="AL29" s="158" t="s">
        <v>50</v>
      </c>
      <c r="AM29" s="383">
        <f>取引基本表!AR26</f>
        <v>997</v>
      </c>
      <c r="AN29" s="407">
        <f t="shared" si="6"/>
        <v>9.8049821504086233E-3</v>
      </c>
      <c r="AP29" s="225" t="s">
        <v>14</v>
      </c>
      <c r="AQ29" s="158" t="s">
        <v>50</v>
      </c>
      <c r="AR29" s="386">
        <f>取引基本表!AX26</f>
        <v>2589</v>
      </c>
      <c r="AS29" s="387">
        <f>取引基本表!AY26</f>
        <v>603</v>
      </c>
      <c r="AT29" s="387">
        <f>ABS(取引基本表!BB26)</f>
        <v>2311</v>
      </c>
      <c r="AU29" s="388">
        <f t="shared" si="11"/>
        <v>-1708</v>
      </c>
      <c r="AV29" s="411">
        <v>0.79707187916920597</v>
      </c>
      <c r="AW29" s="407">
        <v>0.20292812083079403</v>
      </c>
    </row>
    <row r="30" spans="1:49" x14ac:dyDescent="0.2">
      <c r="A30" s="225" t="s">
        <v>15</v>
      </c>
      <c r="B30" s="158" t="s">
        <v>36</v>
      </c>
      <c r="C30" s="405">
        <f t="shared" si="0"/>
        <v>1</v>
      </c>
      <c r="D30" s="406">
        <f t="shared" si="1"/>
        <v>9.4184576485461441E-2</v>
      </c>
      <c r="E30" s="406">
        <f t="shared" si="1"/>
        <v>6.5934065934065936E-2</v>
      </c>
      <c r="F30" s="406">
        <f t="shared" si="2"/>
        <v>0.44063016629388313</v>
      </c>
      <c r="G30" s="406">
        <f t="shared" si="2"/>
        <v>0.34459787999611008</v>
      </c>
      <c r="H30" s="407">
        <f t="shared" si="3"/>
        <v>0</v>
      </c>
      <c r="K30" s="225" t="s">
        <v>15</v>
      </c>
      <c r="L30" s="158" t="s">
        <v>36</v>
      </c>
      <c r="M30" s="383">
        <f>取引基本表!AX27</f>
        <v>20566</v>
      </c>
      <c r="N30" s="367">
        <f>ABS(取引基本表!BB27)</f>
        <v>0</v>
      </c>
      <c r="O30" s="411">
        <f t="shared" si="4"/>
        <v>0</v>
      </c>
      <c r="P30" s="407">
        <f t="shared" si="5"/>
        <v>1</v>
      </c>
      <c r="R30" s="225" t="s">
        <v>15</v>
      </c>
      <c r="S30" s="158" t="s">
        <v>36</v>
      </c>
      <c r="T30" s="365">
        <f>取引基本表!BD27</f>
        <v>20566</v>
      </c>
      <c r="U30" s="446">
        <f>雇用表!AA27</f>
        <v>1937</v>
      </c>
      <c r="V30" s="447">
        <f>雇用表!AA73</f>
        <v>1356</v>
      </c>
      <c r="W30" s="413">
        <f t="shared" si="7"/>
        <v>9.4184576485461441E-2</v>
      </c>
      <c r="X30" s="413">
        <f t="shared" si="8"/>
        <v>6.5934065934065936E-2</v>
      </c>
      <c r="Z30" s="225" t="s">
        <v>15</v>
      </c>
      <c r="AA30" s="48" t="s">
        <v>36</v>
      </c>
      <c r="AB30" s="452">
        <v>7087</v>
      </c>
      <c r="AC30" s="387">
        <v>550</v>
      </c>
      <c r="AD30" s="387">
        <v>754</v>
      </c>
      <c r="AE30" s="387">
        <v>758</v>
      </c>
      <c r="AF30" s="387">
        <v>-87</v>
      </c>
      <c r="AG30" s="369">
        <v>20566</v>
      </c>
      <c r="AH30" s="407">
        <f t="shared" si="9"/>
        <v>0.44063016629388313</v>
      </c>
      <c r="AI30" s="411">
        <f t="shared" si="10"/>
        <v>0.34459787999611008</v>
      </c>
      <c r="AK30" s="225" t="s">
        <v>15</v>
      </c>
      <c r="AL30" s="158" t="s">
        <v>36</v>
      </c>
      <c r="AM30" s="383">
        <f>取引基本表!AR27</f>
        <v>0</v>
      </c>
      <c r="AN30" s="407">
        <f t="shared" si="6"/>
        <v>0</v>
      </c>
      <c r="AP30" s="225" t="s">
        <v>15</v>
      </c>
      <c r="AQ30" s="158" t="s">
        <v>36</v>
      </c>
      <c r="AR30" s="386">
        <f>取引基本表!AX27</f>
        <v>20566</v>
      </c>
      <c r="AS30" s="387">
        <f>取引基本表!AY27</f>
        <v>0</v>
      </c>
      <c r="AT30" s="387">
        <f>ABS(取引基本表!BB27)</f>
        <v>0</v>
      </c>
      <c r="AU30" s="388">
        <f t="shared" si="11"/>
        <v>0</v>
      </c>
      <c r="AV30" s="411">
        <v>0</v>
      </c>
      <c r="AW30" s="407">
        <v>1</v>
      </c>
    </row>
    <row r="31" spans="1:49" x14ac:dyDescent="0.2">
      <c r="A31" s="225" t="s">
        <v>16</v>
      </c>
      <c r="B31" s="158" t="s">
        <v>192</v>
      </c>
      <c r="C31" s="405">
        <f t="shared" si="0"/>
        <v>0.18861092824226466</v>
      </c>
      <c r="D31" s="406">
        <f t="shared" si="1"/>
        <v>8.6730268863833475E-4</v>
      </c>
      <c r="E31" s="406">
        <f t="shared" si="1"/>
        <v>8.6730268863833475E-4</v>
      </c>
      <c r="F31" s="406">
        <f t="shared" si="2"/>
        <v>0.34518647007805725</v>
      </c>
      <c r="G31" s="406">
        <f t="shared" si="2"/>
        <v>7.1118820468343447E-2</v>
      </c>
      <c r="H31" s="407">
        <f t="shared" si="3"/>
        <v>2.3061868748955085E-2</v>
      </c>
      <c r="K31" s="225" t="s">
        <v>16</v>
      </c>
      <c r="L31" s="158" t="s">
        <v>192</v>
      </c>
      <c r="M31" s="383">
        <f>取引基本表!AX28</f>
        <v>6076</v>
      </c>
      <c r="N31" s="367">
        <f>ABS(取引基本表!BB28)</f>
        <v>4930</v>
      </c>
      <c r="O31" s="411">
        <f t="shared" si="4"/>
        <v>0.81138907175773534</v>
      </c>
      <c r="P31" s="407">
        <f t="shared" si="5"/>
        <v>0.18861092824226466</v>
      </c>
      <c r="R31" s="225" t="s">
        <v>16</v>
      </c>
      <c r="S31" s="158" t="s">
        <v>192</v>
      </c>
      <c r="T31" s="365">
        <f>取引基本表!BD28</f>
        <v>1153</v>
      </c>
      <c r="U31" s="446">
        <f>雇用表!AA28</f>
        <v>1</v>
      </c>
      <c r="V31" s="447">
        <f>雇用表!AA74</f>
        <v>1</v>
      </c>
      <c r="W31" s="413">
        <f t="shared" si="7"/>
        <v>8.6730268863833475E-4</v>
      </c>
      <c r="X31" s="413">
        <f t="shared" si="8"/>
        <v>8.6730268863833475E-4</v>
      </c>
      <c r="Z31" s="225" t="s">
        <v>16</v>
      </c>
      <c r="AA31" s="48" t="s">
        <v>192</v>
      </c>
      <c r="AB31" s="452">
        <v>82</v>
      </c>
      <c r="AC31" s="387">
        <v>59</v>
      </c>
      <c r="AD31" s="387">
        <v>222</v>
      </c>
      <c r="AE31" s="387">
        <v>35</v>
      </c>
      <c r="AF31" s="387">
        <v>0</v>
      </c>
      <c r="AG31" s="369">
        <v>1153</v>
      </c>
      <c r="AH31" s="407">
        <f t="shared" si="9"/>
        <v>0.34518647007805725</v>
      </c>
      <c r="AI31" s="411">
        <f t="shared" si="10"/>
        <v>7.1118820468343447E-2</v>
      </c>
      <c r="AK31" s="225" t="s">
        <v>16</v>
      </c>
      <c r="AL31" s="158" t="s">
        <v>192</v>
      </c>
      <c r="AM31" s="383">
        <f>取引基本表!AR28</f>
        <v>2345</v>
      </c>
      <c r="AN31" s="407">
        <f t="shared" si="6"/>
        <v>2.3061868748955085E-2</v>
      </c>
      <c r="AP31" s="225" t="s">
        <v>16</v>
      </c>
      <c r="AQ31" s="158" t="s">
        <v>192</v>
      </c>
      <c r="AR31" s="386">
        <f>取引基本表!AX28</f>
        <v>6076</v>
      </c>
      <c r="AS31" s="387">
        <f>取引基本表!AY28</f>
        <v>7</v>
      </c>
      <c r="AT31" s="387">
        <f>ABS(取引基本表!BB28)</f>
        <v>4930</v>
      </c>
      <c r="AU31" s="388">
        <f t="shared" si="11"/>
        <v>-4923</v>
      </c>
      <c r="AV31" s="411">
        <v>3.3200621348077096E-3</v>
      </c>
      <c r="AW31" s="407">
        <v>0.99667993786519227</v>
      </c>
    </row>
    <row r="32" spans="1:49" x14ac:dyDescent="0.2">
      <c r="A32" s="225" t="s">
        <v>17</v>
      </c>
      <c r="B32" s="158" t="s">
        <v>272</v>
      </c>
      <c r="C32" s="405">
        <f t="shared" si="0"/>
        <v>1</v>
      </c>
      <c r="D32" s="406">
        <f t="shared" si="1"/>
        <v>1.7441860465116279E-2</v>
      </c>
      <c r="E32" s="406">
        <f t="shared" si="1"/>
        <v>2.6427061310782242E-2</v>
      </c>
      <c r="F32" s="406">
        <f t="shared" si="2"/>
        <v>0.48202959830866809</v>
      </c>
      <c r="G32" s="406">
        <f t="shared" si="2"/>
        <v>0.14006342494714588</v>
      </c>
      <c r="H32" s="407">
        <f t="shared" si="3"/>
        <v>6.5891053568443107E-3</v>
      </c>
      <c r="K32" s="225" t="s">
        <v>17</v>
      </c>
      <c r="L32" s="158" t="s">
        <v>272</v>
      </c>
      <c r="M32" s="383">
        <f>取引基本表!AX29</f>
        <v>1440</v>
      </c>
      <c r="N32" s="367">
        <f>ABS(取引基本表!BB29)</f>
        <v>0</v>
      </c>
      <c r="O32" s="411">
        <f t="shared" si="4"/>
        <v>0</v>
      </c>
      <c r="P32" s="407">
        <f t="shared" si="5"/>
        <v>1</v>
      </c>
      <c r="R32" s="225" t="s">
        <v>17</v>
      </c>
      <c r="S32" s="158" t="s">
        <v>272</v>
      </c>
      <c r="T32" s="365">
        <f>取引基本表!BD29</f>
        <v>1892</v>
      </c>
      <c r="U32" s="446">
        <f>雇用表!AA29</f>
        <v>33</v>
      </c>
      <c r="V32" s="447">
        <f>雇用表!AA75</f>
        <v>50</v>
      </c>
      <c r="W32" s="413">
        <f t="shared" si="7"/>
        <v>1.7441860465116279E-2</v>
      </c>
      <c r="X32" s="413">
        <f t="shared" si="8"/>
        <v>2.6427061310782242E-2</v>
      </c>
      <c r="Z32" s="225" t="s">
        <v>17</v>
      </c>
      <c r="AA32" s="48" t="s">
        <v>272</v>
      </c>
      <c r="AB32" s="452">
        <v>265</v>
      </c>
      <c r="AC32" s="387">
        <v>246</v>
      </c>
      <c r="AD32" s="387">
        <v>407</v>
      </c>
      <c r="AE32" s="387">
        <v>86</v>
      </c>
      <c r="AF32" s="387">
        <v>-92</v>
      </c>
      <c r="AG32" s="369">
        <v>1892</v>
      </c>
      <c r="AH32" s="407">
        <f t="shared" si="9"/>
        <v>0.48202959830866809</v>
      </c>
      <c r="AI32" s="411">
        <f t="shared" si="10"/>
        <v>0.14006342494714588</v>
      </c>
      <c r="AK32" s="225" t="s">
        <v>17</v>
      </c>
      <c r="AL32" s="158" t="s">
        <v>272</v>
      </c>
      <c r="AM32" s="383">
        <f>取引基本表!AR29</f>
        <v>670</v>
      </c>
      <c r="AN32" s="407">
        <f t="shared" si="6"/>
        <v>6.5891053568443107E-3</v>
      </c>
      <c r="AP32" s="225" t="s">
        <v>17</v>
      </c>
      <c r="AQ32" s="158" t="s">
        <v>272</v>
      </c>
      <c r="AR32" s="386">
        <f>取引基本表!AX29</f>
        <v>1440</v>
      </c>
      <c r="AS32" s="387">
        <f>取引基本表!AY29</f>
        <v>452</v>
      </c>
      <c r="AT32" s="387">
        <f>ABS(取引基本表!BB29)</f>
        <v>0</v>
      </c>
      <c r="AU32" s="388">
        <f t="shared" si="11"/>
        <v>452</v>
      </c>
      <c r="AV32" s="411">
        <v>2.6249531258370389E-4</v>
      </c>
      <c r="AW32" s="407">
        <v>0.99973750468741629</v>
      </c>
    </row>
    <row r="33" spans="1:49" x14ac:dyDescent="0.2">
      <c r="A33" s="225" t="s">
        <v>18</v>
      </c>
      <c r="B33" s="158" t="s">
        <v>273</v>
      </c>
      <c r="C33" s="405">
        <f t="shared" si="0"/>
        <v>0.72406639004149376</v>
      </c>
      <c r="D33" s="406">
        <f t="shared" si="1"/>
        <v>8.8655862726406104E-2</v>
      </c>
      <c r="E33" s="406">
        <f t="shared" si="1"/>
        <v>8.3889418493803616E-2</v>
      </c>
      <c r="F33" s="406">
        <f t="shared" si="2"/>
        <v>0.64537654909437558</v>
      </c>
      <c r="G33" s="406">
        <f t="shared" si="2"/>
        <v>0.50714966634890368</v>
      </c>
      <c r="H33" s="407">
        <f t="shared" si="3"/>
        <v>9.6377958950857076E-4</v>
      </c>
      <c r="K33" s="225" t="s">
        <v>18</v>
      </c>
      <c r="L33" s="158" t="s">
        <v>273</v>
      </c>
      <c r="M33" s="383">
        <f>取引基本表!AX30</f>
        <v>1446</v>
      </c>
      <c r="N33" s="367">
        <f>ABS(取引基本表!BB30)</f>
        <v>399</v>
      </c>
      <c r="O33" s="411">
        <f t="shared" si="4"/>
        <v>0.27593360995850624</v>
      </c>
      <c r="P33" s="407">
        <f t="shared" si="5"/>
        <v>0.72406639004149376</v>
      </c>
      <c r="R33" s="225" t="s">
        <v>18</v>
      </c>
      <c r="S33" s="158" t="s">
        <v>273</v>
      </c>
      <c r="T33" s="365">
        <f>取引基本表!BD30</f>
        <v>1049</v>
      </c>
      <c r="U33" s="446">
        <f>雇用表!AA30</f>
        <v>93</v>
      </c>
      <c r="V33" s="447">
        <f>雇用表!AA76</f>
        <v>88</v>
      </c>
      <c r="W33" s="413">
        <f t="shared" si="7"/>
        <v>8.8655862726406104E-2</v>
      </c>
      <c r="X33" s="413">
        <f t="shared" si="8"/>
        <v>8.3889418493803616E-2</v>
      </c>
      <c r="Z33" s="225" t="s">
        <v>18</v>
      </c>
      <c r="AA33" s="48" t="s">
        <v>273</v>
      </c>
      <c r="AB33" s="452">
        <v>532</v>
      </c>
      <c r="AC33" s="387">
        <v>39</v>
      </c>
      <c r="AD33" s="387">
        <v>85</v>
      </c>
      <c r="AE33" s="387">
        <v>21</v>
      </c>
      <c r="AF33" s="387">
        <v>0</v>
      </c>
      <c r="AG33" s="369">
        <v>1049</v>
      </c>
      <c r="AH33" s="407">
        <f t="shared" si="9"/>
        <v>0.64537654909437558</v>
      </c>
      <c r="AI33" s="411">
        <f t="shared" si="10"/>
        <v>0.50714966634890368</v>
      </c>
      <c r="AK33" s="225" t="s">
        <v>18</v>
      </c>
      <c r="AL33" s="158" t="s">
        <v>273</v>
      </c>
      <c r="AM33" s="383">
        <f>取引基本表!AR30</f>
        <v>98</v>
      </c>
      <c r="AN33" s="407">
        <f t="shared" si="6"/>
        <v>9.6377958950857076E-4</v>
      </c>
      <c r="AP33" s="225" t="s">
        <v>18</v>
      </c>
      <c r="AQ33" s="158" t="s">
        <v>273</v>
      </c>
      <c r="AR33" s="386">
        <f>取引基本表!AX30</f>
        <v>1446</v>
      </c>
      <c r="AS33" s="387">
        <f>取引基本表!AY30</f>
        <v>2</v>
      </c>
      <c r="AT33" s="387">
        <f>ABS(取引基本表!BB30)</f>
        <v>399</v>
      </c>
      <c r="AU33" s="388">
        <f t="shared" si="11"/>
        <v>-397</v>
      </c>
      <c r="AV33" s="411">
        <v>7.2791995281517016E-2</v>
      </c>
      <c r="AW33" s="407">
        <v>0.92720800471848297</v>
      </c>
    </row>
    <row r="34" spans="1:49" x14ac:dyDescent="0.2">
      <c r="A34" s="225" t="s">
        <v>19</v>
      </c>
      <c r="B34" s="158" t="s">
        <v>274</v>
      </c>
      <c r="C34" s="405">
        <f t="shared" si="0"/>
        <v>0.32384390579336431</v>
      </c>
      <c r="D34" s="406">
        <f t="shared" si="1"/>
        <v>0.29303437580770225</v>
      </c>
      <c r="E34" s="406">
        <f t="shared" si="1"/>
        <v>0.18493150684931506</v>
      </c>
      <c r="F34" s="406">
        <f t="shared" si="2"/>
        <v>0.69998707676402172</v>
      </c>
      <c r="G34" s="406">
        <f t="shared" si="2"/>
        <v>0.42504523132592403</v>
      </c>
      <c r="H34" s="407">
        <f t="shared" si="3"/>
        <v>0.16282957819891231</v>
      </c>
      <c r="K34" s="225" t="s">
        <v>19</v>
      </c>
      <c r="L34" s="158" t="s">
        <v>274</v>
      </c>
      <c r="M34" s="383">
        <f>取引基本表!AX31</f>
        <v>29085</v>
      </c>
      <c r="N34" s="367">
        <f>ABS(取引基本表!BB31)</f>
        <v>19666</v>
      </c>
      <c r="O34" s="411">
        <f t="shared" si="4"/>
        <v>0.67615609420663569</v>
      </c>
      <c r="P34" s="407">
        <f t="shared" si="5"/>
        <v>0.32384390579336431</v>
      </c>
      <c r="R34" s="225" t="s">
        <v>19</v>
      </c>
      <c r="S34" s="158" t="s">
        <v>274</v>
      </c>
      <c r="T34" s="365">
        <f>取引基本表!BD31</f>
        <v>15476</v>
      </c>
      <c r="U34" s="446">
        <f>雇用表!AA31</f>
        <v>4535</v>
      </c>
      <c r="V34" s="447">
        <f>雇用表!AA77</f>
        <v>2862</v>
      </c>
      <c r="W34" s="413">
        <f t="shared" si="7"/>
        <v>0.29303437580770225</v>
      </c>
      <c r="X34" s="413">
        <f t="shared" si="8"/>
        <v>0.18493150684931506</v>
      </c>
      <c r="Z34" s="225" t="s">
        <v>19</v>
      </c>
      <c r="AA34" s="48" t="s">
        <v>274</v>
      </c>
      <c r="AB34" s="452">
        <v>6578</v>
      </c>
      <c r="AC34" s="387">
        <v>2119</v>
      </c>
      <c r="AD34" s="387">
        <v>1470</v>
      </c>
      <c r="AE34" s="387">
        <v>674</v>
      </c>
      <c r="AF34" s="387">
        <v>-8</v>
      </c>
      <c r="AG34" s="369">
        <v>15476</v>
      </c>
      <c r="AH34" s="407">
        <f t="shared" si="9"/>
        <v>0.69998707676402172</v>
      </c>
      <c r="AI34" s="411">
        <f t="shared" si="10"/>
        <v>0.42504523132592403</v>
      </c>
      <c r="AK34" s="225" t="s">
        <v>19</v>
      </c>
      <c r="AL34" s="158" t="s">
        <v>274</v>
      </c>
      <c r="AM34" s="383">
        <f>取引基本表!AR31</f>
        <v>16557</v>
      </c>
      <c r="AN34" s="407">
        <f t="shared" si="6"/>
        <v>0.16282957819891231</v>
      </c>
      <c r="AP34" s="225" t="s">
        <v>19</v>
      </c>
      <c r="AQ34" s="158" t="s">
        <v>274</v>
      </c>
      <c r="AR34" s="386">
        <f>取引基本表!AX31</f>
        <v>29085</v>
      </c>
      <c r="AS34" s="387">
        <f>取引基本表!AY31</f>
        <v>6057</v>
      </c>
      <c r="AT34" s="387">
        <f>ABS(取引基本表!BB31)</f>
        <v>19666</v>
      </c>
      <c r="AU34" s="388">
        <f t="shared" si="11"/>
        <v>-13609</v>
      </c>
      <c r="AV34" s="411">
        <v>0.56941832909614032</v>
      </c>
      <c r="AW34" s="407">
        <v>0.43058167090385968</v>
      </c>
    </row>
    <row r="35" spans="1:49" x14ac:dyDescent="0.2">
      <c r="A35" s="225" t="s">
        <v>20</v>
      </c>
      <c r="B35" s="158" t="s">
        <v>37</v>
      </c>
      <c r="C35" s="405">
        <f t="shared" si="0"/>
        <v>0.26996197718631176</v>
      </c>
      <c r="D35" s="406">
        <f t="shared" si="1"/>
        <v>0.12557973599714592</v>
      </c>
      <c r="E35" s="406">
        <f t="shared" si="1"/>
        <v>0.11630396004281128</v>
      </c>
      <c r="F35" s="406">
        <f t="shared" si="2"/>
        <v>0.64537995005351412</v>
      </c>
      <c r="G35" s="406">
        <f t="shared" si="2"/>
        <v>0.31501962183374954</v>
      </c>
      <c r="H35" s="407">
        <f t="shared" si="3"/>
        <v>6.1563879901261762E-2</v>
      </c>
      <c r="K35" s="225" t="s">
        <v>20</v>
      </c>
      <c r="L35" s="158" t="s">
        <v>37</v>
      </c>
      <c r="M35" s="383">
        <f>取引基本表!AX32</f>
        <v>9731</v>
      </c>
      <c r="N35" s="367">
        <f>ABS(取引基本表!BB32)</f>
        <v>7104</v>
      </c>
      <c r="O35" s="411">
        <f t="shared" si="4"/>
        <v>0.73003802281368824</v>
      </c>
      <c r="P35" s="407">
        <f t="shared" si="5"/>
        <v>0.26996197718631176</v>
      </c>
      <c r="R35" s="225" t="s">
        <v>20</v>
      </c>
      <c r="S35" s="158" t="s">
        <v>37</v>
      </c>
      <c r="T35" s="365">
        <f>取引基本表!BD32</f>
        <v>2803</v>
      </c>
      <c r="U35" s="446">
        <f>雇用表!AA32</f>
        <v>352</v>
      </c>
      <c r="V35" s="447">
        <f>雇用表!AA78</f>
        <v>326</v>
      </c>
      <c r="W35" s="413">
        <f t="shared" si="7"/>
        <v>0.12557973599714592</v>
      </c>
      <c r="X35" s="413">
        <f t="shared" si="8"/>
        <v>0.11630396004281128</v>
      </c>
      <c r="Z35" s="225" t="s">
        <v>20</v>
      </c>
      <c r="AA35" s="48" t="s">
        <v>37</v>
      </c>
      <c r="AB35" s="452">
        <v>883</v>
      </c>
      <c r="AC35" s="387">
        <v>705</v>
      </c>
      <c r="AD35" s="387">
        <v>207</v>
      </c>
      <c r="AE35" s="387">
        <v>57</v>
      </c>
      <c r="AF35" s="387">
        <v>-43</v>
      </c>
      <c r="AG35" s="369">
        <v>2803</v>
      </c>
      <c r="AH35" s="407">
        <f t="shared" si="9"/>
        <v>0.64537995005351412</v>
      </c>
      <c r="AI35" s="411">
        <f t="shared" si="10"/>
        <v>0.31501962183374954</v>
      </c>
      <c r="AK35" s="225" t="s">
        <v>20</v>
      </c>
      <c r="AL35" s="158" t="s">
        <v>37</v>
      </c>
      <c r="AM35" s="383">
        <f>取引基本表!AR32</f>
        <v>6260</v>
      </c>
      <c r="AN35" s="407">
        <f t="shared" si="6"/>
        <v>6.1563879901261762E-2</v>
      </c>
      <c r="AP35" s="225" t="s">
        <v>20</v>
      </c>
      <c r="AQ35" s="158" t="s">
        <v>37</v>
      </c>
      <c r="AR35" s="386">
        <f>取引基本表!AX32</f>
        <v>9731</v>
      </c>
      <c r="AS35" s="387">
        <f>取引基本表!AY32</f>
        <v>176</v>
      </c>
      <c r="AT35" s="387">
        <f>ABS(取引基本表!BB32)</f>
        <v>7104</v>
      </c>
      <c r="AU35" s="388">
        <f t="shared" si="11"/>
        <v>-6928</v>
      </c>
      <c r="AV35" s="411">
        <v>0.14958058191588852</v>
      </c>
      <c r="AW35" s="407">
        <v>0.85041941808411148</v>
      </c>
    </row>
    <row r="36" spans="1:49" x14ac:dyDescent="0.2">
      <c r="A36" s="225" t="s">
        <v>21</v>
      </c>
      <c r="B36" s="158" t="s">
        <v>38</v>
      </c>
      <c r="C36" s="405">
        <f t="shared" si="0"/>
        <v>0.80496031746031749</v>
      </c>
      <c r="D36" s="406">
        <f t="shared" si="1"/>
        <v>1.130568356374808E-2</v>
      </c>
      <c r="E36" s="406">
        <f t="shared" si="1"/>
        <v>2.9493087557603687E-3</v>
      </c>
      <c r="F36" s="406">
        <f t="shared" si="2"/>
        <v>0.87987711213517661</v>
      </c>
      <c r="G36" s="406">
        <f t="shared" si="2"/>
        <v>2.1935483870967741E-2</v>
      </c>
      <c r="H36" s="407">
        <f t="shared" si="3"/>
        <v>0.17534887837691648</v>
      </c>
      <c r="K36" s="225" t="s">
        <v>21</v>
      </c>
      <c r="L36" s="158" t="s">
        <v>38</v>
      </c>
      <c r="M36" s="383">
        <f>取引基本表!AX33</f>
        <v>20160</v>
      </c>
      <c r="N36" s="367">
        <f>ABS(取引基本表!BB33)</f>
        <v>3932</v>
      </c>
      <c r="O36" s="411">
        <f t="shared" si="4"/>
        <v>0.19503968253968254</v>
      </c>
      <c r="P36" s="407">
        <f t="shared" si="5"/>
        <v>0.80496031746031749</v>
      </c>
      <c r="R36" s="225" t="s">
        <v>21</v>
      </c>
      <c r="S36" s="158" t="s">
        <v>38</v>
      </c>
      <c r="T36" s="365">
        <f>取引基本表!BD33</f>
        <v>16275</v>
      </c>
      <c r="U36" s="446">
        <f>雇用表!AA33</f>
        <v>184</v>
      </c>
      <c r="V36" s="447">
        <f>雇用表!AA79</f>
        <v>48</v>
      </c>
      <c r="W36" s="413">
        <f t="shared" si="7"/>
        <v>1.130568356374808E-2</v>
      </c>
      <c r="X36" s="413">
        <f t="shared" si="8"/>
        <v>2.9493087557603687E-3</v>
      </c>
      <c r="Z36" s="225" t="s">
        <v>21</v>
      </c>
      <c r="AA36" s="48" t="s">
        <v>38</v>
      </c>
      <c r="AB36" s="452">
        <v>357</v>
      </c>
      <c r="AC36" s="387">
        <v>7441</v>
      </c>
      <c r="AD36" s="387">
        <v>5785</v>
      </c>
      <c r="AE36" s="387">
        <v>738</v>
      </c>
      <c r="AF36" s="387">
        <v>-1</v>
      </c>
      <c r="AG36" s="369">
        <v>16275</v>
      </c>
      <c r="AH36" s="407">
        <f>SUM(AB36:AF36)/AG36</f>
        <v>0.87987711213517661</v>
      </c>
      <c r="AI36" s="411">
        <f>AB36/AG36</f>
        <v>2.1935483870967741E-2</v>
      </c>
      <c r="AK36" s="225" t="s">
        <v>21</v>
      </c>
      <c r="AL36" s="158" t="s">
        <v>38</v>
      </c>
      <c r="AM36" s="383">
        <f>取引基本表!AR33</f>
        <v>17830</v>
      </c>
      <c r="AN36" s="407">
        <f t="shared" si="6"/>
        <v>0.17534887837691648</v>
      </c>
      <c r="AP36" s="225" t="s">
        <v>21</v>
      </c>
      <c r="AQ36" s="158" t="s">
        <v>38</v>
      </c>
      <c r="AR36" s="386">
        <f>取引基本表!AX33</f>
        <v>20160</v>
      </c>
      <c r="AS36" s="387">
        <f>取引基本表!AY33</f>
        <v>47</v>
      </c>
      <c r="AT36" s="387">
        <f>ABS(取引基本表!BB33)</f>
        <v>3932</v>
      </c>
      <c r="AU36" s="388">
        <f t="shared" si="11"/>
        <v>-3885</v>
      </c>
      <c r="AV36" s="411">
        <v>6.3278791478513889E-3</v>
      </c>
      <c r="AW36" s="407">
        <v>0.99367212085214862</v>
      </c>
    </row>
    <row r="37" spans="1:49" x14ac:dyDescent="0.2">
      <c r="A37" s="225" t="s">
        <v>22</v>
      </c>
      <c r="B37" s="158" t="s">
        <v>377</v>
      </c>
      <c r="C37" s="405">
        <f t="shared" si="0"/>
        <v>0.55184267327524184</v>
      </c>
      <c r="D37" s="406">
        <f t="shared" si="1"/>
        <v>7.6014760147601473E-2</v>
      </c>
      <c r="E37" s="406">
        <f t="shared" si="1"/>
        <v>6.3468634686346864E-2</v>
      </c>
      <c r="F37" s="406">
        <f t="shared" si="2"/>
        <v>0.59204592045920457</v>
      </c>
      <c r="G37" s="406">
        <f t="shared" si="2"/>
        <v>0.39950799507995077</v>
      </c>
      <c r="H37" s="407">
        <f t="shared" si="3"/>
        <v>4.8346331245144224E-2</v>
      </c>
      <c r="K37" s="225" t="s">
        <v>22</v>
      </c>
      <c r="L37" s="158" t="s">
        <v>377</v>
      </c>
      <c r="M37" s="383">
        <f>取引基本表!AX34</f>
        <v>12509</v>
      </c>
      <c r="N37" s="367">
        <f>ABS(取引基本表!BB34)</f>
        <v>5606</v>
      </c>
      <c r="O37" s="411">
        <f t="shared" si="4"/>
        <v>0.44815732672475816</v>
      </c>
      <c r="P37" s="407">
        <f t="shared" si="5"/>
        <v>0.55184267327524184</v>
      </c>
      <c r="R37" s="225" t="s">
        <v>22</v>
      </c>
      <c r="S37" s="158" t="s">
        <v>377</v>
      </c>
      <c r="T37" s="365">
        <f>取引基本表!BD34</f>
        <v>12195</v>
      </c>
      <c r="U37" s="446">
        <f>雇用表!AA34</f>
        <v>927</v>
      </c>
      <c r="V37" s="447">
        <f>雇用表!AA80</f>
        <v>774</v>
      </c>
      <c r="W37" s="413">
        <f t="shared" si="7"/>
        <v>7.6014760147601473E-2</v>
      </c>
      <c r="X37" s="413">
        <f t="shared" si="8"/>
        <v>6.3468634686346864E-2</v>
      </c>
      <c r="Z37" s="225" t="s">
        <v>22</v>
      </c>
      <c r="AA37" s="48" t="s">
        <v>377</v>
      </c>
      <c r="AB37" s="452">
        <v>4872</v>
      </c>
      <c r="AC37" s="387">
        <v>554</v>
      </c>
      <c r="AD37" s="387">
        <v>1067</v>
      </c>
      <c r="AE37" s="387">
        <v>759</v>
      </c>
      <c r="AF37" s="387">
        <v>-32</v>
      </c>
      <c r="AG37" s="369">
        <v>12195</v>
      </c>
      <c r="AH37" s="407">
        <f t="shared" si="9"/>
        <v>0.59204592045920457</v>
      </c>
      <c r="AI37" s="411">
        <f t="shared" si="10"/>
        <v>0.39950799507995077</v>
      </c>
      <c r="AK37" s="225" t="s">
        <v>22</v>
      </c>
      <c r="AL37" s="158" t="s">
        <v>377</v>
      </c>
      <c r="AM37" s="383">
        <f>取引基本表!AR34</f>
        <v>4916</v>
      </c>
      <c r="AN37" s="407">
        <f t="shared" si="6"/>
        <v>4.8346331245144224E-2</v>
      </c>
      <c r="AP37" s="225" t="s">
        <v>22</v>
      </c>
      <c r="AQ37" s="158" t="s">
        <v>377</v>
      </c>
      <c r="AR37" s="386">
        <f>取引基本表!AX34</f>
        <v>12509</v>
      </c>
      <c r="AS37" s="387">
        <f>取引基本表!AY34</f>
        <v>5292</v>
      </c>
      <c r="AT37" s="387">
        <f>ABS(取引基本表!BB34)</f>
        <v>5606</v>
      </c>
      <c r="AU37" s="388">
        <f t="shared" si="11"/>
        <v>-314</v>
      </c>
      <c r="AV37" s="411">
        <v>0.42821641302313979</v>
      </c>
      <c r="AW37" s="407">
        <v>0.57178358697686016</v>
      </c>
    </row>
    <row r="38" spans="1:49" x14ac:dyDescent="0.2">
      <c r="A38" s="225" t="s">
        <v>23</v>
      </c>
      <c r="B38" s="158" t="s">
        <v>193</v>
      </c>
      <c r="C38" s="405">
        <f t="shared" si="0"/>
        <v>1.1757092007334657E-2</v>
      </c>
      <c r="D38" s="406">
        <f t="shared" si="1"/>
        <v>0.25609756097560976</v>
      </c>
      <c r="E38" s="406">
        <f t="shared" si="1"/>
        <v>0.24390243902439024</v>
      </c>
      <c r="F38" s="406">
        <f t="shared" si="2"/>
        <v>0.53048780487804881</v>
      </c>
      <c r="G38" s="406">
        <f t="shared" si="2"/>
        <v>0.32317073170731708</v>
      </c>
      <c r="H38" s="407">
        <f t="shared" si="3"/>
        <v>4.2711170992201251E-2</v>
      </c>
      <c r="K38" s="225" t="s">
        <v>23</v>
      </c>
      <c r="L38" s="158" t="s">
        <v>193</v>
      </c>
      <c r="M38" s="383">
        <f>取引基本表!AX35</f>
        <v>9271</v>
      </c>
      <c r="N38" s="367">
        <f>ABS(取引基本表!BB35)</f>
        <v>9162</v>
      </c>
      <c r="O38" s="411">
        <f t="shared" si="4"/>
        <v>0.98824290799266534</v>
      </c>
      <c r="P38" s="407">
        <f t="shared" si="5"/>
        <v>1.1757092007334657E-2</v>
      </c>
      <c r="R38" s="225" t="s">
        <v>23</v>
      </c>
      <c r="S38" s="158" t="s">
        <v>193</v>
      </c>
      <c r="T38" s="365">
        <f>取引基本表!BD35</f>
        <v>164</v>
      </c>
      <c r="U38" s="446">
        <f>雇用表!AA35</f>
        <v>42</v>
      </c>
      <c r="V38" s="447">
        <f>雇用表!AA81</f>
        <v>40</v>
      </c>
      <c r="W38" s="413">
        <f t="shared" si="7"/>
        <v>0.25609756097560976</v>
      </c>
      <c r="X38" s="413">
        <f t="shared" si="8"/>
        <v>0.24390243902439024</v>
      </c>
      <c r="Z38" s="225" t="s">
        <v>23</v>
      </c>
      <c r="AA38" s="48" t="s">
        <v>193</v>
      </c>
      <c r="AB38" s="452">
        <v>53</v>
      </c>
      <c r="AC38" s="387">
        <v>17</v>
      </c>
      <c r="AD38" s="387">
        <v>12</v>
      </c>
      <c r="AE38" s="387">
        <v>5</v>
      </c>
      <c r="AF38" s="387">
        <v>0</v>
      </c>
      <c r="AG38" s="369">
        <v>164</v>
      </c>
      <c r="AH38" s="407">
        <f t="shared" si="9"/>
        <v>0.53048780487804881</v>
      </c>
      <c r="AI38" s="411">
        <f t="shared" si="10"/>
        <v>0.32317073170731708</v>
      </c>
      <c r="AK38" s="225" t="s">
        <v>23</v>
      </c>
      <c r="AL38" s="158" t="s">
        <v>193</v>
      </c>
      <c r="AM38" s="383">
        <f>取引基本表!AR35</f>
        <v>4343</v>
      </c>
      <c r="AN38" s="407">
        <f t="shared" si="6"/>
        <v>4.2711170992201251E-2</v>
      </c>
      <c r="AP38" s="225" t="s">
        <v>23</v>
      </c>
      <c r="AQ38" s="158" t="s">
        <v>193</v>
      </c>
      <c r="AR38" s="386">
        <f>取引基本表!AX35</f>
        <v>9271</v>
      </c>
      <c r="AS38" s="387">
        <f>取引基本表!AY35</f>
        <v>55</v>
      </c>
      <c r="AT38" s="387">
        <f>ABS(取引基本表!BB35)</f>
        <v>9162</v>
      </c>
      <c r="AU38" s="388">
        <f t="shared" si="11"/>
        <v>-9107</v>
      </c>
      <c r="AV38" s="411">
        <v>0.57331716017527301</v>
      </c>
      <c r="AW38" s="407">
        <v>0.42668283982472699</v>
      </c>
    </row>
    <row r="39" spans="1:49" x14ac:dyDescent="0.2">
      <c r="A39" s="225" t="s">
        <v>24</v>
      </c>
      <c r="B39" s="158" t="s">
        <v>39</v>
      </c>
      <c r="C39" s="405">
        <f t="shared" si="0"/>
        <v>1</v>
      </c>
      <c r="D39" s="406">
        <f t="shared" si="1"/>
        <v>5.7687940040881215E-2</v>
      </c>
      <c r="E39" s="406">
        <f t="shared" si="1"/>
        <v>7.3018396547808312E-2</v>
      </c>
      <c r="F39" s="406">
        <f t="shared" si="2"/>
        <v>0.70417896888485121</v>
      </c>
      <c r="G39" s="406">
        <f t="shared" si="2"/>
        <v>0.35350897115602997</v>
      </c>
      <c r="H39" s="407">
        <f t="shared" si="3"/>
        <v>3.855118358034283E-3</v>
      </c>
      <c r="K39" s="225" t="s">
        <v>24</v>
      </c>
      <c r="L39" s="158" t="s">
        <v>39</v>
      </c>
      <c r="M39" s="383">
        <f>取引基本表!AX36</f>
        <v>8806</v>
      </c>
      <c r="N39" s="367">
        <f>ABS(取引基本表!BB36)</f>
        <v>0</v>
      </c>
      <c r="O39" s="411">
        <f t="shared" si="4"/>
        <v>0</v>
      </c>
      <c r="P39" s="407">
        <f t="shared" si="5"/>
        <v>1</v>
      </c>
      <c r="R39" s="225" t="s">
        <v>24</v>
      </c>
      <c r="S39" s="158" t="s">
        <v>39</v>
      </c>
      <c r="T39" s="365">
        <f>取引基本表!BD36</f>
        <v>8806</v>
      </c>
      <c r="U39" s="446">
        <f>雇用表!AA36</f>
        <v>508</v>
      </c>
      <c r="V39" s="447">
        <f>雇用表!AA82</f>
        <v>643</v>
      </c>
      <c r="W39" s="413">
        <f t="shared" si="7"/>
        <v>5.7687940040881215E-2</v>
      </c>
      <c r="X39" s="413">
        <f t="shared" si="8"/>
        <v>7.3018396547808312E-2</v>
      </c>
      <c r="Z39" s="225" t="s">
        <v>24</v>
      </c>
      <c r="AA39" s="48" t="s">
        <v>39</v>
      </c>
      <c r="AB39" s="452">
        <v>3113</v>
      </c>
      <c r="AC39" s="387">
        <v>0</v>
      </c>
      <c r="AD39" s="387">
        <v>3074</v>
      </c>
      <c r="AE39" s="387">
        <v>14</v>
      </c>
      <c r="AF39" s="387">
        <v>0</v>
      </c>
      <c r="AG39" s="369">
        <v>8806</v>
      </c>
      <c r="AH39" s="407">
        <f t="shared" si="9"/>
        <v>0.70417896888485121</v>
      </c>
      <c r="AI39" s="411">
        <f t="shared" si="10"/>
        <v>0.35350897115602997</v>
      </c>
      <c r="AK39" s="225" t="s">
        <v>24</v>
      </c>
      <c r="AL39" s="158" t="s">
        <v>39</v>
      </c>
      <c r="AM39" s="383">
        <f>取引基本表!AR36</f>
        <v>392</v>
      </c>
      <c r="AN39" s="407">
        <f t="shared" si="6"/>
        <v>3.855118358034283E-3</v>
      </c>
      <c r="AP39" s="225" t="s">
        <v>24</v>
      </c>
      <c r="AQ39" s="158" t="s">
        <v>39</v>
      </c>
      <c r="AR39" s="386">
        <f>取引基本表!AX36</f>
        <v>8806</v>
      </c>
      <c r="AS39" s="387">
        <f>取引基本表!AY36</f>
        <v>0</v>
      </c>
      <c r="AT39" s="387">
        <f>ABS(取引基本表!BB36)</f>
        <v>0</v>
      </c>
      <c r="AU39" s="388">
        <f t="shared" si="11"/>
        <v>0</v>
      </c>
      <c r="AV39" s="411">
        <v>0</v>
      </c>
      <c r="AW39" s="407">
        <v>1</v>
      </c>
    </row>
    <row r="40" spans="1:49" x14ac:dyDescent="0.2">
      <c r="A40" s="225" t="s">
        <v>25</v>
      </c>
      <c r="B40" s="158" t="s">
        <v>40</v>
      </c>
      <c r="C40" s="405">
        <f t="shared" si="0"/>
        <v>0.83949490339266697</v>
      </c>
      <c r="D40" s="406">
        <f t="shared" si="1"/>
        <v>8.3012229854246944E-2</v>
      </c>
      <c r="E40" s="406">
        <f t="shared" si="1"/>
        <v>5.1013570112246609E-2</v>
      </c>
      <c r="F40" s="406">
        <f t="shared" si="2"/>
        <v>0.7013737644496566</v>
      </c>
      <c r="G40" s="406">
        <f t="shared" si="2"/>
        <v>0.50502596749874351</v>
      </c>
      <c r="H40" s="407">
        <f t="shared" si="3"/>
        <v>2.8775704886755897E-2</v>
      </c>
      <c r="K40" s="225" t="s">
        <v>25</v>
      </c>
      <c r="L40" s="158" t="s">
        <v>40</v>
      </c>
      <c r="M40" s="383">
        <f>取引基本表!AX37</f>
        <v>13146</v>
      </c>
      <c r="N40" s="367">
        <f>ABS(取引基本表!BB37)</f>
        <v>2110</v>
      </c>
      <c r="O40" s="411">
        <f t="shared" si="4"/>
        <v>0.16050509660733303</v>
      </c>
      <c r="P40" s="407">
        <f t="shared" si="5"/>
        <v>0.83949490339266697</v>
      </c>
      <c r="R40" s="225" t="s">
        <v>25</v>
      </c>
      <c r="S40" s="158" t="s">
        <v>40</v>
      </c>
      <c r="T40" s="365">
        <f>取引基本表!BD37</f>
        <v>11938</v>
      </c>
      <c r="U40" s="446">
        <f>雇用表!AA37</f>
        <v>991</v>
      </c>
      <c r="V40" s="447">
        <f>雇用表!AA83</f>
        <v>609</v>
      </c>
      <c r="W40" s="413">
        <f t="shared" si="7"/>
        <v>8.3012229854246944E-2</v>
      </c>
      <c r="X40" s="413">
        <f t="shared" si="8"/>
        <v>5.1013570112246609E-2</v>
      </c>
      <c r="Z40" s="225" t="s">
        <v>25</v>
      </c>
      <c r="AA40" s="48" t="s">
        <v>40</v>
      </c>
      <c r="AB40" s="452">
        <v>6029</v>
      </c>
      <c r="AC40" s="387">
        <v>268</v>
      </c>
      <c r="AD40" s="387">
        <v>1962</v>
      </c>
      <c r="AE40" s="387">
        <v>153</v>
      </c>
      <c r="AF40" s="387">
        <v>-39</v>
      </c>
      <c r="AG40" s="369">
        <v>11938</v>
      </c>
      <c r="AH40" s="407">
        <f t="shared" si="9"/>
        <v>0.7013737644496566</v>
      </c>
      <c r="AI40" s="411">
        <f t="shared" si="10"/>
        <v>0.50502596749874351</v>
      </c>
      <c r="AK40" s="225" t="s">
        <v>25</v>
      </c>
      <c r="AL40" s="158" t="s">
        <v>40</v>
      </c>
      <c r="AM40" s="383">
        <f>取引基本表!AR37</f>
        <v>2926</v>
      </c>
      <c r="AN40" s="407">
        <f t="shared" si="6"/>
        <v>2.8775704886755897E-2</v>
      </c>
      <c r="AP40" s="225" t="s">
        <v>25</v>
      </c>
      <c r="AQ40" s="158" t="s">
        <v>40</v>
      </c>
      <c r="AR40" s="386">
        <f>取引基本表!AX37</f>
        <v>13146</v>
      </c>
      <c r="AS40" s="387">
        <f>取引基本表!AY37</f>
        <v>902</v>
      </c>
      <c r="AT40" s="387">
        <f>ABS(取引基本表!BB37)</f>
        <v>2110</v>
      </c>
      <c r="AU40" s="388">
        <f t="shared" si="11"/>
        <v>-1208</v>
      </c>
      <c r="AV40" s="411">
        <v>0.13187533136804414</v>
      </c>
      <c r="AW40" s="407">
        <v>0.86812466863195592</v>
      </c>
    </row>
    <row r="41" spans="1:49" x14ac:dyDescent="0.2">
      <c r="A41" s="225" t="s">
        <v>26</v>
      </c>
      <c r="B41" s="158" t="s">
        <v>276</v>
      </c>
      <c r="C41" s="405">
        <f t="shared" si="0"/>
        <v>0.80611940933656756</v>
      </c>
      <c r="D41" s="406">
        <f t="shared" si="1"/>
        <v>0.12049145749841805</v>
      </c>
      <c r="E41" s="406">
        <f t="shared" si="1"/>
        <v>0.11680025311115798</v>
      </c>
      <c r="F41" s="406">
        <f t="shared" si="2"/>
        <v>0.54745834212191524</v>
      </c>
      <c r="G41" s="406">
        <f t="shared" si="2"/>
        <v>0.44252267454123601</v>
      </c>
      <c r="H41" s="407">
        <f t="shared" si="3"/>
        <v>5.550583676720789E-2</v>
      </c>
      <c r="K41" s="225" t="s">
        <v>26</v>
      </c>
      <c r="L41" s="158" t="s">
        <v>276</v>
      </c>
      <c r="M41" s="383">
        <f>取引基本表!AX38</f>
        <v>23499</v>
      </c>
      <c r="N41" s="367">
        <f>ABS(取引基本表!BB38)</f>
        <v>4556</v>
      </c>
      <c r="O41" s="411">
        <f t="shared" si="4"/>
        <v>0.19388059066343249</v>
      </c>
      <c r="P41" s="407">
        <f t="shared" si="5"/>
        <v>0.80611940933656756</v>
      </c>
      <c r="R41" s="225" t="s">
        <v>26</v>
      </c>
      <c r="S41" s="158" t="s">
        <v>276</v>
      </c>
      <c r="T41" s="365">
        <f>取引基本表!BD38</f>
        <v>18964</v>
      </c>
      <c r="U41" s="446">
        <f>雇用表!AA38</f>
        <v>2285</v>
      </c>
      <c r="V41" s="447">
        <f>雇用表!AA84</f>
        <v>2215</v>
      </c>
      <c r="W41" s="413">
        <f t="shared" si="7"/>
        <v>0.12049145749841805</v>
      </c>
      <c r="X41" s="413">
        <f t="shared" si="8"/>
        <v>0.11680025311115798</v>
      </c>
      <c r="Z41" s="225" t="s">
        <v>26</v>
      </c>
      <c r="AA41" s="48" t="s">
        <v>276</v>
      </c>
      <c r="AB41" s="452">
        <v>8392</v>
      </c>
      <c r="AC41" s="387">
        <v>723</v>
      </c>
      <c r="AD41" s="387">
        <v>1241</v>
      </c>
      <c r="AE41" s="387">
        <v>286</v>
      </c>
      <c r="AF41" s="387">
        <v>-260</v>
      </c>
      <c r="AG41" s="369">
        <v>18964</v>
      </c>
      <c r="AH41" s="407">
        <f t="shared" si="9"/>
        <v>0.54745834212191524</v>
      </c>
      <c r="AI41" s="411">
        <f t="shared" si="10"/>
        <v>0.44252267454123601</v>
      </c>
      <c r="AK41" s="225" t="s">
        <v>26</v>
      </c>
      <c r="AL41" s="158" t="s">
        <v>276</v>
      </c>
      <c r="AM41" s="383">
        <f>取引基本表!AR38</f>
        <v>5644</v>
      </c>
      <c r="AN41" s="407">
        <f t="shared" si="6"/>
        <v>5.550583676720789E-2</v>
      </c>
      <c r="AP41" s="225" t="s">
        <v>26</v>
      </c>
      <c r="AQ41" s="158" t="s">
        <v>276</v>
      </c>
      <c r="AR41" s="386">
        <f>取引基本表!AX38</f>
        <v>23499</v>
      </c>
      <c r="AS41" s="387">
        <f>取引基本表!AY38</f>
        <v>21</v>
      </c>
      <c r="AT41" s="387">
        <f>ABS(取引基本表!BB38)</f>
        <v>4556</v>
      </c>
      <c r="AU41" s="388">
        <f t="shared" si="11"/>
        <v>-4535</v>
      </c>
      <c r="AV41" s="411">
        <v>5.6596812691101581E-5</v>
      </c>
      <c r="AW41" s="407">
        <v>0.9999434031873089</v>
      </c>
    </row>
    <row r="42" spans="1:49" x14ac:dyDescent="0.2">
      <c r="A42" s="225" t="s">
        <v>51</v>
      </c>
      <c r="B42" s="158" t="s">
        <v>367</v>
      </c>
      <c r="C42" s="405">
        <f t="shared" ref="C42:C47" si="12">P42</f>
        <v>0.71104294478527608</v>
      </c>
      <c r="D42" s="406">
        <f t="shared" ref="D42:E47" si="13">W42</f>
        <v>0.36986301369863012</v>
      </c>
      <c r="E42" s="406">
        <f t="shared" si="13"/>
        <v>0.3535958904109589</v>
      </c>
      <c r="F42" s="406">
        <f t="shared" ref="F42:G46" si="14">AH42</f>
        <v>0.55821917808219179</v>
      </c>
      <c r="G42" s="406">
        <f t="shared" si="14"/>
        <v>0.48544520547945208</v>
      </c>
      <c r="H42" s="407">
        <f t="shared" ref="H42:H47" si="15">AN42</f>
        <v>1.3778114335729669E-2</v>
      </c>
      <c r="K42" s="225" t="s">
        <v>51</v>
      </c>
      <c r="L42" s="158" t="s">
        <v>367</v>
      </c>
      <c r="M42" s="383">
        <f>取引基本表!AX39</f>
        <v>1630</v>
      </c>
      <c r="N42" s="367">
        <f>ABS(取引基本表!BB39)</f>
        <v>471</v>
      </c>
      <c r="O42" s="411">
        <f t="shared" ref="O42:O47" si="16">N42/M42</f>
        <v>0.28895705521472392</v>
      </c>
      <c r="P42" s="407">
        <f t="shared" si="5"/>
        <v>0.71104294478527608</v>
      </c>
      <c r="R42" s="225" t="s">
        <v>51</v>
      </c>
      <c r="S42" s="158" t="s">
        <v>367</v>
      </c>
      <c r="T42" s="365">
        <f>取引基本表!BD39</f>
        <v>1168</v>
      </c>
      <c r="U42" s="446">
        <f>雇用表!AA39</f>
        <v>432</v>
      </c>
      <c r="V42" s="447">
        <f>雇用表!AA85</f>
        <v>413</v>
      </c>
      <c r="W42" s="413">
        <f t="shared" si="7"/>
        <v>0.36986301369863012</v>
      </c>
      <c r="X42" s="413">
        <f t="shared" si="8"/>
        <v>0.3535958904109589</v>
      </c>
      <c r="Z42" s="225" t="s">
        <v>51</v>
      </c>
      <c r="AA42" s="48" t="s">
        <v>367</v>
      </c>
      <c r="AB42" s="452">
        <v>567</v>
      </c>
      <c r="AC42" s="387">
        <v>-6</v>
      </c>
      <c r="AD42" s="387">
        <v>71</v>
      </c>
      <c r="AE42" s="387">
        <v>40</v>
      </c>
      <c r="AF42" s="387">
        <v>-20</v>
      </c>
      <c r="AG42" s="369">
        <v>1168</v>
      </c>
      <c r="AH42" s="407">
        <f t="shared" ref="AH42:AH47" si="17">SUM(AB42:AF42)/AG42</f>
        <v>0.55821917808219179</v>
      </c>
      <c r="AI42" s="411">
        <f t="shared" ref="AI42:AI47" si="18">AB42/AG42</f>
        <v>0.48544520547945208</v>
      </c>
      <c r="AK42" s="225" t="s">
        <v>51</v>
      </c>
      <c r="AL42" s="158" t="s">
        <v>367</v>
      </c>
      <c r="AM42" s="383">
        <f>取引基本表!AR39</f>
        <v>1401</v>
      </c>
      <c r="AN42" s="407">
        <f t="shared" si="6"/>
        <v>1.3778114335729669E-2</v>
      </c>
      <c r="AP42" s="225" t="s">
        <v>51</v>
      </c>
      <c r="AQ42" s="158" t="s">
        <v>367</v>
      </c>
      <c r="AR42" s="386">
        <f>取引基本表!AX39</f>
        <v>1630</v>
      </c>
      <c r="AS42" s="387">
        <f>取引基本表!AY39</f>
        <v>9</v>
      </c>
      <c r="AT42" s="387">
        <f>ABS(取引基本表!BB39)</f>
        <v>471</v>
      </c>
      <c r="AU42" s="388">
        <f t="shared" si="11"/>
        <v>-462</v>
      </c>
      <c r="AV42" s="411">
        <v>6.3071491241979305E-2</v>
      </c>
      <c r="AW42" s="407">
        <v>0.93692850875802069</v>
      </c>
    </row>
    <row r="43" spans="1:49" x14ac:dyDescent="0.2">
      <c r="A43" s="225" t="s">
        <v>194</v>
      </c>
      <c r="B43" s="158" t="s">
        <v>41</v>
      </c>
      <c r="C43" s="405">
        <f t="shared" si="12"/>
        <v>0.39669527347252465</v>
      </c>
      <c r="D43" s="406">
        <f t="shared" si="13"/>
        <v>0.13751803751803751</v>
      </c>
      <c r="E43" s="406">
        <f t="shared" si="13"/>
        <v>9.1486291486291491E-2</v>
      </c>
      <c r="F43" s="406">
        <f t="shared" si="14"/>
        <v>0.65281385281385285</v>
      </c>
      <c r="G43" s="406">
        <f t="shared" si="14"/>
        <v>0.35613275613275613</v>
      </c>
      <c r="H43" s="407">
        <f t="shared" si="15"/>
        <v>3.7184190080937818E-2</v>
      </c>
      <c r="K43" s="225" t="s">
        <v>194</v>
      </c>
      <c r="L43" s="158" t="s">
        <v>41</v>
      </c>
      <c r="M43" s="383">
        <f>取引基本表!AX40</f>
        <v>15614</v>
      </c>
      <c r="N43" s="367">
        <f>ABS(取引基本表!BB40)</f>
        <v>9420</v>
      </c>
      <c r="O43" s="411">
        <f t="shared" si="16"/>
        <v>0.60330472652747535</v>
      </c>
      <c r="P43" s="407">
        <f t="shared" si="5"/>
        <v>0.39669527347252465</v>
      </c>
      <c r="R43" s="225" t="s">
        <v>194</v>
      </c>
      <c r="S43" s="158" t="s">
        <v>41</v>
      </c>
      <c r="T43" s="365">
        <f>取引基本表!BD40</f>
        <v>6930</v>
      </c>
      <c r="U43" s="446">
        <f>雇用表!AA40</f>
        <v>953</v>
      </c>
      <c r="V43" s="447">
        <f>雇用表!AA86</f>
        <v>634</v>
      </c>
      <c r="W43" s="413">
        <f t="shared" si="7"/>
        <v>0.13751803751803751</v>
      </c>
      <c r="X43" s="413">
        <f t="shared" si="8"/>
        <v>9.1486291486291491E-2</v>
      </c>
      <c r="Z43" s="225" t="s">
        <v>194</v>
      </c>
      <c r="AA43" s="48" t="s">
        <v>41</v>
      </c>
      <c r="AB43" s="452">
        <v>2468</v>
      </c>
      <c r="AC43" s="387">
        <v>687</v>
      </c>
      <c r="AD43" s="387">
        <v>1028</v>
      </c>
      <c r="AE43" s="387">
        <v>341</v>
      </c>
      <c r="AF43" s="387">
        <v>0</v>
      </c>
      <c r="AG43" s="369">
        <v>6930</v>
      </c>
      <c r="AH43" s="407">
        <f t="shared" si="17"/>
        <v>0.65281385281385285</v>
      </c>
      <c r="AI43" s="411">
        <f t="shared" si="18"/>
        <v>0.35613275613275613</v>
      </c>
      <c r="AK43" s="225" t="s">
        <v>194</v>
      </c>
      <c r="AL43" s="158" t="s">
        <v>41</v>
      </c>
      <c r="AM43" s="383">
        <f>取引基本表!AR40</f>
        <v>3781</v>
      </c>
      <c r="AN43" s="407">
        <f t="shared" si="6"/>
        <v>3.7184190080937818E-2</v>
      </c>
      <c r="AP43" s="225" t="s">
        <v>194</v>
      </c>
      <c r="AQ43" s="158" t="s">
        <v>41</v>
      </c>
      <c r="AR43" s="386">
        <f>取引基本表!AX40</f>
        <v>15614</v>
      </c>
      <c r="AS43" s="387">
        <f>取引基本表!AY40</f>
        <v>736</v>
      </c>
      <c r="AT43" s="387">
        <f>ABS(取引基本表!BB40)</f>
        <v>9420</v>
      </c>
      <c r="AU43" s="388">
        <f t="shared" si="11"/>
        <v>-8684</v>
      </c>
      <c r="AV43" s="411">
        <v>0.35331229564204947</v>
      </c>
      <c r="AW43" s="407">
        <v>0.64668770435795053</v>
      </c>
    </row>
    <row r="44" spans="1:49" x14ac:dyDescent="0.2">
      <c r="A44" s="225" t="s">
        <v>205</v>
      </c>
      <c r="B44" s="158" t="s">
        <v>345</v>
      </c>
      <c r="C44" s="405">
        <f t="shared" si="12"/>
        <v>0.38370118845500845</v>
      </c>
      <c r="D44" s="406">
        <f t="shared" si="13"/>
        <v>0.17087108731466227</v>
      </c>
      <c r="E44" s="406">
        <f t="shared" si="13"/>
        <v>0.10131795716639209</v>
      </c>
      <c r="F44" s="406">
        <f t="shared" si="14"/>
        <v>0.45680601317957165</v>
      </c>
      <c r="G44" s="406">
        <f t="shared" si="14"/>
        <v>0.26240733113673803</v>
      </c>
      <c r="H44" s="407">
        <f t="shared" si="15"/>
        <v>0.11164108061327853</v>
      </c>
      <c r="K44" s="225" t="s">
        <v>205</v>
      </c>
      <c r="L44" s="158" t="s">
        <v>277</v>
      </c>
      <c r="M44" s="383">
        <f>取引基本表!AX41</f>
        <v>14136</v>
      </c>
      <c r="N44" s="367">
        <f>ABS(取引基本表!BB41)</f>
        <v>8712</v>
      </c>
      <c r="O44" s="411">
        <f t="shared" si="16"/>
        <v>0.61629881154499155</v>
      </c>
      <c r="P44" s="407">
        <f>1-O44</f>
        <v>0.38370118845500845</v>
      </c>
      <c r="R44" s="225" t="s">
        <v>205</v>
      </c>
      <c r="S44" s="158" t="s">
        <v>360</v>
      </c>
      <c r="T44" s="365">
        <f>取引基本表!BD41</f>
        <v>19424</v>
      </c>
      <c r="U44" s="446">
        <f>雇用表!AA41</f>
        <v>3319</v>
      </c>
      <c r="V44" s="447">
        <f>雇用表!AA87</f>
        <v>1968</v>
      </c>
      <c r="W44" s="413">
        <f t="shared" si="7"/>
        <v>0.17087108731466227</v>
      </c>
      <c r="X44" s="413">
        <f t="shared" si="8"/>
        <v>0.10131795716639209</v>
      </c>
      <c r="Z44" s="225" t="s">
        <v>205</v>
      </c>
      <c r="AA44" s="48" t="s">
        <v>42</v>
      </c>
      <c r="AB44" s="452">
        <v>5097</v>
      </c>
      <c r="AC44" s="387">
        <v>1200</v>
      </c>
      <c r="AD44" s="387">
        <v>1840</v>
      </c>
      <c r="AE44" s="387">
        <v>736</v>
      </c>
      <c r="AF44" s="387">
        <v>0</v>
      </c>
      <c r="AG44" s="369">
        <v>19424</v>
      </c>
      <c r="AH44" s="407">
        <f t="shared" si="17"/>
        <v>0.45680601317957165</v>
      </c>
      <c r="AI44" s="411">
        <f t="shared" si="18"/>
        <v>0.26240733113673803</v>
      </c>
      <c r="AK44" s="225" t="s">
        <v>205</v>
      </c>
      <c r="AL44" s="158" t="s">
        <v>42</v>
      </c>
      <c r="AM44" s="383">
        <f>取引基本表!AR41</f>
        <v>11352</v>
      </c>
      <c r="AN44" s="407">
        <f t="shared" si="6"/>
        <v>0.11164108061327853</v>
      </c>
      <c r="AP44" s="225" t="s">
        <v>200</v>
      </c>
      <c r="AQ44" s="158" t="s">
        <v>42</v>
      </c>
      <c r="AR44" s="386">
        <f>取引基本表!AX41</f>
        <v>14136</v>
      </c>
      <c r="AS44" s="387">
        <f>取引基本表!AY41</f>
        <v>14000</v>
      </c>
      <c r="AT44" s="387">
        <f>ABS(取引基本表!BB41)</f>
        <v>8712</v>
      </c>
      <c r="AU44" s="388">
        <f t="shared" si="11"/>
        <v>5288</v>
      </c>
      <c r="AV44" s="411">
        <v>0.30843419542811235</v>
      </c>
      <c r="AW44" s="407">
        <v>0.69156580457188765</v>
      </c>
    </row>
    <row r="45" spans="1:49" x14ac:dyDescent="0.2">
      <c r="A45" s="225" t="s">
        <v>341</v>
      </c>
      <c r="B45" s="158" t="s">
        <v>278</v>
      </c>
      <c r="C45" s="405">
        <f t="shared" si="12"/>
        <v>1</v>
      </c>
      <c r="D45" s="406">
        <f t="shared" si="13"/>
        <v>0</v>
      </c>
      <c r="E45" s="406">
        <f t="shared" si="13"/>
        <v>0</v>
      </c>
      <c r="F45" s="406">
        <f t="shared" si="14"/>
        <v>0</v>
      </c>
      <c r="G45" s="406">
        <f t="shared" si="14"/>
        <v>0</v>
      </c>
      <c r="H45" s="407">
        <f t="shared" si="15"/>
        <v>0</v>
      </c>
      <c r="K45" s="225" t="s">
        <v>341</v>
      </c>
      <c r="L45" s="158" t="s">
        <v>278</v>
      </c>
      <c r="M45" s="383">
        <f>取引基本表!AX42</f>
        <v>277</v>
      </c>
      <c r="N45" s="367">
        <f>ABS(取引基本表!BB42)</f>
        <v>0</v>
      </c>
      <c r="O45" s="411">
        <f t="shared" si="16"/>
        <v>0</v>
      </c>
      <c r="P45" s="407">
        <f>1-O45</f>
        <v>1</v>
      </c>
      <c r="R45" s="225" t="s">
        <v>341</v>
      </c>
      <c r="S45" s="158" t="s">
        <v>278</v>
      </c>
      <c r="T45" s="365">
        <f>取引基本表!BD42</f>
        <v>277</v>
      </c>
      <c r="U45" s="446">
        <f>雇用表!AA42</f>
        <v>0</v>
      </c>
      <c r="V45" s="447">
        <f>雇用表!AA88</f>
        <v>0</v>
      </c>
      <c r="W45" s="413">
        <f t="shared" si="7"/>
        <v>0</v>
      </c>
      <c r="X45" s="413">
        <f t="shared" si="8"/>
        <v>0</v>
      </c>
      <c r="Z45" s="225" t="s">
        <v>341</v>
      </c>
      <c r="AA45" s="48" t="s">
        <v>278</v>
      </c>
      <c r="AB45" s="452">
        <v>0</v>
      </c>
      <c r="AC45" s="387">
        <v>0</v>
      </c>
      <c r="AD45" s="387">
        <v>0</v>
      </c>
      <c r="AE45" s="387">
        <v>0</v>
      </c>
      <c r="AF45" s="387">
        <v>0</v>
      </c>
      <c r="AG45" s="369">
        <v>277</v>
      </c>
      <c r="AH45" s="407">
        <v>0</v>
      </c>
      <c r="AI45" s="411">
        <v>0</v>
      </c>
      <c r="AK45" s="225" t="s">
        <v>341</v>
      </c>
      <c r="AL45" s="158" t="s">
        <v>278</v>
      </c>
      <c r="AM45" s="383">
        <f>取引基本表!AR42</f>
        <v>0</v>
      </c>
      <c r="AN45" s="407">
        <f t="shared" si="6"/>
        <v>0</v>
      </c>
      <c r="AP45" s="225" t="s">
        <v>201</v>
      </c>
      <c r="AQ45" s="158" t="s">
        <v>278</v>
      </c>
      <c r="AR45" s="386">
        <f>取引基本表!AX42</f>
        <v>277</v>
      </c>
      <c r="AS45" s="387">
        <f>取引基本表!AY42</f>
        <v>0</v>
      </c>
      <c r="AT45" s="387">
        <f>ABS(取引基本表!BB42)</f>
        <v>0</v>
      </c>
      <c r="AU45" s="388">
        <f t="shared" si="11"/>
        <v>0</v>
      </c>
      <c r="AV45" s="411">
        <v>0</v>
      </c>
      <c r="AW45" s="407">
        <v>1</v>
      </c>
    </row>
    <row r="46" spans="1:49" x14ac:dyDescent="0.2">
      <c r="A46" s="225" t="s">
        <v>342</v>
      </c>
      <c r="B46" s="158" t="s">
        <v>279</v>
      </c>
      <c r="C46" s="405">
        <f t="shared" si="12"/>
        <v>8.9294904786412777E-2</v>
      </c>
      <c r="D46" s="406">
        <f t="shared" si="13"/>
        <v>1.4367816091954023E-2</v>
      </c>
      <c r="E46" s="406">
        <f t="shared" si="13"/>
        <v>4.3103448275862072E-2</v>
      </c>
      <c r="F46" s="406">
        <f t="shared" si="14"/>
        <v>0.31609195402298851</v>
      </c>
      <c r="G46" s="406">
        <f t="shared" si="14"/>
        <v>8.6206896551724137E-3</v>
      </c>
      <c r="H46" s="407">
        <f t="shared" si="15"/>
        <v>2.2501303069342959E-2</v>
      </c>
      <c r="K46" s="225" t="s">
        <v>342</v>
      </c>
      <c r="L46" s="158" t="s">
        <v>279</v>
      </c>
      <c r="M46" s="383">
        <f>取引基本表!AX43</f>
        <v>3886</v>
      </c>
      <c r="N46" s="367">
        <f>ABS(取引基本表!BB43)</f>
        <v>3539</v>
      </c>
      <c r="O46" s="411">
        <f t="shared" si="16"/>
        <v>0.91070509521358722</v>
      </c>
      <c r="P46" s="407">
        <f>1-O46</f>
        <v>8.9294904786412777E-2</v>
      </c>
      <c r="R46" s="225" t="s">
        <v>342</v>
      </c>
      <c r="S46" s="158" t="s">
        <v>279</v>
      </c>
      <c r="T46" s="365">
        <f>取引基本表!BD43</f>
        <v>348</v>
      </c>
      <c r="U46" s="446">
        <f>雇用表!AA43</f>
        <v>5</v>
      </c>
      <c r="V46" s="447">
        <f>雇用表!AA89</f>
        <v>15</v>
      </c>
      <c r="W46" s="413">
        <f t="shared" si="7"/>
        <v>1.4367816091954023E-2</v>
      </c>
      <c r="X46" s="413">
        <f t="shared" si="8"/>
        <v>4.3103448275862072E-2</v>
      </c>
      <c r="Z46" s="225" t="s">
        <v>342</v>
      </c>
      <c r="AA46" s="48" t="s">
        <v>279</v>
      </c>
      <c r="AB46" s="452">
        <v>3</v>
      </c>
      <c r="AC46" s="387">
        <v>91</v>
      </c>
      <c r="AD46" s="387">
        <v>12</v>
      </c>
      <c r="AE46" s="387">
        <v>5</v>
      </c>
      <c r="AF46" s="387">
        <v>-1</v>
      </c>
      <c r="AG46" s="369">
        <v>348</v>
      </c>
      <c r="AH46" s="407">
        <f t="shared" si="17"/>
        <v>0.31609195402298851</v>
      </c>
      <c r="AI46" s="411">
        <f t="shared" si="18"/>
        <v>8.6206896551724137E-3</v>
      </c>
      <c r="AK46" s="225" t="s">
        <v>342</v>
      </c>
      <c r="AL46" s="158" t="s">
        <v>279</v>
      </c>
      <c r="AM46" s="383">
        <f>取引基本表!AR43</f>
        <v>2288</v>
      </c>
      <c r="AN46" s="407">
        <f t="shared" si="6"/>
        <v>2.2501303069342959E-2</v>
      </c>
      <c r="AP46" s="225" t="s">
        <v>202</v>
      </c>
      <c r="AQ46" s="158" t="s">
        <v>279</v>
      </c>
      <c r="AR46" s="386">
        <f>取引基本表!AX43</f>
        <v>3886</v>
      </c>
      <c r="AS46" s="387">
        <f>取引基本表!AY43</f>
        <v>1</v>
      </c>
      <c r="AT46" s="387">
        <f>ABS(取引基本表!BB43)</f>
        <v>3539</v>
      </c>
      <c r="AU46" s="388">
        <f t="shared" si="11"/>
        <v>-3538</v>
      </c>
      <c r="AV46" s="411">
        <v>6.99850635196259E-3</v>
      </c>
      <c r="AW46" s="407">
        <v>0.99300149364803736</v>
      </c>
    </row>
    <row r="47" spans="1:49" x14ac:dyDescent="0.2">
      <c r="A47" s="226" t="s">
        <v>347</v>
      </c>
      <c r="B47" s="227" t="s">
        <v>43</v>
      </c>
      <c r="C47" s="408">
        <f t="shared" si="12"/>
        <v>0.47263002368346718</v>
      </c>
      <c r="D47" s="409">
        <f t="shared" si="13"/>
        <v>0.12117876158981061</v>
      </c>
      <c r="E47" s="409">
        <f t="shared" si="13"/>
        <v>8.7670283594003556E-2</v>
      </c>
      <c r="F47" s="409">
        <f>AH47</f>
        <v>0.52662257348619745</v>
      </c>
      <c r="G47" s="409">
        <f>AI47</f>
        <v>0.26462048578521241</v>
      </c>
      <c r="H47" s="410">
        <f t="shared" si="15"/>
        <v>1</v>
      </c>
      <c r="K47" s="226" t="s">
        <v>347</v>
      </c>
      <c r="L47" s="228" t="s">
        <v>43</v>
      </c>
      <c r="M47" s="384">
        <f>取引基本表!AX44</f>
        <v>276142</v>
      </c>
      <c r="N47" s="385">
        <f>ABS(取引基本表!BB44)</f>
        <v>145629</v>
      </c>
      <c r="O47" s="412">
        <f t="shared" si="16"/>
        <v>0.52736997631653282</v>
      </c>
      <c r="P47" s="410">
        <f>1-O47</f>
        <v>0.47263002368346718</v>
      </c>
      <c r="R47" s="226" t="s">
        <v>347</v>
      </c>
      <c r="S47" s="228" t="s">
        <v>43</v>
      </c>
      <c r="T47" s="366">
        <f>取引基本表!BD44</f>
        <v>228002</v>
      </c>
      <c r="U47" s="448">
        <f>雇用表!AA44</f>
        <v>27629</v>
      </c>
      <c r="V47" s="449">
        <f>雇用表!AA90</f>
        <v>19989</v>
      </c>
      <c r="W47" s="414">
        <f t="shared" si="7"/>
        <v>0.12117876158981061</v>
      </c>
      <c r="X47" s="414">
        <f t="shared" si="8"/>
        <v>8.7670283594003556E-2</v>
      </c>
      <c r="Z47" s="226" t="s">
        <v>347</v>
      </c>
      <c r="AA47" s="229" t="s">
        <v>43</v>
      </c>
      <c r="AB47" s="453">
        <v>60334</v>
      </c>
      <c r="AC47" s="390">
        <v>25039</v>
      </c>
      <c r="AD47" s="390">
        <v>29445</v>
      </c>
      <c r="AE47" s="390">
        <v>8082</v>
      </c>
      <c r="AF47" s="390">
        <v>-2829</v>
      </c>
      <c r="AG47" s="370">
        <v>228002</v>
      </c>
      <c r="AH47" s="410">
        <f t="shared" si="17"/>
        <v>0.52662257348619745</v>
      </c>
      <c r="AI47" s="412">
        <f t="shared" si="18"/>
        <v>0.26462048578521241</v>
      </c>
      <c r="AK47" s="226" t="s">
        <v>347</v>
      </c>
      <c r="AL47" s="228" t="s">
        <v>43</v>
      </c>
      <c r="AM47" s="384">
        <f>取引基本表!AR44</f>
        <v>101683</v>
      </c>
      <c r="AN47" s="410">
        <f t="shared" si="6"/>
        <v>1</v>
      </c>
      <c r="AP47" s="226" t="s">
        <v>203</v>
      </c>
      <c r="AQ47" s="228" t="s">
        <v>43</v>
      </c>
      <c r="AR47" s="389">
        <f>取引基本表!AX44</f>
        <v>276142</v>
      </c>
      <c r="AS47" s="390">
        <f>取引基本表!AY44</f>
        <v>97489</v>
      </c>
      <c r="AT47" s="391">
        <f>ABS(取引基本表!BB44)</f>
        <v>145629</v>
      </c>
      <c r="AU47" s="392">
        <f t="shared" si="11"/>
        <v>-48140</v>
      </c>
      <c r="AV47" s="412">
        <v>0.41467476400433478</v>
      </c>
      <c r="AW47" s="410">
        <v>0.58532523599566522</v>
      </c>
    </row>
    <row r="48" spans="1:49" ht="13" x14ac:dyDescent="0.2">
      <c r="A48" s="56" t="s">
        <v>485</v>
      </c>
      <c r="K48" s="56" t="s">
        <v>485</v>
      </c>
      <c r="R48" s="56" t="s">
        <v>485</v>
      </c>
      <c r="Z48" s="56" t="s">
        <v>485</v>
      </c>
      <c r="AK48" s="56" t="s">
        <v>485</v>
      </c>
      <c r="AP48" s="56" t="s">
        <v>485</v>
      </c>
      <c r="AR48" s="231"/>
      <c r="AS48" s="231"/>
      <c r="AT48" s="231"/>
      <c r="AU48" s="231"/>
      <c r="AV48" s="230"/>
      <c r="AW48" s="230"/>
    </row>
    <row r="49" spans="43:49" x14ac:dyDescent="0.2">
      <c r="AQ49" s="48" t="s">
        <v>393</v>
      </c>
      <c r="AR49" s="231">
        <f>SUM(AR12:AR29)+AR45</f>
        <v>71572</v>
      </c>
      <c r="AS49" s="231">
        <f>SUM(AS12:AS29)+AS45</f>
        <v>45068</v>
      </c>
      <c r="AT49" s="231">
        <f>SUM(AT12:AT29)+AT45</f>
        <v>63215</v>
      </c>
      <c r="AU49" s="231">
        <f>SUM(AU12:AU29)+AU45</f>
        <v>-18147</v>
      </c>
      <c r="AV49" s="230">
        <f>AT49/AR49</f>
        <v>0.88323646118593868</v>
      </c>
      <c r="AW49" s="230">
        <f>1-AV49</f>
        <v>0.11676353881406132</v>
      </c>
    </row>
    <row r="50" spans="43:49" x14ac:dyDescent="0.2">
      <c r="AQ50" s="48" t="s">
        <v>394</v>
      </c>
      <c r="AR50" s="231">
        <f>SUM(AR8:AR11)+SUM(AR30:AR44)+AR46</f>
        <v>204570</v>
      </c>
      <c r="AS50" s="231">
        <f>SUM(AS8:AS11)+SUM(AS30:AS44)+AS46</f>
        <v>52421</v>
      </c>
      <c r="AT50" s="231">
        <f>SUM(AT8:AT11)+SUM(AT30:AT44)+AT46</f>
        <v>82414</v>
      </c>
      <c r="AU50" s="231">
        <f>SUM(AU8:AU11)+SUM(AU30:AU44)+AU46</f>
        <v>-29993</v>
      </c>
      <c r="AV50" s="230">
        <f>AT50/AR50</f>
        <v>0.4028645451434717</v>
      </c>
      <c r="AW50" s="230">
        <f>1-AV50</f>
        <v>0.5971354548565283</v>
      </c>
    </row>
    <row r="51" spans="43:49" x14ac:dyDescent="0.2">
      <c r="AR51" s="232"/>
      <c r="AS51" s="232"/>
      <c r="AT51" s="232"/>
      <c r="AU51" s="232"/>
    </row>
    <row r="52" spans="43:49" x14ac:dyDescent="0.2">
      <c r="AR52" s="232" t="s">
        <v>395</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D42"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397</v>
      </c>
      <c r="E1" s="237" t="s">
        <v>611</v>
      </c>
      <c r="F1" s="238"/>
      <c r="G1" s="56" t="s">
        <v>177</v>
      </c>
      <c r="BG1" s="236" t="s">
        <v>398</v>
      </c>
      <c r="BJ1" s="56" t="s">
        <v>177</v>
      </c>
      <c r="BN1" s="236" t="s">
        <v>399</v>
      </c>
      <c r="BQ1" s="56" t="s">
        <v>177</v>
      </c>
    </row>
    <row r="2" spans="1:71" x14ac:dyDescent="0.2">
      <c r="A2" s="56" t="s">
        <v>400</v>
      </c>
      <c r="BC2" s="239" t="s">
        <v>0</v>
      </c>
      <c r="BG2" s="56" t="s">
        <v>401</v>
      </c>
      <c r="BN2" s="236" t="s">
        <v>402</v>
      </c>
    </row>
    <row r="3" spans="1:71" x14ac:dyDescent="0.2">
      <c r="A3" s="240" t="s">
        <v>1</v>
      </c>
      <c r="B3" s="241"/>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412</v>
      </c>
      <c r="BJ3" s="251" t="s">
        <v>71</v>
      </c>
      <c r="BK3" s="252" t="s">
        <v>72</v>
      </c>
      <c r="BL3" s="250" t="s">
        <v>413</v>
      </c>
      <c r="BN3" s="248" t="s">
        <v>1</v>
      </c>
      <c r="BO3" s="249"/>
      <c r="BP3" s="248" t="s">
        <v>414</v>
      </c>
      <c r="BQ3" s="251" t="s">
        <v>415</v>
      </c>
      <c r="BR3" s="250" t="s">
        <v>402</v>
      </c>
    </row>
    <row r="4" spans="1:71" ht="50" x14ac:dyDescent="0.2">
      <c r="A4" s="253"/>
      <c r="B4" s="254"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257"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c r="BE4" s="260"/>
      <c r="BG4" s="261"/>
      <c r="BH4" s="262" t="s">
        <v>416</v>
      </c>
      <c r="BI4" s="263" t="s">
        <v>76</v>
      </c>
      <c r="BJ4" s="264" t="s">
        <v>77</v>
      </c>
      <c r="BK4" s="265" t="s">
        <v>78</v>
      </c>
      <c r="BL4" s="263" t="s">
        <v>440</v>
      </c>
      <c r="BN4" s="261"/>
      <c r="BO4" s="262" t="s">
        <v>416</v>
      </c>
      <c r="BP4" s="266" t="s">
        <v>84</v>
      </c>
      <c r="BQ4" s="264" t="s">
        <v>85</v>
      </c>
      <c r="BR4" s="263" t="s">
        <v>441</v>
      </c>
    </row>
    <row r="5" spans="1:71" x14ac:dyDescent="0.2">
      <c r="A5" s="267" t="s">
        <v>442</v>
      </c>
      <c r="B5" s="268" t="s">
        <v>443</v>
      </c>
      <c r="C5" s="269">
        <v>4379</v>
      </c>
      <c r="D5" s="269">
        <v>0</v>
      </c>
      <c r="E5" s="269">
        <v>0</v>
      </c>
      <c r="F5" s="269">
        <v>0</v>
      </c>
      <c r="G5" s="269">
        <v>3448</v>
      </c>
      <c r="H5" s="269">
        <v>6</v>
      </c>
      <c r="I5" s="269">
        <v>1</v>
      </c>
      <c r="J5" s="269">
        <v>1</v>
      </c>
      <c r="K5" s="269">
        <v>0</v>
      </c>
      <c r="L5" s="269">
        <v>1</v>
      </c>
      <c r="M5" s="269">
        <v>1</v>
      </c>
      <c r="N5" s="269">
        <v>0</v>
      </c>
      <c r="O5" s="269">
        <v>0</v>
      </c>
      <c r="P5" s="269">
        <v>0</v>
      </c>
      <c r="Q5" s="269">
        <v>0</v>
      </c>
      <c r="R5" s="269">
        <v>0</v>
      </c>
      <c r="S5" s="269">
        <v>0</v>
      </c>
      <c r="T5" s="269">
        <v>0</v>
      </c>
      <c r="U5" s="269">
        <v>0</v>
      </c>
      <c r="V5" s="269">
        <v>0</v>
      </c>
      <c r="W5" s="269">
        <v>0</v>
      </c>
      <c r="X5" s="269">
        <v>1</v>
      </c>
      <c r="Y5" s="269">
        <v>22</v>
      </c>
      <c r="Z5" s="269">
        <v>0</v>
      </c>
      <c r="AA5" s="269">
        <v>0</v>
      </c>
      <c r="AB5" s="269">
        <v>0</v>
      </c>
      <c r="AC5" s="269">
        <v>2</v>
      </c>
      <c r="AD5" s="269">
        <v>0</v>
      </c>
      <c r="AE5" s="269">
        <v>0</v>
      </c>
      <c r="AF5" s="269">
        <v>0</v>
      </c>
      <c r="AG5" s="269">
        <v>0</v>
      </c>
      <c r="AH5" s="269">
        <v>0</v>
      </c>
      <c r="AI5" s="269">
        <v>25</v>
      </c>
      <c r="AJ5" s="269">
        <v>31</v>
      </c>
      <c r="AK5" s="269">
        <v>3</v>
      </c>
      <c r="AL5" s="269">
        <v>0</v>
      </c>
      <c r="AM5" s="269">
        <v>392</v>
      </c>
      <c r="AN5" s="269">
        <v>0</v>
      </c>
      <c r="AO5" s="269">
        <v>0</v>
      </c>
      <c r="AP5" s="270">
        <v>8313</v>
      </c>
      <c r="AQ5" s="269">
        <v>10</v>
      </c>
      <c r="AR5" s="269">
        <v>1222</v>
      </c>
      <c r="AS5" s="269">
        <v>0</v>
      </c>
      <c r="AT5" s="269">
        <v>0</v>
      </c>
      <c r="AU5" s="269">
        <v>23</v>
      </c>
      <c r="AV5" s="269">
        <v>-1</v>
      </c>
      <c r="AW5" s="270">
        <v>1254</v>
      </c>
      <c r="AX5" s="269">
        <v>9567</v>
      </c>
      <c r="AY5" s="270">
        <v>21506</v>
      </c>
      <c r="AZ5" s="270">
        <v>22760</v>
      </c>
      <c r="BA5" s="269">
        <v>31073</v>
      </c>
      <c r="BB5" s="270">
        <v>0</v>
      </c>
      <c r="BC5" s="269">
        <v>22760</v>
      </c>
      <c r="BD5" s="270">
        <v>31073</v>
      </c>
      <c r="BE5" s="271"/>
      <c r="BG5" s="267" t="s">
        <v>442</v>
      </c>
      <c r="BH5" s="272" t="s">
        <v>443</v>
      </c>
      <c r="BI5" s="273">
        <f>AX5</f>
        <v>9567</v>
      </c>
      <c r="BJ5" s="274">
        <f>ABS(BB5)</f>
        <v>0</v>
      </c>
      <c r="BK5" s="275">
        <f>BJ5/BI5</f>
        <v>0</v>
      </c>
      <c r="BL5" s="276">
        <f>1-BK5</f>
        <v>1</v>
      </c>
      <c r="BM5" s="277"/>
      <c r="BN5" s="267" t="s">
        <v>442</v>
      </c>
      <c r="BO5" s="272" t="s">
        <v>443</v>
      </c>
      <c r="BP5" s="278">
        <f>AY5</f>
        <v>21506</v>
      </c>
      <c r="BQ5" s="279">
        <f>ABS(BB5)</f>
        <v>0</v>
      </c>
      <c r="BR5" s="280">
        <f>BP5-BQ5</f>
        <v>21506</v>
      </c>
      <c r="BS5" s="277"/>
    </row>
    <row r="6" spans="1:71" x14ac:dyDescent="0.2">
      <c r="A6" s="267" t="s">
        <v>444</v>
      </c>
      <c r="B6" s="268" t="s">
        <v>445</v>
      </c>
      <c r="C6" s="269">
        <v>5</v>
      </c>
      <c r="D6" s="269">
        <v>12</v>
      </c>
      <c r="E6" s="269">
        <v>1</v>
      </c>
      <c r="F6" s="269">
        <v>0</v>
      </c>
      <c r="G6" s="269">
        <v>8</v>
      </c>
      <c r="H6" s="269">
        <v>0</v>
      </c>
      <c r="I6" s="269">
        <v>26</v>
      </c>
      <c r="J6" s="269">
        <v>0</v>
      </c>
      <c r="K6" s="269">
        <v>0</v>
      </c>
      <c r="L6" s="269">
        <v>0</v>
      </c>
      <c r="M6" s="269">
        <v>0</v>
      </c>
      <c r="N6" s="269">
        <v>0</v>
      </c>
      <c r="O6" s="269">
        <v>0</v>
      </c>
      <c r="P6" s="269">
        <v>0</v>
      </c>
      <c r="Q6" s="269">
        <v>0</v>
      </c>
      <c r="R6" s="269">
        <v>0</v>
      </c>
      <c r="S6" s="269">
        <v>0</v>
      </c>
      <c r="T6" s="269">
        <v>0</v>
      </c>
      <c r="U6" s="269">
        <v>0</v>
      </c>
      <c r="V6" s="269">
        <v>0</v>
      </c>
      <c r="W6" s="269">
        <v>0</v>
      </c>
      <c r="X6" s="269">
        <v>0</v>
      </c>
      <c r="Y6" s="269">
        <v>1</v>
      </c>
      <c r="Z6" s="269">
        <v>0</v>
      </c>
      <c r="AA6" s="269">
        <v>0</v>
      </c>
      <c r="AB6" s="269">
        <v>0</v>
      </c>
      <c r="AC6" s="269">
        <v>0</v>
      </c>
      <c r="AD6" s="269">
        <v>0</v>
      </c>
      <c r="AE6" s="269">
        <v>0</v>
      </c>
      <c r="AF6" s="269">
        <v>0</v>
      </c>
      <c r="AG6" s="269">
        <v>0</v>
      </c>
      <c r="AH6" s="269">
        <v>0</v>
      </c>
      <c r="AI6" s="269">
        <v>0</v>
      </c>
      <c r="AJ6" s="269">
        <v>0</v>
      </c>
      <c r="AK6" s="269">
        <v>0</v>
      </c>
      <c r="AL6" s="269">
        <v>0</v>
      </c>
      <c r="AM6" s="269">
        <v>26</v>
      </c>
      <c r="AN6" s="269">
        <v>0</v>
      </c>
      <c r="AO6" s="269">
        <v>0</v>
      </c>
      <c r="AP6" s="270">
        <v>79</v>
      </c>
      <c r="AQ6" s="269">
        <v>1</v>
      </c>
      <c r="AR6" s="269">
        <v>64</v>
      </c>
      <c r="AS6" s="269">
        <v>0</v>
      </c>
      <c r="AT6" s="269">
        <v>0</v>
      </c>
      <c r="AU6" s="269">
        <v>0</v>
      </c>
      <c r="AV6" s="269">
        <v>32</v>
      </c>
      <c r="AW6" s="270">
        <v>97</v>
      </c>
      <c r="AX6" s="269">
        <v>176</v>
      </c>
      <c r="AY6" s="270">
        <v>7</v>
      </c>
      <c r="AZ6" s="270">
        <v>104</v>
      </c>
      <c r="BA6" s="269">
        <v>183</v>
      </c>
      <c r="BB6" s="270">
        <v>-86</v>
      </c>
      <c r="BC6" s="269">
        <v>18</v>
      </c>
      <c r="BD6" s="270">
        <v>97</v>
      </c>
      <c r="BE6" s="271"/>
      <c r="BG6" s="267" t="s">
        <v>444</v>
      </c>
      <c r="BH6" s="272" t="s">
        <v>445</v>
      </c>
      <c r="BI6" s="273">
        <f t="shared" ref="BI6:BI44" si="0">AX6</f>
        <v>176</v>
      </c>
      <c r="BJ6" s="274">
        <f t="shared" ref="BJ6:BJ44" si="1">ABS(BB6)</f>
        <v>86</v>
      </c>
      <c r="BK6" s="275">
        <f t="shared" ref="BK6:BK44" si="2">BJ6/BI6</f>
        <v>0.48863636363636365</v>
      </c>
      <c r="BL6" s="276">
        <f t="shared" ref="BL6:BL44" si="3">1-BK6</f>
        <v>0.51136363636363635</v>
      </c>
      <c r="BM6" s="277"/>
      <c r="BN6" s="267" t="s">
        <v>444</v>
      </c>
      <c r="BO6" s="272" t="s">
        <v>445</v>
      </c>
      <c r="BP6" s="278">
        <f t="shared" ref="BP6:BP44" si="4">AY6</f>
        <v>7</v>
      </c>
      <c r="BQ6" s="279">
        <f t="shared" ref="BQ6:BQ44" si="5">ABS(BB6)</f>
        <v>86</v>
      </c>
      <c r="BR6" s="280">
        <f t="shared" ref="BR6:BR44" si="6">BP6-BQ6</f>
        <v>-79</v>
      </c>
      <c r="BS6" s="277"/>
    </row>
    <row r="7" spans="1:71" x14ac:dyDescent="0.2">
      <c r="A7" s="267" t="s">
        <v>446</v>
      </c>
      <c r="B7" s="268" t="s">
        <v>249</v>
      </c>
      <c r="C7" s="269">
        <v>0</v>
      </c>
      <c r="D7" s="269">
        <v>0</v>
      </c>
      <c r="E7" s="269">
        <v>183</v>
      </c>
      <c r="F7" s="269">
        <v>0</v>
      </c>
      <c r="G7" s="269">
        <v>625</v>
      </c>
      <c r="H7" s="269">
        <v>0</v>
      </c>
      <c r="I7" s="269">
        <v>0</v>
      </c>
      <c r="J7" s="269">
        <v>0</v>
      </c>
      <c r="K7" s="269">
        <v>0</v>
      </c>
      <c r="L7" s="269">
        <v>0</v>
      </c>
      <c r="M7" s="269">
        <v>0</v>
      </c>
      <c r="N7" s="269">
        <v>0</v>
      </c>
      <c r="O7" s="269">
        <v>0</v>
      </c>
      <c r="P7" s="269">
        <v>0</v>
      </c>
      <c r="Q7" s="269">
        <v>0</v>
      </c>
      <c r="R7" s="269">
        <v>0</v>
      </c>
      <c r="S7" s="269">
        <v>0</v>
      </c>
      <c r="T7" s="269">
        <v>0</v>
      </c>
      <c r="U7" s="269">
        <v>0</v>
      </c>
      <c r="V7" s="269">
        <v>0</v>
      </c>
      <c r="W7" s="269">
        <v>0</v>
      </c>
      <c r="X7" s="269">
        <v>6</v>
      </c>
      <c r="Y7" s="269">
        <v>0</v>
      </c>
      <c r="Z7" s="269">
        <v>0</v>
      </c>
      <c r="AA7" s="269">
        <v>0</v>
      </c>
      <c r="AB7" s="269">
        <v>0</v>
      </c>
      <c r="AC7" s="269">
        <v>0</v>
      </c>
      <c r="AD7" s="269">
        <v>0</v>
      </c>
      <c r="AE7" s="269">
        <v>0</v>
      </c>
      <c r="AF7" s="269">
        <v>0</v>
      </c>
      <c r="AG7" s="269">
        <v>0</v>
      </c>
      <c r="AH7" s="269">
        <v>0</v>
      </c>
      <c r="AI7" s="269">
        <v>1</v>
      </c>
      <c r="AJ7" s="269">
        <v>7</v>
      </c>
      <c r="AK7" s="269">
        <v>0</v>
      </c>
      <c r="AL7" s="269">
        <v>0</v>
      </c>
      <c r="AM7" s="269">
        <v>95</v>
      </c>
      <c r="AN7" s="269">
        <v>0</v>
      </c>
      <c r="AO7" s="269">
        <v>0</v>
      </c>
      <c r="AP7" s="270">
        <v>917</v>
      </c>
      <c r="AQ7" s="269">
        <v>3</v>
      </c>
      <c r="AR7" s="269">
        <v>125</v>
      </c>
      <c r="AS7" s="269">
        <v>0</v>
      </c>
      <c r="AT7" s="269">
        <v>0</v>
      </c>
      <c r="AU7" s="269">
        <v>0</v>
      </c>
      <c r="AV7" s="269">
        <v>28</v>
      </c>
      <c r="AW7" s="270">
        <v>156</v>
      </c>
      <c r="AX7" s="269">
        <v>1073</v>
      </c>
      <c r="AY7" s="270">
        <v>3135</v>
      </c>
      <c r="AZ7" s="270">
        <v>3291</v>
      </c>
      <c r="BA7" s="269">
        <v>4208</v>
      </c>
      <c r="BB7" s="270">
        <v>0</v>
      </c>
      <c r="BC7" s="269">
        <v>3291</v>
      </c>
      <c r="BD7" s="270">
        <v>4208</v>
      </c>
      <c r="BE7" s="271"/>
      <c r="BG7" s="267" t="s">
        <v>446</v>
      </c>
      <c r="BH7" s="272" t="s">
        <v>249</v>
      </c>
      <c r="BI7" s="273">
        <f t="shared" si="0"/>
        <v>1073</v>
      </c>
      <c r="BJ7" s="274">
        <f t="shared" si="1"/>
        <v>0</v>
      </c>
      <c r="BK7" s="275">
        <f t="shared" si="2"/>
        <v>0</v>
      </c>
      <c r="BL7" s="276">
        <f t="shared" si="3"/>
        <v>1</v>
      </c>
      <c r="BM7" s="277"/>
      <c r="BN7" s="267" t="s">
        <v>446</v>
      </c>
      <c r="BO7" s="272" t="s">
        <v>249</v>
      </c>
      <c r="BP7" s="278">
        <f t="shared" si="4"/>
        <v>3135</v>
      </c>
      <c r="BQ7" s="279">
        <f t="shared" si="5"/>
        <v>0</v>
      </c>
      <c r="BR7" s="280">
        <f t="shared" si="6"/>
        <v>3135</v>
      </c>
      <c r="BS7" s="277"/>
    </row>
    <row r="8" spans="1:71" x14ac:dyDescent="0.2">
      <c r="A8" s="267" t="s">
        <v>447</v>
      </c>
      <c r="B8" s="268" t="s">
        <v>27</v>
      </c>
      <c r="C8" s="269">
        <v>0</v>
      </c>
      <c r="D8" s="269">
        <v>0</v>
      </c>
      <c r="E8" s="269">
        <v>0</v>
      </c>
      <c r="F8" s="269">
        <v>0</v>
      </c>
      <c r="G8" s="269">
        <v>6</v>
      </c>
      <c r="H8" s="269">
        <v>0</v>
      </c>
      <c r="I8" s="269">
        <v>9</v>
      </c>
      <c r="J8" s="269">
        <v>2</v>
      </c>
      <c r="K8" s="269">
        <v>1755</v>
      </c>
      <c r="L8" s="269">
        <v>0</v>
      </c>
      <c r="M8" s="269">
        <v>468</v>
      </c>
      <c r="N8" s="269">
        <v>19</v>
      </c>
      <c r="O8" s="269">
        <v>12</v>
      </c>
      <c r="P8" s="269">
        <v>1</v>
      </c>
      <c r="Q8" s="269">
        <v>0</v>
      </c>
      <c r="R8" s="269">
        <v>1</v>
      </c>
      <c r="S8" s="269">
        <v>0</v>
      </c>
      <c r="T8" s="269">
        <v>0</v>
      </c>
      <c r="U8" s="269">
        <v>0</v>
      </c>
      <c r="V8" s="269">
        <v>0</v>
      </c>
      <c r="W8" s="269">
        <v>0</v>
      </c>
      <c r="X8" s="269">
        <v>0</v>
      </c>
      <c r="Y8" s="269">
        <v>137</v>
      </c>
      <c r="Z8" s="269">
        <v>348</v>
      </c>
      <c r="AA8" s="269">
        <v>0</v>
      </c>
      <c r="AB8" s="269">
        <v>0</v>
      </c>
      <c r="AC8" s="269">
        <v>0</v>
      </c>
      <c r="AD8" s="269">
        <v>0</v>
      </c>
      <c r="AE8" s="269">
        <v>0</v>
      </c>
      <c r="AF8" s="269">
        <v>0</v>
      </c>
      <c r="AG8" s="269">
        <v>0</v>
      </c>
      <c r="AH8" s="269">
        <v>0</v>
      </c>
      <c r="AI8" s="269">
        <v>1</v>
      </c>
      <c r="AJ8" s="269">
        <v>0</v>
      </c>
      <c r="AK8" s="269">
        <v>0</v>
      </c>
      <c r="AL8" s="269">
        <v>0</v>
      </c>
      <c r="AM8" s="269">
        <v>0</v>
      </c>
      <c r="AN8" s="269">
        <v>0</v>
      </c>
      <c r="AO8" s="269">
        <v>0</v>
      </c>
      <c r="AP8" s="270">
        <v>2759</v>
      </c>
      <c r="AQ8" s="269">
        <v>-1</v>
      </c>
      <c r="AR8" s="269">
        <v>-2</v>
      </c>
      <c r="AS8" s="269">
        <v>0</v>
      </c>
      <c r="AT8" s="269">
        <v>0</v>
      </c>
      <c r="AU8" s="269">
        <v>-1</v>
      </c>
      <c r="AV8" s="269">
        <v>-2</v>
      </c>
      <c r="AW8" s="270">
        <v>-6</v>
      </c>
      <c r="AX8" s="269">
        <v>2753</v>
      </c>
      <c r="AY8" s="270">
        <v>16</v>
      </c>
      <c r="AZ8" s="270">
        <v>10</v>
      </c>
      <c r="BA8" s="269">
        <v>2769</v>
      </c>
      <c r="BB8" s="270">
        <v>-2721</v>
      </c>
      <c r="BC8" s="269">
        <v>-2711</v>
      </c>
      <c r="BD8" s="270">
        <v>48</v>
      </c>
      <c r="BE8" s="271"/>
      <c r="BG8" s="267" t="s">
        <v>447</v>
      </c>
      <c r="BH8" s="272" t="s">
        <v>27</v>
      </c>
      <c r="BI8" s="273">
        <f t="shared" si="0"/>
        <v>2753</v>
      </c>
      <c r="BJ8" s="274">
        <f t="shared" si="1"/>
        <v>2721</v>
      </c>
      <c r="BK8" s="275">
        <f t="shared" si="2"/>
        <v>0.98837631674536874</v>
      </c>
      <c r="BL8" s="276">
        <f t="shared" si="3"/>
        <v>1.1623683254631256E-2</v>
      </c>
      <c r="BM8" s="277"/>
      <c r="BN8" s="267" t="s">
        <v>447</v>
      </c>
      <c r="BO8" s="272" t="s">
        <v>27</v>
      </c>
      <c r="BP8" s="278">
        <f t="shared" si="4"/>
        <v>16</v>
      </c>
      <c r="BQ8" s="279">
        <f t="shared" si="5"/>
        <v>2721</v>
      </c>
      <c r="BR8" s="280">
        <f t="shared" si="6"/>
        <v>-2705</v>
      </c>
      <c r="BS8" s="277"/>
    </row>
    <row r="9" spans="1:71" x14ac:dyDescent="0.2">
      <c r="A9" s="267" t="s">
        <v>448</v>
      </c>
      <c r="B9" s="268" t="s">
        <v>190</v>
      </c>
      <c r="C9" s="269">
        <v>4095</v>
      </c>
      <c r="D9" s="269">
        <v>4</v>
      </c>
      <c r="E9" s="269">
        <v>442</v>
      </c>
      <c r="F9" s="269">
        <v>0</v>
      </c>
      <c r="G9" s="269">
        <v>3611</v>
      </c>
      <c r="H9" s="269">
        <v>2</v>
      </c>
      <c r="I9" s="269">
        <v>3</v>
      </c>
      <c r="J9" s="269">
        <v>2</v>
      </c>
      <c r="K9" s="269">
        <v>0</v>
      </c>
      <c r="L9" s="269">
        <v>0</v>
      </c>
      <c r="M9" s="269">
        <v>4</v>
      </c>
      <c r="N9" s="269">
        <v>0</v>
      </c>
      <c r="O9" s="269">
        <v>0</v>
      </c>
      <c r="P9" s="269">
        <v>0</v>
      </c>
      <c r="Q9" s="269">
        <v>0</v>
      </c>
      <c r="R9" s="269">
        <v>0</v>
      </c>
      <c r="S9" s="269">
        <v>0</v>
      </c>
      <c r="T9" s="269">
        <v>0</v>
      </c>
      <c r="U9" s="269">
        <v>0</v>
      </c>
      <c r="V9" s="269">
        <v>0</v>
      </c>
      <c r="W9" s="269">
        <v>0</v>
      </c>
      <c r="X9" s="269">
        <v>2</v>
      </c>
      <c r="Y9" s="269">
        <v>1</v>
      </c>
      <c r="Z9" s="269">
        <v>0</v>
      </c>
      <c r="AA9" s="269">
        <v>0</v>
      </c>
      <c r="AB9" s="269">
        <v>0</v>
      </c>
      <c r="AC9" s="269">
        <v>2</v>
      </c>
      <c r="AD9" s="269">
        <v>0</v>
      </c>
      <c r="AE9" s="269">
        <v>0</v>
      </c>
      <c r="AF9" s="269">
        <v>0</v>
      </c>
      <c r="AG9" s="269">
        <v>0</v>
      </c>
      <c r="AH9" s="269">
        <v>3</v>
      </c>
      <c r="AI9" s="269">
        <v>70</v>
      </c>
      <c r="AJ9" s="269">
        <v>113</v>
      </c>
      <c r="AK9" s="269">
        <v>2</v>
      </c>
      <c r="AL9" s="269">
        <v>0</v>
      </c>
      <c r="AM9" s="269">
        <v>2945</v>
      </c>
      <c r="AN9" s="269">
        <v>0</v>
      </c>
      <c r="AO9" s="269">
        <v>1</v>
      </c>
      <c r="AP9" s="270">
        <v>11302</v>
      </c>
      <c r="AQ9" s="269">
        <v>181</v>
      </c>
      <c r="AR9" s="269">
        <v>9435</v>
      </c>
      <c r="AS9" s="269">
        <v>0</v>
      </c>
      <c r="AT9" s="269">
        <v>0</v>
      </c>
      <c r="AU9" s="269">
        <v>0</v>
      </c>
      <c r="AV9" s="269">
        <v>-1</v>
      </c>
      <c r="AW9" s="270">
        <v>9615</v>
      </c>
      <c r="AX9" s="269">
        <v>20917</v>
      </c>
      <c r="AY9" s="270">
        <v>15368</v>
      </c>
      <c r="AZ9" s="270">
        <v>24983</v>
      </c>
      <c r="BA9" s="269">
        <v>36285</v>
      </c>
      <c r="BB9" s="270">
        <v>-18538</v>
      </c>
      <c r="BC9" s="269">
        <v>6445</v>
      </c>
      <c r="BD9" s="270">
        <v>17747</v>
      </c>
      <c r="BE9" s="271"/>
      <c r="BG9" s="267" t="s">
        <v>448</v>
      </c>
      <c r="BH9" s="272" t="s">
        <v>190</v>
      </c>
      <c r="BI9" s="273">
        <f t="shared" si="0"/>
        <v>20917</v>
      </c>
      <c r="BJ9" s="274">
        <f t="shared" si="1"/>
        <v>18538</v>
      </c>
      <c r="BK9" s="275">
        <f t="shared" si="2"/>
        <v>0.88626476072094473</v>
      </c>
      <c r="BL9" s="276">
        <f t="shared" si="3"/>
        <v>0.11373523927905527</v>
      </c>
      <c r="BM9" s="277"/>
      <c r="BN9" s="267" t="s">
        <v>448</v>
      </c>
      <c r="BO9" s="272" t="s">
        <v>190</v>
      </c>
      <c r="BP9" s="278">
        <f t="shared" si="4"/>
        <v>15368</v>
      </c>
      <c r="BQ9" s="279">
        <f t="shared" si="5"/>
        <v>18538</v>
      </c>
      <c r="BR9" s="280">
        <f t="shared" si="6"/>
        <v>-3170</v>
      </c>
      <c r="BS9" s="277"/>
    </row>
    <row r="10" spans="1:71" x14ac:dyDescent="0.2">
      <c r="A10" s="281" t="s">
        <v>449</v>
      </c>
      <c r="B10" s="282" t="s">
        <v>28</v>
      </c>
      <c r="C10" s="269">
        <v>131</v>
      </c>
      <c r="D10" s="269">
        <v>0</v>
      </c>
      <c r="E10" s="269">
        <v>92</v>
      </c>
      <c r="F10" s="269">
        <v>0</v>
      </c>
      <c r="G10" s="269">
        <v>20</v>
      </c>
      <c r="H10" s="269">
        <v>194</v>
      </c>
      <c r="I10" s="269">
        <v>10</v>
      </c>
      <c r="J10" s="269">
        <v>0</v>
      </c>
      <c r="K10" s="269">
        <v>0</v>
      </c>
      <c r="L10" s="269">
        <v>1</v>
      </c>
      <c r="M10" s="269">
        <v>23</v>
      </c>
      <c r="N10" s="269">
        <v>0</v>
      </c>
      <c r="O10" s="269">
        <v>0</v>
      </c>
      <c r="P10" s="269">
        <v>6</v>
      </c>
      <c r="Q10" s="269">
        <v>2</v>
      </c>
      <c r="R10" s="269">
        <v>11</v>
      </c>
      <c r="S10" s="269">
        <v>1</v>
      </c>
      <c r="T10" s="269">
        <v>0</v>
      </c>
      <c r="U10" s="269">
        <v>10</v>
      </c>
      <c r="V10" s="269">
        <v>0</v>
      </c>
      <c r="W10" s="269">
        <v>3</v>
      </c>
      <c r="X10" s="269">
        <v>4</v>
      </c>
      <c r="Y10" s="269">
        <v>68</v>
      </c>
      <c r="Z10" s="269">
        <v>0</v>
      </c>
      <c r="AA10" s="269">
        <v>2</v>
      </c>
      <c r="AB10" s="269">
        <v>2</v>
      </c>
      <c r="AC10" s="269">
        <v>69</v>
      </c>
      <c r="AD10" s="269">
        <v>4</v>
      </c>
      <c r="AE10" s="269">
        <v>0</v>
      </c>
      <c r="AF10" s="269">
        <v>25</v>
      </c>
      <c r="AG10" s="269">
        <v>0</v>
      </c>
      <c r="AH10" s="269">
        <v>29</v>
      </c>
      <c r="AI10" s="269">
        <v>8</v>
      </c>
      <c r="AJ10" s="269">
        <v>51</v>
      </c>
      <c r="AK10" s="269">
        <v>31</v>
      </c>
      <c r="AL10" s="269">
        <v>17</v>
      </c>
      <c r="AM10" s="269">
        <v>103</v>
      </c>
      <c r="AN10" s="269">
        <v>15</v>
      </c>
      <c r="AO10" s="269">
        <v>2</v>
      </c>
      <c r="AP10" s="270">
        <v>934</v>
      </c>
      <c r="AQ10" s="269">
        <v>23</v>
      </c>
      <c r="AR10" s="269">
        <v>1429</v>
      </c>
      <c r="AS10" s="269">
        <v>0</v>
      </c>
      <c r="AT10" s="269">
        <v>1</v>
      </c>
      <c r="AU10" s="269">
        <v>25</v>
      </c>
      <c r="AV10" s="269">
        <v>97</v>
      </c>
      <c r="AW10" s="270">
        <v>1575</v>
      </c>
      <c r="AX10" s="269">
        <v>2509</v>
      </c>
      <c r="AY10" s="270">
        <v>786</v>
      </c>
      <c r="AZ10" s="270">
        <v>2361</v>
      </c>
      <c r="BA10" s="269">
        <v>3295</v>
      </c>
      <c r="BB10" s="270">
        <v>-2509</v>
      </c>
      <c r="BC10" s="269">
        <v>-148</v>
      </c>
      <c r="BD10" s="270">
        <v>786</v>
      </c>
      <c r="BE10" s="271"/>
      <c r="BG10" s="281" t="s">
        <v>449</v>
      </c>
      <c r="BH10" s="283" t="s">
        <v>28</v>
      </c>
      <c r="BI10" s="273">
        <f t="shared" si="0"/>
        <v>2509</v>
      </c>
      <c r="BJ10" s="274">
        <f t="shared" si="1"/>
        <v>2509</v>
      </c>
      <c r="BK10" s="275">
        <f t="shared" si="2"/>
        <v>1</v>
      </c>
      <c r="BL10" s="276">
        <f t="shared" si="3"/>
        <v>0</v>
      </c>
      <c r="BM10" s="277"/>
      <c r="BN10" s="281" t="s">
        <v>449</v>
      </c>
      <c r="BO10" s="283" t="s">
        <v>28</v>
      </c>
      <c r="BP10" s="278">
        <f t="shared" si="4"/>
        <v>786</v>
      </c>
      <c r="BQ10" s="279">
        <f t="shared" si="5"/>
        <v>2509</v>
      </c>
      <c r="BR10" s="280">
        <f t="shared" si="6"/>
        <v>-1723</v>
      </c>
      <c r="BS10" s="277"/>
    </row>
    <row r="11" spans="1:71" x14ac:dyDescent="0.2">
      <c r="A11" s="281" t="s">
        <v>450</v>
      </c>
      <c r="B11" s="282" t="s">
        <v>284</v>
      </c>
      <c r="C11" s="269">
        <v>836</v>
      </c>
      <c r="D11" s="269">
        <v>0</v>
      </c>
      <c r="E11" s="269">
        <v>16</v>
      </c>
      <c r="F11" s="269">
        <v>0</v>
      </c>
      <c r="G11" s="269">
        <v>298</v>
      </c>
      <c r="H11" s="269">
        <v>5</v>
      </c>
      <c r="I11" s="269">
        <v>525</v>
      </c>
      <c r="J11" s="269">
        <v>5</v>
      </c>
      <c r="K11" s="269">
        <v>0</v>
      </c>
      <c r="L11" s="269">
        <v>7</v>
      </c>
      <c r="M11" s="269">
        <v>141</v>
      </c>
      <c r="N11" s="269">
        <v>0</v>
      </c>
      <c r="O11" s="269">
        <v>0</v>
      </c>
      <c r="P11" s="269">
        <v>16</v>
      </c>
      <c r="Q11" s="269">
        <v>2</v>
      </c>
      <c r="R11" s="269">
        <v>10</v>
      </c>
      <c r="S11" s="269">
        <v>7</v>
      </c>
      <c r="T11" s="269">
        <v>1</v>
      </c>
      <c r="U11" s="269">
        <v>28</v>
      </c>
      <c r="V11" s="269">
        <v>0</v>
      </c>
      <c r="W11" s="269">
        <v>3</v>
      </c>
      <c r="X11" s="269">
        <v>70</v>
      </c>
      <c r="Y11" s="269">
        <v>1029</v>
      </c>
      <c r="Z11" s="269">
        <v>4</v>
      </c>
      <c r="AA11" s="269">
        <v>6</v>
      </c>
      <c r="AB11" s="269">
        <v>4</v>
      </c>
      <c r="AC11" s="269">
        <v>130</v>
      </c>
      <c r="AD11" s="269">
        <v>13</v>
      </c>
      <c r="AE11" s="269">
        <v>4</v>
      </c>
      <c r="AF11" s="269">
        <v>22</v>
      </c>
      <c r="AG11" s="269">
        <v>3</v>
      </c>
      <c r="AH11" s="269">
        <v>11</v>
      </c>
      <c r="AI11" s="269">
        <v>89</v>
      </c>
      <c r="AJ11" s="269">
        <v>70</v>
      </c>
      <c r="AK11" s="269">
        <v>22</v>
      </c>
      <c r="AL11" s="269">
        <v>25</v>
      </c>
      <c r="AM11" s="269">
        <v>114</v>
      </c>
      <c r="AN11" s="269">
        <v>126</v>
      </c>
      <c r="AO11" s="269">
        <v>37</v>
      </c>
      <c r="AP11" s="270">
        <v>3679</v>
      </c>
      <c r="AQ11" s="269">
        <v>15</v>
      </c>
      <c r="AR11" s="269">
        <v>119</v>
      </c>
      <c r="AS11" s="269">
        <v>0</v>
      </c>
      <c r="AT11" s="269">
        <v>14</v>
      </c>
      <c r="AU11" s="269">
        <v>40</v>
      </c>
      <c r="AV11" s="269">
        <v>-25</v>
      </c>
      <c r="AW11" s="270">
        <v>163</v>
      </c>
      <c r="AX11" s="269">
        <v>3842</v>
      </c>
      <c r="AY11" s="270">
        <v>1247</v>
      </c>
      <c r="AZ11" s="270">
        <v>1410</v>
      </c>
      <c r="BA11" s="269">
        <v>5089</v>
      </c>
      <c r="BB11" s="270">
        <v>-3520</v>
      </c>
      <c r="BC11" s="269">
        <v>-2110</v>
      </c>
      <c r="BD11" s="270">
        <v>1569</v>
      </c>
      <c r="BE11" s="271"/>
      <c r="BG11" s="281" t="s">
        <v>450</v>
      </c>
      <c r="BH11" s="283" t="s">
        <v>284</v>
      </c>
      <c r="BI11" s="273">
        <f t="shared" si="0"/>
        <v>3842</v>
      </c>
      <c r="BJ11" s="274">
        <f t="shared" si="1"/>
        <v>3520</v>
      </c>
      <c r="BK11" s="275">
        <f t="shared" si="2"/>
        <v>0.91618948464341488</v>
      </c>
      <c r="BL11" s="276">
        <f t="shared" si="3"/>
        <v>8.3810515356585125E-2</v>
      </c>
      <c r="BM11" s="277"/>
      <c r="BN11" s="281" t="s">
        <v>450</v>
      </c>
      <c r="BO11" s="283" t="s">
        <v>284</v>
      </c>
      <c r="BP11" s="278">
        <f t="shared" si="4"/>
        <v>1247</v>
      </c>
      <c r="BQ11" s="279">
        <f t="shared" si="5"/>
        <v>3520</v>
      </c>
      <c r="BR11" s="280">
        <f t="shared" si="6"/>
        <v>-2273</v>
      </c>
      <c r="BS11" s="277"/>
    </row>
    <row r="12" spans="1:71" x14ac:dyDescent="0.2">
      <c r="A12" s="281" t="s">
        <v>451</v>
      </c>
      <c r="B12" s="282" t="s">
        <v>29</v>
      </c>
      <c r="C12" s="269">
        <v>2107</v>
      </c>
      <c r="D12" s="269">
        <v>0</v>
      </c>
      <c r="E12" s="269">
        <v>48</v>
      </c>
      <c r="F12" s="269">
        <v>1</v>
      </c>
      <c r="G12" s="269">
        <v>187</v>
      </c>
      <c r="H12" s="269">
        <v>90</v>
      </c>
      <c r="I12" s="269">
        <v>58</v>
      </c>
      <c r="J12" s="269">
        <v>135</v>
      </c>
      <c r="K12" s="269">
        <v>5</v>
      </c>
      <c r="L12" s="269">
        <v>198</v>
      </c>
      <c r="M12" s="269">
        <v>238</v>
      </c>
      <c r="N12" s="269">
        <v>2</v>
      </c>
      <c r="O12" s="269">
        <v>1</v>
      </c>
      <c r="P12" s="269">
        <v>39</v>
      </c>
      <c r="Q12" s="269">
        <v>7</v>
      </c>
      <c r="R12" s="269">
        <v>32</v>
      </c>
      <c r="S12" s="269">
        <v>21</v>
      </c>
      <c r="T12" s="269">
        <v>2</v>
      </c>
      <c r="U12" s="269">
        <v>53</v>
      </c>
      <c r="V12" s="269">
        <v>0</v>
      </c>
      <c r="W12" s="269">
        <v>20</v>
      </c>
      <c r="X12" s="269">
        <v>33</v>
      </c>
      <c r="Y12" s="269">
        <v>118</v>
      </c>
      <c r="Z12" s="269">
        <v>0</v>
      </c>
      <c r="AA12" s="269">
        <v>17</v>
      </c>
      <c r="AB12" s="269">
        <v>15</v>
      </c>
      <c r="AC12" s="269">
        <v>0</v>
      </c>
      <c r="AD12" s="269">
        <v>0</v>
      </c>
      <c r="AE12" s="269">
        <v>1</v>
      </c>
      <c r="AF12" s="269">
        <v>5</v>
      </c>
      <c r="AG12" s="269">
        <v>0</v>
      </c>
      <c r="AH12" s="269">
        <v>8</v>
      </c>
      <c r="AI12" s="269">
        <v>117</v>
      </c>
      <c r="AJ12" s="269">
        <v>3491</v>
      </c>
      <c r="AK12" s="269">
        <v>3</v>
      </c>
      <c r="AL12" s="269">
        <v>27</v>
      </c>
      <c r="AM12" s="269">
        <v>91</v>
      </c>
      <c r="AN12" s="269">
        <v>0</v>
      </c>
      <c r="AO12" s="269">
        <v>3</v>
      </c>
      <c r="AP12" s="270">
        <v>7173</v>
      </c>
      <c r="AQ12" s="269">
        <v>34</v>
      </c>
      <c r="AR12" s="269">
        <v>871</v>
      </c>
      <c r="AS12" s="269">
        <v>0</v>
      </c>
      <c r="AT12" s="269">
        <v>0</v>
      </c>
      <c r="AU12" s="269">
        <v>0</v>
      </c>
      <c r="AV12" s="269">
        <v>17</v>
      </c>
      <c r="AW12" s="270">
        <v>922</v>
      </c>
      <c r="AX12" s="269">
        <v>8095</v>
      </c>
      <c r="AY12" s="270">
        <v>377</v>
      </c>
      <c r="AZ12" s="270">
        <v>1299</v>
      </c>
      <c r="BA12" s="269">
        <v>8472</v>
      </c>
      <c r="BB12" s="270">
        <v>-8095</v>
      </c>
      <c r="BC12" s="269">
        <v>-6796</v>
      </c>
      <c r="BD12" s="270">
        <v>377</v>
      </c>
      <c r="BE12" s="271"/>
      <c r="BG12" s="281" t="s">
        <v>451</v>
      </c>
      <c r="BH12" s="283" t="s">
        <v>29</v>
      </c>
      <c r="BI12" s="273">
        <f t="shared" si="0"/>
        <v>8095</v>
      </c>
      <c r="BJ12" s="274">
        <f t="shared" si="1"/>
        <v>8095</v>
      </c>
      <c r="BK12" s="275">
        <f t="shared" si="2"/>
        <v>1</v>
      </c>
      <c r="BL12" s="276">
        <f t="shared" si="3"/>
        <v>0</v>
      </c>
      <c r="BM12" s="277"/>
      <c r="BN12" s="281" t="s">
        <v>451</v>
      </c>
      <c r="BO12" s="283" t="s">
        <v>29</v>
      </c>
      <c r="BP12" s="278">
        <f t="shared" si="4"/>
        <v>377</v>
      </c>
      <c r="BQ12" s="279">
        <f t="shared" si="5"/>
        <v>8095</v>
      </c>
      <c r="BR12" s="280">
        <f t="shared" si="6"/>
        <v>-7718</v>
      </c>
      <c r="BS12" s="277"/>
    </row>
    <row r="13" spans="1:71" x14ac:dyDescent="0.2">
      <c r="A13" s="281" t="s">
        <v>452</v>
      </c>
      <c r="B13" s="282" t="s">
        <v>30</v>
      </c>
      <c r="C13" s="269">
        <v>220</v>
      </c>
      <c r="D13" s="269">
        <v>2</v>
      </c>
      <c r="E13" s="269">
        <v>229</v>
      </c>
      <c r="F13" s="269">
        <v>1</v>
      </c>
      <c r="G13" s="269">
        <v>79</v>
      </c>
      <c r="H13" s="269">
        <v>5</v>
      </c>
      <c r="I13" s="269">
        <v>7</v>
      </c>
      <c r="J13" s="269">
        <v>30</v>
      </c>
      <c r="K13" s="269">
        <v>185</v>
      </c>
      <c r="L13" s="269">
        <v>1</v>
      </c>
      <c r="M13" s="269">
        <v>154</v>
      </c>
      <c r="N13" s="269">
        <v>8</v>
      </c>
      <c r="O13" s="269">
        <v>0</v>
      </c>
      <c r="P13" s="269">
        <v>13</v>
      </c>
      <c r="Q13" s="269">
        <v>2</v>
      </c>
      <c r="R13" s="269">
        <v>8</v>
      </c>
      <c r="S13" s="269">
        <v>1</v>
      </c>
      <c r="T13" s="269">
        <v>0</v>
      </c>
      <c r="U13" s="269">
        <v>4</v>
      </c>
      <c r="V13" s="269">
        <v>0</v>
      </c>
      <c r="W13" s="269">
        <v>4</v>
      </c>
      <c r="X13" s="269">
        <v>2</v>
      </c>
      <c r="Y13" s="269">
        <v>264</v>
      </c>
      <c r="Z13" s="269">
        <v>65</v>
      </c>
      <c r="AA13" s="269">
        <v>22</v>
      </c>
      <c r="AB13" s="269">
        <v>13</v>
      </c>
      <c r="AC13" s="269">
        <v>25</v>
      </c>
      <c r="AD13" s="269">
        <v>1</v>
      </c>
      <c r="AE13" s="269">
        <v>2</v>
      </c>
      <c r="AF13" s="269">
        <v>732</v>
      </c>
      <c r="AG13" s="269">
        <v>0</v>
      </c>
      <c r="AH13" s="269">
        <v>95</v>
      </c>
      <c r="AI13" s="269">
        <v>48</v>
      </c>
      <c r="AJ13" s="269">
        <v>44</v>
      </c>
      <c r="AK13" s="269">
        <v>4</v>
      </c>
      <c r="AL13" s="269">
        <v>15</v>
      </c>
      <c r="AM13" s="269">
        <v>79</v>
      </c>
      <c r="AN13" s="269">
        <v>0</v>
      </c>
      <c r="AO13" s="269">
        <v>6</v>
      </c>
      <c r="AP13" s="270">
        <v>2370</v>
      </c>
      <c r="AQ13" s="269">
        <v>3</v>
      </c>
      <c r="AR13" s="269">
        <v>1704</v>
      </c>
      <c r="AS13" s="269">
        <v>0</v>
      </c>
      <c r="AT13" s="269">
        <v>0</v>
      </c>
      <c r="AU13" s="269">
        <v>0</v>
      </c>
      <c r="AV13" s="269">
        <v>-3</v>
      </c>
      <c r="AW13" s="270">
        <v>1704</v>
      </c>
      <c r="AX13" s="269">
        <v>4074</v>
      </c>
      <c r="AY13" s="270">
        <v>1633</v>
      </c>
      <c r="AZ13" s="270">
        <v>3337</v>
      </c>
      <c r="BA13" s="269">
        <v>5707</v>
      </c>
      <c r="BB13" s="270">
        <v>-2720</v>
      </c>
      <c r="BC13" s="269">
        <v>617</v>
      </c>
      <c r="BD13" s="270">
        <v>2987</v>
      </c>
      <c r="BE13" s="271"/>
      <c r="BG13" s="281" t="s">
        <v>452</v>
      </c>
      <c r="BH13" s="283" t="s">
        <v>30</v>
      </c>
      <c r="BI13" s="273">
        <f t="shared" si="0"/>
        <v>4074</v>
      </c>
      <c r="BJ13" s="274">
        <f t="shared" si="1"/>
        <v>2720</v>
      </c>
      <c r="BK13" s="275">
        <f t="shared" si="2"/>
        <v>0.66764850270004905</v>
      </c>
      <c r="BL13" s="276">
        <f t="shared" si="3"/>
        <v>0.33235149729995095</v>
      </c>
      <c r="BM13" s="277"/>
      <c r="BN13" s="281" t="s">
        <v>452</v>
      </c>
      <c r="BO13" s="283" t="s">
        <v>30</v>
      </c>
      <c r="BP13" s="278">
        <f t="shared" si="4"/>
        <v>1633</v>
      </c>
      <c r="BQ13" s="279">
        <f t="shared" si="5"/>
        <v>2720</v>
      </c>
      <c r="BR13" s="280">
        <f t="shared" si="6"/>
        <v>-1087</v>
      </c>
      <c r="BS13" s="277"/>
    </row>
    <row r="14" spans="1:71" x14ac:dyDescent="0.2">
      <c r="A14" s="281" t="s">
        <v>453</v>
      </c>
      <c r="B14" s="282" t="s">
        <v>454</v>
      </c>
      <c r="C14" s="269">
        <v>250</v>
      </c>
      <c r="D14" s="269">
        <v>2</v>
      </c>
      <c r="E14" s="269">
        <v>73</v>
      </c>
      <c r="F14" s="269">
        <v>0</v>
      </c>
      <c r="G14" s="269">
        <v>327</v>
      </c>
      <c r="H14" s="269">
        <v>8</v>
      </c>
      <c r="I14" s="269">
        <v>35</v>
      </c>
      <c r="J14" s="269">
        <v>7</v>
      </c>
      <c r="K14" s="269">
        <v>1</v>
      </c>
      <c r="L14" s="269">
        <v>248</v>
      </c>
      <c r="M14" s="269">
        <v>53</v>
      </c>
      <c r="N14" s="269">
        <v>0</v>
      </c>
      <c r="O14" s="269">
        <v>0</v>
      </c>
      <c r="P14" s="269">
        <v>21</v>
      </c>
      <c r="Q14" s="269">
        <v>20</v>
      </c>
      <c r="R14" s="269">
        <v>162</v>
      </c>
      <c r="S14" s="269">
        <v>49</v>
      </c>
      <c r="T14" s="269">
        <v>2</v>
      </c>
      <c r="U14" s="269">
        <v>155</v>
      </c>
      <c r="V14" s="269">
        <v>3</v>
      </c>
      <c r="W14" s="269">
        <v>76</v>
      </c>
      <c r="X14" s="269">
        <v>56</v>
      </c>
      <c r="Y14" s="269">
        <v>296</v>
      </c>
      <c r="Z14" s="269">
        <v>0</v>
      </c>
      <c r="AA14" s="269">
        <v>74</v>
      </c>
      <c r="AB14" s="269">
        <v>15</v>
      </c>
      <c r="AC14" s="269">
        <v>83</v>
      </c>
      <c r="AD14" s="269">
        <v>9</v>
      </c>
      <c r="AE14" s="269">
        <v>7</v>
      </c>
      <c r="AF14" s="269">
        <v>24</v>
      </c>
      <c r="AG14" s="269">
        <v>1</v>
      </c>
      <c r="AH14" s="269">
        <v>17</v>
      </c>
      <c r="AI14" s="269">
        <v>55</v>
      </c>
      <c r="AJ14" s="269">
        <v>45</v>
      </c>
      <c r="AK14" s="269">
        <v>9</v>
      </c>
      <c r="AL14" s="269">
        <v>60</v>
      </c>
      <c r="AM14" s="269">
        <v>49</v>
      </c>
      <c r="AN14" s="269">
        <v>4</v>
      </c>
      <c r="AO14" s="269">
        <v>5</v>
      </c>
      <c r="AP14" s="270">
        <v>2301</v>
      </c>
      <c r="AQ14" s="269">
        <v>5</v>
      </c>
      <c r="AR14" s="269">
        <v>290</v>
      </c>
      <c r="AS14" s="269">
        <v>1</v>
      </c>
      <c r="AT14" s="269">
        <v>0</v>
      </c>
      <c r="AU14" s="269">
        <v>0</v>
      </c>
      <c r="AV14" s="269">
        <v>4</v>
      </c>
      <c r="AW14" s="270">
        <v>300</v>
      </c>
      <c r="AX14" s="269">
        <v>2601</v>
      </c>
      <c r="AY14" s="270">
        <v>780</v>
      </c>
      <c r="AZ14" s="270">
        <v>1080</v>
      </c>
      <c r="BA14" s="269">
        <v>3381</v>
      </c>
      <c r="BB14" s="270">
        <v>-2443</v>
      </c>
      <c r="BC14" s="269">
        <v>-1363</v>
      </c>
      <c r="BD14" s="270">
        <v>938</v>
      </c>
      <c r="BE14" s="271"/>
      <c r="BG14" s="281" t="s">
        <v>453</v>
      </c>
      <c r="BH14" s="283" t="s">
        <v>454</v>
      </c>
      <c r="BI14" s="273">
        <f t="shared" si="0"/>
        <v>2601</v>
      </c>
      <c r="BJ14" s="274">
        <f t="shared" si="1"/>
        <v>2443</v>
      </c>
      <c r="BK14" s="275">
        <f t="shared" si="2"/>
        <v>0.93925413302575933</v>
      </c>
      <c r="BL14" s="276">
        <f t="shared" si="3"/>
        <v>6.074586697424067E-2</v>
      </c>
      <c r="BM14" s="277"/>
      <c r="BN14" s="281" t="s">
        <v>453</v>
      </c>
      <c r="BO14" s="283" t="s">
        <v>454</v>
      </c>
      <c r="BP14" s="278">
        <f t="shared" si="4"/>
        <v>780</v>
      </c>
      <c r="BQ14" s="279">
        <f t="shared" si="5"/>
        <v>2443</v>
      </c>
      <c r="BR14" s="280">
        <f t="shared" si="6"/>
        <v>-1663</v>
      </c>
      <c r="BS14" s="277"/>
    </row>
    <row r="15" spans="1:71" x14ac:dyDescent="0.2">
      <c r="A15" s="281" t="s">
        <v>455</v>
      </c>
      <c r="B15" s="282" t="s">
        <v>31</v>
      </c>
      <c r="C15" s="269">
        <v>83</v>
      </c>
      <c r="D15" s="269">
        <v>0</v>
      </c>
      <c r="E15" s="269">
        <v>0</v>
      </c>
      <c r="F15" s="269">
        <v>0</v>
      </c>
      <c r="G15" s="269">
        <v>35</v>
      </c>
      <c r="H15" s="269">
        <v>1</v>
      </c>
      <c r="I15" s="269">
        <v>2</v>
      </c>
      <c r="J15" s="269">
        <v>2</v>
      </c>
      <c r="K15" s="269">
        <v>1</v>
      </c>
      <c r="L15" s="269">
        <v>3</v>
      </c>
      <c r="M15" s="269">
        <v>593</v>
      </c>
      <c r="N15" s="269">
        <v>2</v>
      </c>
      <c r="O15" s="269">
        <v>1</v>
      </c>
      <c r="P15" s="269">
        <v>16</v>
      </c>
      <c r="Q15" s="269">
        <v>10</v>
      </c>
      <c r="R15" s="269">
        <v>34</v>
      </c>
      <c r="S15" s="269">
        <v>23</v>
      </c>
      <c r="T15" s="269">
        <v>4</v>
      </c>
      <c r="U15" s="269">
        <v>36</v>
      </c>
      <c r="V15" s="269">
        <v>0</v>
      </c>
      <c r="W15" s="269">
        <v>11</v>
      </c>
      <c r="X15" s="269">
        <v>6</v>
      </c>
      <c r="Y15" s="269">
        <v>1173</v>
      </c>
      <c r="Z15" s="269">
        <v>0</v>
      </c>
      <c r="AA15" s="269">
        <v>9</v>
      </c>
      <c r="AB15" s="269">
        <v>1</v>
      </c>
      <c r="AC15" s="269">
        <v>3</v>
      </c>
      <c r="AD15" s="269">
        <v>0</v>
      </c>
      <c r="AE15" s="269">
        <v>2</v>
      </c>
      <c r="AF15" s="269">
        <v>0</v>
      </c>
      <c r="AG15" s="269">
        <v>0</v>
      </c>
      <c r="AH15" s="269">
        <v>2</v>
      </c>
      <c r="AI15" s="269">
        <v>25</v>
      </c>
      <c r="AJ15" s="269">
        <v>14</v>
      </c>
      <c r="AK15" s="269">
        <v>1</v>
      </c>
      <c r="AL15" s="269">
        <v>5</v>
      </c>
      <c r="AM15" s="269">
        <v>32</v>
      </c>
      <c r="AN15" s="269">
        <v>8</v>
      </c>
      <c r="AO15" s="269">
        <v>1</v>
      </c>
      <c r="AP15" s="270">
        <v>2139</v>
      </c>
      <c r="AQ15" s="269">
        <v>2</v>
      </c>
      <c r="AR15" s="269">
        <v>46</v>
      </c>
      <c r="AS15" s="269">
        <v>0</v>
      </c>
      <c r="AT15" s="269">
        <v>0</v>
      </c>
      <c r="AU15" s="269">
        <v>0</v>
      </c>
      <c r="AV15" s="269">
        <v>-151</v>
      </c>
      <c r="AW15" s="270">
        <v>-103</v>
      </c>
      <c r="AX15" s="269">
        <v>2036</v>
      </c>
      <c r="AY15" s="270">
        <v>5695</v>
      </c>
      <c r="AZ15" s="270">
        <v>5592</v>
      </c>
      <c r="BA15" s="269">
        <v>7731</v>
      </c>
      <c r="BB15" s="270">
        <v>-918</v>
      </c>
      <c r="BC15" s="269">
        <v>4674</v>
      </c>
      <c r="BD15" s="270">
        <v>6813</v>
      </c>
      <c r="BE15" s="271"/>
      <c r="BG15" s="281" t="s">
        <v>455</v>
      </c>
      <c r="BH15" s="283" t="s">
        <v>31</v>
      </c>
      <c r="BI15" s="273">
        <f t="shared" si="0"/>
        <v>2036</v>
      </c>
      <c r="BJ15" s="274">
        <f t="shared" si="1"/>
        <v>918</v>
      </c>
      <c r="BK15" s="275">
        <f t="shared" si="2"/>
        <v>0.45088408644400785</v>
      </c>
      <c r="BL15" s="276">
        <f t="shared" si="3"/>
        <v>0.54911591355599221</v>
      </c>
      <c r="BM15" s="277"/>
      <c r="BN15" s="281" t="s">
        <v>455</v>
      </c>
      <c r="BO15" s="283" t="s">
        <v>31</v>
      </c>
      <c r="BP15" s="278">
        <f t="shared" si="4"/>
        <v>5695</v>
      </c>
      <c r="BQ15" s="279">
        <f t="shared" si="5"/>
        <v>918</v>
      </c>
      <c r="BR15" s="280">
        <f t="shared" si="6"/>
        <v>4777</v>
      </c>
      <c r="BS15" s="277"/>
    </row>
    <row r="16" spans="1:71" x14ac:dyDescent="0.2">
      <c r="A16" s="281" t="s">
        <v>456</v>
      </c>
      <c r="B16" s="282" t="s">
        <v>32</v>
      </c>
      <c r="C16" s="269">
        <v>1</v>
      </c>
      <c r="D16" s="269">
        <v>0</v>
      </c>
      <c r="E16" s="269">
        <v>1</v>
      </c>
      <c r="F16" s="269">
        <v>0</v>
      </c>
      <c r="G16" s="269">
        <v>0</v>
      </c>
      <c r="H16" s="269">
        <v>0</v>
      </c>
      <c r="I16" s="269">
        <v>5</v>
      </c>
      <c r="J16" s="269">
        <v>0</v>
      </c>
      <c r="K16" s="269">
        <v>0</v>
      </c>
      <c r="L16" s="269">
        <v>1</v>
      </c>
      <c r="M16" s="269">
        <v>57</v>
      </c>
      <c r="N16" s="269">
        <v>199</v>
      </c>
      <c r="O16" s="269">
        <v>0</v>
      </c>
      <c r="P16" s="269">
        <v>1011</v>
      </c>
      <c r="Q16" s="269">
        <v>178</v>
      </c>
      <c r="R16" s="269">
        <v>728</v>
      </c>
      <c r="S16" s="269">
        <v>28</v>
      </c>
      <c r="T16" s="269">
        <v>1</v>
      </c>
      <c r="U16" s="269">
        <v>176</v>
      </c>
      <c r="V16" s="269">
        <v>0</v>
      </c>
      <c r="W16" s="269">
        <v>109</v>
      </c>
      <c r="X16" s="269">
        <v>4</v>
      </c>
      <c r="Y16" s="269">
        <v>510</v>
      </c>
      <c r="Z16" s="269">
        <v>0</v>
      </c>
      <c r="AA16" s="269">
        <v>0</v>
      </c>
      <c r="AB16" s="269">
        <v>0</v>
      </c>
      <c r="AC16" s="269">
        <v>0</v>
      </c>
      <c r="AD16" s="269">
        <v>0</v>
      </c>
      <c r="AE16" s="269">
        <v>0</v>
      </c>
      <c r="AF16" s="269">
        <v>1</v>
      </c>
      <c r="AG16" s="269">
        <v>0</v>
      </c>
      <c r="AH16" s="269">
        <v>0</v>
      </c>
      <c r="AI16" s="269">
        <v>0</v>
      </c>
      <c r="AJ16" s="269">
        <v>0</v>
      </c>
      <c r="AK16" s="269">
        <v>0</v>
      </c>
      <c r="AL16" s="269">
        <v>0</v>
      </c>
      <c r="AM16" s="269">
        <v>0</v>
      </c>
      <c r="AN16" s="269">
        <v>0</v>
      </c>
      <c r="AO16" s="269">
        <v>1</v>
      </c>
      <c r="AP16" s="270">
        <v>3011</v>
      </c>
      <c r="AQ16" s="269">
        <v>0</v>
      </c>
      <c r="AR16" s="269">
        <v>-12</v>
      </c>
      <c r="AS16" s="269">
        <v>0</v>
      </c>
      <c r="AT16" s="269">
        <v>-31</v>
      </c>
      <c r="AU16" s="269">
        <v>-14</v>
      </c>
      <c r="AV16" s="269">
        <v>-3</v>
      </c>
      <c r="AW16" s="270">
        <v>-60</v>
      </c>
      <c r="AX16" s="269">
        <v>2951</v>
      </c>
      <c r="AY16" s="270">
        <v>286</v>
      </c>
      <c r="AZ16" s="270">
        <v>226</v>
      </c>
      <c r="BA16" s="269">
        <v>3237</v>
      </c>
      <c r="BB16" s="270">
        <v>-2865</v>
      </c>
      <c r="BC16" s="269">
        <v>-2639</v>
      </c>
      <c r="BD16" s="270">
        <v>372</v>
      </c>
      <c r="BE16" s="271"/>
      <c r="BG16" s="281" t="s">
        <v>456</v>
      </c>
      <c r="BH16" s="283" t="s">
        <v>32</v>
      </c>
      <c r="BI16" s="273">
        <f t="shared" si="0"/>
        <v>2951</v>
      </c>
      <c r="BJ16" s="274">
        <f t="shared" si="1"/>
        <v>2865</v>
      </c>
      <c r="BK16" s="275">
        <f t="shared" si="2"/>
        <v>0.97085733649610306</v>
      </c>
      <c r="BL16" s="276">
        <f t="shared" si="3"/>
        <v>2.9142663503896937E-2</v>
      </c>
      <c r="BM16" s="277"/>
      <c r="BN16" s="281" t="s">
        <v>456</v>
      </c>
      <c r="BO16" s="283" t="s">
        <v>32</v>
      </c>
      <c r="BP16" s="278">
        <f t="shared" si="4"/>
        <v>286</v>
      </c>
      <c r="BQ16" s="279">
        <f t="shared" si="5"/>
        <v>2865</v>
      </c>
      <c r="BR16" s="280">
        <f t="shared" si="6"/>
        <v>-2579</v>
      </c>
      <c r="BS16" s="277"/>
    </row>
    <row r="17" spans="1:71" x14ac:dyDescent="0.2">
      <c r="A17" s="281" t="s">
        <v>457</v>
      </c>
      <c r="B17" s="282" t="s">
        <v>33</v>
      </c>
      <c r="C17" s="269">
        <v>0</v>
      </c>
      <c r="D17" s="269">
        <v>0</v>
      </c>
      <c r="E17" s="269">
        <v>0</v>
      </c>
      <c r="F17" s="269">
        <v>0</v>
      </c>
      <c r="G17" s="269">
        <v>28</v>
      </c>
      <c r="H17" s="269">
        <v>0</v>
      </c>
      <c r="I17" s="269">
        <v>2</v>
      </c>
      <c r="J17" s="269">
        <v>2</v>
      </c>
      <c r="K17" s="269">
        <v>0</v>
      </c>
      <c r="L17" s="269">
        <v>2</v>
      </c>
      <c r="M17" s="269">
        <v>71</v>
      </c>
      <c r="N17" s="269">
        <v>3</v>
      </c>
      <c r="O17" s="269">
        <v>35</v>
      </c>
      <c r="P17" s="269">
        <v>293</v>
      </c>
      <c r="Q17" s="269">
        <v>59</v>
      </c>
      <c r="R17" s="269">
        <v>154</v>
      </c>
      <c r="S17" s="269">
        <v>46</v>
      </c>
      <c r="T17" s="269">
        <v>5</v>
      </c>
      <c r="U17" s="269">
        <v>256</v>
      </c>
      <c r="V17" s="269">
        <v>3</v>
      </c>
      <c r="W17" s="269">
        <v>49</v>
      </c>
      <c r="X17" s="269">
        <v>15</v>
      </c>
      <c r="Y17" s="269">
        <v>197</v>
      </c>
      <c r="Z17" s="269">
        <v>0</v>
      </c>
      <c r="AA17" s="269">
        <v>1</v>
      </c>
      <c r="AB17" s="269">
        <v>0</v>
      </c>
      <c r="AC17" s="269">
        <v>0</v>
      </c>
      <c r="AD17" s="269">
        <v>0</v>
      </c>
      <c r="AE17" s="269">
        <v>0</v>
      </c>
      <c r="AF17" s="269">
        <v>0</v>
      </c>
      <c r="AG17" s="269">
        <v>0</v>
      </c>
      <c r="AH17" s="269">
        <v>2</v>
      </c>
      <c r="AI17" s="269">
        <v>2</v>
      </c>
      <c r="AJ17" s="269">
        <v>32</v>
      </c>
      <c r="AK17" s="269">
        <v>0</v>
      </c>
      <c r="AL17" s="269">
        <v>2</v>
      </c>
      <c r="AM17" s="269">
        <v>9</v>
      </c>
      <c r="AN17" s="269">
        <v>0</v>
      </c>
      <c r="AO17" s="269">
        <v>1</v>
      </c>
      <c r="AP17" s="270">
        <v>1269</v>
      </c>
      <c r="AQ17" s="269">
        <v>0</v>
      </c>
      <c r="AR17" s="269">
        <v>57</v>
      </c>
      <c r="AS17" s="269">
        <v>0</v>
      </c>
      <c r="AT17" s="269">
        <v>0</v>
      </c>
      <c r="AU17" s="269">
        <v>-17</v>
      </c>
      <c r="AV17" s="269">
        <v>-2</v>
      </c>
      <c r="AW17" s="270">
        <v>38</v>
      </c>
      <c r="AX17" s="269">
        <v>1307</v>
      </c>
      <c r="AY17" s="270">
        <v>66</v>
      </c>
      <c r="AZ17" s="270">
        <v>104</v>
      </c>
      <c r="BA17" s="269">
        <v>1373</v>
      </c>
      <c r="BB17" s="270">
        <v>-1294</v>
      </c>
      <c r="BC17" s="269">
        <v>-1190</v>
      </c>
      <c r="BD17" s="270">
        <v>79</v>
      </c>
      <c r="BE17" s="271"/>
      <c r="BG17" s="281" t="s">
        <v>457</v>
      </c>
      <c r="BH17" s="283" t="s">
        <v>33</v>
      </c>
      <c r="BI17" s="273">
        <f t="shared" si="0"/>
        <v>1307</v>
      </c>
      <c r="BJ17" s="274">
        <f t="shared" si="1"/>
        <v>1294</v>
      </c>
      <c r="BK17" s="275">
        <f t="shared" si="2"/>
        <v>0.990053557765876</v>
      </c>
      <c r="BL17" s="276">
        <f t="shared" si="3"/>
        <v>9.9464422341239977E-3</v>
      </c>
      <c r="BM17" s="277"/>
      <c r="BN17" s="281" t="s">
        <v>457</v>
      </c>
      <c r="BO17" s="283" t="s">
        <v>33</v>
      </c>
      <c r="BP17" s="278">
        <f t="shared" si="4"/>
        <v>66</v>
      </c>
      <c r="BQ17" s="279">
        <f t="shared" si="5"/>
        <v>1294</v>
      </c>
      <c r="BR17" s="280">
        <f t="shared" si="6"/>
        <v>-1228</v>
      </c>
      <c r="BS17" s="277"/>
    </row>
    <row r="18" spans="1:71" x14ac:dyDescent="0.2">
      <c r="A18" s="281" t="s">
        <v>458</v>
      </c>
      <c r="B18" s="282" t="s">
        <v>34</v>
      </c>
      <c r="C18" s="269">
        <v>44</v>
      </c>
      <c r="D18" s="269">
        <v>0</v>
      </c>
      <c r="E18" s="269">
        <v>7</v>
      </c>
      <c r="F18" s="269">
        <v>1</v>
      </c>
      <c r="G18" s="269">
        <v>150</v>
      </c>
      <c r="H18" s="269">
        <v>2</v>
      </c>
      <c r="I18" s="269">
        <v>9</v>
      </c>
      <c r="J18" s="269">
        <v>3</v>
      </c>
      <c r="K18" s="269">
        <v>2</v>
      </c>
      <c r="L18" s="269">
        <v>2</v>
      </c>
      <c r="M18" s="269">
        <v>75</v>
      </c>
      <c r="N18" s="269">
        <v>0</v>
      </c>
      <c r="O18" s="269">
        <v>0</v>
      </c>
      <c r="P18" s="269">
        <v>315</v>
      </c>
      <c r="Q18" s="269">
        <v>56</v>
      </c>
      <c r="R18" s="269">
        <v>257</v>
      </c>
      <c r="S18" s="269">
        <v>49</v>
      </c>
      <c r="T18" s="269">
        <v>3</v>
      </c>
      <c r="U18" s="269">
        <v>108</v>
      </c>
      <c r="V18" s="269">
        <v>2</v>
      </c>
      <c r="W18" s="269">
        <v>21</v>
      </c>
      <c r="X18" s="269">
        <v>14</v>
      </c>
      <c r="Y18" s="269">
        <v>2097</v>
      </c>
      <c r="Z18" s="269">
        <v>0</v>
      </c>
      <c r="AA18" s="269">
        <v>2</v>
      </c>
      <c r="AB18" s="269">
        <v>0</v>
      </c>
      <c r="AC18" s="269">
        <v>47</v>
      </c>
      <c r="AD18" s="269">
        <v>0</v>
      </c>
      <c r="AE18" s="269">
        <v>6</v>
      </c>
      <c r="AF18" s="269">
        <v>16</v>
      </c>
      <c r="AG18" s="269">
        <v>0</v>
      </c>
      <c r="AH18" s="269">
        <v>39</v>
      </c>
      <c r="AI18" s="269">
        <v>3</v>
      </c>
      <c r="AJ18" s="269">
        <v>6</v>
      </c>
      <c r="AK18" s="269">
        <v>3</v>
      </c>
      <c r="AL18" s="269">
        <v>7</v>
      </c>
      <c r="AM18" s="269">
        <v>40</v>
      </c>
      <c r="AN18" s="269">
        <v>0</v>
      </c>
      <c r="AO18" s="269">
        <v>1</v>
      </c>
      <c r="AP18" s="270">
        <v>3387</v>
      </c>
      <c r="AQ18" s="269">
        <v>6</v>
      </c>
      <c r="AR18" s="269">
        <v>94</v>
      </c>
      <c r="AS18" s="269">
        <v>0</v>
      </c>
      <c r="AT18" s="269">
        <v>18</v>
      </c>
      <c r="AU18" s="269">
        <v>45</v>
      </c>
      <c r="AV18" s="269">
        <v>-25</v>
      </c>
      <c r="AW18" s="270">
        <v>138</v>
      </c>
      <c r="AX18" s="269">
        <v>3525</v>
      </c>
      <c r="AY18" s="270">
        <v>3705</v>
      </c>
      <c r="AZ18" s="270">
        <v>3843</v>
      </c>
      <c r="BA18" s="269">
        <v>7230</v>
      </c>
      <c r="BB18" s="270">
        <v>-2949</v>
      </c>
      <c r="BC18" s="269">
        <v>894</v>
      </c>
      <c r="BD18" s="270">
        <v>4281</v>
      </c>
      <c r="BE18" s="271"/>
      <c r="BG18" s="281" t="s">
        <v>458</v>
      </c>
      <c r="BH18" s="283" t="s">
        <v>34</v>
      </c>
      <c r="BI18" s="273">
        <f t="shared" si="0"/>
        <v>3525</v>
      </c>
      <c r="BJ18" s="274">
        <f t="shared" si="1"/>
        <v>2949</v>
      </c>
      <c r="BK18" s="275">
        <f t="shared" si="2"/>
        <v>0.83659574468085107</v>
      </c>
      <c r="BL18" s="276">
        <f t="shared" si="3"/>
        <v>0.16340425531914893</v>
      </c>
      <c r="BM18" s="277"/>
      <c r="BN18" s="281" t="s">
        <v>458</v>
      </c>
      <c r="BO18" s="283" t="s">
        <v>34</v>
      </c>
      <c r="BP18" s="278">
        <f t="shared" si="4"/>
        <v>3705</v>
      </c>
      <c r="BQ18" s="279">
        <f t="shared" si="5"/>
        <v>2949</v>
      </c>
      <c r="BR18" s="280">
        <f t="shared" si="6"/>
        <v>756</v>
      </c>
      <c r="BS18" s="277"/>
    </row>
    <row r="19" spans="1:71" x14ac:dyDescent="0.2">
      <c r="A19" s="281" t="s">
        <v>459</v>
      </c>
      <c r="B19" s="284" t="s">
        <v>268</v>
      </c>
      <c r="C19" s="269">
        <v>0</v>
      </c>
      <c r="D19" s="269">
        <v>0</v>
      </c>
      <c r="E19" s="269">
        <v>0</v>
      </c>
      <c r="F19" s="269">
        <v>0</v>
      </c>
      <c r="G19" s="269">
        <v>0</v>
      </c>
      <c r="H19" s="269">
        <v>0</v>
      </c>
      <c r="I19" s="269">
        <v>1</v>
      </c>
      <c r="J19" s="269">
        <v>0</v>
      </c>
      <c r="K19" s="269">
        <v>0</v>
      </c>
      <c r="L19" s="269">
        <v>0</v>
      </c>
      <c r="M19" s="269">
        <v>15</v>
      </c>
      <c r="N19" s="269">
        <v>0</v>
      </c>
      <c r="O19" s="269">
        <v>0</v>
      </c>
      <c r="P19" s="269">
        <v>5</v>
      </c>
      <c r="Q19" s="269">
        <v>243</v>
      </c>
      <c r="R19" s="269">
        <v>313</v>
      </c>
      <c r="S19" s="269">
        <v>19</v>
      </c>
      <c r="T19" s="269">
        <v>0</v>
      </c>
      <c r="U19" s="269">
        <v>52</v>
      </c>
      <c r="V19" s="269">
        <v>0</v>
      </c>
      <c r="W19" s="269">
        <v>16</v>
      </c>
      <c r="X19" s="269">
        <v>0</v>
      </c>
      <c r="Y19" s="269">
        <v>140</v>
      </c>
      <c r="Z19" s="269">
        <v>0</v>
      </c>
      <c r="AA19" s="269">
        <v>20</v>
      </c>
      <c r="AB19" s="269">
        <v>0</v>
      </c>
      <c r="AC19" s="269">
        <v>0</v>
      </c>
      <c r="AD19" s="269">
        <v>0</v>
      </c>
      <c r="AE19" s="269">
        <v>0</v>
      </c>
      <c r="AF19" s="269">
        <v>0</v>
      </c>
      <c r="AG19" s="269">
        <v>0</v>
      </c>
      <c r="AH19" s="269">
        <v>3</v>
      </c>
      <c r="AI19" s="269">
        <v>0</v>
      </c>
      <c r="AJ19" s="269">
        <v>0</v>
      </c>
      <c r="AK19" s="269">
        <v>0</v>
      </c>
      <c r="AL19" s="269">
        <v>46</v>
      </c>
      <c r="AM19" s="269">
        <v>0</v>
      </c>
      <c r="AN19" s="269">
        <v>0</v>
      </c>
      <c r="AO19" s="269">
        <v>0</v>
      </c>
      <c r="AP19" s="270">
        <v>873</v>
      </c>
      <c r="AQ19" s="269">
        <v>0</v>
      </c>
      <c r="AR19" s="269">
        <v>4</v>
      </c>
      <c r="AS19" s="269">
        <v>0</v>
      </c>
      <c r="AT19" s="269">
        <v>166</v>
      </c>
      <c r="AU19" s="269">
        <v>499</v>
      </c>
      <c r="AV19" s="269">
        <v>28</v>
      </c>
      <c r="AW19" s="270">
        <v>697</v>
      </c>
      <c r="AX19" s="269">
        <v>1570</v>
      </c>
      <c r="AY19" s="270">
        <v>1429</v>
      </c>
      <c r="AZ19" s="270">
        <v>2126</v>
      </c>
      <c r="BA19" s="269">
        <v>2999</v>
      </c>
      <c r="BB19" s="270">
        <v>-1510</v>
      </c>
      <c r="BC19" s="269">
        <v>616</v>
      </c>
      <c r="BD19" s="270">
        <v>1489</v>
      </c>
      <c r="BE19" s="271"/>
      <c r="BG19" s="281" t="s">
        <v>459</v>
      </c>
      <c r="BH19" s="285" t="s">
        <v>268</v>
      </c>
      <c r="BI19" s="273">
        <f t="shared" si="0"/>
        <v>1570</v>
      </c>
      <c r="BJ19" s="274">
        <f t="shared" si="1"/>
        <v>1510</v>
      </c>
      <c r="BK19" s="275">
        <f t="shared" si="2"/>
        <v>0.96178343949044587</v>
      </c>
      <c r="BL19" s="276">
        <f t="shared" si="3"/>
        <v>3.8216560509554132E-2</v>
      </c>
      <c r="BM19" s="277"/>
      <c r="BN19" s="281" t="s">
        <v>459</v>
      </c>
      <c r="BO19" s="285" t="s">
        <v>268</v>
      </c>
      <c r="BP19" s="278">
        <f t="shared" si="4"/>
        <v>1429</v>
      </c>
      <c r="BQ19" s="279">
        <f t="shared" si="5"/>
        <v>1510</v>
      </c>
      <c r="BR19" s="280">
        <f t="shared" si="6"/>
        <v>-81</v>
      </c>
      <c r="BS19" s="277"/>
    </row>
    <row r="20" spans="1:71" x14ac:dyDescent="0.2">
      <c r="A20" s="281" t="s">
        <v>460</v>
      </c>
      <c r="B20" s="284" t="s">
        <v>269</v>
      </c>
      <c r="C20" s="269">
        <v>0</v>
      </c>
      <c r="D20" s="269">
        <v>0</v>
      </c>
      <c r="E20" s="269">
        <v>0</v>
      </c>
      <c r="F20" s="269">
        <v>0</v>
      </c>
      <c r="G20" s="269">
        <v>0</v>
      </c>
      <c r="H20" s="269">
        <v>0</v>
      </c>
      <c r="I20" s="269">
        <v>0</v>
      </c>
      <c r="J20" s="269">
        <v>0</v>
      </c>
      <c r="K20" s="269">
        <v>0</v>
      </c>
      <c r="L20" s="269">
        <v>3</v>
      </c>
      <c r="M20" s="269">
        <v>10</v>
      </c>
      <c r="N20" s="269">
        <v>0</v>
      </c>
      <c r="O20" s="269">
        <v>0</v>
      </c>
      <c r="P20" s="269">
        <v>2</v>
      </c>
      <c r="Q20" s="269">
        <v>8</v>
      </c>
      <c r="R20" s="269">
        <v>1163</v>
      </c>
      <c r="S20" s="269">
        <v>2</v>
      </c>
      <c r="T20" s="269">
        <v>0</v>
      </c>
      <c r="U20" s="269">
        <v>10</v>
      </c>
      <c r="V20" s="269">
        <v>0</v>
      </c>
      <c r="W20" s="269">
        <v>2</v>
      </c>
      <c r="X20" s="269">
        <v>0</v>
      </c>
      <c r="Y20" s="269">
        <v>2</v>
      </c>
      <c r="Z20" s="269">
        <v>0</v>
      </c>
      <c r="AA20" s="269">
        <v>1</v>
      </c>
      <c r="AB20" s="269">
        <v>0</v>
      </c>
      <c r="AC20" s="269">
        <v>0</v>
      </c>
      <c r="AD20" s="269">
        <v>0</v>
      </c>
      <c r="AE20" s="269">
        <v>0</v>
      </c>
      <c r="AF20" s="269">
        <v>0</v>
      </c>
      <c r="AG20" s="269">
        <v>0</v>
      </c>
      <c r="AH20" s="269">
        <v>0</v>
      </c>
      <c r="AI20" s="269">
        <v>0</v>
      </c>
      <c r="AJ20" s="269">
        <v>0</v>
      </c>
      <c r="AK20" s="269">
        <v>0</v>
      </c>
      <c r="AL20" s="269">
        <v>68</v>
      </c>
      <c r="AM20" s="269">
        <v>0</v>
      </c>
      <c r="AN20" s="269">
        <v>0</v>
      </c>
      <c r="AO20" s="269">
        <v>0</v>
      </c>
      <c r="AP20" s="270">
        <v>1271</v>
      </c>
      <c r="AQ20" s="269">
        <v>0</v>
      </c>
      <c r="AR20" s="269">
        <v>3</v>
      </c>
      <c r="AS20" s="269">
        <v>0</v>
      </c>
      <c r="AT20" s="269">
        <v>98</v>
      </c>
      <c r="AU20" s="269">
        <v>850</v>
      </c>
      <c r="AV20" s="269">
        <v>13</v>
      </c>
      <c r="AW20" s="270">
        <v>964</v>
      </c>
      <c r="AX20" s="269">
        <v>2235</v>
      </c>
      <c r="AY20" s="270">
        <v>7628</v>
      </c>
      <c r="AZ20" s="270">
        <v>8592</v>
      </c>
      <c r="BA20" s="269">
        <v>9863</v>
      </c>
      <c r="BB20" s="270">
        <v>-2235</v>
      </c>
      <c r="BC20" s="269">
        <v>6357</v>
      </c>
      <c r="BD20" s="270">
        <v>7628</v>
      </c>
      <c r="BE20" s="271"/>
      <c r="BG20" s="281" t="s">
        <v>460</v>
      </c>
      <c r="BH20" s="285" t="s">
        <v>269</v>
      </c>
      <c r="BI20" s="273">
        <f t="shared" si="0"/>
        <v>2235</v>
      </c>
      <c r="BJ20" s="274">
        <f t="shared" si="1"/>
        <v>2235</v>
      </c>
      <c r="BK20" s="275">
        <f t="shared" si="2"/>
        <v>1</v>
      </c>
      <c r="BL20" s="276">
        <f t="shared" si="3"/>
        <v>0</v>
      </c>
      <c r="BM20" s="277"/>
      <c r="BN20" s="281" t="s">
        <v>460</v>
      </c>
      <c r="BO20" s="285" t="s">
        <v>269</v>
      </c>
      <c r="BP20" s="278">
        <f t="shared" si="4"/>
        <v>7628</v>
      </c>
      <c r="BQ20" s="279">
        <f t="shared" si="5"/>
        <v>2235</v>
      </c>
      <c r="BR20" s="280">
        <f t="shared" si="6"/>
        <v>5393</v>
      </c>
      <c r="BS20" s="277"/>
    </row>
    <row r="21" spans="1:71" x14ac:dyDescent="0.2">
      <c r="A21" s="281" t="s">
        <v>461</v>
      </c>
      <c r="B21" s="284" t="s">
        <v>270</v>
      </c>
      <c r="C21" s="269">
        <v>12</v>
      </c>
      <c r="D21" s="269">
        <v>0</v>
      </c>
      <c r="E21" s="269">
        <v>0</v>
      </c>
      <c r="F21" s="269">
        <v>0</v>
      </c>
      <c r="G21" s="269">
        <v>0</v>
      </c>
      <c r="H21" s="269">
        <v>0</v>
      </c>
      <c r="I21" s="269">
        <v>0</v>
      </c>
      <c r="J21" s="269">
        <v>0</v>
      </c>
      <c r="K21" s="269">
        <v>0</v>
      </c>
      <c r="L21" s="269">
        <v>0</v>
      </c>
      <c r="M21" s="269">
        <v>0</v>
      </c>
      <c r="N21" s="269">
        <v>0</v>
      </c>
      <c r="O21" s="269">
        <v>0</v>
      </c>
      <c r="P21" s="269">
        <v>0</v>
      </c>
      <c r="Q21" s="269">
        <v>4</v>
      </c>
      <c r="R21" s="269">
        <v>44</v>
      </c>
      <c r="S21" s="269">
        <v>107</v>
      </c>
      <c r="T21" s="269">
        <v>0</v>
      </c>
      <c r="U21" s="269">
        <v>3</v>
      </c>
      <c r="V21" s="269">
        <v>0</v>
      </c>
      <c r="W21" s="269">
        <v>1</v>
      </c>
      <c r="X21" s="269">
        <v>0</v>
      </c>
      <c r="Y21" s="269">
        <v>4</v>
      </c>
      <c r="Z21" s="269">
        <v>0</v>
      </c>
      <c r="AA21" s="269">
        <v>0</v>
      </c>
      <c r="AB21" s="269">
        <v>0</v>
      </c>
      <c r="AC21" s="269">
        <v>18</v>
      </c>
      <c r="AD21" s="269">
        <v>0</v>
      </c>
      <c r="AE21" s="269">
        <v>0</v>
      </c>
      <c r="AF21" s="269">
        <v>0</v>
      </c>
      <c r="AG21" s="269">
        <v>0</v>
      </c>
      <c r="AH21" s="269">
        <v>28</v>
      </c>
      <c r="AI21" s="269">
        <v>0</v>
      </c>
      <c r="AJ21" s="269">
        <v>266</v>
      </c>
      <c r="AK21" s="269">
        <v>0</v>
      </c>
      <c r="AL21" s="269">
        <v>25</v>
      </c>
      <c r="AM21" s="269">
        <v>4</v>
      </c>
      <c r="AN21" s="269">
        <v>8</v>
      </c>
      <c r="AO21" s="269">
        <v>2</v>
      </c>
      <c r="AP21" s="270">
        <v>526</v>
      </c>
      <c r="AQ21" s="269">
        <v>4</v>
      </c>
      <c r="AR21" s="269">
        <v>37</v>
      </c>
      <c r="AS21" s="269">
        <v>0</v>
      </c>
      <c r="AT21" s="269">
        <v>484</v>
      </c>
      <c r="AU21" s="269">
        <v>545</v>
      </c>
      <c r="AV21" s="269">
        <v>51</v>
      </c>
      <c r="AW21" s="270">
        <v>1121</v>
      </c>
      <c r="AX21" s="269">
        <v>1647</v>
      </c>
      <c r="AY21" s="270">
        <v>480</v>
      </c>
      <c r="AZ21" s="270">
        <v>1601</v>
      </c>
      <c r="BA21" s="269">
        <v>2127</v>
      </c>
      <c r="BB21" s="270">
        <v>-915</v>
      </c>
      <c r="BC21" s="269">
        <v>686</v>
      </c>
      <c r="BD21" s="270">
        <v>1212</v>
      </c>
      <c r="BE21" s="271"/>
      <c r="BG21" s="281" t="s">
        <v>461</v>
      </c>
      <c r="BH21" s="285" t="s">
        <v>270</v>
      </c>
      <c r="BI21" s="273">
        <f t="shared" si="0"/>
        <v>1647</v>
      </c>
      <c r="BJ21" s="274">
        <f t="shared" si="1"/>
        <v>915</v>
      </c>
      <c r="BK21" s="275">
        <f t="shared" si="2"/>
        <v>0.55555555555555558</v>
      </c>
      <c r="BL21" s="276">
        <f t="shared" si="3"/>
        <v>0.44444444444444442</v>
      </c>
      <c r="BM21" s="277"/>
      <c r="BN21" s="281" t="s">
        <v>461</v>
      </c>
      <c r="BO21" s="285" t="s">
        <v>270</v>
      </c>
      <c r="BP21" s="278">
        <f t="shared" si="4"/>
        <v>480</v>
      </c>
      <c r="BQ21" s="279">
        <f t="shared" si="5"/>
        <v>915</v>
      </c>
      <c r="BR21" s="280">
        <f t="shared" si="6"/>
        <v>-435</v>
      </c>
      <c r="BS21" s="277"/>
    </row>
    <row r="22" spans="1:71" x14ac:dyDescent="0.2">
      <c r="A22" s="281" t="s">
        <v>462</v>
      </c>
      <c r="B22" s="284" t="s">
        <v>280</v>
      </c>
      <c r="C22" s="269">
        <v>0</v>
      </c>
      <c r="D22" s="269">
        <v>0</v>
      </c>
      <c r="E22" s="269">
        <v>0</v>
      </c>
      <c r="F22" s="269">
        <v>0</v>
      </c>
      <c r="G22" s="269">
        <v>0</v>
      </c>
      <c r="H22" s="269">
        <v>0</v>
      </c>
      <c r="I22" s="269">
        <v>0</v>
      </c>
      <c r="J22" s="269">
        <v>0</v>
      </c>
      <c r="K22" s="269">
        <v>0</v>
      </c>
      <c r="L22" s="269">
        <v>0</v>
      </c>
      <c r="M22" s="269">
        <v>0</v>
      </c>
      <c r="N22" s="269">
        <v>0</v>
      </c>
      <c r="O22" s="269">
        <v>0</v>
      </c>
      <c r="P22" s="269">
        <v>11</v>
      </c>
      <c r="Q22" s="269">
        <v>12</v>
      </c>
      <c r="R22" s="269">
        <v>75</v>
      </c>
      <c r="S22" s="269">
        <v>170</v>
      </c>
      <c r="T22" s="269">
        <v>31</v>
      </c>
      <c r="U22" s="269">
        <v>576</v>
      </c>
      <c r="V22" s="269">
        <v>23</v>
      </c>
      <c r="W22" s="269">
        <v>22</v>
      </c>
      <c r="X22" s="269">
        <v>8</v>
      </c>
      <c r="Y22" s="269">
        <v>7</v>
      </c>
      <c r="Z22" s="269">
        <v>0</v>
      </c>
      <c r="AA22" s="269">
        <v>0</v>
      </c>
      <c r="AB22" s="269">
        <v>0</v>
      </c>
      <c r="AC22" s="269">
        <v>0</v>
      </c>
      <c r="AD22" s="269">
        <v>0</v>
      </c>
      <c r="AE22" s="269">
        <v>0</v>
      </c>
      <c r="AF22" s="269">
        <v>0</v>
      </c>
      <c r="AG22" s="269">
        <v>0</v>
      </c>
      <c r="AH22" s="269">
        <v>19</v>
      </c>
      <c r="AI22" s="269">
        <v>22</v>
      </c>
      <c r="AJ22" s="269">
        <v>0</v>
      </c>
      <c r="AK22" s="269">
        <v>0</v>
      </c>
      <c r="AL22" s="269">
        <v>68</v>
      </c>
      <c r="AM22" s="269">
        <v>0</v>
      </c>
      <c r="AN22" s="269">
        <v>1</v>
      </c>
      <c r="AO22" s="269">
        <v>3</v>
      </c>
      <c r="AP22" s="270">
        <v>1048</v>
      </c>
      <c r="AQ22" s="269">
        <v>0</v>
      </c>
      <c r="AR22" s="269">
        <v>53</v>
      </c>
      <c r="AS22" s="269">
        <v>0</v>
      </c>
      <c r="AT22" s="269">
        <v>0</v>
      </c>
      <c r="AU22" s="269">
        <v>0</v>
      </c>
      <c r="AV22" s="269">
        <v>-6</v>
      </c>
      <c r="AW22" s="270">
        <v>47</v>
      </c>
      <c r="AX22" s="269">
        <v>1095</v>
      </c>
      <c r="AY22" s="270">
        <v>98</v>
      </c>
      <c r="AZ22" s="270">
        <v>145</v>
      </c>
      <c r="BA22" s="269">
        <v>1193</v>
      </c>
      <c r="BB22" s="270">
        <v>-1088</v>
      </c>
      <c r="BC22" s="269">
        <v>-943</v>
      </c>
      <c r="BD22" s="270">
        <v>105</v>
      </c>
      <c r="BE22" s="271"/>
      <c r="BG22" s="281" t="s">
        <v>462</v>
      </c>
      <c r="BH22" s="285" t="s">
        <v>280</v>
      </c>
      <c r="BI22" s="273">
        <f t="shared" si="0"/>
        <v>1095</v>
      </c>
      <c r="BJ22" s="274">
        <f t="shared" si="1"/>
        <v>1088</v>
      </c>
      <c r="BK22" s="275">
        <f t="shared" si="2"/>
        <v>0.99360730593607305</v>
      </c>
      <c r="BL22" s="276">
        <f t="shared" si="3"/>
        <v>6.3926940639269514E-3</v>
      </c>
      <c r="BM22" s="277"/>
      <c r="BN22" s="281" t="s">
        <v>462</v>
      </c>
      <c r="BO22" s="285" t="s">
        <v>280</v>
      </c>
      <c r="BP22" s="278">
        <f t="shared" si="4"/>
        <v>98</v>
      </c>
      <c r="BQ22" s="279">
        <f t="shared" si="5"/>
        <v>1088</v>
      </c>
      <c r="BR22" s="280">
        <f t="shared" si="6"/>
        <v>-990</v>
      </c>
      <c r="BS22" s="277"/>
    </row>
    <row r="23" spans="1:71" x14ac:dyDescent="0.2">
      <c r="A23" s="281" t="s">
        <v>463</v>
      </c>
      <c r="B23" s="282" t="s">
        <v>35</v>
      </c>
      <c r="C23" s="269">
        <v>1</v>
      </c>
      <c r="D23" s="269">
        <v>0</v>
      </c>
      <c r="E23" s="269">
        <v>7</v>
      </c>
      <c r="F23" s="269">
        <v>0</v>
      </c>
      <c r="G23" s="269">
        <v>0</v>
      </c>
      <c r="H23" s="269">
        <v>0</v>
      </c>
      <c r="I23" s="269">
        <v>0</v>
      </c>
      <c r="J23" s="269">
        <v>0</v>
      </c>
      <c r="K23" s="269">
        <v>0</v>
      </c>
      <c r="L23" s="269">
        <v>0</v>
      </c>
      <c r="M23" s="269">
        <v>0</v>
      </c>
      <c r="N23" s="269">
        <v>0</v>
      </c>
      <c r="O23" s="269">
        <v>0</v>
      </c>
      <c r="P23" s="269">
        <v>4</v>
      </c>
      <c r="Q23" s="269">
        <v>37</v>
      </c>
      <c r="R23" s="269">
        <v>181</v>
      </c>
      <c r="S23" s="269">
        <v>24</v>
      </c>
      <c r="T23" s="269">
        <v>2</v>
      </c>
      <c r="U23" s="269">
        <v>456</v>
      </c>
      <c r="V23" s="269">
        <v>2</v>
      </c>
      <c r="W23" s="269">
        <v>65</v>
      </c>
      <c r="X23" s="269">
        <v>1</v>
      </c>
      <c r="Y23" s="269">
        <v>174</v>
      </c>
      <c r="Z23" s="269">
        <v>0</v>
      </c>
      <c r="AA23" s="269">
        <v>0</v>
      </c>
      <c r="AB23" s="269">
        <v>0</v>
      </c>
      <c r="AC23" s="269">
        <v>3</v>
      </c>
      <c r="AD23" s="269">
        <v>0</v>
      </c>
      <c r="AE23" s="269">
        <v>0</v>
      </c>
      <c r="AF23" s="269">
        <v>1</v>
      </c>
      <c r="AG23" s="269">
        <v>0</v>
      </c>
      <c r="AH23" s="269">
        <v>17</v>
      </c>
      <c r="AI23" s="269">
        <v>5</v>
      </c>
      <c r="AJ23" s="269">
        <v>2</v>
      </c>
      <c r="AK23" s="269">
        <v>0</v>
      </c>
      <c r="AL23" s="269">
        <v>39</v>
      </c>
      <c r="AM23" s="269">
        <v>2</v>
      </c>
      <c r="AN23" s="269">
        <v>0</v>
      </c>
      <c r="AO23" s="269">
        <v>0</v>
      </c>
      <c r="AP23" s="270">
        <v>1023</v>
      </c>
      <c r="AQ23" s="269">
        <v>16</v>
      </c>
      <c r="AR23" s="269">
        <v>1126</v>
      </c>
      <c r="AS23" s="269">
        <v>0</v>
      </c>
      <c r="AT23" s="269">
        <v>318</v>
      </c>
      <c r="AU23" s="269">
        <v>556</v>
      </c>
      <c r="AV23" s="269">
        <v>34</v>
      </c>
      <c r="AW23" s="270">
        <v>2050</v>
      </c>
      <c r="AX23" s="269">
        <v>3073</v>
      </c>
      <c r="AY23" s="270">
        <v>3151</v>
      </c>
      <c r="AZ23" s="270">
        <v>5201</v>
      </c>
      <c r="BA23" s="269">
        <v>6224</v>
      </c>
      <c r="BB23" s="270">
        <v>-2389</v>
      </c>
      <c r="BC23" s="269">
        <v>2812</v>
      </c>
      <c r="BD23" s="270">
        <v>3835</v>
      </c>
      <c r="BE23" s="271"/>
      <c r="BG23" s="281" t="s">
        <v>463</v>
      </c>
      <c r="BH23" s="283" t="s">
        <v>35</v>
      </c>
      <c r="BI23" s="273">
        <f t="shared" si="0"/>
        <v>3073</v>
      </c>
      <c r="BJ23" s="274">
        <f t="shared" si="1"/>
        <v>2389</v>
      </c>
      <c r="BK23" s="275">
        <f t="shared" si="2"/>
        <v>0.77741620566221936</v>
      </c>
      <c r="BL23" s="276">
        <f t="shared" si="3"/>
        <v>0.22258379433778064</v>
      </c>
      <c r="BM23" s="277"/>
      <c r="BN23" s="281" t="s">
        <v>463</v>
      </c>
      <c r="BO23" s="283" t="s">
        <v>35</v>
      </c>
      <c r="BP23" s="278">
        <f t="shared" si="4"/>
        <v>3151</v>
      </c>
      <c r="BQ23" s="279">
        <f t="shared" si="5"/>
        <v>2389</v>
      </c>
      <c r="BR23" s="280">
        <f t="shared" si="6"/>
        <v>762</v>
      </c>
      <c r="BS23" s="277"/>
    </row>
    <row r="24" spans="1:71" x14ac:dyDescent="0.2">
      <c r="A24" s="281" t="s">
        <v>464</v>
      </c>
      <c r="B24" s="282" t="s">
        <v>465</v>
      </c>
      <c r="C24" s="269">
        <v>0</v>
      </c>
      <c r="D24" s="269">
        <v>0</v>
      </c>
      <c r="E24" s="269">
        <v>0</v>
      </c>
      <c r="F24" s="269">
        <v>0</v>
      </c>
      <c r="G24" s="269">
        <v>0</v>
      </c>
      <c r="H24" s="269">
        <v>0</v>
      </c>
      <c r="I24" s="269">
        <v>0</v>
      </c>
      <c r="J24" s="269">
        <v>0</v>
      </c>
      <c r="K24" s="269">
        <v>0</v>
      </c>
      <c r="L24" s="269">
        <v>0</v>
      </c>
      <c r="M24" s="269">
        <v>0</v>
      </c>
      <c r="N24" s="269">
        <v>0</v>
      </c>
      <c r="O24" s="269">
        <v>0</v>
      </c>
      <c r="P24" s="269">
        <v>0</v>
      </c>
      <c r="Q24" s="269">
        <v>1</v>
      </c>
      <c r="R24" s="269">
        <v>2</v>
      </c>
      <c r="S24" s="269">
        <v>0</v>
      </c>
      <c r="T24" s="269">
        <v>0</v>
      </c>
      <c r="U24" s="269">
        <v>0</v>
      </c>
      <c r="V24" s="269">
        <v>2</v>
      </c>
      <c r="W24" s="269">
        <v>12</v>
      </c>
      <c r="X24" s="269">
        <v>0</v>
      </c>
      <c r="Y24" s="269">
        <v>36</v>
      </c>
      <c r="Z24" s="269">
        <v>0</v>
      </c>
      <c r="AA24" s="269">
        <v>0</v>
      </c>
      <c r="AB24" s="269">
        <v>0</v>
      </c>
      <c r="AC24" s="269">
        <v>5</v>
      </c>
      <c r="AD24" s="269">
        <v>0</v>
      </c>
      <c r="AE24" s="269">
        <v>0</v>
      </c>
      <c r="AF24" s="269">
        <v>1</v>
      </c>
      <c r="AG24" s="269">
        <v>0</v>
      </c>
      <c r="AH24" s="269">
        <v>15</v>
      </c>
      <c r="AI24" s="269">
        <v>2</v>
      </c>
      <c r="AJ24" s="269">
        <v>0</v>
      </c>
      <c r="AK24" s="269">
        <v>0</v>
      </c>
      <c r="AL24" s="269">
        <v>11</v>
      </c>
      <c r="AM24" s="269">
        <v>1</v>
      </c>
      <c r="AN24" s="269">
        <v>0</v>
      </c>
      <c r="AO24" s="269">
        <v>0</v>
      </c>
      <c r="AP24" s="270">
        <v>88</v>
      </c>
      <c r="AQ24" s="269">
        <v>2</v>
      </c>
      <c r="AR24" s="269">
        <v>1105</v>
      </c>
      <c r="AS24" s="269">
        <v>0</v>
      </c>
      <c r="AT24" s="269">
        <v>935</v>
      </c>
      <c r="AU24" s="269">
        <v>247</v>
      </c>
      <c r="AV24" s="269">
        <v>-1</v>
      </c>
      <c r="AW24" s="270">
        <v>2288</v>
      </c>
      <c r="AX24" s="269">
        <v>2376</v>
      </c>
      <c r="AY24" s="270">
        <v>44</v>
      </c>
      <c r="AZ24" s="270">
        <v>2332</v>
      </c>
      <c r="BA24" s="269">
        <v>2420</v>
      </c>
      <c r="BB24" s="270">
        <v>-2351</v>
      </c>
      <c r="BC24" s="269">
        <v>-19</v>
      </c>
      <c r="BD24" s="270">
        <v>69</v>
      </c>
      <c r="BE24" s="271"/>
      <c r="BG24" s="281" t="s">
        <v>464</v>
      </c>
      <c r="BH24" s="283" t="s">
        <v>465</v>
      </c>
      <c r="BI24" s="273">
        <f t="shared" si="0"/>
        <v>2376</v>
      </c>
      <c r="BJ24" s="274">
        <f t="shared" si="1"/>
        <v>2351</v>
      </c>
      <c r="BK24" s="275">
        <f t="shared" si="2"/>
        <v>0.98947811447811451</v>
      </c>
      <c r="BL24" s="276">
        <f t="shared" si="3"/>
        <v>1.0521885521885488E-2</v>
      </c>
      <c r="BM24" s="277"/>
      <c r="BN24" s="281" t="s">
        <v>464</v>
      </c>
      <c r="BO24" s="283" t="s">
        <v>465</v>
      </c>
      <c r="BP24" s="278">
        <f t="shared" si="4"/>
        <v>44</v>
      </c>
      <c r="BQ24" s="279">
        <f t="shared" si="5"/>
        <v>2351</v>
      </c>
      <c r="BR24" s="280">
        <f t="shared" si="6"/>
        <v>-2307</v>
      </c>
      <c r="BS24" s="277"/>
    </row>
    <row r="25" spans="1:71" x14ac:dyDescent="0.2">
      <c r="A25" s="281" t="s">
        <v>466</v>
      </c>
      <c r="B25" s="282" t="s">
        <v>191</v>
      </c>
      <c r="C25" s="269">
        <v>0</v>
      </c>
      <c r="D25" s="269">
        <v>0</v>
      </c>
      <c r="E25" s="269">
        <v>207</v>
      </c>
      <c r="F25" s="269">
        <v>0</v>
      </c>
      <c r="G25" s="269">
        <v>0</v>
      </c>
      <c r="H25" s="269">
        <v>0</v>
      </c>
      <c r="I25" s="269">
        <v>0</v>
      </c>
      <c r="J25" s="269">
        <v>0</v>
      </c>
      <c r="K25" s="269">
        <v>0</v>
      </c>
      <c r="L25" s="269">
        <v>0</v>
      </c>
      <c r="M25" s="269">
        <v>0</v>
      </c>
      <c r="N25" s="269">
        <v>0</v>
      </c>
      <c r="O25" s="269">
        <v>0</v>
      </c>
      <c r="P25" s="269">
        <v>0</v>
      </c>
      <c r="Q25" s="269">
        <v>0</v>
      </c>
      <c r="R25" s="269">
        <v>4</v>
      </c>
      <c r="S25" s="269">
        <v>0</v>
      </c>
      <c r="T25" s="269">
        <v>0</v>
      </c>
      <c r="U25" s="269">
        <v>0</v>
      </c>
      <c r="V25" s="269">
        <v>0</v>
      </c>
      <c r="W25" s="269">
        <v>925</v>
      </c>
      <c r="X25" s="269">
        <v>0</v>
      </c>
      <c r="Y25" s="269">
        <v>0</v>
      </c>
      <c r="Z25" s="269">
        <v>0</v>
      </c>
      <c r="AA25" s="269">
        <v>0</v>
      </c>
      <c r="AB25" s="269">
        <v>0</v>
      </c>
      <c r="AC25" s="269">
        <v>0</v>
      </c>
      <c r="AD25" s="269">
        <v>0</v>
      </c>
      <c r="AE25" s="269">
        <v>0</v>
      </c>
      <c r="AF25" s="269">
        <v>51</v>
      </c>
      <c r="AG25" s="269">
        <v>0</v>
      </c>
      <c r="AH25" s="269">
        <v>49</v>
      </c>
      <c r="AI25" s="269">
        <v>0</v>
      </c>
      <c r="AJ25" s="269">
        <v>0</v>
      </c>
      <c r="AK25" s="269">
        <v>0</v>
      </c>
      <c r="AL25" s="269">
        <v>165</v>
      </c>
      <c r="AM25" s="269">
        <v>0</v>
      </c>
      <c r="AN25" s="269">
        <v>0</v>
      </c>
      <c r="AO25" s="269">
        <v>0</v>
      </c>
      <c r="AP25" s="270">
        <v>1401</v>
      </c>
      <c r="AQ25" s="269">
        <v>0</v>
      </c>
      <c r="AR25" s="269">
        <v>2113</v>
      </c>
      <c r="AS25" s="269">
        <v>0</v>
      </c>
      <c r="AT25" s="269">
        <v>879</v>
      </c>
      <c r="AU25" s="269">
        <v>446</v>
      </c>
      <c r="AV25" s="269">
        <v>14</v>
      </c>
      <c r="AW25" s="270">
        <v>3452</v>
      </c>
      <c r="AX25" s="269">
        <v>4853</v>
      </c>
      <c r="AY25" s="270">
        <v>1692</v>
      </c>
      <c r="AZ25" s="270">
        <v>5144</v>
      </c>
      <c r="BA25" s="269">
        <v>6545</v>
      </c>
      <c r="BB25" s="270">
        <v>-4565</v>
      </c>
      <c r="BC25" s="269">
        <v>579</v>
      </c>
      <c r="BD25" s="270">
        <v>1980</v>
      </c>
      <c r="BE25" s="271"/>
      <c r="BG25" s="281" t="s">
        <v>466</v>
      </c>
      <c r="BH25" s="283" t="s">
        <v>191</v>
      </c>
      <c r="BI25" s="273">
        <f t="shared" si="0"/>
        <v>4853</v>
      </c>
      <c r="BJ25" s="274">
        <f t="shared" si="1"/>
        <v>4565</v>
      </c>
      <c r="BK25" s="275">
        <f t="shared" si="2"/>
        <v>0.94065526478466932</v>
      </c>
      <c r="BL25" s="276">
        <f t="shared" si="3"/>
        <v>5.934473521533068E-2</v>
      </c>
      <c r="BM25" s="277"/>
      <c r="BN25" s="281" t="s">
        <v>466</v>
      </c>
      <c r="BO25" s="283" t="s">
        <v>191</v>
      </c>
      <c r="BP25" s="278">
        <f t="shared" si="4"/>
        <v>1692</v>
      </c>
      <c r="BQ25" s="279">
        <f t="shared" si="5"/>
        <v>4565</v>
      </c>
      <c r="BR25" s="280">
        <f t="shared" si="6"/>
        <v>-2873</v>
      </c>
      <c r="BS25" s="277"/>
    </row>
    <row r="26" spans="1:71" x14ac:dyDescent="0.2">
      <c r="A26" s="281" t="s">
        <v>467</v>
      </c>
      <c r="B26" s="282" t="s">
        <v>50</v>
      </c>
      <c r="C26" s="269">
        <v>44</v>
      </c>
      <c r="D26" s="269">
        <v>0</v>
      </c>
      <c r="E26" s="269">
        <v>31</v>
      </c>
      <c r="F26" s="269">
        <v>0</v>
      </c>
      <c r="G26" s="269">
        <v>170</v>
      </c>
      <c r="H26" s="269">
        <v>13</v>
      </c>
      <c r="I26" s="269">
        <v>25</v>
      </c>
      <c r="J26" s="269">
        <v>2</v>
      </c>
      <c r="K26" s="269">
        <v>4</v>
      </c>
      <c r="L26" s="269">
        <v>2</v>
      </c>
      <c r="M26" s="269">
        <v>70</v>
      </c>
      <c r="N26" s="269">
        <v>3</v>
      </c>
      <c r="O26" s="269">
        <v>3</v>
      </c>
      <c r="P26" s="269">
        <v>14</v>
      </c>
      <c r="Q26" s="269">
        <v>2</v>
      </c>
      <c r="R26" s="269">
        <v>24</v>
      </c>
      <c r="S26" s="269">
        <v>9</v>
      </c>
      <c r="T26" s="269">
        <v>1</v>
      </c>
      <c r="U26" s="269">
        <v>16</v>
      </c>
      <c r="V26" s="269">
        <v>0</v>
      </c>
      <c r="W26" s="269">
        <v>3</v>
      </c>
      <c r="X26" s="269">
        <v>45</v>
      </c>
      <c r="Y26" s="269">
        <v>68</v>
      </c>
      <c r="Z26" s="269">
        <v>11</v>
      </c>
      <c r="AA26" s="269">
        <v>7</v>
      </c>
      <c r="AB26" s="269">
        <v>5</v>
      </c>
      <c r="AC26" s="269">
        <v>99</v>
      </c>
      <c r="AD26" s="269">
        <v>47</v>
      </c>
      <c r="AE26" s="269">
        <v>0</v>
      </c>
      <c r="AF26" s="269">
        <v>23</v>
      </c>
      <c r="AG26" s="269">
        <v>6</v>
      </c>
      <c r="AH26" s="269">
        <v>79</v>
      </c>
      <c r="AI26" s="269">
        <v>238</v>
      </c>
      <c r="AJ26" s="269">
        <v>59</v>
      </c>
      <c r="AK26" s="269">
        <v>59</v>
      </c>
      <c r="AL26" s="269">
        <v>47</v>
      </c>
      <c r="AM26" s="269">
        <v>80</v>
      </c>
      <c r="AN26" s="269">
        <v>5</v>
      </c>
      <c r="AO26" s="269">
        <v>12</v>
      </c>
      <c r="AP26" s="270">
        <v>1326</v>
      </c>
      <c r="AQ26" s="269">
        <v>60</v>
      </c>
      <c r="AR26" s="269">
        <v>997</v>
      </c>
      <c r="AS26" s="269">
        <v>0</v>
      </c>
      <c r="AT26" s="269">
        <v>110</v>
      </c>
      <c r="AU26" s="269">
        <v>95</v>
      </c>
      <c r="AV26" s="269">
        <v>1</v>
      </c>
      <c r="AW26" s="270">
        <v>1263</v>
      </c>
      <c r="AX26" s="269">
        <v>2589</v>
      </c>
      <c r="AY26" s="270">
        <v>603</v>
      </c>
      <c r="AZ26" s="270">
        <v>1866</v>
      </c>
      <c r="BA26" s="269">
        <v>3192</v>
      </c>
      <c r="BB26" s="270">
        <v>-2311</v>
      </c>
      <c r="BC26" s="269">
        <v>-445</v>
      </c>
      <c r="BD26" s="270">
        <v>881</v>
      </c>
      <c r="BE26" s="271"/>
      <c r="BG26" s="281" t="s">
        <v>467</v>
      </c>
      <c r="BH26" s="283" t="s">
        <v>50</v>
      </c>
      <c r="BI26" s="273">
        <f t="shared" si="0"/>
        <v>2589</v>
      </c>
      <c r="BJ26" s="274">
        <f t="shared" si="1"/>
        <v>2311</v>
      </c>
      <c r="BK26" s="275">
        <f t="shared" si="2"/>
        <v>0.89262263422170718</v>
      </c>
      <c r="BL26" s="276">
        <f t="shared" si="3"/>
        <v>0.10737736577829282</v>
      </c>
      <c r="BM26" s="277"/>
      <c r="BN26" s="281" t="s">
        <v>467</v>
      </c>
      <c r="BO26" s="283" t="s">
        <v>50</v>
      </c>
      <c r="BP26" s="278">
        <f t="shared" si="4"/>
        <v>603</v>
      </c>
      <c r="BQ26" s="279">
        <f t="shared" si="5"/>
        <v>2311</v>
      </c>
      <c r="BR26" s="280">
        <f t="shared" si="6"/>
        <v>-1708</v>
      </c>
      <c r="BS26" s="277"/>
    </row>
    <row r="27" spans="1:71" x14ac:dyDescent="0.2">
      <c r="A27" s="281" t="s">
        <v>468</v>
      </c>
      <c r="B27" s="282" t="s">
        <v>36</v>
      </c>
      <c r="C27" s="269">
        <v>87</v>
      </c>
      <c r="D27" s="269">
        <v>0</v>
      </c>
      <c r="E27" s="269">
        <v>4</v>
      </c>
      <c r="F27" s="269">
        <v>0</v>
      </c>
      <c r="G27" s="269">
        <v>9</v>
      </c>
      <c r="H27" s="269">
        <v>2</v>
      </c>
      <c r="I27" s="269">
        <v>7</v>
      </c>
      <c r="J27" s="269">
        <v>1</v>
      </c>
      <c r="K27" s="269">
        <v>1</v>
      </c>
      <c r="L27" s="269">
        <v>3</v>
      </c>
      <c r="M27" s="269">
        <v>39</v>
      </c>
      <c r="N27" s="269">
        <v>2</v>
      </c>
      <c r="O27" s="269">
        <v>0</v>
      </c>
      <c r="P27" s="269">
        <v>16</v>
      </c>
      <c r="Q27" s="269">
        <v>3</v>
      </c>
      <c r="R27" s="269">
        <v>13</v>
      </c>
      <c r="S27" s="269">
        <v>2</v>
      </c>
      <c r="T27" s="269">
        <v>0</v>
      </c>
      <c r="U27" s="269">
        <v>7</v>
      </c>
      <c r="V27" s="269">
        <v>0</v>
      </c>
      <c r="W27" s="269">
        <v>1</v>
      </c>
      <c r="X27" s="269">
        <v>2</v>
      </c>
      <c r="Y27" s="269">
        <v>13</v>
      </c>
      <c r="Z27" s="269">
        <v>15</v>
      </c>
      <c r="AA27" s="269">
        <v>57</v>
      </c>
      <c r="AB27" s="269">
        <v>3</v>
      </c>
      <c r="AC27" s="269">
        <v>47</v>
      </c>
      <c r="AD27" s="269">
        <v>7</v>
      </c>
      <c r="AE27" s="269">
        <v>156</v>
      </c>
      <c r="AF27" s="269">
        <v>20</v>
      </c>
      <c r="AG27" s="269">
        <v>0</v>
      </c>
      <c r="AH27" s="269">
        <v>72</v>
      </c>
      <c r="AI27" s="269">
        <v>66</v>
      </c>
      <c r="AJ27" s="269">
        <v>42</v>
      </c>
      <c r="AK27" s="269">
        <v>2</v>
      </c>
      <c r="AL27" s="269">
        <v>8</v>
      </c>
      <c r="AM27" s="269">
        <v>36</v>
      </c>
      <c r="AN27" s="269">
        <v>0</v>
      </c>
      <c r="AO27" s="269">
        <v>0</v>
      </c>
      <c r="AP27" s="270">
        <v>743</v>
      </c>
      <c r="AQ27" s="269">
        <v>0</v>
      </c>
      <c r="AR27" s="269">
        <v>0</v>
      </c>
      <c r="AS27" s="269">
        <v>0</v>
      </c>
      <c r="AT27" s="269">
        <v>17129</v>
      </c>
      <c r="AU27" s="269">
        <v>2694</v>
      </c>
      <c r="AV27" s="269">
        <v>0</v>
      </c>
      <c r="AW27" s="270">
        <v>19823</v>
      </c>
      <c r="AX27" s="269">
        <v>20566</v>
      </c>
      <c r="AY27" s="270">
        <v>0</v>
      </c>
      <c r="AZ27" s="270">
        <v>19823</v>
      </c>
      <c r="BA27" s="269">
        <v>20566</v>
      </c>
      <c r="BB27" s="270">
        <v>0</v>
      </c>
      <c r="BC27" s="269">
        <v>19823</v>
      </c>
      <c r="BD27" s="270">
        <v>20566</v>
      </c>
      <c r="BE27" s="271"/>
      <c r="BG27" s="281" t="s">
        <v>468</v>
      </c>
      <c r="BH27" s="283" t="s">
        <v>36</v>
      </c>
      <c r="BI27" s="273">
        <f t="shared" si="0"/>
        <v>20566</v>
      </c>
      <c r="BJ27" s="274">
        <f t="shared" si="1"/>
        <v>0</v>
      </c>
      <c r="BK27" s="275">
        <f t="shared" si="2"/>
        <v>0</v>
      </c>
      <c r="BL27" s="276">
        <f t="shared" si="3"/>
        <v>1</v>
      </c>
      <c r="BM27" s="277"/>
      <c r="BN27" s="281" t="s">
        <v>468</v>
      </c>
      <c r="BO27" s="283" t="s">
        <v>36</v>
      </c>
      <c r="BP27" s="278">
        <f t="shared" si="4"/>
        <v>0</v>
      </c>
      <c r="BQ27" s="279">
        <f t="shared" si="5"/>
        <v>0</v>
      </c>
      <c r="BR27" s="280">
        <f t="shared" si="6"/>
        <v>0</v>
      </c>
      <c r="BS27" s="277"/>
    </row>
    <row r="28" spans="1:71" x14ac:dyDescent="0.2">
      <c r="A28" s="281" t="s">
        <v>469</v>
      </c>
      <c r="B28" s="282" t="s">
        <v>192</v>
      </c>
      <c r="C28" s="269">
        <v>304</v>
      </c>
      <c r="D28" s="269">
        <v>0</v>
      </c>
      <c r="E28" s="269">
        <v>30</v>
      </c>
      <c r="F28" s="269">
        <v>3</v>
      </c>
      <c r="G28" s="269">
        <v>254</v>
      </c>
      <c r="H28" s="269">
        <v>24</v>
      </c>
      <c r="I28" s="269">
        <v>83</v>
      </c>
      <c r="J28" s="269">
        <v>12</v>
      </c>
      <c r="K28" s="269">
        <v>23</v>
      </c>
      <c r="L28" s="269">
        <v>32</v>
      </c>
      <c r="M28" s="269">
        <v>395</v>
      </c>
      <c r="N28" s="269">
        <v>17</v>
      </c>
      <c r="O28" s="269">
        <v>3</v>
      </c>
      <c r="P28" s="269">
        <v>103</v>
      </c>
      <c r="Q28" s="269">
        <v>21</v>
      </c>
      <c r="R28" s="269">
        <v>82</v>
      </c>
      <c r="S28" s="269">
        <v>12</v>
      </c>
      <c r="T28" s="269">
        <v>3</v>
      </c>
      <c r="U28" s="269">
        <v>35</v>
      </c>
      <c r="V28" s="269">
        <v>0</v>
      </c>
      <c r="W28" s="269">
        <v>25</v>
      </c>
      <c r="X28" s="269">
        <v>16</v>
      </c>
      <c r="Y28" s="269">
        <v>66</v>
      </c>
      <c r="Z28" s="269">
        <v>118</v>
      </c>
      <c r="AA28" s="269">
        <v>81</v>
      </c>
      <c r="AB28" s="269">
        <v>80</v>
      </c>
      <c r="AC28" s="269">
        <v>365</v>
      </c>
      <c r="AD28" s="269">
        <v>15</v>
      </c>
      <c r="AE28" s="269">
        <v>25</v>
      </c>
      <c r="AF28" s="269">
        <v>49</v>
      </c>
      <c r="AG28" s="269">
        <v>0</v>
      </c>
      <c r="AH28" s="269">
        <v>107</v>
      </c>
      <c r="AI28" s="269">
        <v>227</v>
      </c>
      <c r="AJ28" s="269">
        <v>201</v>
      </c>
      <c r="AK28" s="269">
        <v>5</v>
      </c>
      <c r="AL28" s="269">
        <v>35</v>
      </c>
      <c r="AM28" s="269">
        <v>879</v>
      </c>
      <c r="AN28" s="269">
        <v>0</v>
      </c>
      <c r="AO28" s="269">
        <v>1</v>
      </c>
      <c r="AP28" s="270">
        <v>3731</v>
      </c>
      <c r="AQ28" s="269">
        <v>0</v>
      </c>
      <c r="AR28" s="269">
        <v>2345</v>
      </c>
      <c r="AS28" s="269">
        <v>0</v>
      </c>
      <c r="AT28" s="269">
        <v>0</v>
      </c>
      <c r="AU28" s="269">
        <v>0</v>
      </c>
      <c r="AV28" s="269">
        <v>0</v>
      </c>
      <c r="AW28" s="270">
        <v>2345</v>
      </c>
      <c r="AX28" s="269">
        <v>6076</v>
      </c>
      <c r="AY28" s="270">
        <v>7</v>
      </c>
      <c r="AZ28" s="270">
        <v>2352</v>
      </c>
      <c r="BA28" s="269">
        <v>6083</v>
      </c>
      <c r="BB28" s="270">
        <v>-4930</v>
      </c>
      <c r="BC28" s="269">
        <v>-2578</v>
      </c>
      <c r="BD28" s="270">
        <v>1153</v>
      </c>
      <c r="BE28" s="271"/>
      <c r="BG28" s="281" t="s">
        <v>469</v>
      </c>
      <c r="BH28" s="283" t="s">
        <v>192</v>
      </c>
      <c r="BI28" s="273">
        <f t="shared" si="0"/>
        <v>6076</v>
      </c>
      <c r="BJ28" s="274">
        <f t="shared" si="1"/>
        <v>4930</v>
      </c>
      <c r="BK28" s="275">
        <f t="shared" si="2"/>
        <v>0.81138907175773534</v>
      </c>
      <c r="BL28" s="276">
        <f t="shared" si="3"/>
        <v>0.18861092824226466</v>
      </c>
      <c r="BM28" s="277"/>
      <c r="BN28" s="281" t="s">
        <v>469</v>
      </c>
      <c r="BO28" s="283" t="s">
        <v>192</v>
      </c>
      <c r="BP28" s="278">
        <f t="shared" si="4"/>
        <v>7</v>
      </c>
      <c r="BQ28" s="279">
        <f t="shared" si="5"/>
        <v>4930</v>
      </c>
      <c r="BR28" s="280">
        <f t="shared" si="6"/>
        <v>-4923</v>
      </c>
      <c r="BS28" s="277"/>
    </row>
    <row r="29" spans="1:71" x14ac:dyDescent="0.2">
      <c r="A29" s="281" t="s">
        <v>470</v>
      </c>
      <c r="B29" s="282" t="s">
        <v>285</v>
      </c>
      <c r="C29" s="269">
        <v>19</v>
      </c>
      <c r="D29" s="269">
        <v>0</v>
      </c>
      <c r="E29" s="269">
        <v>1</v>
      </c>
      <c r="F29" s="269">
        <v>0</v>
      </c>
      <c r="G29" s="269">
        <v>34</v>
      </c>
      <c r="H29" s="269">
        <v>1</v>
      </c>
      <c r="I29" s="269">
        <v>4</v>
      </c>
      <c r="J29" s="269">
        <v>1</v>
      </c>
      <c r="K29" s="269">
        <v>2</v>
      </c>
      <c r="L29" s="269">
        <v>1</v>
      </c>
      <c r="M29" s="269">
        <v>9</v>
      </c>
      <c r="N29" s="269">
        <v>0</v>
      </c>
      <c r="O29" s="269">
        <v>0</v>
      </c>
      <c r="P29" s="269">
        <v>3</v>
      </c>
      <c r="Q29" s="269">
        <v>1</v>
      </c>
      <c r="R29" s="269">
        <v>4</v>
      </c>
      <c r="S29" s="269">
        <v>1</v>
      </c>
      <c r="T29" s="269">
        <v>0</v>
      </c>
      <c r="U29" s="269">
        <v>2</v>
      </c>
      <c r="V29" s="269">
        <v>0</v>
      </c>
      <c r="W29" s="269">
        <v>1</v>
      </c>
      <c r="X29" s="269">
        <v>0</v>
      </c>
      <c r="Y29" s="269">
        <v>15</v>
      </c>
      <c r="Z29" s="269">
        <v>1</v>
      </c>
      <c r="AA29" s="269">
        <v>175</v>
      </c>
      <c r="AB29" s="269">
        <v>10</v>
      </c>
      <c r="AC29" s="269">
        <v>36</v>
      </c>
      <c r="AD29" s="269">
        <v>3</v>
      </c>
      <c r="AE29" s="269">
        <v>1</v>
      </c>
      <c r="AF29" s="269">
        <v>11</v>
      </c>
      <c r="AG29" s="269">
        <v>0</v>
      </c>
      <c r="AH29" s="269">
        <v>36</v>
      </c>
      <c r="AI29" s="269">
        <v>113</v>
      </c>
      <c r="AJ29" s="269">
        <v>85</v>
      </c>
      <c r="AK29" s="269">
        <v>3</v>
      </c>
      <c r="AL29" s="269">
        <v>6</v>
      </c>
      <c r="AM29" s="269">
        <v>200</v>
      </c>
      <c r="AN29" s="269">
        <v>0</v>
      </c>
      <c r="AO29" s="269">
        <v>1</v>
      </c>
      <c r="AP29" s="270">
        <v>780</v>
      </c>
      <c r="AQ29" s="269">
        <v>1</v>
      </c>
      <c r="AR29" s="269">
        <v>670</v>
      </c>
      <c r="AS29" s="269">
        <v>-11</v>
      </c>
      <c r="AT29" s="269">
        <v>0</v>
      </c>
      <c r="AU29" s="269">
        <v>0</v>
      </c>
      <c r="AV29" s="269">
        <v>0</v>
      </c>
      <c r="AW29" s="270">
        <v>660</v>
      </c>
      <c r="AX29" s="269">
        <v>1440</v>
      </c>
      <c r="AY29" s="270">
        <v>452</v>
      </c>
      <c r="AZ29" s="270">
        <v>1112</v>
      </c>
      <c r="BA29" s="269">
        <v>1892</v>
      </c>
      <c r="BB29" s="270">
        <v>0</v>
      </c>
      <c r="BC29" s="269">
        <v>1112</v>
      </c>
      <c r="BD29" s="270">
        <v>1892</v>
      </c>
      <c r="BE29" s="271"/>
      <c r="BG29" s="281" t="s">
        <v>470</v>
      </c>
      <c r="BH29" s="283" t="s">
        <v>285</v>
      </c>
      <c r="BI29" s="273">
        <f t="shared" si="0"/>
        <v>1440</v>
      </c>
      <c r="BJ29" s="274">
        <f t="shared" si="1"/>
        <v>0</v>
      </c>
      <c r="BK29" s="275">
        <f t="shared" si="2"/>
        <v>0</v>
      </c>
      <c r="BL29" s="276">
        <f t="shared" si="3"/>
        <v>1</v>
      </c>
      <c r="BM29" s="277"/>
      <c r="BN29" s="281" t="s">
        <v>470</v>
      </c>
      <c r="BO29" s="283" t="s">
        <v>285</v>
      </c>
      <c r="BP29" s="278">
        <f t="shared" si="4"/>
        <v>452</v>
      </c>
      <c r="BQ29" s="279">
        <f t="shared" si="5"/>
        <v>0</v>
      </c>
      <c r="BR29" s="280">
        <f t="shared" si="6"/>
        <v>452</v>
      </c>
      <c r="BS29" s="277"/>
    </row>
    <row r="30" spans="1:71" x14ac:dyDescent="0.2">
      <c r="A30" s="281" t="s">
        <v>471</v>
      </c>
      <c r="B30" s="282" t="s">
        <v>281</v>
      </c>
      <c r="C30" s="269">
        <v>15</v>
      </c>
      <c r="D30" s="269">
        <v>0</v>
      </c>
      <c r="E30" s="269">
        <v>0</v>
      </c>
      <c r="F30" s="269">
        <v>0</v>
      </c>
      <c r="G30" s="269">
        <v>16</v>
      </c>
      <c r="H30" s="269">
        <v>0</v>
      </c>
      <c r="I30" s="269">
        <v>1</v>
      </c>
      <c r="J30" s="269">
        <v>1</v>
      </c>
      <c r="K30" s="269">
        <v>0</v>
      </c>
      <c r="L30" s="269">
        <v>0</v>
      </c>
      <c r="M30" s="269">
        <v>13</v>
      </c>
      <c r="N30" s="269">
        <v>0</v>
      </c>
      <c r="O30" s="269">
        <v>0</v>
      </c>
      <c r="P30" s="269">
        <v>0</v>
      </c>
      <c r="Q30" s="269">
        <v>0</v>
      </c>
      <c r="R30" s="269">
        <v>0</v>
      </c>
      <c r="S30" s="269">
        <v>1</v>
      </c>
      <c r="T30" s="269">
        <v>0</v>
      </c>
      <c r="U30" s="269">
        <v>1</v>
      </c>
      <c r="V30" s="269">
        <v>0</v>
      </c>
      <c r="W30" s="269">
        <v>1</v>
      </c>
      <c r="X30" s="269">
        <v>0</v>
      </c>
      <c r="Y30" s="269">
        <v>41</v>
      </c>
      <c r="Z30" s="269">
        <v>14</v>
      </c>
      <c r="AA30" s="269">
        <v>4</v>
      </c>
      <c r="AB30" s="269">
        <v>0</v>
      </c>
      <c r="AC30" s="269">
        <v>21</v>
      </c>
      <c r="AD30" s="269">
        <v>9</v>
      </c>
      <c r="AE30" s="269">
        <v>0</v>
      </c>
      <c r="AF30" s="269">
        <v>27</v>
      </c>
      <c r="AG30" s="269">
        <v>0</v>
      </c>
      <c r="AH30" s="269">
        <v>242</v>
      </c>
      <c r="AI30" s="269">
        <v>57</v>
      </c>
      <c r="AJ30" s="269">
        <v>71</v>
      </c>
      <c r="AK30" s="269">
        <v>0</v>
      </c>
      <c r="AL30" s="269">
        <v>2</v>
      </c>
      <c r="AM30" s="269">
        <v>559</v>
      </c>
      <c r="AN30" s="269">
        <v>0</v>
      </c>
      <c r="AO30" s="269">
        <v>4</v>
      </c>
      <c r="AP30" s="270">
        <v>1100</v>
      </c>
      <c r="AQ30" s="269">
        <v>0</v>
      </c>
      <c r="AR30" s="269">
        <v>98</v>
      </c>
      <c r="AS30" s="269">
        <v>248</v>
      </c>
      <c r="AT30" s="269">
        <v>0</v>
      </c>
      <c r="AU30" s="269">
        <v>0</v>
      </c>
      <c r="AV30" s="269">
        <v>0</v>
      </c>
      <c r="AW30" s="270">
        <v>346</v>
      </c>
      <c r="AX30" s="269">
        <v>1446</v>
      </c>
      <c r="AY30" s="270">
        <v>2</v>
      </c>
      <c r="AZ30" s="270">
        <v>348</v>
      </c>
      <c r="BA30" s="269">
        <v>1448</v>
      </c>
      <c r="BB30" s="270">
        <v>-399</v>
      </c>
      <c r="BC30" s="269">
        <v>-51</v>
      </c>
      <c r="BD30" s="270">
        <v>1049</v>
      </c>
      <c r="BE30" s="271"/>
      <c r="BG30" s="281" t="s">
        <v>471</v>
      </c>
      <c r="BH30" s="283" t="s">
        <v>281</v>
      </c>
      <c r="BI30" s="273">
        <f t="shared" si="0"/>
        <v>1446</v>
      </c>
      <c r="BJ30" s="274">
        <f t="shared" si="1"/>
        <v>399</v>
      </c>
      <c r="BK30" s="275">
        <f t="shared" si="2"/>
        <v>0.27593360995850624</v>
      </c>
      <c r="BL30" s="276">
        <f t="shared" si="3"/>
        <v>0.72406639004149376</v>
      </c>
      <c r="BM30" s="277"/>
      <c r="BN30" s="281" t="s">
        <v>471</v>
      </c>
      <c r="BO30" s="283" t="s">
        <v>281</v>
      </c>
      <c r="BP30" s="278">
        <f t="shared" si="4"/>
        <v>2</v>
      </c>
      <c r="BQ30" s="279">
        <f t="shared" si="5"/>
        <v>399</v>
      </c>
      <c r="BR30" s="280">
        <f t="shared" si="6"/>
        <v>-397</v>
      </c>
      <c r="BS30" s="277"/>
    </row>
    <row r="31" spans="1:71" x14ac:dyDescent="0.2">
      <c r="A31" s="281" t="s">
        <v>472</v>
      </c>
      <c r="B31" s="282" t="s">
        <v>384</v>
      </c>
      <c r="C31" s="269">
        <v>2252</v>
      </c>
      <c r="D31" s="269">
        <v>3</v>
      </c>
      <c r="E31" s="269">
        <v>265</v>
      </c>
      <c r="F31" s="269">
        <v>1</v>
      </c>
      <c r="G31" s="269">
        <v>1411</v>
      </c>
      <c r="H31" s="269">
        <v>60</v>
      </c>
      <c r="I31" s="269">
        <v>132</v>
      </c>
      <c r="J31" s="269">
        <v>15</v>
      </c>
      <c r="K31" s="269">
        <v>32</v>
      </c>
      <c r="L31" s="269">
        <v>57</v>
      </c>
      <c r="M31" s="269">
        <v>262</v>
      </c>
      <c r="N31" s="269">
        <v>8</v>
      </c>
      <c r="O31" s="269">
        <v>3</v>
      </c>
      <c r="P31" s="269">
        <v>198</v>
      </c>
      <c r="Q31" s="269">
        <v>68</v>
      </c>
      <c r="R31" s="269">
        <v>316</v>
      </c>
      <c r="S31" s="269">
        <v>60</v>
      </c>
      <c r="T31" s="269">
        <v>5</v>
      </c>
      <c r="U31" s="269">
        <v>200</v>
      </c>
      <c r="V31" s="269">
        <v>3</v>
      </c>
      <c r="W31" s="269">
        <v>80</v>
      </c>
      <c r="X31" s="269">
        <v>65</v>
      </c>
      <c r="Y31" s="269">
        <v>1214</v>
      </c>
      <c r="Z31" s="269">
        <v>20</v>
      </c>
      <c r="AA31" s="269">
        <v>34</v>
      </c>
      <c r="AB31" s="269">
        <v>16</v>
      </c>
      <c r="AC31" s="269">
        <v>177</v>
      </c>
      <c r="AD31" s="269">
        <v>16</v>
      </c>
      <c r="AE31" s="269">
        <v>15</v>
      </c>
      <c r="AF31" s="269">
        <v>146</v>
      </c>
      <c r="AG31" s="269">
        <v>3</v>
      </c>
      <c r="AH31" s="269">
        <v>87</v>
      </c>
      <c r="AI31" s="269">
        <v>263</v>
      </c>
      <c r="AJ31" s="269">
        <v>1198</v>
      </c>
      <c r="AK31" s="269">
        <v>48</v>
      </c>
      <c r="AL31" s="269">
        <v>136</v>
      </c>
      <c r="AM31" s="269">
        <v>1680</v>
      </c>
      <c r="AN31" s="269">
        <v>63</v>
      </c>
      <c r="AO31" s="269">
        <v>21</v>
      </c>
      <c r="AP31" s="270">
        <v>10633</v>
      </c>
      <c r="AQ31" s="269">
        <v>295</v>
      </c>
      <c r="AR31" s="269">
        <v>16557</v>
      </c>
      <c r="AS31" s="269">
        <v>2</v>
      </c>
      <c r="AT31" s="269">
        <v>589</v>
      </c>
      <c r="AU31" s="269">
        <v>993</v>
      </c>
      <c r="AV31" s="269">
        <v>16</v>
      </c>
      <c r="AW31" s="270">
        <v>18452</v>
      </c>
      <c r="AX31" s="269">
        <v>29085</v>
      </c>
      <c r="AY31" s="270">
        <v>6057</v>
      </c>
      <c r="AZ31" s="270">
        <v>24509</v>
      </c>
      <c r="BA31" s="269">
        <v>35142</v>
      </c>
      <c r="BB31" s="270">
        <v>-19666</v>
      </c>
      <c r="BC31" s="269">
        <v>4843</v>
      </c>
      <c r="BD31" s="270">
        <v>15476</v>
      </c>
      <c r="BE31" s="271"/>
      <c r="BG31" s="281" t="s">
        <v>472</v>
      </c>
      <c r="BH31" s="283" t="s">
        <v>384</v>
      </c>
      <c r="BI31" s="273">
        <f t="shared" si="0"/>
        <v>29085</v>
      </c>
      <c r="BJ31" s="274">
        <f t="shared" si="1"/>
        <v>19666</v>
      </c>
      <c r="BK31" s="275">
        <f t="shared" si="2"/>
        <v>0.67615609420663569</v>
      </c>
      <c r="BL31" s="276">
        <f t="shared" si="3"/>
        <v>0.32384390579336431</v>
      </c>
      <c r="BM31" s="277"/>
      <c r="BN31" s="281" t="s">
        <v>472</v>
      </c>
      <c r="BO31" s="283" t="s">
        <v>384</v>
      </c>
      <c r="BP31" s="278">
        <f t="shared" si="4"/>
        <v>6057</v>
      </c>
      <c r="BQ31" s="279">
        <f t="shared" si="5"/>
        <v>19666</v>
      </c>
      <c r="BR31" s="280">
        <f t="shared" si="6"/>
        <v>-13609</v>
      </c>
      <c r="BS31" s="277"/>
    </row>
    <row r="32" spans="1:71" x14ac:dyDescent="0.2">
      <c r="A32" s="281" t="s">
        <v>473</v>
      </c>
      <c r="B32" s="282" t="s">
        <v>37</v>
      </c>
      <c r="C32" s="269">
        <v>157</v>
      </c>
      <c r="D32" s="269">
        <v>2</v>
      </c>
      <c r="E32" s="269">
        <v>38</v>
      </c>
      <c r="F32" s="269">
        <v>3</v>
      </c>
      <c r="G32" s="269">
        <v>86</v>
      </c>
      <c r="H32" s="269">
        <v>14</v>
      </c>
      <c r="I32" s="269">
        <v>13</v>
      </c>
      <c r="J32" s="269">
        <v>2</v>
      </c>
      <c r="K32" s="269">
        <v>10</v>
      </c>
      <c r="L32" s="269">
        <v>3</v>
      </c>
      <c r="M32" s="269">
        <v>73</v>
      </c>
      <c r="N32" s="269">
        <v>2</v>
      </c>
      <c r="O32" s="269">
        <v>1</v>
      </c>
      <c r="P32" s="269">
        <v>49</v>
      </c>
      <c r="Q32" s="269">
        <v>9</v>
      </c>
      <c r="R32" s="269">
        <v>49</v>
      </c>
      <c r="S32" s="269">
        <v>13</v>
      </c>
      <c r="T32" s="269">
        <v>1</v>
      </c>
      <c r="U32" s="269">
        <v>22</v>
      </c>
      <c r="V32" s="269">
        <v>0</v>
      </c>
      <c r="W32" s="269">
        <v>7</v>
      </c>
      <c r="X32" s="269">
        <v>15</v>
      </c>
      <c r="Y32" s="269">
        <v>258</v>
      </c>
      <c r="Z32" s="269">
        <v>22</v>
      </c>
      <c r="AA32" s="269">
        <v>45</v>
      </c>
      <c r="AB32" s="269">
        <v>27</v>
      </c>
      <c r="AC32" s="269">
        <v>273</v>
      </c>
      <c r="AD32" s="269">
        <v>135</v>
      </c>
      <c r="AE32" s="269">
        <v>1236</v>
      </c>
      <c r="AF32" s="269">
        <v>194</v>
      </c>
      <c r="AG32" s="269">
        <v>0</v>
      </c>
      <c r="AH32" s="269">
        <v>187</v>
      </c>
      <c r="AI32" s="269">
        <v>79</v>
      </c>
      <c r="AJ32" s="269">
        <v>131</v>
      </c>
      <c r="AK32" s="269">
        <v>31</v>
      </c>
      <c r="AL32" s="269">
        <v>76</v>
      </c>
      <c r="AM32" s="269">
        <v>207</v>
      </c>
      <c r="AN32" s="269">
        <v>0</v>
      </c>
      <c r="AO32" s="269">
        <v>1</v>
      </c>
      <c r="AP32" s="270">
        <v>3471</v>
      </c>
      <c r="AQ32" s="269">
        <v>0</v>
      </c>
      <c r="AR32" s="269">
        <v>6260</v>
      </c>
      <c r="AS32" s="269">
        <v>0</v>
      </c>
      <c r="AT32" s="269">
        <v>0</v>
      </c>
      <c r="AU32" s="269">
        <v>0</v>
      </c>
      <c r="AV32" s="269">
        <v>0</v>
      </c>
      <c r="AW32" s="270">
        <v>6260</v>
      </c>
      <c r="AX32" s="269">
        <v>9731</v>
      </c>
      <c r="AY32" s="270">
        <v>176</v>
      </c>
      <c r="AZ32" s="270">
        <v>6436</v>
      </c>
      <c r="BA32" s="269">
        <v>9907</v>
      </c>
      <c r="BB32" s="270">
        <v>-7104</v>
      </c>
      <c r="BC32" s="269">
        <v>-668</v>
      </c>
      <c r="BD32" s="270">
        <v>2803</v>
      </c>
      <c r="BE32" s="271"/>
      <c r="BG32" s="281" t="s">
        <v>473</v>
      </c>
      <c r="BH32" s="283" t="s">
        <v>37</v>
      </c>
      <c r="BI32" s="273">
        <f t="shared" si="0"/>
        <v>9731</v>
      </c>
      <c r="BJ32" s="274">
        <f t="shared" si="1"/>
        <v>7104</v>
      </c>
      <c r="BK32" s="275">
        <f t="shared" si="2"/>
        <v>0.73003802281368824</v>
      </c>
      <c r="BL32" s="276">
        <f t="shared" si="3"/>
        <v>0.26996197718631176</v>
      </c>
      <c r="BM32" s="277"/>
      <c r="BN32" s="281" t="s">
        <v>473</v>
      </c>
      <c r="BO32" s="283" t="s">
        <v>37</v>
      </c>
      <c r="BP32" s="278">
        <f t="shared" si="4"/>
        <v>176</v>
      </c>
      <c r="BQ32" s="279">
        <f t="shared" si="5"/>
        <v>7104</v>
      </c>
      <c r="BR32" s="280">
        <f t="shared" si="6"/>
        <v>-6928</v>
      </c>
      <c r="BS32" s="277"/>
    </row>
    <row r="33" spans="1:71" x14ac:dyDescent="0.2">
      <c r="A33" s="281" t="s">
        <v>474</v>
      </c>
      <c r="B33" s="282" t="s">
        <v>38</v>
      </c>
      <c r="C33" s="269">
        <v>64</v>
      </c>
      <c r="D33" s="269">
        <v>0</v>
      </c>
      <c r="E33" s="269">
        <v>3</v>
      </c>
      <c r="F33" s="269">
        <v>0</v>
      </c>
      <c r="G33" s="269">
        <v>26</v>
      </c>
      <c r="H33" s="269">
        <v>2</v>
      </c>
      <c r="I33" s="269">
        <v>1</v>
      </c>
      <c r="J33" s="269">
        <v>1</v>
      </c>
      <c r="K33" s="269">
        <v>1</v>
      </c>
      <c r="L33" s="269">
        <v>0</v>
      </c>
      <c r="M33" s="269">
        <v>15</v>
      </c>
      <c r="N33" s="269">
        <v>0</v>
      </c>
      <c r="O33" s="269">
        <v>0</v>
      </c>
      <c r="P33" s="269">
        <v>13</v>
      </c>
      <c r="Q33" s="269">
        <v>3</v>
      </c>
      <c r="R33" s="269">
        <v>13</v>
      </c>
      <c r="S33" s="269">
        <v>2</v>
      </c>
      <c r="T33" s="269">
        <v>0</v>
      </c>
      <c r="U33" s="269">
        <v>8</v>
      </c>
      <c r="V33" s="269">
        <v>0</v>
      </c>
      <c r="W33" s="269">
        <v>1</v>
      </c>
      <c r="X33" s="269">
        <v>1</v>
      </c>
      <c r="Y33" s="269">
        <v>71</v>
      </c>
      <c r="Z33" s="269">
        <v>3</v>
      </c>
      <c r="AA33" s="269">
        <v>1</v>
      </c>
      <c r="AB33" s="269">
        <v>1</v>
      </c>
      <c r="AC33" s="269">
        <v>422</v>
      </c>
      <c r="AD33" s="269">
        <v>40</v>
      </c>
      <c r="AE33" s="269">
        <v>266</v>
      </c>
      <c r="AF33" s="269">
        <v>280</v>
      </c>
      <c r="AG33" s="269">
        <v>6</v>
      </c>
      <c r="AH33" s="269">
        <v>14</v>
      </c>
      <c r="AI33" s="269">
        <v>89</v>
      </c>
      <c r="AJ33" s="269">
        <v>372</v>
      </c>
      <c r="AK33" s="269">
        <v>18</v>
      </c>
      <c r="AL33" s="269">
        <v>45</v>
      </c>
      <c r="AM33" s="269">
        <v>168</v>
      </c>
      <c r="AN33" s="269">
        <v>0</v>
      </c>
      <c r="AO33" s="269">
        <v>8</v>
      </c>
      <c r="AP33" s="270">
        <v>1958</v>
      </c>
      <c r="AQ33" s="269">
        <v>0</v>
      </c>
      <c r="AR33" s="269">
        <v>17830</v>
      </c>
      <c r="AS33" s="269">
        <v>5</v>
      </c>
      <c r="AT33" s="269">
        <v>0</v>
      </c>
      <c r="AU33" s="269">
        <v>367</v>
      </c>
      <c r="AV33" s="269">
        <v>0</v>
      </c>
      <c r="AW33" s="270">
        <v>18202</v>
      </c>
      <c r="AX33" s="269">
        <v>20160</v>
      </c>
      <c r="AY33" s="270">
        <v>47</v>
      </c>
      <c r="AZ33" s="270">
        <v>18249</v>
      </c>
      <c r="BA33" s="269">
        <v>20207</v>
      </c>
      <c r="BB33" s="270">
        <v>-3932</v>
      </c>
      <c r="BC33" s="269">
        <v>14317</v>
      </c>
      <c r="BD33" s="270">
        <v>16275</v>
      </c>
      <c r="BE33" s="271"/>
      <c r="BG33" s="281" t="s">
        <v>474</v>
      </c>
      <c r="BH33" s="283" t="s">
        <v>38</v>
      </c>
      <c r="BI33" s="273">
        <f t="shared" si="0"/>
        <v>20160</v>
      </c>
      <c r="BJ33" s="274">
        <f t="shared" si="1"/>
        <v>3932</v>
      </c>
      <c r="BK33" s="275">
        <f t="shared" si="2"/>
        <v>0.19503968253968254</v>
      </c>
      <c r="BL33" s="276">
        <f t="shared" si="3"/>
        <v>0.80496031746031749</v>
      </c>
      <c r="BM33" s="277"/>
      <c r="BN33" s="281" t="s">
        <v>474</v>
      </c>
      <c r="BO33" s="283" t="s">
        <v>38</v>
      </c>
      <c r="BP33" s="278">
        <f t="shared" si="4"/>
        <v>47</v>
      </c>
      <c r="BQ33" s="279">
        <f t="shared" si="5"/>
        <v>3932</v>
      </c>
      <c r="BR33" s="280">
        <f t="shared" si="6"/>
        <v>-3885</v>
      </c>
      <c r="BS33" s="277"/>
    </row>
    <row r="34" spans="1:71" x14ac:dyDescent="0.2">
      <c r="A34" s="281" t="s">
        <v>475</v>
      </c>
      <c r="B34" s="282" t="s">
        <v>476</v>
      </c>
      <c r="C34" s="269">
        <v>933</v>
      </c>
      <c r="D34" s="269">
        <v>3</v>
      </c>
      <c r="E34" s="269">
        <v>87</v>
      </c>
      <c r="F34" s="269">
        <v>1</v>
      </c>
      <c r="G34" s="269">
        <v>477</v>
      </c>
      <c r="H34" s="269">
        <v>13</v>
      </c>
      <c r="I34" s="269">
        <v>54</v>
      </c>
      <c r="J34" s="269">
        <v>11</v>
      </c>
      <c r="K34" s="269">
        <v>58</v>
      </c>
      <c r="L34" s="269">
        <v>16</v>
      </c>
      <c r="M34" s="269">
        <v>310</v>
      </c>
      <c r="N34" s="269">
        <v>7</v>
      </c>
      <c r="O34" s="269">
        <v>2</v>
      </c>
      <c r="P34" s="269">
        <v>88</v>
      </c>
      <c r="Q34" s="269">
        <v>23</v>
      </c>
      <c r="R34" s="269">
        <v>105</v>
      </c>
      <c r="S34" s="269">
        <v>19</v>
      </c>
      <c r="T34" s="269">
        <v>1</v>
      </c>
      <c r="U34" s="269">
        <v>71</v>
      </c>
      <c r="V34" s="269">
        <v>0</v>
      </c>
      <c r="W34" s="269">
        <v>29</v>
      </c>
      <c r="X34" s="269">
        <v>84</v>
      </c>
      <c r="Y34" s="269">
        <v>542</v>
      </c>
      <c r="Z34" s="269">
        <v>37</v>
      </c>
      <c r="AA34" s="269">
        <v>25</v>
      </c>
      <c r="AB34" s="269">
        <v>47</v>
      </c>
      <c r="AC34" s="269">
        <v>324</v>
      </c>
      <c r="AD34" s="269">
        <v>79</v>
      </c>
      <c r="AE34" s="269">
        <v>2</v>
      </c>
      <c r="AF34" s="269">
        <v>2183</v>
      </c>
      <c r="AG34" s="269">
        <v>3</v>
      </c>
      <c r="AH34" s="269">
        <v>207</v>
      </c>
      <c r="AI34" s="269">
        <v>238</v>
      </c>
      <c r="AJ34" s="269">
        <v>230</v>
      </c>
      <c r="AK34" s="269">
        <v>30</v>
      </c>
      <c r="AL34" s="269">
        <v>59</v>
      </c>
      <c r="AM34" s="269">
        <v>882</v>
      </c>
      <c r="AN34" s="269">
        <v>47</v>
      </c>
      <c r="AO34" s="269">
        <v>27</v>
      </c>
      <c r="AP34" s="270">
        <v>7354</v>
      </c>
      <c r="AQ34" s="269">
        <v>82</v>
      </c>
      <c r="AR34" s="269">
        <v>4916</v>
      </c>
      <c r="AS34" s="269">
        <v>27</v>
      </c>
      <c r="AT34" s="269">
        <v>58</v>
      </c>
      <c r="AU34" s="269">
        <v>61</v>
      </c>
      <c r="AV34" s="269">
        <v>11</v>
      </c>
      <c r="AW34" s="270">
        <v>5155</v>
      </c>
      <c r="AX34" s="269">
        <v>12509</v>
      </c>
      <c r="AY34" s="270">
        <v>5292</v>
      </c>
      <c r="AZ34" s="270">
        <v>10447</v>
      </c>
      <c r="BA34" s="269">
        <v>17801</v>
      </c>
      <c r="BB34" s="270">
        <v>-5606</v>
      </c>
      <c r="BC34" s="269">
        <v>4841</v>
      </c>
      <c r="BD34" s="270">
        <v>12195</v>
      </c>
      <c r="BE34" s="271"/>
      <c r="BG34" s="281" t="s">
        <v>475</v>
      </c>
      <c r="BH34" s="283" t="s">
        <v>476</v>
      </c>
      <c r="BI34" s="273">
        <f t="shared" si="0"/>
        <v>12509</v>
      </c>
      <c r="BJ34" s="274">
        <f t="shared" si="1"/>
        <v>5606</v>
      </c>
      <c r="BK34" s="275">
        <f t="shared" si="2"/>
        <v>0.44815732672475816</v>
      </c>
      <c r="BL34" s="276">
        <f t="shared" si="3"/>
        <v>0.55184267327524184</v>
      </c>
      <c r="BM34" s="277"/>
      <c r="BN34" s="281" t="s">
        <v>475</v>
      </c>
      <c r="BO34" s="283" t="s">
        <v>476</v>
      </c>
      <c r="BP34" s="278">
        <f t="shared" si="4"/>
        <v>5292</v>
      </c>
      <c r="BQ34" s="279">
        <f t="shared" si="5"/>
        <v>5606</v>
      </c>
      <c r="BR34" s="280">
        <f t="shared" si="6"/>
        <v>-314</v>
      </c>
      <c r="BS34" s="277"/>
    </row>
    <row r="35" spans="1:71" x14ac:dyDescent="0.2">
      <c r="A35" s="281" t="s">
        <v>477</v>
      </c>
      <c r="B35" s="282" t="s">
        <v>193</v>
      </c>
      <c r="C35" s="269">
        <v>105</v>
      </c>
      <c r="D35" s="269">
        <v>0</v>
      </c>
      <c r="E35" s="269">
        <v>19</v>
      </c>
      <c r="F35" s="269">
        <v>0</v>
      </c>
      <c r="G35" s="269">
        <v>62</v>
      </c>
      <c r="H35" s="269">
        <v>4</v>
      </c>
      <c r="I35" s="269">
        <v>7</v>
      </c>
      <c r="J35" s="269">
        <v>5</v>
      </c>
      <c r="K35" s="269">
        <v>2</v>
      </c>
      <c r="L35" s="269">
        <v>3</v>
      </c>
      <c r="M35" s="269">
        <v>36</v>
      </c>
      <c r="N35" s="269">
        <v>0</v>
      </c>
      <c r="O35" s="269">
        <v>0</v>
      </c>
      <c r="P35" s="269">
        <v>25</v>
      </c>
      <c r="Q35" s="269">
        <v>10</v>
      </c>
      <c r="R35" s="269">
        <v>74</v>
      </c>
      <c r="S35" s="269">
        <v>8</v>
      </c>
      <c r="T35" s="269">
        <v>0</v>
      </c>
      <c r="U35" s="269">
        <v>47</v>
      </c>
      <c r="V35" s="269">
        <v>2</v>
      </c>
      <c r="W35" s="269">
        <v>4</v>
      </c>
      <c r="X35" s="269">
        <v>4</v>
      </c>
      <c r="Y35" s="269">
        <v>176</v>
      </c>
      <c r="Z35" s="269">
        <v>6</v>
      </c>
      <c r="AA35" s="269">
        <v>76</v>
      </c>
      <c r="AB35" s="269">
        <v>10</v>
      </c>
      <c r="AC35" s="269">
        <v>598</v>
      </c>
      <c r="AD35" s="269">
        <v>164</v>
      </c>
      <c r="AE35" s="269">
        <v>14</v>
      </c>
      <c r="AF35" s="269">
        <v>120</v>
      </c>
      <c r="AG35" s="269">
        <v>17</v>
      </c>
      <c r="AH35" s="269">
        <v>270</v>
      </c>
      <c r="AI35" s="269">
        <v>396</v>
      </c>
      <c r="AJ35" s="269">
        <v>213</v>
      </c>
      <c r="AK35" s="269">
        <v>86</v>
      </c>
      <c r="AL35" s="269">
        <v>177</v>
      </c>
      <c r="AM35" s="269">
        <v>408</v>
      </c>
      <c r="AN35" s="269">
        <v>0</v>
      </c>
      <c r="AO35" s="269">
        <v>20</v>
      </c>
      <c r="AP35" s="270">
        <v>3168</v>
      </c>
      <c r="AQ35" s="269">
        <v>35</v>
      </c>
      <c r="AR35" s="269">
        <v>4343</v>
      </c>
      <c r="AS35" s="269">
        <v>2</v>
      </c>
      <c r="AT35" s="269">
        <v>1039</v>
      </c>
      <c r="AU35" s="269">
        <v>685</v>
      </c>
      <c r="AV35" s="269">
        <v>-1</v>
      </c>
      <c r="AW35" s="270">
        <v>6103</v>
      </c>
      <c r="AX35" s="269">
        <v>9271</v>
      </c>
      <c r="AY35" s="270">
        <v>55</v>
      </c>
      <c r="AZ35" s="270">
        <v>6158</v>
      </c>
      <c r="BA35" s="269">
        <v>9326</v>
      </c>
      <c r="BB35" s="270">
        <v>-9162</v>
      </c>
      <c r="BC35" s="269">
        <v>-3004</v>
      </c>
      <c r="BD35" s="270">
        <v>164</v>
      </c>
      <c r="BE35" s="271"/>
      <c r="BG35" s="281" t="s">
        <v>477</v>
      </c>
      <c r="BH35" s="283" t="s">
        <v>193</v>
      </c>
      <c r="BI35" s="273">
        <f t="shared" si="0"/>
        <v>9271</v>
      </c>
      <c r="BJ35" s="274">
        <f t="shared" si="1"/>
        <v>9162</v>
      </c>
      <c r="BK35" s="275">
        <f t="shared" si="2"/>
        <v>0.98824290799266534</v>
      </c>
      <c r="BL35" s="276">
        <f t="shared" si="3"/>
        <v>1.1757092007334657E-2</v>
      </c>
      <c r="BM35" s="277"/>
      <c r="BN35" s="281" t="s">
        <v>477</v>
      </c>
      <c r="BO35" s="283" t="s">
        <v>193</v>
      </c>
      <c r="BP35" s="278">
        <f t="shared" si="4"/>
        <v>55</v>
      </c>
      <c r="BQ35" s="279">
        <f t="shared" si="5"/>
        <v>9162</v>
      </c>
      <c r="BR35" s="280">
        <f t="shared" si="6"/>
        <v>-9107</v>
      </c>
      <c r="BS35" s="277"/>
    </row>
    <row r="36" spans="1:71" x14ac:dyDescent="0.2">
      <c r="A36" s="281" t="s">
        <v>478</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66</v>
      </c>
      <c r="AP36" s="270">
        <v>66</v>
      </c>
      <c r="AQ36" s="269">
        <v>0</v>
      </c>
      <c r="AR36" s="269">
        <v>392</v>
      </c>
      <c r="AS36" s="269">
        <v>8348</v>
      </c>
      <c r="AT36" s="269">
        <v>0</v>
      </c>
      <c r="AU36" s="269">
        <v>0</v>
      </c>
      <c r="AV36" s="269">
        <v>0</v>
      </c>
      <c r="AW36" s="270">
        <v>8740</v>
      </c>
      <c r="AX36" s="269">
        <v>8806</v>
      </c>
      <c r="AY36" s="270">
        <v>0</v>
      </c>
      <c r="AZ36" s="270">
        <v>8740</v>
      </c>
      <c r="BA36" s="269">
        <v>8806</v>
      </c>
      <c r="BB36" s="270">
        <v>0</v>
      </c>
      <c r="BC36" s="269">
        <v>8740</v>
      </c>
      <c r="BD36" s="270">
        <v>8806</v>
      </c>
      <c r="BE36" s="271"/>
      <c r="BG36" s="281" t="s">
        <v>478</v>
      </c>
      <c r="BH36" s="283" t="s">
        <v>39</v>
      </c>
      <c r="BI36" s="273">
        <f t="shared" si="0"/>
        <v>8806</v>
      </c>
      <c r="BJ36" s="274">
        <f t="shared" si="1"/>
        <v>0</v>
      </c>
      <c r="BK36" s="275">
        <f t="shared" si="2"/>
        <v>0</v>
      </c>
      <c r="BL36" s="276">
        <f t="shared" si="3"/>
        <v>1</v>
      </c>
      <c r="BM36" s="277"/>
      <c r="BN36" s="281" t="s">
        <v>478</v>
      </c>
      <c r="BO36" s="283" t="s">
        <v>39</v>
      </c>
      <c r="BP36" s="278">
        <f t="shared" si="4"/>
        <v>0</v>
      </c>
      <c r="BQ36" s="279">
        <f t="shared" si="5"/>
        <v>0</v>
      </c>
      <c r="BR36" s="280">
        <f t="shared" si="6"/>
        <v>0</v>
      </c>
      <c r="BS36" s="277"/>
    </row>
    <row r="37" spans="1:71" x14ac:dyDescent="0.2">
      <c r="A37" s="281" t="s">
        <v>479</v>
      </c>
      <c r="B37" s="282" t="s">
        <v>40</v>
      </c>
      <c r="C37" s="269">
        <v>0</v>
      </c>
      <c r="D37" s="269">
        <v>0</v>
      </c>
      <c r="E37" s="269">
        <v>0</v>
      </c>
      <c r="F37" s="269">
        <v>0</v>
      </c>
      <c r="G37" s="269">
        <v>1</v>
      </c>
      <c r="H37" s="269">
        <v>0</v>
      </c>
      <c r="I37" s="269">
        <v>0</v>
      </c>
      <c r="J37" s="269">
        <v>0</v>
      </c>
      <c r="K37" s="269">
        <v>0</v>
      </c>
      <c r="L37" s="269">
        <v>0</v>
      </c>
      <c r="M37" s="269">
        <v>2</v>
      </c>
      <c r="N37" s="269">
        <v>0</v>
      </c>
      <c r="O37" s="269">
        <v>0</v>
      </c>
      <c r="P37" s="269">
        <v>1</v>
      </c>
      <c r="Q37" s="269">
        <v>0</v>
      </c>
      <c r="R37" s="269">
        <v>1</v>
      </c>
      <c r="S37" s="269">
        <v>0</v>
      </c>
      <c r="T37" s="269">
        <v>0</v>
      </c>
      <c r="U37" s="269">
        <v>3</v>
      </c>
      <c r="V37" s="269">
        <v>0</v>
      </c>
      <c r="W37" s="269">
        <v>0</v>
      </c>
      <c r="X37" s="269">
        <v>0</v>
      </c>
      <c r="Y37" s="269">
        <v>3</v>
      </c>
      <c r="Z37" s="269">
        <v>0</v>
      </c>
      <c r="AA37" s="269">
        <v>0</v>
      </c>
      <c r="AB37" s="269">
        <v>0</v>
      </c>
      <c r="AC37" s="269">
        <v>0</v>
      </c>
      <c r="AD37" s="269">
        <v>0</v>
      </c>
      <c r="AE37" s="269">
        <v>0</v>
      </c>
      <c r="AF37" s="269">
        <v>1</v>
      </c>
      <c r="AG37" s="269">
        <v>0</v>
      </c>
      <c r="AH37" s="269">
        <v>1</v>
      </c>
      <c r="AI37" s="269">
        <v>0</v>
      </c>
      <c r="AJ37" s="269">
        <v>2</v>
      </c>
      <c r="AK37" s="269">
        <v>0</v>
      </c>
      <c r="AL37" s="269">
        <v>1</v>
      </c>
      <c r="AM37" s="269">
        <v>2</v>
      </c>
      <c r="AN37" s="269">
        <v>0</v>
      </c>
      <c r="AO37" s="269">
        <v>0</v>
      </c>
      <c r="AP37" s="270">
        <v>18</v>
      </c>
      <c r="AQ37" s="269">
        <v>0</v>
      </c>
      <c r="AR37" s="269">
        <v>2926</v>
      </c>
      <c r="AS37" s="269">
        <v>5347</v>
      </c>
      <c r="AT37" s="269">
        <v>2842</v>
      </c>
      <c r="AU37" s="269">
        <v>2013</v>
      </c>
      <c r="AV37" s="269">
        <v>0</v>
      </c>
      <c r="AW37" s="270">
        <v>13128</v>
      </c>
      <c r="AX37" s="269">
        <v>13146</v>
      </c>
      <c r="AY37" s="270">
        <v>902</v>
      </c>
      <c r="AZ37" s="270">
        <v>14030</v>
      </c>
      <c r="BA37" s="269">
        <v>14048</v>
      </c>
      <c r="BB37" s="270">
        <v>-2110</v>
      </c>
      <c r="BC37" s="269">
        <v>11920</v>
      </c>
      <c r="BD37" s="270">
        <v>11938</v>
      </c>
      <c r="BE37" s="271"/>
      <c r="BG37" s="281" t="s">
        <v>479</v>
      </c>
      <c r="BH37" s="283" t="s">
        <v>40</v>
      </c>
      <c r="BI37" s="273">
        <f t="shared" si="0"/>
        <v>13146</v>
      </c>
      <c r="BJ37" s="274">
        <f t="shared" si="1"/>
        <v>2110</v>
      </c>
      <c r="BK37" s="275">
        <f t="shared" si="2"/>
        <v>0.16050509660733303</v>
      </c>
      <c r="BL37" s="276">
        <f t="shared" si="3"/>
        <v>0.83949490339266697</v>
      </c>
      <c r="BM37" s="277"/>
      <c r="BN37" s="281" t="s">
        <v>479</v>
      </c>
      <c r="BO37" s="283" t="s">
        <v>40</v>
      </c>
      <c r="BP37" s="278">
        <f t="shared" si="4"/>
        <v>902</v>
      </c>
      <c r="BQ37" s="279">
        <f t="shared" si="5"/>
        <v>2110</v>
      </c>
      <c r="BR37" s="280">
        <f t="shared" si="6"/>
        <v>-1208</v>
      </c>
      <c r="BS37" s="277"/>
    </row>
    <row r="38" spans="1:71" x14ac:dyDescent="0.2">
      <c r="A38" s="281" t="s">
        <v>480</v>
      </c>
      <c r="B38" s="282" t="s">
        <v>481</v>
      </c>
      <c r="C38" s="269">
        <v>16</v>
      </c>
      <c r="D38" s="269">
        <v>0</v>
      </c>
      <c r="E38" s="269">
        <v>0</v>
      </c>
      <c r="F38" s="269">
        <v>0</v>
      </c>
      <c r="G38" s="269">
        <v>0</v>
      </c>
      <c r="H38" s="269">
        <v>0</v>
      </c>
      <c r="I38" s="269">
        <v>0</v>
      </c>
      <c r="J38" s="269">
        <v>0</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0</v>
      </c>
      <c r="AA38" s="269">
        <v>1</v>
      </c>
      <c r="AB38" s="269">
        <v>0</v>
      </c>
      <c r="AC38" s="269">
        <v>0</v>
      </c>
      <c r="AD38" s="269">
        <v>0</v>
      </c>
      <c r="AE38" s="269">
        <v>0</v>
      </c>
      <c r="AF38" s="269">
        <v>2</v>
      </c>
      <c r="AG38" s="269">
        <v>0</v>
      </c>
      <c r="AH38" s="269">
        <v>0</v>
      </c>
      <c r="AI38" s="269">
        <v>0</v>
      </c>
      <c r="AJ38" s="269">
        <v>396</v>
      </c>
      <c r="AK38" s="269">
        <v>0</v>
      </c>
      <c r="AL38" s="269">
        <v>0</v>
      </c>
      <c r="AM38" s="269">
        <v>1</v>
      </c>
      <c r="AN38" s="269">
        <v>0</v>
      </c>
      <c r="AO38" s="269">
        <v>1</v>
      </c>
      <c r="AP38" s="270">
        <v>417</v>
      </c>
      <c r="AQ38" s="269">
        <v>107</v>
      </c>
      <c r="AR38" s="269">
        <v>5644</v>
      </c>
      <c r="AS38" s="269">
        <v>17331</v>
      </c>
      <c r="AT38" s="269">
        <v>0</v>
      </c>
      <c r="AU38" s="269">
        <v>0</v>
      </c>
      <c r="AV38" s="269">
        <v>0</v>
      </c>
      <c r="AW38" s="270">
        <v>23082</v>
      </c>
      <c r="AX38" s="269">
        <v>23499</v>
      </c>
      <c r="AY38" s="270">
        <v>21</v>
      </c>
      <c r="AZ38" s="270">
        <v>23103</v>
      </c>
      <c r="BA38" s="269">
        <v>23520</v>
      </c>
      <c r="BB38" s="270">
        <v>-4556</v>
      </c>
      <c r="BC38" s="269">
        <v>18547</v>
      </c>
      <c r="BD38" s="270">
        <v>18964</v>
      </c>
      <c r="BE38" s="271"/>
      <c r="BG38" s="281" t="s">
        <v>480</v>
      </c>
      <c r="BH38" s="283" t="s">
        <v>481</v>
      </c>
      <c r="BI38" s="273">
        <f t="shared" si="0"/>
        <v>23499</v>
      </c>
      <c r="BJ38" s="274">
        <f t="shared" si="1"/>
        <v>4556</v>
      </c>
      <c r="BK38" s="275">
        <f t="shared" si="2"/>
        <v>0.19388059066343249</v>
      </c>
      <c r="BL38" s="276">
        <f t="shared" si="3"/>
        <v>0.80611940933656756</v>
      </c>
      <c r="BM38" s="277"/>
      <c r="BN38" s="281" t="s">
        <v>480</v>
      </c>
      <c r="BO38" s="283" t="s">
        <v>481</v>
      </c>
      <c r="BP38" s="278">
        <f t="shared" si="4"/>
        <v>21</v>
      </c>
      <c r="BQ38" s="279">
        <f t="shared" si="5"/>
        <v>4556</v>
      </c>
      <c r="BR38" s="280">
        <f t="shared" si="6"/>
        <v>-4535</v>
      </c>
      <c r="BS38" s="277"/>
    </row>
    <row r="39" spans="1:71" x14ac:dyDescent="0.2">
      <c r="A39" s="281" t="s">
        <v>482</v>
      </c>
      <c r="B39" s="282" t="s">
        <v>483</v>
      </c>
      <c r="C39" s="269">
        <v>4</v>
      </c>
      <c r="D39" s="269">
        <v>0</v>
      </c>
      <c r="E39" s="269">
        <v>32</v>
      </c>
      <c r="F39" s="269">
        <v>0</v>
      </c>
      <c r="G39" s="269">
        <v>10</v>
      </c>
      <c r="H39" s="269">
        <v>1</v>
      </c>
      <c r="I39" s="269">
        <v>1</v>
      </c>
      <c r="J39" s="269">
        <v>1</v>
      </c>
      <c r="K39" s="269">
        <v>0</v>
      </c>
      <c r="L39" s="269">
        <v>0</v>
      </c>
      <c r="M39" s="269">
        <v>2</v>
      </c>
      <c r="N39" s="269">
        <v>0</v>
      </c>
      <c r="O39" s="269">
        <v>0</v>
      </c>
      <c r="P39" s="269">
        <v>3</v>
      </c>
      <c r="Q39" s="269">
        <v>3</v>
      </c>
      <c r="R39" s="269">
        <v>13</v>
      </c>
      <c r="S39" s="269">
        <v>2</v>
      </c>
      <c r="T39" s="269">
        <v>0</v>
      </c>
      <c r="U39" s="269">
        <v>2</v>
      </c>
      <c r="V39" s="269">
        <v>0</v>
      </c>
      <c r="W39" s="269">
        <v>0</v>
      </c>
      <c r="X39" s="269">
        <v>0</v>
      </c>
      <c r="Y39" s="269">
        <v>14</v>
      </c>
      <c r="Z39" s="269">
        <v>0</v>
      </c>
      <c r="AA39" s="269">
        <v>17</v>
      </c>
      <c r="AB39" s="269">
        <v>2</v>
      </c>
      <c r="AC39" s="269">
        <v>5</v>
      </c>
      <c r="AD39" s="269">
        <v>7</v>
      </c>
      <c r="AE39" s="269">
        <v>1</v>
      </c>
      <c r="AF39" s="269">
        <v>16</v>
      </c>
      <c r="AG39" s="269">
        <v>0</v>
      </c>
      <c r="AH39" s="269">
        <v>0</v>
      </c>
      <c r="AI39" s="269">
        <v>27</v>
      </c>
      <c r="AJ39" s="269">
        <v>20</v>
      </c>
      <c r="AK39" s="269">
        <v>0</v>
      </c>
      <c r="AL39" s="269">
        <v>13</v>
      </c>
      <c r="AM39" s="269">
        <v>32</v>
      </c>
      <c r="AN39" s="269">
        <v>0</v>
      </c>
      <c r="AO39" s="269">
        <v>1</v>
      </c>
      <c r="AP39" s="270">
        <v>229</v>
      </c>
      <c r="AQ39" s="269">
        <v>0</v>
      </c>
      <c r="AR39" s="269">
        <v>1401</v>
      </c>
      <c r="AS39" s="269">
        <v>0</v>
      </c>
      <c r="AT39" s="269">
        <v>0</v>
      </c>
      <c r="AU39" s="269">
        <v>0</v>
      </c>
      <c r="AV39" s="269">
        <v>0</v>
      </c>
      <c r="AW39" s="270">
        <v>1401</v>
      </c>
      <c r="AX39" s="269">
        <v>1630</v>
      </c>
      <c r="AY39" s="270">
        <v>9</v>
      </c>
      <c r="AZ39" s="270">
        <v>1410</v>
      </c>
      <c r="BA39" s="269">
        <v>1639</v>
      </c>
      <c r="BB39" s="270">
        <v>-471</v>
      </c>
      <c r="BC39" s="269">
        <v>939</v>
      </c>
      <c r="BD39" s="270">
        <v>1168</v>
      </c>
      <c r="BE39" s="271"/>
      <c r="BG39" s="281" t="s">
        <v>482</v>
      </c>
      <c r="BH39" s="283" t="s">
        <v>483</v>
      </c>
      <c r="BI39" s="273">
        <f t="shared" si="0"/>
        <v>1630</v>
      </c>
      <c r="BJ39" s="274">
        <f t="shared" si="1"/>
        <v>471</v>
      </c>
      <c r="BK39" s="275">
        <f t="shared" si="2"/>
        <v>0.28895705521472392</v>
      </c>
      <c r="BL39" s="276">
        <f t="shared" si="3"/>
        <v>0.71104294478527608</v>
      </c>
      <c r="BM39" s="277"/>
      <c r="BN39" s="281" t="s">
        <v>482</v>
      </c>
      <c r="BO39" s="283" t="s">
        <v>483</v>
      </c>
      <c r="BP39" s="278">
        <f t="shared" si="4"/>
        <v>9</v>
      </c>
      <c r="BQ39" s="279">
        <f t="shared" si="5"/>
        <v>471</v>
      </c>
      <c r="BR39" s="280">
        <f t="shared" si="6"/>
        <v>-462</v>
      </c>
      <c r="BS39" s="277"/>
    </row>
    <row r="40" spans="1:71" x14ac:dyDescent="0.2">
      <c r="A40" s="281" t="s">
        <v>484</v>
      </c>
      <c r="B40" s="282" t="s">
        <v>41</v>
      </c>
      <c r="C40" s="269">
        <v>615</v>
      </c>
      <c r="D40" s="269">
        <v>2</v>
      </c>
      <c r="E40" s="269">
        <v>42</v>
      </c>
      <c r="F40" s="269">
        <v>3</v>
      </c>
      <c r="G40" s="269">
        <v>458</v>
      </c>
      <c r="H40" s="269">
        <v>24</v>
      </c>
      <c r="I40" s="269">
        <v>28</v>
      </c>
      <c r="J40" s="269">
        <v>17</v>
      </c>
      <c r="K40" s="269">
        <v>13</v>
      </c>
      <c r="L40" s="269">
        <v>34</v>
      </c>
      <c r="M40" s="269">
        <v>363</v>
      </c>
      <c r="N40" s="269">
        <v>4</v>
      </c>
      <c r="O40" s="269">
        <v>0</v>
      </c>
      <c r="P40" s="269">
        <v>110</v>
      </c>
      <c r="Q40" s="269">
        <v>55</v>
      </c>
      <c r="R40" s="269">
        <v>238</v>
      </c>
      <c r="S40" s="269">
        <v>34</v>
      </c>
      <c r="T40" s="269">
        <v>5</v>
      </c>
      <c r="U40" s="269">
        <v>141</v>
      </c>
      <c r="V40" s="269">
        <v>2</v>
      </c>
      <c r="W40" s="269">
        <v>45</v>
      </c>
      <c r="X40" s="269">
        <v>29</v>
      </c>
      <c r="Y40" s="269">
        <v>1965</v>
      </c>
      <c r="Z40" s="269">
        <v>78</v>
      </c>
      <c r="AA40" s="269">
        <v>255</v>
      </c>
      <c r="AB40" s="269">
        <v>64</v>
      </c>
      <c r="AC40" s="269">
        <v>1334</v>
      </c>
      <c r="AD40" s="269">
        <v>324</v>
      </c>
      <c r="AE40" s="269">
        <v>174</v>
      </c>
      <c r="AF40" s="269">
        <v>567</v>
      </c>
      <c r="AG40" s="269">
        <v>31</v>
      </c>
      <c r="AH40" s="269">
        <v>812</v>
      </c>
      <c r="AI40" s="269">
        <v>912</v>
      </c>
      <c r="AJ40" s="269">
        <v>877</v>
      </c>
      <c r="AK40" s="269">
        <v>93</v>
      </c>
      <c r="AL40" s="269">
        <v>1064</v>
      </c>
      <c r="AM40" s="269">
        <v>530</v>
      </c>
      <c r="AN40" s="269">
        <v>0</v>
      </c>
      <c r="AO40" s="269">
        <v>11</v>
      </c>
      <c r="AP40" s="270">
        <v>11353</v>
      </c>
      <c r="AQ40" s="269">
        <v>115</v>
      </c>
      <c r="AR40" s="269">
        <v>3781</v>
      </c>
      <c r="AS40" s="269">
        <v>0</v>
      </c>
      <c r="AT40" s="269">
        <v>173</v>
      </c>
      <c r="AU40" s="269">
        <v>192</v>
      </c>
      <c r="AV40" s="269">
        <v>0</v>
      </c>
      <c r="AW40" s="270">
        <v>4261</v>
      </c>
      <c r="AX40" s="269">
        <v>15614</v>
      </c>
      <c r="AY40" s="270">
        <v>736</v>
      </c>
      <c r="AZ40" s="270">
        <v>4997</v>
      </c>
      <c r="BA40" s="269">
        <v>16350</v>
      </c>
      <c r="BB40" s="270">
        <v>-9420</v>
      </c>
      <c r="BC40" s="269">
        <v>-4423</v>
      </c>
      <c r="BD40" s="270">
        <v>6930</v>
      </c>
      <c r="BE40" s="271"/>
      <c r="BG40" s="281" t="s">
        <v>484</v>
      </c>
      <c r="BH40" s="283" t="s">
        <v>41</v>
      </c>
      <c r="BI40" s="273">
        <f t="shared" si="0"/>
        <v>15614</v>
      </c>
      <c r="BJ40" s="274">
        <f t="shared" si="1"/>
        <v>9420</v>
      </c>
      <c r="BK40" s="275">
        <f t="shared" si="2"/>
        <v>0.60330472652747535</v>
      </c>
      <c r="BL40" s="276">
        <f t="shared" si="3"/>
        <v>0.39669527347252465</v>
      </c>
      <c r="BM40" s="277"/>
      <c r="BN40" s="281" t="s">
        <v>484</v>
      </c>
      <c r="BO40" s="283" t="s">
        <v>41</v>
      </c>
      <c r="BP40" s="278">
        <f t="shared" si="4"/>
        <v>736</v>
      </c>
      <c r="BQ40" s="279">
        <f t="shared" si="5"/>
        <v>9420</v>
      </c>
      <c r="BR40" s="280">
        <f t="shared" si="6"/>
        <v>-8684</v>
      </c>
      <c r="BS40" s="277"/>
    </row>
    <row r="41" spans="1:71" x14ac:dyDescent="0.2">
      <c r="A41" s="286">
        <v>37</v>
      </c>
      <c r="B41" s="282" t="s">
        <v>42</v>
      </c>
      <c r="C41" s="269">
        <v>4</v>
      </c>
      <c r="D41" s="269">
        <v>0</v>
      </c>
      <c r="E41" s="269">
        <v>4</v>
      </c>
      <c r="F41" s="269">
        <v>0</v>
      </c>
      <c r="G41" s="269">
        <v>3</v>
      </c>
      <c r="H41" s="269">
        <v>0</v>
      </c>
      <c r="I41" s="269">
        <v>0</v>
      </c>
      <c r="J41" s="269">
        <v>0</v>
      </c>
      <c r="K41" s="269">
        <v>0</v>
      </c>
      <c r="L41" s="269">
        <v>0</v>
      </c>
      <c r="M41" s="269">
        <v>0</v>
      </c>
      <c r="N41" s="269">
        <v>0</v>
      </c>
      <c r="O41" s="269">
        <v>0</v>
      </c>
      <c r="P41" s="269">
        <v>0</v>
      </c>
      <c r="Q41" s="269">
        <v>0</v>
      </c>
      <c r="R41" s="269">
        <v>1</v>
      </c>
      <c r="S41" s="269">
        <v>0</v>
      </c>
      <c r="T41" s="269">
        <v>0</v>
      </c>
      <c r="U41" s="269">
        <v>0</v>
      </c>
      <c r="V41" s="269">
        <v>0</v>
      </c>
      <c r="W41" s="269">
        <v>0</v>
      </c>
      <c r="X41" s="269">
        <v>0</v>
      </c>
      <c r="Y41" s="269">
        <v>5</v>
      </c>
      <c r="Z41" s="269">
        <v>0</v>
      </c>
      <c r="AA41" s="269">
        <v>0</v>
      </c>
      <c r="AB41" s="269">
        <v>0</v>
      </c>
      <c r="AC41" s="269">
        <v>13</v>
      </c>
      <c r="AD41" s="269">
        <v>0</v>
      </c>
      <c r="AE41" s="269">
        <v>6</v>
      </c>
      <c r="AF41" s="269">
        <v>4</v>
      </c>
      <c r="AG41" s="269">
        <v>2</v>
      </c>
      <c r="AH41" s="269">
        <v>5</v>
      </c>
      <c r="AI41" s="269">
        <v>37</v>
      </c>
      <c r="AJ41" s="269">
        <v>243</v>
      </c>
      <c r="AK41" s="269">
        <v>3</v>
      </c>
      <c r="AL41" s="269">
        <v>5</v>
      </c>
      <c r="AM41" s="269">
        <v>399</v>
      </c>
      <c r="AN41" s="269">
        <v>0</v>
      </c>
      <c r="AO41" s="269">
        <v>0</v>
      </c>
      <c r="AP41" s="270">
        <v>734</v>
      </c>
      <c r="AQ41" s="269">
        <v>2050</v>
      </c>
      <c r="AR41" s="269">
        <v>11352</v>
      </c>
      <c r="AS41" s="269">
        <v>0</v>
      </c>
      <c r="AT41" s="269">
        <v>0</v>
      </c>
      <c r="AU41" s="269">
        <v>0</v>
      </c>
      <c r="AV41" s="269">
        <v>0</v>
      </c>
      <c r="AW41" s="270">
        <v>13402</v>
      </c>
      <c r="AX41" s="269">
        <v>14136</v>
      </c>
      <c r="AY41" s="270">
        <v>14000</v>
      </c>
      <c r="AZ41" s="270">
        <v>27402</v>
      </c>
      <c r="BA41" s="269">
        <v>28136</v>
      </c>
      <c r="BB41" s="270">
        <v>-8712</v>
      </c>
      <c r="BC41" s="269">
        <v>18690</v>
      </c>
      <c r="BD41" s="270">
        <v>19424</v>
      </c>
      <c r="BE41" s="271"/>
      <c r="BG41" s="286">
        <v>37</v>
      </c>
      <c r="BH41" s="283" t="s">
        <v>42</v>
      </c>
      <c r="BI41" s="273">
        <f t="shared" si="0"/>
        <v>14136</v>
      </c>
      <c r="BJ41" s="274">
        <f t="shared" si="1"/>
        <v>8712</v>
      </c>
      <c r="BK41" s="275">
        <f t="shared" si="2"/>
        <v>0.61629881154499155</v>
      </c>
      <c r="BL41" s="276">
        <f t="shared" si="3"/>
        <v>0.38370118845500845</v>
      </c>
      <c r="BM41" s="277"/>
      <c r="BN41" s="286">
        <v>37</v>
      </c>
      <c r="BO41" s="283" t="s">
        <v>42</v>
      </c>
      <c r="BP41" s="278">
        <f t="shared" si="4"/>
        <v>14000</v>
      </c>
      <c r="BQ41" s="279">
        <f t="shared" si="5"/>
        <v>8712</v>
      </c>
      <c r="BR41" s="280">
        <f t="shared" si="6"/>
        <v>5288</v>
      </c>
      <c r="BS41" s="277"/>
    </row>
    <row r="42" spans="1:71" x14ac:dyDescent="0.2">
      <c r="A42" s="287">
        <v>38</v>
      </c>
      <c r="B42" s="268" t="s">
        <v>282</v>
      </c>
      <c r="C42" s="269">
        <v>21</v>
      </c>
      <c r="D42" s="269">
        <v>0</v>
      </c>
      <c r="E42" s="269">
        <v>5</v>
      </c>
      <c r="F42" s="269">
        <v>0</v>
      </c>
      <c r="G42" s="269">
        <v>12</v>
      </c>
      <c r="H42" s="269">
        <v>1</v>
      </c>
      <c r="I42" s="269">
        <v>1</v>
      </c>
      <c r="J42" s="269">
        <v>0</v>
      </c>
      <c r="K42" s="269">
        <v>0</v>
      </c>
      <c r="L42" s="269">
        <v>0</v>
      </c>
      <c r="M42" s="269">
        <v>7</v>
      </c>
      <c r="N42" s="269">
        <v>0</v>
      </c>
      <c r="O42" s="269">
        <v>0</v>
      </c>
      <c r="P42" s="269">
        <v>2</v>
      </c>
      <c r="Q42" s="269">
        <v>1</v>
      </c>
      <c r="R42" s="269">
        <v>6</v>
      </c>
      <c r="S42" s="269">
        <v>2</v>
      </c>
      <c r="T42" s="269">
        <v>0</v>
      </c>
      <c r="U42" s="269">
        <v>2</v>
      </c>
      <c r="V42" s="269">
        <v>0</v>
      </c>
      <c r="W42" s="269">
        <v>2</v>
      </c>
      <c r="X42" s="269">
        <v>1</v>
      </c>
      <c r="Y42" s="269">
        <v>14</v>
      </c>
      <c r="Z42" s="269">
        <v>0</v>
      </c>
      <c r="AA42" s="269">
        <v>2</v>
      </c>
      <c r="AB42" s="269">
        <v>3</v>
      </c>
      <c r="AC42" s="269">
        <v>27</v>
      </c>
      <c r="AD42" s="269">
        <v>8</v>
      </c>
      <c r="AE42" s="269">
        <v>1</v>
      </c>
      <c r="AF42" s="269">
        <v>25</v>
      </c>
      <c r="AG42" s="269">
        <v>0</v>
      </c>
      <c r="AH42" s="269">
        <v>22</v>
      </c>
      <c r="AI42" s="269">
        <v>43</v>
      </c>
      <c r="AJ42" s="269">
        <v>25</v>
      </c>
      <c r="AK42" s="269">
        <v>5</v>
      </c>
      <c r="AL42" s="269">
        <v>11</v>
      </c>
      <c r="AM42" s="269">
        <v>28</v>
      </c>
      <c r="AN42" s="269">
        <v>0</v>
      </c>
      <c r="AO42" s="269">
        <v>0</v>
      </c>
      <c r="AP42" s="270">
        <v>277</v>
      </c>
      <c r="AQ42" s="269">
        <v>0</v>
      </c>
      <c r="AR42" s="269">
        <v>0</v>
      </c>
      <c r="AS42" s="269">
        <v>0</v>
      </c>
      <c r="AT42" s="269">
        <v>0</v>
      </c>
      <c r="AU42" s="269">
        <v>0</v>
      </c>
      <c r="AV42" s="269">
        <v>0</v>
      </c>
      <c r="AW42" s="270">
        <v>0</v>
      </c>
      <c r="AX42" s="269">
        <v>277</v>
      </c>
      <c r="AY42" s="270">
        <v>0</v>
      </c>
      <c r="AZ42" s="270">
        <v>0</v>
      </c>
      <c r="BA42" s="269">
        <v>277</v>
      </c>
      <c r="BB42" s="270">
        <v>0</v>
      </c>
      <c r="BC42" s="269">
        <v>0</v>
      </c>
      <c r="BD42" s="270">
        <v>277</v>
      </c>
      <c r="BE42" s="271"/>
      <c r="BG42" s="287">
        <v>38</v>
      </c>
      <c r="BH42" s="272" t="s">
        <v>282</v>
      </c>
      <c r="BI42" s="273">
        <f t="shared" si="0"/>
        <v>277</v>
      </c>
      <c r="BJ42" s="274">
        <f t="shared" si="1"/>
        <v>0</v>
      </c>
      <c r="BK42" s="275">
        <f t="shared" si="2"/>
        <v>0</v>
      </c>
      <c r="BL42" s="276">
        <f t="shared" si="3"/>
        <v>1</v>
      </c>
      <c r="BM42" s="277"/>
      <c r="BN42" s="287">
        <v>38</v>
      </c>
      <c r="BO42" s="272" t="s">
        <v>282</v>
      </c>
      <c r="BP42" s="278">
        <f t="shared" si="4"/>
        <v>0</v>
      </c>
      <c r="BQ42" s="279">
        <f t="shared" si="5"/>
        <v>0</v>
      </c>
      <c r="BR42" s="280">
        <f t="shared" si="6"/>
        <v>0</v>
      </c>
      <c r="BS42" s="277"/>
    </row>
    <row r="43" spans="1:71" x14ac:dyDescent="0.2">
      <c r="A43" s="287">
        <v>39</v>
      </c>
      <c r="B43" s="268" t="s">
        <v>283</v>
      </c>
      <c r="C43" s="269">
        <v>126</v>
      </c>
      <c r="D43" s="269">
        <v>0</v>
      </c>
      <c r="E43" s="269">
        <v>42</v>
      </c>
      <c r="F43" s="269">
        <v>1</v>
      </c>
      <c r="G43" s="269">
        <v>115</v>
      </c>
      <c r="H43" s="269">
        <v>3</v>
      </c>
      <c r="I43" s="269">
        <v>6</v>
      </c>
      <c r="J43" s="269">
        <v>1</v>
      </c>
      <c r="K43" s="269">
        <v>1</v>
      </c>
      <c r="L43" s="269">
        <v>1</v>
      </c>
      <c r="M43" s="269">
        <v>63</v>
      </c>
      <c r="N43" s="269">
        <v>1</v>
      </c>
      <c r="O43" s="269">
        <v>0</v>
      </c>
      <c r="P43" s="269">
        <v>18</v>
      </c>
      <c r="Q43" s="269">
        <v>13</v>
      </c>
      <c r="R43" s="269">
        <v>53</v>
      </c>
      <c r="S43" s="269">
        <v>4</v>
      </c>
      <c r="T43" s="269">
        <v>0</v>
      </c>
      <c r="U43" s="269">
        <v>13</v>
      </c>
      <c r="V43" s="269">
        <v>0</v>
      </c>
      <c r="W43" s="269">
        <v>4</v>
      </c>
      <c r="X43" s="269">
        <v>2</v>
      </c>
      <c r="Y43" s="269">
        <v>320</v>
      </c>
      <c r="Z43" s="269">
        <v>3</v>
      </c>
      <c r="AA43" s="269">
        <v>19</v>
      </c>
      <c r="AB43" s="269">
        <v>26</v>
      </c>
      <c r="AC43" s="269">
        <v>143</v>
      </c>
      <c r="AD43" s="269">
        <v>24</v>
      </c>
      <c r="AE43" s="269">
        <v>12</v>
      </c>
      <c r="AF43" s="269">
        <v>174</v>
      </c>
      <c r="AG43" s="269">
        <v>0</v>
      </c>
      <c r="AH43" s="269">
        <v>34</v>
      </c>
      <c r="AI43" s="269">
        <v>173</v>
      </c>
      <c r="AJ43" s="269">
        <v>82</v>
      </c>
      <c r="AK43" s="269">
        <v>11</v>
      </c>
      <c r="AL43" s="269">
        <v>36</v>
      </c>
      <c r="AM43" s="269">
        <v>74</v>
      </c>
      <c r="AN43" s="269">
        <v>0</v>
      </c>
      <c r="AO43" s="269">
        <v>0</v>
      </c>
      <c r="AP43" s="270">
        <v>1598</v>
      </c>
      <c r="AQ43" s="269">
        <v>0</v>
      </c>
      <c r="AR43" s="269">
        <v>2288</v>
      </c>
      <c r="AS43" s="269">
        <v>0</v>
      </c>
      <c r="AT43" s="269">
        <v>0</v>
      </c>
      <c r="AU43" s="269">
        <v>0</v>
      </c>
      <c r="AV43" s="269">
        <v>0</v>
      </c>
      <c r="AW43" s="270">
        <v>2288</v>
      </c>
      <c r="AX43" s="269">
        <v>3886</v>
      </c>
      <c r="AY43" s="270">
        <v>1</v>
      </c>
      <c r="AZ43" s="270">
        <v>2289</v>
      </c>
      <c r="BA43" s="269">
        <v>3887</v>
      </c>
      <c r="BB43" s="270">
        <v>-3539</v>
      </c>
      <c r="BC43" s="269">
        <v>-1250</v>
      </c>
      <c r="BD43" s="270">
        <v>348</v>
      </c>
      <c r="BE43" s="271"/>
      <c r="BG43" s="287">
        <v>39</v>
      </c>
      <c r="BH43" s="272" t="s">
        <v>283</v>
      </c>
      <c r="BI43" s="273">
        <f t="shared" si="0"/>
        <v>3886</v>
      </c>
      <c r="BJ43" s="274">
        <f t="shared" si="1"/>
        <v>3539</v>
      </c>
      <c r="BK43" s="275">
        <f t="shared" si="2"/>
        <v>0.91070509521358722</v>
      </c>
      <c r="BL43" s="276">
        <f t="shared" si="3"/>
        <v>8.9294904786412777E-2</v>
      </c>
      <c r="BM43" s="277"/>
      <c r="BN43" s="287">
        <v>39</v>
      </c>
      <c r="BO43" s="272" t="s">
        <v>283</v>
      </c>
      <c r="BP43" s="278">
        <f t="shared" si="4"/>
        <v>1</v>
      </c>
      <c r="BQ43" s="279">
        <f t="shared" si="5"/>
        <v>3539</v>
      </c>
      <c r="BR43" s="280">
        <f t="shared" si="6"/>
        <v>-3538</v>
      </c>
      <c r="BS43" s="277"/>
    </row>
    <row r="44" spans="1:71" x14ac:dyDescent="0.2">
      <c r="A44" s="288">
        <v>40</v>
      </c>
      <c r="B44" s="289" t="s">
        <v>43</v>
      </c>
      <c r="C44" s="290">
        <v>16930</v>
      </c>
      <c r="D44" s="290">
        <v>30</v>
      </c>
      <c r="E44" s="290">
        <v>1909</v>
      </c>
      <c r="F44" s="290">
        <v>15</v>
      </c>
      <c r="G44" s="290">
        <v>11966</v>
      </c>
      <c r="H44" s="290">
        <v>475</v>
      </c>
      <c r="I44" s="290">
        <v>1056</v>
      </c>
      <c r="J44" s="290">
        <v>259</v>
      </c>
      <c r="K44" s="290">
        <v>2096</v>
      </c>
      <c r="L44" s="290">
        <v>619</v>
      </c>
      <c r="M44" s="290">
        <v>3562</v>
      </c>
      <c r="N44" s="290">
        <v>277</v>
      </c>
      <c r="O44" s="290">
        <v>61</v>
      </c>
      <c r="P44" s="290">
        <v>2396</v>
      </c>
      <c r="Q44" s="290">
        <v>853</v>
      </c>
      <c r="R44" s="290">
        <v>4171</v>
      </c>
      <c r="S44" s="290">
        <v>716</v>
      </c>
      <c r="T44" s="290">
        <v>67</v>
      </c>
      <c r="U44" s="290">
        <v>2493</v>
      </c>
      <c r="V44" s="290">
        <v>42</v>
      </c>
      <c r="W44" s="290">
        <v>1542</v>
      </c>
      <c r="X44" s="290">
        <v>486</v>
      </c>
      <c r="Y44" s="290">
        <v>11061</v>
      </c>
      <c r="Z44" s="290">
        <v>745</v>
      </c>
      <c r="AA44" s="290">
        <v>953</v>
      </c>
      <c r="AB44" s="290">
        <v>344</v>
      </c>
      <c r="AC44" s="290">
        <v>4271</v>
      </c>
      <c r="AD44" s="290">
        <v>905</v>
      </c>
      <c r="AE44" s="290">
        <v>1931</v>
      </c>
      <c r="AF44" s="290">
        <v>4720</v>
      </c>
      <c r="AG44" s="290">
        <v>72</v>
      </c>
      <c r="AH44" s="290">
        <v>2512</v>
      </c>
      <c r="AI44" s="290">
        <v>3431</v>
      </c>
      <c r="AJ44" s="290">
        <v>8419</v>
      </c>
      <c r="AK44" s="290">
        <v>472</v>
      </c>
      <c r="AL44" s="290">
        <v>2301</v>
      </c>
      <c r="AM44" s="290">
        <v>10147</v>
      </c>
      <c r="AN44" s="290">
        <v>277</v>
      </c>
      <c r="AO44" s="290">
        <v>237</v>
      </c>
      <c r="AP44" s="291">
        <v>104819</v>
      </c>
      <c r="AQ44" s="290">
        <v>3049</v>
      </c>
      <c r="AR44" s="290">
        <v>101683</v>
      </c>
      <c r="AS44" s="290">
        <v>31300</v>
      </c>
      <c r="AT44" s="290">
        <v>24822</v>
      </c>
      <c r="AU44" s="290">
        <v>10344</v>
      </c>
      <c r="AV44" s="290">
        <v>125</v>
      </c>
      <c r="AW44" s="291">
        <v>171323</v>
      </c>
      <c r="AX44" s="290">
        <v>276142</v>
      </c>
      <c r="AY44" s="291">
        <v>97489</v>
      </c>
      <c r="AZ44" s="291">
        <v>268812</v>
      </c>
      <c r="BA44" s="290">
        <v>373631</v>
      </c>
      <c r="BB44" s="291">
        <v>-145629</v>
      </c>
      <c r="BC44" s="290">
        <v>123183</v>
      </c>
      <c r="BD44" s="291">
        <v>228002</v>
      </c>
      <c r="BE44" s="271"/>
      <c r="BG44" s="288">
        <v>40</v>
      </c>
      <c r="BH44" s="292" t="s">
        <v>43</v>
      </c>
      <c r="BI44" s="293">
        <f t="shared" si="0"/>
        <v>276142</v>
      </c>
      <c r="BJ44" s="294">
        <f t="shared" si="1"/>
        <v>145629</v>
      </c>
      <c r="BK44" s="295">
        <f t="shared" si="2"/>
        <v>0.52736997631653282</v>
      </c>
      <c r="BL44" s="296">
        <f t="shared" si="3"/>
        <v>0.47263002368346718</v>
      </c>
      <c r="BM44" s="277"/>
      <c r="BN44" s="288">
        <v>40</v>
      </c>
      <c r="BO44" s="292" t="s">
        <v>43</v>
      </c>
      <c r="BP44" s="297">
        <f t="shared" si="4"/>
        <v>97489</v>
      </c>
      <c r="BQ44" s="298">
        <f t="shared" si="5"/>
        <v>145629</v>
      </c>
      <c r="BR44" s="299">
        <f t="shared" si="6"/>
        <v>-48140</v>
      </c>
    </row>
    <row r="45" spans="1:71" x14ac:dyDescent="0.2">
      <c r="A45" s="300">
        <v>41</v>
      </c>
      <c r="B45" s="301" t="s">
        <v>52</v>
      </c>
      <c r="C45" s="302">
        <v>110</v>
      </c>
      <c r="D45" s="302">
        <v>0</v>
      </c>
      <c r="E45" s="302">
        <v>118</v>
      </c>
      <c r="F45" s="302">
        <v>4</v>
      </c>
      <c r="G45" s="302">
        <v>168</v>
      </c>
      <c r="H45" s="302">
        <v>9</v>
      </c>
      <c r="I45" s="302">
        <v>32</v>
      </c>
      <c r="J45" s="302">
        <v>5</v>
      </c>
      <c r="K45" s="302">
        <v>29</v>
      </c>
      <c r="L45" s="302">
        <v>16</v>
      </c>
      <c r="M45" s="302">
        <v>116</v>
      </c>
      <c r="N45" s="302">
        <v>4</v>
      </c>
      <c r="O45" s="302">
        <v>0</v>
      </c>
      <c r="P45" s="302">
        <v>63</v>
      </c>
      <c r="Q45" s="302">
        <v>23</v>
      </c>
      <c r="R45" s="302">
        <v>93</v>
      </c>
      <c r="S45" s="302">
        <v>19</v>
      </c>
      <c r="T45" s="302">
        <v>1</v>
      </c>
      <c r="U45" s="302">
        <v>57</v>
      </c>
      <c r="V45" s="302">
        <v>2</v>
      </c>
      <c r="W45" s="302">
        <v>14</v>
      </c>
      <c r="X45" s="302">
        <v>18</v>
      </c>
      <c r="Y45" s="302">
        <v>439</v>
      </c>
      <c r="Z45" s="302">
        <v>10</v>
      </c>
      <c r="AA45" s="302">
        <v>27</v>
      </c>
      <c r="AB45" s="302">
        <v>27</v>
      </c>
      <c r="AC45" s="302">
        <v>364</v>
      </c>
      <c r="AD45" s="302">
        <v>87</v>
      </c>
      <c r="AE45" s="302">
        <v>24</v>
      </c>
      <c r="AF45" s="302">
        <v>250</v>
      </c>
      <c r="AG45" s="302">
        <v>5</v>
      </c>
      <c r="AH45" s="302">
        <v>93</v>
      </c>
      <c r="AI45" s="302">
        <v>123</v>
      </c>
      <c r="AJ45" s="302">
        <v>156</v>
      </c>
      <c r="AK45" s="302">
        <v>43</v>
      </c>
      <c r="AL45" s="302">
        <v>103</v>
      </c>
      <c r="AM45" s="302">
        <v>396</v>
      </c>
      <c r="AN45" s="302">
        <v>0</v>
      </c>
      <c r="AO45" s="302">
        <v>1</v>
      </c>
      <c r="AP45" s="303">
        <v>3049</v>
      </c>
      <c r="AQ45" s="269"/>
      <c r="AR45" s="269"/>
      <c r="AS45" s="269"/>
      <c r="AT45" s="269"/>
      <c r="AU45" s="269"/>
      <c r="AV45" s="269"/>
      <c r="AW45" s="269"/>
      <c r="AX45" s="269"/>
      <c r="AY45" s="269"/>
      <c r="AZ45" s="269"/>
      <c r="BA45" s="269"/>
      <c r="BB45" s="269"/>
      <c r="BC45" s="269"/>
      <c r="BD45" s="269"/>
      <c r="BE45" s="271"/>
      <c r="BG45" s="56" t="s">
        <v>485</v>
      </c>
      <c r="BI45" s="274"/>
      <c r="BJ45" s="274"/>
      <c r="BN45" s="56" t="s">
        <v>485</v>
      </c>
    </row>
    <row r="46" spans="1:71" x14ac:dyDescent="0.2">
      <c r="A46" s="286">
        <v>42</v>
      </c>
      <c r="B46" s="282" t="s">
        <v>53</v>
      </c>
      <c r="C46" s="269">
        <v>3718</v>
      </c>
      <c r="D46" s="269">
        <v>25</v>
      </c>
      <c r="E46" s="269">
        <v>754</v>
      </c>
      <c r="F46" s="269">
        <v>17</v>
      </c>
      <c r="G46" s="269">
        <v>2487</v>
      </c>
      <c r="H46" s="269">
        <v>193</v>
      </c>
      <c r="I46" s="269">
        <v>254</v>
      </c>
      <c r="J46" s="269">
        <v>35</v>
      </c>
      <c r="K46" s="269">
        <v>100</v>
      </c>
      <c r="L46" s="269">
        <v>200</v>
      </c>
      <c r="M46" s="269">
        <v>1470</v>
      </c>
      <c r="N46" s="269">
        <v>22</v>
      </c>
      <c r="O46" s="269">
        <v>8</v>
      </c>
      <c r="P46" s="269">
        <v>1221</v>
      </c>
      <c r="Q46" s="269">
        <v>289</v>
      </c>
      <c r="R46" s="269">
        <v>1646</v>
      </c>
      <c r="S46" s="269">
        <v>253</v>
      </c>
      <c r="T46" s="269">
        <v>21</v>
      </c>
      <c r="U46" s="269">
        <v>752</v>
      </c>
      <c r="V46" s="269">
        <v>12</v>
      </c>
      <c r="W46" s="269">
        <v>248</v>
      </c>
      <c r="X46" s="269">
        <v>231</v>
      </c>
      <c r="Y46" s="269">
        <v>7087</v>
      </c>
      <c r="Z46" s="269">
        <v>82</v>
      </c>
      <c r="AA46" s="269">
        <v>265</v>
      </c>
      <c r="AB46" s="269">
        <v>532</v>
      </c>
      <c r="AC46" s="269">
        <v>6578</v>
      </c>
      <c r="AD46" s="269">
        <v>883</v>
      </c>
      <c r="AE46" s="269">
        <v>357</v>
      </c>
      <c r="AF46" s="269">
        <v>4872</v>
      </c>
      <c r="AG46" s="269">
        <v>53</v>
      </c>
      <c r="AH46" s="269">
        <v>3113</v>
      </c>
      <c r="AI46" s="269">
        <v>6029</v>
      </c>
      <c r="AJ46" s="269">
        <v>8392</v>
      </c>
      <c r="AK46" s="269">
        <v>567</v>
      </c>
      <c r="AL46" s="269">
        <v>2468</v>
      </c>
      <c r="AM46" s="269">
        <v>5097</v>
      </c>
      <c r="AN46" s="269">
        <v>0</v>
      </c>
      <c r="AO46" s="269">
        <v>3</v>
      </c>
      <c r="AP46" s="270">
        <v>60334</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6266</v>
      </c>
      <c r="D47" s="269">
        <v>37</v>
      </c>
      <c r="E47" s="269">
        <v>622</v>
      </c>
      <c r="F47" s="269">
        <v>3</v>
      </c>
      <c r="G47" s="269">
        <v>1381</v>
      </c>
      <c r="H47" s="269">
        <v>-15</v>
      </c>
      <c r="I47" s="269">
        <v>105</v>
      </c>
      <c r="J47" s="269">
        <v>23</v>
      </c>
      <c r="K47" s="269">
        <v>82</v>
      </c>
      <c r="L47" s="269">
        <v>-6</v>
      </c>
      <c r="M47" s="269">
        <v>660</v>
      </c>
      <c r="N47" s="269">
        <v>41</v>
      </c>
      <c r="O47" s="269">
        <v>7</v>
      </c>
      <c r="P47" s="269">
        <v>127</v>
      </c>
      <c r="Q47" s="269">
        <v>158</v>
      </c>
      <c r="R47" s="269">
        <v>857</v>
      </c>
      <c r="S47" s="269">
        <v>31</v>
      </c>
      <c r="T47" s="269">
        <v>-5</v>
      </c>
      <c r="U47" s="269">
        <v>-82</v>
      </c>
      <c r="V47" s="269">
        <v>-3</v>
      </c>
      <c r="W47" s="269">
        <v>25</v>
      </c>
      <c r="X47" s="269">
        <v>32</v>
      </c>
      <c r="Y47" s="269">
        <v>550</v>
      </c>
      <c r="Z47" s="269">
        <v>59</v>
      </c>
      <c r="AA47" s="269">
        <v>246</v>
      </c>
      <c r="AB47" s="269">
        <v>39</v>
      </c>
      <c r="AC47" s="269">
        <v>2119</v>
      </c>
      <c r="AD47" s="269">
        <v>705</v>
      </c>
      <c r="AE47" s="269">
        <v>7441</v>
      </c>
      <c r="AF47" s="269">
        <v>554</v>
      </c>
      <c r="AG47" s="269">
        <v>17</v>
      </c>
      <c r="AH47" s="269">
        <v>0</v>
      </c>
      <c r="AI47" s="269">
        <v>268</v>
      </c>
      <c r="AJ47" s="269">
        <v>723</v>
      </c>
      <c r="AK47" s="269">
        <v>-6</v>
      </c>
      <c r="AL47" s="269">
        <v>687</v>
      </c>
      <c r="AM47" s="269">
        <v>1200</v>
      </c>
      <c r="AN47" s="269">
        <v>0</v>
      </c>
      <c r="AO47" s="269">
        <v>91</v>
      </c>
      <c r="AP47" s="270">
        <v>25039</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4967</v>
      </c>
      <c r="D48" s="269">
        <v>6</v>
      </c>
      <c r="E48" s="269">
        <v>590</v>
      </c>
      <c r="F48" s="269">
        <v>5</v>
      </c>
      <c r="G48" s="269">
        <v>919</v>
      </c>
      <c r="H48" s="269">
        <v>89</v>
      </c>
      <c r="I48" s="269">
        <v>83</v>
      </c>
      <c r="J48" s="269">
        <v>48</v>
      </c>
      <c r="K48" s="269">
        <v>280</v>
      </c>
      <c r="L48" s="269">
        <v>75</v>
      </c>
      <c r="M48" s="269">
        <v>792</v>
      </c>
      <c r="N48" s="269">
        <v>21</v>
      </c>
      <c r="O48" s="269">
        <v>2</v>
      </c>
      <c r="P48" s="269">
        <v>356</v>
      </c>
      <c r="Q48" s="269">
        <v>156</v>
      </c>
      <c r="R48" s="269">
        <v>786</v>
      </c>
      <c r="S48" s="269">
        <v>174</v>
      </c>
      <c r="T48" s="269">
        <v>20</v>
      </c>
      <c r="U48" s="269">
        <v>599</v>
      </c>
      <c r="V48" s="269">
        <v>14</v>
      </c>
      <c r="W48" s="269">
        <v>135</v>
      </c>
      <c r="X48" s="269">
        <v>91</v>
      </c>
      <c r="Y48" s="269">
        <v>754</v>
      </c>
      <c r="Z48" s="269">
        <v>222</v>
      </c>
      <c r="AA48" s="269">
        <v>407</v>
      </c>
      <c r="AB48" s="269">
        <v>85</v>
      </c>
      <c r="AC48" s="269">
        <v>1470</v>
      </c>
      <c r="AD48" s="269">
        <v>207</v>
      </c>
      <c r="AE48" s="269">
        <v>5785</v>
      </c>
      <c r="AF48" s="269">
        <v>1067</v>
      </c>
      <c r="AG48" s="269">
        <v>12</v>
      </c>
      <c r="AH48" s="269">
        <v>3074</v>
      </c>
      <c r="AI48" s="269">
        <v>1962</v>
      </c>
      <c r="AJ48" s="269">
        <v>1241</v>
      </c>
      <c r="AK48" s="269">
        <v>71</v>
      </c>
      <c r="AL48" s="269">
        <v>1028</v>
      </c>
      <c r="AM48" s="269">
        <v>1840</v>
      </c>
      <c r="AN48" s="269">
        <v>0</v>
      </c>
      <c r="AO48" s="269">
        <v>12</v>
      </c>
      <c r="AP48" s="270">
        <v>29445</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1235</v>
      </c>
      <c r="D49" s="269">
        <v>2</v>
      </c>
      <c r="E49" s="269">
        <v>218</v>
      </c>
      <c r="F49" s="269">
        <v>4</v>
      </c>
      <c r="G49" s="269">
        <v>896</v>
      </c>
      <c r="H49" s="269">
        <v>35</v>
      </c>
      <c r="I49" s="269">
        <v>39</v>
      </c>
      <c r="J49" s="269">
        <v>7</v>
      </c>
      <c r="K49" s="269">
        <v>407</v>
      </c>
      <c r="L49" s="269">
        <v>34</v>
      </c>
      <c r="M49" s="269">
        <v>211</v>
      </c>
      <c r="N49" s="269">
        <v>7</v>
      </c>
      <c r="O49" s="269">
        <v>1</v>
      </c>
      <c r="P49" s="269">
        <v>118</v>
      </c>
      <c r="Q49" s="269">
        <v>10</v>
      </c>
      <c r="R49" s="269">
        <v>74</v>
      </c>
      <c r="S49" s="269">
        <v>19</v>
      </c>
      <c r="T49" s="269">
        <v>1</v>
      </c>
      <c r="U49" s="269">
        <v>15</v>
      </c>
      <c r="V49" s="269">
        <v>2</v>
      </c>
      <c r="W49" s="269">
        <v>16</v>
      </c>
      <c r="X49" s="269">
        <v>23</v>
      </c>
      <c r="Y49" s="269">
        <v>758</v>
      </c>
      <c r="Z49" s="269">
        <v>35</v>
      </c>
      <c r="AA49" s="269">
        <v>86</v>
      </c>
      <c r="AB49" s="269">
        <v>21</v>
      </c>
      <c r="AC49" s="269">
        <v>674</v>
      </c>
      <c r="AD49" s="269">
        <v>57</v>
      </c>
      <c r="AE49" s="269">
        <v>738</v>
      </c>
      <c r="AF49" s="269">
        <v>759</v>
      </c>
      <c r="AG49" s="269">
        <v>5</v>
      </c>
      <c r="AH49" s="269">
        <v>14</v>
      </c>
      <c r="AI49" s="269">
        <v>153</v>
      </c>
      <c r="AJ49" s="269">
        <v>286</v>
      </c>
      <c r="AK49" s="269">
        <v>40</v>
      </c>
      <c r="AL49" s="269">
        <v>341</v>
      </c>
      <c r="AM49" s="269">
        <v>736</v>
      </c>
      <c r="AN49" s="269">
        <v>0</v>
      </c>
      <c r="AO49" s="269">
        <v>5</v>
      </c>
      <c r="AP49" s="270">
        <v>8082</v>
      </c>
      <c r="AQ49" s="269"/>
      <c r="AR49" s="269"/>
      <c r="AS49" s="269"/>
      <c r="AT49" s="269"/>
      <c r="AU49" s="269"/>
      <c r="AV49" s="269"/>
      <c r="AW49" s="269"/>
      <c r="AX49" s="269"/>
      <c r="AY49" s="269"/>
      <c r="AZ49" s="269"/>
      <c r="BA49" s="269"/>
      <c r="BB49" s="269"/>
      <c r="BC49" s="269"/>
      <c r="BD49" s="269"/>
      <c r="BE49" s="271"/>
    </row>
    <row r="50" spans="1:57" x14ac:dyDescent="0.2">
      <c r="A50" s="286">
        <v>46</v>
      </c>
      <c r="B50" s="282" t="s">
        <v>204</v>
      </c>
      <c r="C50" s="269">
        <v>-2159</v>
      </c>
      <c r="D50" s="269">
        <v>-3</v>
      </c>
      <c r="E50" s="269">
        <v>-4</v>
      </c>
      <c r="F50" s="269">
        <v>0</v>
      </c>
      <c r="G50" s="269">
        <v>-73</v>
      </c>
      <c r="H50" s="269">
        <v>0</v>
      </c>
      <c r="I50" s="269">
        <v>0</v>
      </c>
      <c r="J50" s="269">
        <v>0</v>
      </c>
      <c r="K50" s="269">
        <v>-7</v>
      </c>
      <c r="L50" s="269">
        <v>0</v>
      </c>
      <c r="M50" s="269">
        <v>0</v>
      </c>
      <c r="N50" s="269">
        <v>0</v>
      </c>
      <c r="O50" s="269">
        <v>0</v>
      </c>
      <c r="P50" s="269">
        <v>0</v>
      </c>
      <c r="Q50" s="269">
        <v>0</v>
      </c>
      <c r="R50" s="269">
        <v>0</v>
      </c>
      <c r="S50" s="269">
        <v>0</v>
      </c>
      <c r="T50" s="269">
        <v>0</v>
      </c>
      <c r="U50" s="269">
        <v>0</v>
      </c>
      <c r="V50" s="269">
        <v>0</v>
      </c>
      <c r="W50" s="269">
        <v>0</v>
      </c>
      <c r="X50" s="269">
        <v>0</v>
      </c>
      <c r="Y50" s="269">
        <v>-87</v>
      </c>
      <c r="Z50" s="269">
        <v>0</v>
      </c>
      <c r="AA50" s="269">
        <v>-92</v>
      </c>
      <c r="AB50" s="269">
        <v>0</v>
      </c>
      <c r="AC50" s="269">
        <v>-8</v>
      </c>
      <c r="AD50" s="269">
        <v>-43</v>
      </c>
      <c r="AE50" s="269">
        <v>-1</v>
      </c>
      <c r="AF50" s="269">
        <v>-32</v>
      </c>
      <c r="AG50" s="269">
        <v>0</v>
      </c>
      <c r="AH50" s="269">
        <v>0</v>
      </c>
      <c r="AI50" s="269">
        <v>-39</v>
      </c>
      <c r="AJ50" s="269">
        <v>-260</v>
      </c>
      <c r="AK50" s="269">
        <v>-20</v>
      </c>
      <c r="AL50" s="269">
        <v>0</v>
      </c>
      <c r="AM50" s="269">
        <v>0</v>
      </c>
      <c r="AN50" s="269">
        <v>0</v>
      </c>
      <c r="AO50" s="269">
        <v>-1</v>
      </c>
      <c r="AP50" s="270">
        <v>-2829</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14137</v>
      </c>
      <c r="D51" s="290">
        <v>67</v>
      </c>
      <c r="E51" s="290">
        <v>2298</v>
      </c>
      <c r="F51" s="290">
        <v>33</v>
      </c>
      <c r="G51" s="290">
        <v>5778</v>
      </c>
      <c r="H51" s="290">
        <v>311</v>
      </c>
      <c r="I51" s="290">
        <v>513</v>
      </c>
      <c r="J51" s="290">
        <v>118</v>
      </c>
      <c r="K51" s="290">
        <v>891</v>
      </c>
      <c r="L51" s="290">
        <v>319</v>
      </c>
      <c r="M51" s="290">
        <v>3249</v>
      </c>
      <c r="N51" s="290">
        <v>95</v>
      </c>
      <c r="O51" s="290">
        <v>18</v>
      </c>
      <c r="P51" s="290">
        <v>1885</v>
      </c>
      <c r="Q51" s="290">
        <v>636</v>
      </c>
      <c r="R51" s="290">
        <v>3456</v>
      </c>
      <c r="S51" s="290">
        <v>496</v>
      </c>
      <c r="T51" s="290">
        <v>38</v>
      </c>
      <c r="U51" s="290">
        <v>1341</v>
      </c>
      <c r="V51" s="290">
        <v>27</v>
      </c>
      <c r="W51" s="290">
        <v>438</v>
      </c>
      <c r="X51" s="290">
        <v>395</v>
      </c>
      <c r="Y51" s="290">
        <v>9501</v>
      </c>
      <c r="Z51" s="290">
        <v>408</v>
      </c>
      <c r="AA51" s="290">
        <v>939</v>
      </c>
      <c r="AB51" s="290">
        <v>704</v>
      </c>
      <c r="AC51" s="290">
        <v>11197</v>
      </c>
      <c r="AD51" s="290">
        <v>1896</v>
      </c>
      <c r="AE51" s="290">
        <v>14344</v>
      </c>
      <c r="AF51" s="290">
        <v>7470</v>
      </c>
      <c r="AG51" s="290">
        <v>92</v>
      </c>
      <c r="AH51" s="290">
        <v>6294</v>
      </c>
      <c r="AI51" s="290">
        <v>8496</v>
      </c>
      <c r="AJ51" s="290">
        <v>10538</v>
      </c>
      <c r="AK51" s="290">
        <v>695</v>
      </c>
      <c r="AL51" s="290">
        <v>4627</v>
      </c>
      <c r="AM51" s="290">
        <v>9269</v>
      </c>
      <c r="AN51" s="290">
        <v>0</v>
      </c>
      <c r="AO51" s="290">
        <v>111</v>
      </c>
      <c r="AP51" s="291">
        <v>123120</v>
      </c>
      <c r="AQ51" s="269"/>
      <c r="AR51" s="269"/>
      <c r="AS51" s="269"/>
      <c r="AT51" s="269"/>
      <c r="AU51" s="269"/>
      <c r="AV51" s="269"/>
      <c r="AW51" s="269"/>
      <c r="AX51" s="269"/>
      <c r="AY51" s="269"/>
      <c r="AZ51" s="269"/>
      <c r="BA51" s="269"/>
      <c r="BB51" s="269"/>
      <c r="BC51" s="269"/>
      <c r="BD51" s="269"/>
      <c r="BE51" s="271"/>
    </row>
    <row r="52" spans="1:57" x14ac:dyDescent="0.2">
      <c r="A52" s="304">
        <v>48</v>
      </c>
      <c r="B52" s="305" t="s">
        <v>439</v>
      </c>
      <c r="C52" s="306">
        <v>31073</v>
      </c>
      <c r="D52" s="306">
        <v>97</v>
      </c>
      <c r="E52" s="306">
        <v>4208</v>
      </c>
      <c r="F52" s="306">
        <v>48</v>
      </c>
      <c r="G52" s="306">
        <v>17747</v>
      </c>
      <c r="H52" s="306">
        <v>786</v>
      </c>
      <c r="I52" s="306">
        <v>1569</v>
      </c>
      <c r="J52" s="306">
        <v>377</v>
      </c>
      <c r="K52" s="306">
        <v>2987</v>
      </c>
      <c r="L52" s="306">
        <v>938</v>
      </c>
      <c r="M52" s="306">
        <v>6813</v>
      </c>
      <c r="N52" s="306">
        <v>372</v>
      </c>
      <c r="O52" s="306">
        <v>79</v>
      </c>
      <c r="P52" s="306">
        <v>4281</v>
      </c>
      <c r="Q52" s="306">
        <v>1489</v>
      </c>
      <c r="R52" s="306">
        <v>7628</v>
      </c>
      <c r="S52" s="306">
        <v>1212</v>
      </c>
      <c r="T52" s="306">
        <v>105</v>
      </c>
      <c r="U52" s="306">
        <v>3835</v>
      </c>
      <c r="V52" s="306">
        <v>69</v>
      </c>
      <c r="W52" s="306">
        <v>1980</v>
      </c>
      <c r="X52" s="306">
        <v>881</v>
      </c>
      <c r="Y52" s="306">
        <v>20566</v>
      </c>
      <c r="Z52" s="306">
        <v>1153</v>
      </c>
      <c r="AA52" s="306">
        <v>1892</v>
      </c>
      <c r="AB52" s="306">
        <v>1049</v>
      </c>
      <c r="AC52" s="306">
        <v>15476</v>
      </c>
      <c r="AD52" s="306">
        <v>2803</v>
      </c>
      <c r="AE52" s="306">
        <v>16275</v>
      </c>
      <c r="AF52" s="306">
        <v>12195</v>
      </c>
      <c r="AG52" s="306">
        <v>164</v>
      </c>
      <c r="AH52" s="306">
        <v>8806</v>
      </c>
      <c r="AI52" s="306">
        <v>11938</v>
      </c>
      <c r="AJ52" s="306">
        <v>18964</v>
      </c>
      <c r="AK52" s="306">
        <v>1168</v>
      </c>
      <c r="AL52" s="306">
        <v>6930</v>
      </c>
      <c r="AM52" s="306">
        <v>19424</v>
      </c>
      <c r="AN52" s="306">
        <v>277</v>
      </c>
      <c r="AO52" s="306">
        <v>348</v>
      </c>
      <c r="AP52" s="307">
        <v>228002</v>
      </c>
      <c r="AQ52" s="269"/>
      <c r="AR52" s="269"/>
      <c r="AS52" s="269"/>
      <c r="AT52" s="269"/>
      <c r="AU52" s="269"/>
      <c r="AV52" s="269"/>
      <c r="AW52" s="269"/>
      <c r="AX52" s="269"/>
      <c r="AY52" s="269"/>
      <c r="AZ52" s="269"/>
      <c r="BA52" s="269"/>
      <c r="BB52" s="269"/>
      <c r="BC52" s="269"/>
      <c r="BD52" s="269"/>
      <c r="BE52" s="271"/>
    </row>
    <row r="53" spans="1:57" x14ac:dyDescent="0.2">
      <c r="A53" s="56" t="s">
        <v>485</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397</v>
      </c>
      <c r="B1" s="308"/>
      <c r="C1" s="308"/>
      <c r="D1" s="308"/>
      <c r="E1" s="308" t="s">
        <v>611</v>
      </c>
      <c r="F1" s="308"/>
      <c r="G1" s="309" t="s">
        <v>177</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348</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2"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row>
    <row r="5" spans="1:56" x14ac:dyDescent="0.2">
      <c r="A5" s="267" t="s">
        <v>442</v>
      </c>
      <c r="B5" s="272" t="s">
        <v>443</v>
      </c>
      <c r="C5" s="442">
        <v>0.14092620603095934</v>
      </c>
      <c r="D5" s="442">
        <v>0</v>
      </c>
      <c r="E5" s="442">
        <v>0</v>
      </c>
      <c r="F5" s="442">
        <v>0</v>
      </c>
      <c r="G5" s="442">
        <v>0.19428635825773369</v>
      </c>
      <c r="H5" s="442">
        <v>7.6335877862595417E-3</v>
      </c>
      <c r="I5" s="442">
        <v>6.3734862970044612E-4</v>
      </c>
      <c r="J5" s="442">
        <v>2.6525198938992041E-3</v>
      </c>
      <c r="K5" s="442">
        <v>0</v>
      </c>
      <c r="L5" s="442">
        <v>1.0660980810234541E-3</v>
      </c>
      <c r="M5" s="442">
        <v>1.4677821811243211E-4</v>
      </c>
      <c r="N5" s="442">
        <v>0</v>
      </c>
      <c r="O5" s="442">
        <v>0</v>
      </c>
      <c r="P5" s="442">
        <v>0</v>
      </c>
      <c r="Q5" s="442">
        <v>0</v>
      </c>
      <c r="R5" s="442">
        <v>0</v>
      </c>
      <c r="S5" s="442">
        <v>0</v>
      </c>
      <c r="T5" s="442">
        <v>0</v>
      </c>
      <c r="U5" s="442">
        <v>0</v>
      </c>
      <c r="V5" s="442">
        <v>0</v>
      </c>
      <c r="W5" s="442">
        <v>0</v>
      </c>
      <c r="X5" s="442">
        <v>1.1350737797956867E-3</v>
      </c>
      <c r="Y5" s="442">
        <v>1.0697267334435477E-3</v>
      </c>
      <c r="Z5" s="442">
        <v>0</v>
      </c>
      <c r="AA5" s="442">
        <v>0</v>
      </c>
      <c r="AB5" s="442">
        <v>0</v>
      </c>
      <c r="AC5" s="442">
        <v>1.2923235978288964E-4</v>
      </c>
      <c r="AD5" s="442">
        <v>0</v>
      </c>
      <c r="AE5" s="442">
        <v>0</v>
      </c>
      <c r="AF5" s="442">
        <v>0</v>
      </c>
      <c r="AG5" s="442">
        <v>0</v>
      </c>
      <c r="AH5" s="442">
        <v>0</v>
      </c>
      <c r="AI5" s="442">
        <v>2.0941531244764618E-3</v>
      </c>
      <c r="AJ5" s="442">
        <v>1.6346762286437461E-3</v>
      </c>
      <c r="AK5" s="442">
        <v>2.5684931506849314E-3</v>
      </c>
      <c r="AL5" s="442">
        <v>0</v>
      </c>
      <c r="AM5" s="442">
        <v>2.0181219110378911E-2</v>
      </c>
      <c r="AN5" s="442">
        <v>0</v>
      </c>
      <c r="AO5" s="442">
        <v>0</v>
      </c>
      <c r="AP5" s="443">
        <v>3.6460206489416759E-2</v>
      </c>
      <c r="AQ5" s="442">
        <v>3.2797638570022957E-3</v>
      </c>
      <c r="AR5" s="442">
        <v>1.2017741412035444E-2</v>
      </c>
      <c r="AS5" s="442">
        <v>0</v>
      </c>
      <c r="AT5" s="442">
        <v>0</v>
      </c>
      <c r="AU5" s="442">
        <v>2.223511214230472E-3</v>
      </c>
      <c r="AV5" s="442">
        <v>-8.0000000000000002E-3</v>
      </c>
      <c r="AW5" s="443">
        <v>7.3195075967616725E-3</v>
      </c>
      <c r="AX5" s="442">
        <v>3.4645218764258967E-2</v>
      </c>
      <c r="AY5" s="443">
        <v>0.22059924709454401</v>
      </c>
      <c r="AZ5" s="443">
        <v>8.4668839188726697E-2</v>
      </c>
      <c r="BA5" s="442">
        <v>8.3164940810585841E-2</v>
      </c>
      <c r="BB5" s="443">
        <v>0</v>
      </c>
      <c r="BC5" s="442">
        <v>0.18476575501489653</v>
      </c>
      <c r="BD5" s="443">
        <v>0.13628389224655924</v>
      </c>
    </row>
    <row r="6" spans="1:56" x14ac:dyDescent="0.2">
      <c r="A6" s="267" t="s">
        <v>444</v>
      </c>
      <c r="B6" s="272" t="s">
        <v>445</v>
      </c>
      <c r="C6" s="442">
        <v>1.6091140218195863E-4</v>
      </c>
      <c r="D6" s="442">
        <v>0.12371134020618557</v>
      </c>
      <c r="E6" s="442">
        <v>2.376425855513308E-4</v>
      </c>
      <c r="F6" s="442">
        <v>0</v>
      </c>
      <c r="G6" s="442">
        <v>4.5078041359102944E-4</v>
      </c>
      <c r="H6" s="442">
        <v>0</v>
      </c>
      <c r="I6" s="442">
        <v>1.6571064372211598E-2</v>
      </c>
      <c r="J6" s="442">
        <v>0</v>
      </c>
      <c r="K6" s="442">
        <v>0</v>
      </c>
      <c r="L6" s="442">
        <v>0</v>
      </c>
      <c r="M6" s="442">
        <v>0</v>
      </c>
      <c r="N6" s="442">
        <v>0</v>
      </c>
      <c r="O6" s="442">
        <v>0</v>
      </c>
      <c r="P6" s="442">
        <v>0</v>
      </c>
      <c r="Q6" s="442">
        <v>0</v>
      </c>
      <c r="R6" s="442">
        <v>0</v>
      </c>
      <c r="S6" s="442">
        <v>0</v>
      </c>
      <c r="T6" s="442">
        <v>0</v>
      </c>
      <c r="U6" s="442">
        <v>0</v>
      </c>
      <c r="V6" s="442">
        <v>0</v>
      </c>
      <c r="W6" s="442">
        <v>0</v>
      </c>
      <c r="X6" s="442">
        <v>0</v>
      </c>
      <c r="Y6" s="442">
        <v>4.8623942429252163E-5</v>
      </c>
      <c r="Z6" s="442">
        <v>0</v>
      </c>
      <c r="AA6" s="442">
        <v>0</v>
      </c>
      <c r="AB6" s="442">
        <v>0</v>
      </c>
      <c r="AC6" s="442">
        <v>0</v>
      </c>
      <c r="AD6" s="442">
        <v>0</v>
      </c>
      <c r="AE6" s="442">
        <v>0</v>
      </c>
      <c r="AF6" s="442">
        <v>0</v>
      </c>
      <c r="AG6" s="442">
        <v>0</v>
      </c>
      <c r="AH6" s="442">
        <v>0</v>
      </c>
      <c r="AI6" s="442">
        <v>0</v>
      </c>
      <c r="AJ6" s="442">
        <v>0</v>
      </c>
      <c r="AK6" s="442">
        <v>0</v>
      </c>
      <c r="AL6" s="442">
        <v>0</v>
      </c>
      <c r="AM6" s="442">
        <v>1.3385502471169688E-3</v>
      </c>
      <c r="AN6" s="442">
        <v>0</v>
      </c>
      <c r="AO6" s="442">
        <v>0</v>
      </c>
      <c r="AP6" s="443">
        <v>3.4648818870009911E-4</v>
      </c>
      <c r="AQ6" s="442">
        <v>3.2797638570022957E-4</v>
      </c>
      <c r="AR6" s="442">
        <v>6.2940707886274014E-4</v>
      </c>
      <c r="AS6" s="442">
        <v>0</v>
      </c>
      <c r="AT6" s="442">
        <v>0</v>
      </c>
      <c r="AU6" s="442">
        <v>0</v>
      </c>
      <c r="AV6" s="442">
        <v>0.25600000000000001</v>
      </c>
      <c r="AW6" s="443">
        <v>5.6618200708603047E-4</v>
      </c>
      <c r="AX6" s="442">
        <v>6.3735324579383072E-4</v>
      </c>
      <c r="AY6" s="443">
        <v>7.1802972643067421E-5</v>
      </c>
      <c r="AZ6" s="443">
        <v>3.8688749014180912E-4</v>
      </c>
      <c r="BA6" s="442">
        <v>4.8978805291852124E-4</v>
      </c>
      <c r="BB6" s="443">
        <v>5.9054171902574355E-4</v>
      </c>
      <c r="BC6" s="442">
        <v>1.4612405932636809E-4</v>
      </c>
      <c r="BD6" s="443">
        <v>4.2543486460645081E-4</v>
      </c>
    </row>
    <row r="7" spans="1:56" x14ac:dyDescent="0.2">
      <c r="A7" s="267" t="s">
        <v>446</v>
      </c>
      <c r="B7" s="272" t="s">
        <v>249</v>
      </c>
      <c r="C7" s="442">
        <v>0</v>
      </c>
      <c r="D7" s="442">
        <v>0</v>
      </c>
      <c r="E7" s="442">
        <v>4.3488593155893533E-2</v>
      </c>
      <c r="F7" s="442">
        <v>0</v>
      </c>
      <c r="G7" s="442">
        <v>3.5217219811799177E-2</v>
      </c>
      <c r="H7" s="442">
        <v>0</v>
      </c>
      <c r="I7" s="442">
        <v>0</v>
      </c>
      <c r="J7" s="442">
        <v>0</v>
      </c>
      <c r="K7" s="442">
        <v>0</v>
      </c>
      <c r="L7" s="442">
        <v>0</v>
      </c>
      <c r="M7" s="442">
        <v>0</v>
      </c>
      <c r="N7" s="442">
        <v>0</v>
      </c>
      <c r="O7" s="442">
        <v>0</v>
      </c>
      <c r="P7" s="442">
        <v>0</v>
      </c>
      <c r="Q7" s="442">
        <v>0</v>
      </c>
      <c r="R7" s="442">
        <v>0</v>
      </c>
      <c r="S7" s="442">
        <v>0</v>
      </c>
      <c r="T7" s="442">
        <v>0</v>
      </c>
      <c r="U7" s="442">
        <v>0</v>
      </c>
      <c r="V7" s="442">
        <v>0</v>
      </c>
      <c r="W7" s="442">
        <v>0</v>
      </c>
      <c r="X7" s="442">
        <v>6.8104426787741201E-3</v>
      </c>
      <c r="Y7" s="442">
        <v>0</v>
      </c>
      <c r="Z7" s="442">
        <v>0</v>
      </c>
      <c r="AA7" s="442">
        <v>0</v>
      </c>
      <c r="AB7" s="442">
        <v>0</v>
      </c>
      <c r="AC7" s="442">
        <v>0</v>
      </c>
      <c r="AD7" s="442">
        <v>0</v>
      </c>
      <c r="AE7" s="442">
        <v>0</v>
      </c>
      <c r="AF7" s="442">
        <v>0</v>
      </c>
      <c r="AG7" s="442">
        <v>0</v>
      </c>
      <c r="AH7" s="442">
        <v>0</v>
      </c>
      <c r="AI7" s="442">
        <v>8.3766124979058472E-5</v>
      </c>
      <c r="AJ7" s="442">
        <v>3.6912043872600715E-4</v>
      </c>
      <c r="AK7" s="442">
        <v>0</v>
      </c>
      <c r="AL7" s="442">
        <v>0</v>
      </c>
      <c r="AM7" s="442">
        <v>4.8908566721581545E-3</v>
      </c>
      <c r="AN7" s="442">
        <v>0</v>
      </c>
      <c r="AO7" s="442">
        <v>0</v>
      </c>
      <c r="AP7" s="443">
        <v>4.0218945447846946E-3</v>
      </c>
      <c r="AQ7" s="442">
        <v>9.8392915710068872E-4</v>
      </c>
      <c r="AR7" s="442">
        <v>1.2293107009037892E-3</v>
      </c>
      <c r="AS7" s="442">
        <v>0</v>
      </c>
      <c r="AT7" s="442">
        <v>0</v>
      </c>
      <c r="AU7" s="442">
        <v>0</v>
      </c>
      <c r="AV7" s="442">
        <v>0.224</v>
      </c>
      <c r="AW7" s="443">
        <v>9.1056075366413147E-4</v>
      </c>
      <c r="AX7" s="442">
        <v>3.8856820041862522E-3</v>
      </c>
      <c r="AY7" s="443">
        <v>3.2157474176573768E-2</v>
      </c>
      <c r="AZ7" s="443">
        <v>1.2242757019775903E-2</v>
      </c>
      <c r="BA7" s="442">
        <v>1.1262448779678346E-2</v>
      </c>
      <c r="BB7" s="443">
        <v>0</v>
      </c>
      <c r="BC7" s="442">
        <v>2.6716348846837632E-2</v>
      </c>
      <c r="BD7" s="443">
        <v>1.845597845632933E-2</v>
      </c>
    </row>
    <row r="8" spans="1:56" x14ac:dyDescent="0.2">
      <c r="A8" s="267" t="s">
        <v>447</v>
      </c>
      <c r="B8" s="272" t="s">
        <v>27</v>
      </c>
      <c r="C8" s="442">
        <v>0</v>
      </c>
      <c r="D8" s="442">
        <v>0</v>
      </c>
      <c r="E8" s="442">
        <v>0</v>
      </c>
      <c r="F8" s="442">
        <v>0</v>
      </c>
      <c r="G8" s="442">
        <v>3.3808531019327212E-4</v>
      </c>
      <c r="H8" s="442">
        <v>0</v>
      </c>
      <c r="I8" s="442">
        <v>5.7361376673040155E-3</v>
      </c>
      <c r="J8" s="442">
        <v>5.3050397877984082E-3</v>
      </c>
      <c r="K8" s="442">
        <v>0.58754603280883833</v>
      </c>
      <c r="L8" s="442">
        <v>0</v>
      </c>
      <c r="M8" s="442">
        <v>6.8692206076618231E-2</v>
      </c>
      <c r="N8" s="442">
        <v>5.1075268817204304E-2</v>
      </c>
      <c r="O8" s="442">
        <v>0.15189873417721519</v>
      </c>
      <c r="P8" s="442">
        <v>2.3359028264424199E-4</v>
      </c>
      <c r="Q8" s="442">
        <v>0</v>
      </c>
      <c r="R8" s="442">
        <v>1.3109596224436288E-4</v>
      </c>
      <c r="S8" s="442">
        <v>0</v>
      </c>
      <c r="T8" s="442">
        <v>0</v>
      </c>
      <c r="U8" s="442">
        <v>0</v>
      </c>
      <c r="V8" s="442">
        <v>0</v>
      </c>
      <c r="W8" s="442">
        <v>0</v>
      </c>
      <c r="X8" s="442">
        <v>0</v>
      </c>
      <c r="Y8" s="442">
        <v>6.6614801128075463E-3</v>
      </c>
      <c r="Z8" s="442">
        <v>0.3018213356461405</v>
      </c>
      <c r="AA8" s="442">
        <v>0</v>
      </c>
      <c r="AB8" s="442">
        <v>0</v>
      </c>
      <c r="AC8" s="442">
        <v>0</v>
      </c>
      <c r="AD8" s="442">
        <v>0</v>
      </c>
      <c r="AE8" s="442">
        <v>0</v>
      </c>
      <c r="AF8" s="442">
        <v>0</v>
      </c>
      <c r="AG8" s="442">
        <v>0</v>
      </c>
      <c r="AH8" s="442">
        <v>0</v>
      </c>
      <c r="AI8" s="442">
        <v>8.3766124979058472E-5</v>
      </c>
      <c r="AJ8" s="442">
        <v>0</v>
      </c>
      <c r="AK8" s="442">
        <v>0</v>
      </c>
      <c r="AL8" s="442">
        <v>0</v>
      </c>
      <c r="AM8" s="442">
        <v>0</v>
      </c>
      <c r="AN8" s="442">
        <v>0</v>
      </c>
      <c r="AO8" s="442">
        <v>0</v>
      </c>
      <c r="AP8" s="443">
        <v>1.2100771045868019E-2</v>
      </c>
      <c r="AQ8" s="442">
        <v>-3.2797638570022957E-4</v>
      </c>
      <c r="AR8" s="442">
        <v>-1.9668971214460629E-5</v>
      </c>
      <c r="AS8" s="442">
        <v>0</v>
      </c>
      <c r="AT8" s="442">
        <v>0</v>
      </c>
      <c r="AU8" s="442">
        <v>-9.6674400618716169E-5</v>
      </c>
      <c r="AV8" s="442">
        <v>-1.6E-2</v>
      </c>
      <c r="AW8" s="443">
        <v>-3.5021567448620443E-5</v>
      </c>
      <c r="AX8" s="442">
        <v>9.9695084413091821E-3</v>
      </c>
      <c r="AY8" s="443">
        <v>1.6412108032701125E-4</v>
      </c>
      <c r="AZ8" s="443">
        <v>3.7200720205943185E-5</v>
      </c>
      <c r="BA8" s="442">
        <v>7.4110552925212309E-3</v>
      </c>
      <c r="BB8" s="443">
        <v>1.8684465319407536E-2</v>
      </c>
      <c r="BC8" s="442">
        <v>-2.2007906935210216E-2</v>
      </c>
      <c r="BD8" s="443">
        <v>2.1052446908360453E-4</v>
      </c>
    </row>
    <row r="9" spans="1:56" x14ac:dyDescent="0.2">
      <c r="A9" s="267" t="s">
        <v>448</v>
      </c>
      <c r="B9" s="272" t="s">
        <v>190</v>
      </c>
      <c r="C9" s="442">
        <v>0.13178643838702411</v>
      </c>
      <c r="D9" s="442">
        <v>4.1237113402061855E-2</v>
      </c>
      <c r="E9" s="442">
        <v>0.10503802281368821</v>
      </c>
      <c r="F9" s="442">
        <v>0</v>
      </c>
      <c r="G9" s="442">
        <v>0.20347100918465091</v>
      </c>
      <c r="H9" s="442">
        <v>2.5445292620865142E-3</v>
      </c>
      <c r="I9" s="442">
        <v>1.9120458891013384E-3</v>
      </c>
      <c r="J9" s="442">
        <v>5.3050397877984082E-3</v>
      </c>
      <c r="K9" s="442">
        <v>0</v>
      </c>
      <c r="L9" s="442">
        <v>0</v>
      </c>
      <c r="M9" s="442">
        <v>5.8711287244972844E-4</v>
      </c>
      <c r="N9" s="442">
        <v>0</v>
      </c>
      <c r="O9" s="442">
        <v>0</v>
      </c>
      <c r="P9" s="442">
        <v>0</v>
      </c>
      <c r="Q9" s="442">
        <v>0</v>
      </c>
      <c r="R9" s="442">
        <v>0</v>
      </c>
      <c r="S9" s="442">
        <v>0</v>
      </c>
      <c r="T9" s="442">
        <v>0</v>
      </c>
      <c r="U9" s="442">
        <v>0</v>
      </c>
      <c r="V9" s="442">
        <v>0</v>
      </c>
      <c r="W9" s="442">
        <v>0</v>
      </c>
      <c r="X9" s="442">
        <v>2.2701475595913734E-3</v>
      </c>
      <c r="Y9" s="442">
        <v>4.8623942429252163E-5</v>
      </c>
      <c r="Z9" s="442">
        <v>0</v>
      </c>
      <c r="AA9" s="442">
        <v>0</v>
      </c>
      <c r="AB9" s="442">
        <v>0</v>
      </c>
      <c r="AC9" s="442">
        <v>1.2923235978288964E-4</v>
      </c>
      <c r="AD9" s="442">
        <v>0</v>
      </c>
      <c r="AE9" s="442">
        <v>0</v>
      </c>
      <c r="AF9" s="442">
        <v>0</v>
      </c>
      <c r="AG9" s="442">
        <v>0</v>
      </c>
      <c r="AH9" s="442">
        <v>3.4067681126504656E-4</v>
      </c>
      <c r="AI9" s="442">
        <v>5.8636287485340924E-3</v>
      </c>
      <c r="AJ9" s="442">
        <v>5.9586585108626876E-3</v>
      </c>
      <c r="AK9" s="442">
        <v>1.7123287671232876E-3</v>
      </c>
      <c r="AL9" s="442">
        <v>0</v>
      </c>
      <c r="AM9" s="442">
        <v>0.15161655683690281</v>
      </c>
      <c r="AN9" s="442">
        <v>0</v>
      </c>
      <c r="AO9" s="442">
        <v>2.8735632183908046E-3</v>
      </c>
      <c r="AP9" s="443">
        <v>4.9569740616310386E-2</v>
      </c>
      <c r="AQ9" s="442">
        <v>5.9363725811741555E-2</v>
      </c>
      <c r="AR9" s="442">
        <v>9.2788371704218012E-2</v>
      </c>
      <c r="AS9" s="442">
        <v>0</v>
      </c>
      <c r="AT9" s="442">
        <v>0</v>
      </c>
      <c r="AU9" s="442">
        <v>0</v>
      </c>
      <c r="AV9" s="442">
        <v>-8.0000000000000002E-3</v>
      </c>
      <c r="AW9" s="443">
        <v>5.6122061836414258E-2</v>
      </c>
      <c r="AX9" s="442">
        <v>7.5747260467440666E-2</v>
      </c>
      <c r="AY9" s="443">
        <v>0.15763829765409432</v>
      </c>
      <c r="AZ9" s="443">
        <v>9.2938559290507858E-2</v>
      </c>
      <c r="BA9" s="442">
        <v>9.7114532787696953E-2</v>
      </c>
      <c r="BB9" s="443">
        <v>0.12729607427092132</v>
      </c>
      <c r="BC9" s="442">
        <v>5.2320531242135683E-2</v>
      </c>
      <c r="BD9" s="443">
        <v>7.7837036517223526E-2</v>
      </c>
    </row>
    <row r="10" spans="1:56" x14ac:dyDescent="0.2">
      <c r="A10" s="281" t="s">
        <v>449</v>
      </c>
      <c r="B10" s="283" t="s">
        <v>28</v>
      </c>
      <c r="C10" s="442">
        <v>4.2158787371673161E-3</v>
      </c>
      <c r="D10" s="442">
        <v>0</v>
      </c>
      <c r="E10" s="442">
        <v>2.1863117870722433E-2</v>
      </c>
      <c r="F10" s="442">
        <v>0</v>
      </c>
      <c r="G10" s="442">
        <v>1.1269510339775737E-3</v>
      </c>
      <c r="H10" s="442">
        <v>0.24681933842239187</v>
      </c>
      <c r="I10" s="442">
        <v>6.3734862970044612E-3</v>
      </c>
      <c r="J10" s="442">
        <v>0</v>
      </c>
      <c r="K10" s="442">
        <v>0</v>
      </c>
      <c r="L10" s="442">
        <v>1.0660980810234541E-3</v>
      </c>
      <c r="M10" s="442">
        <v>3.3758990165859387E-3</v>
      </c>
      <c r="N10" s="442">
        <v>0</v>
      </c>
      <c r="O10" s="442">
        <v>0</v>
      </c>
      <c r="P10" s="442">
        <v>1.4015416958654519E-3</v>
      </c>
      <c r="Q10" s="442">
        <v>1.3431833445265279E-3</v>
      </c>
      <c r="R10" s="442">
        <v>1.4420555846879916E-3</v>
      </c>
      <c r="S10" s="442">
        <v>8.2508250825082509E-4</v>
      </c>
      <c r="T10" s="442">
        <v>0</v>
      </c>
      <c r="U10" s="442">
        <v>2.6075619295958278E-3</v>
      </c>
      <c r="V10" s="442">
        <v>0</v>
      </c>
      <c r="W10" s="442">
        <v>1.5151515151515152E-3</v>
      </c>
      <c r="X10" s="442">
        <v>4.5402951191827468E-3</v>
      </c>
      <c r="Y10" s="442">
        <v>3.3064280851891471E-3</v>
      </c>
      <c r="Z10" s="442">
        <v>0</v>
      </c>
      <c r="AA10" s="442">
        <v>1.0570824524312897E-3</v>
      </c>
      <c r="AB10" s="442">
        <v>1.9065776930409914E-3</v>
      </c>
      <c r="AC10" s="442">
        <v>4.4585164125096922E-3</v>
      </c>
      <c r="AD10" s="442">
        <v>1.4270424545130217E-3</v>
      </c>
      <c r="AE10" s="442">
        <v>0</v>
      </c>
      <c r="AF10" s="442">
        <v>2.050020500205002E-3</v>
      </c>
      <c r="AG10" s="442">
        <v>0</v>
      </c>
      <c r="AH10" s="442">
        <v>3.2932091755621166E-3</v>
      </c>
      <c r="AI10" s="442">
        <v>6.7012899983246777E-4</v>
      </c>
      <c r="AJ10" s="442">
        <v>2.6893060535751953E-3</v>
      </c>
      <c r="AK10" s="442">
        <v>2.6541095890410957E-2</v>
      </c>
      <c r="AL10" s="442">
        <v>2.4531024531024531E-3</v>
      </c>
      <c r="AM10" s="442">
        <v>5.3027182866556841E-3</v>
      </c>
      <c r="AN10" s="442">
        <v>5.4151624548736461E-2</v>
      </c>
      <c r="AO10" s="442">
        <v>5.7471264367816091E-3</v>
      </c>
      <c r="AP10" s="443">
        <v>4.0964552942518049E-3</v>
      </c>
      <c r="AQ10" s="442">
        <v>7.5434568711052804E-3</v>
      </c>
      <c r="AR10" s="442">
        <v>1.4053479932732118E-2</v>
      </c>
      <c r="AS10" s="442">
        <v>0</v>
      </c>
      <c r="AT10" s="442">
        <v>4.0286842317299169E-5</v>
      </c>
      <c r="AU10" s="442">
        <v>2.4168600154679041E-3</v>
      </c>
      <c r="AV10" s="442">
        <v>0.77600000000000002</v>
      </c>
      <c r="AW10" s="443">
        <v>9.1931614552628656E-3</v>
      </c>
      <c r="AX10" s="442">
        <v>9.0859050778222799E-3</v>
      </c>
      <c r="AY10" s="443">
        <v>8.0624480710644285E-3</v>
      </c>
      <c r="AZ10" s="443">
        <v>8.7830900406231857E-3</v>
      </c>
      <c r="BA10" s="442">
        <v>8.8188613899810239E-3</v>
      </c>
      <c r="BB10" s="443">
        <v>1.7228711314367331E-2</v>
      </c>
      <c r="BC10" s="442">
        <v>-1.201464487794582E-3</v>
      </c>
      <c r="BD10" s="443">
        <v>3.447338181244024E-3</v>
      </c>
    </row>
    <row r="11" spans="1:56" x14ac:dyDescent="0.2">
      <c r="A11" s="281" t="s">
        <v>450</v>
      </c>
      <c r="B11" s="283" t="s">
        <v>284</v>
      </c>
      <c r="C11" s="442">
        <v>2.6904386444823479E-2</v>
      </c>
      <c r="D11" s="442">
        <v>0</v>
      </c>
      <c r="E11" s="442">
        <v>3.8022813688212928E-3</v>
      </c>
      <c r="F11" s="442">
        <v>0</v>
      </c>
      <c r="G11" s="442">
        <v>1.6791570406265846E-2</v>
      </c>
      <c r="H11" s="442">
        <v>6.3613231552162846E-3</v>
      </c>
      <c r="I11" s="442">
        <v>0.33460803059273425</v>
      </c>
      <c r="J11" s="442">
        <v>1.3262599469496022E-2</v>
      </c>
      <c r="K11" s="442">
        <v>0</v>
      </c>
      <c r="L11" s="442">
        <v>7.462686567164179E-3</v>
      </c>
      <c r="M11" s="442">
        <v>2.0695728753852928E-2</v>
      </c>
      <c r="N11" s="442">
        <v>0</v>
      </c>
      <c r="O11" s="442">
        <v>0</v>
      </c>
      <c r="P11" s="442">
        <v>3.7374445223078718E-3</v>
      </c>
      <c r="Q11" s="442">
        <v>1.3431833445265279E-3</v>
      </c>
      <c r="R11" s="442">
        <v>1.3109596224436288E-3</v>
      </c>
      <c r="S11" s="442">
        <v>5.7755775577557752E-3</v>
      </c>
      <c r="T11" s="442">
        <v>9.5238095238095247E-3</v>
      </c>
      <c r="U11" s="442">
        <v>7.3011734028683179E-3</v>
      </c>
      <c r="V11" s="442">
        <v>0</v>
      </c>
      <c r="W11" s="442">
        <v>1.5151515151515152E-3</v>
      </c>
      <c r="X11" s="442">
        <v>7.9455164585698068E-2</v>
      </c>
      <c r="Y11" s="442">
        <v>5.0034036759700473E-2</v>
      </c>
      <c r="Z11" s="442">
        <v>3.469210754553339E-3</v>
      </c>
      <c r="AA11" s="442">
        <v>3.1712473572938688E-3</v>
      </c>
      <c r="AB11" s="442">
        <v>3.8131553860819827E-3</v>
      </c>
      <c r="AC11" s="442">
        <v>8.4001033858878259E-3</v>
      </c>
      <c r="AD11" s="442">
        <v>4.6378879771673204E-3</v>
      </c>
      <c r="AE11" s="442">
        <v>2.4577572964669739E-4</v>
      </c>
      <c r="AF11" s="442">
        <v>1.8040180401804019E-3</v>
      </c>
      <c r="AG11" s="442">
        <v>1.8292682926829267E-2</v>
      </c>
      <c r="AH11" s="442">
        <v>1.2491483079718373E-3</v>
      </c>
      <c r="AI11" s="442">
        <v>7.4551851231362039E-3</v>
      </c>
      <c r="AJ11" s="442">
        <v>3.6912043872600717E-3</v>
      </c>
      <c r="AK11" s="442">
        <v>1.8835616438356163E-2</v>
      </c>
      <c r="AL11" s="442">
        <v>3.6075036075036075E-3</v>
      </c>
      <c r="AM11" s="442">
        <v>5.8690280065897861E-3</v>
      </c>
      <c r="AN11" s="442">
        <v>0.45487364620938631</v>
      </c>
      <c r="AO11" s="442">
        <v>0.10632183908045977</v>
      </c>
      <c r="AP11" s="443">
        <v>1.613582336997044E-2</v>
      </c>
      <c r="AQ11" s="442">
        <v>4.9196457855034438E-3</v>
      </c>
      <c r="AR11" s="442">
        <v>1.1703037872604074E-3</v>
      </c>
      <c r="AS11" s="442">
        <v>0</v>
      </c>
      <c r="AT11" s="442">
        <v>5.6401579244218843E-4</v>
      </c>
      <c r="AU11" s="442">
        <v>3.8669760247486465E-3</v>
      </c>
      <c r="AV11" s="442">
        <v>-0.2</v>
      </c>
      <c r="AW11" s="443">
        <v>9.5141924902085537E-4</v>
      </c>
      <c r="AX11" s="442">
        <v>1.391313164965851E-2</v>
      </c>
      <c r="AY11" s="443">
        <v>1.2791186697986439E-2</v>
      </c>
      <c r="AZ11" s="443">
        <v>5.2453015490379895E-3</v>
      </c>
      <c r="BA11" s="442">
        <v>1.3620390171051117E-2</v>
      </c>
      <c r="BB11" s="443">
        <v>2.4171009895007176E-2</v>
      </c>
      <c r="BC11" s="442">
        <v>-1.7128986954368704E-2</v>
      </c>
      <c r="BD11" s="443">
        <v>6.8815185831703233E-3</v>
      </c>
    </row>
    <row r="12" spans="1:56" x14ac:dyDescent="0.2">
      <c r="A12" s="281" t="s">
        <v>451</v>
      </c>
      <c r="B12" s="283" t="s">
        <v>29</v>
      </c>
      <c r="C12" s="442">
        <v>6.7808064879477353E-2</v>
      </c>
      <c r="D12" s="442">
        <v>0</v>
      </c>
      <c r="E12" s="442">
        <v>1.1406844106463879E-2</v>
      </c>
      <c r="F12" s="442">
        <v>2.0833333333333332E-2</v>
      </c>
      <c r="G12" s="442">
        <v>1.0536992167690313E-2</v>
      </c>
      <c r="H12" s="442">
        <v>0.11450381679389313</v>
      </c>
      <c r="I12" s="442">
        <v>3.6966220522625874E-2</v>
      </c>
      <c r="J12" s="442">
        <v>0.35809018567639256</v>
      </c>
      <c r="K12" s="442">
        <v>1.6739203213927017E-3</v>
      </c>
      <c r="L12" s="442">
        <v>0.21108742004264391</v>
      </c>
      <c r="M12" s="442">
        <v>3.493321591075884E-2</v>
      </c>
      <c r="N12" s="442">
        <v>5.3763440860215058E-3</v>
      </c>
      <c r="O12" s="442">
        <v>1.2658227848101266E-2</v>
      </c>
      <c r="P12" s="442">
        <v>9.1100210231254385E-3</v>
      </c>
      <c r="Q12" s="442">
        <v>4.7011417058428475E-3</v>
      </c>
      <c r="R12" s="442">
        <v>4.195070791819612E-3</v>
      </c>
      <c r="S12" s="442">
        <v>1.7326732673267328E-2</v>
      </c>
      <c r="T12" s="442">
        <v>1.9047619047619049E-2</v>
      </c>
      <c r="U12" s="442">
        <v>1.3820078226857888E-2</v>
      </c>
      <c r="V12" s="442">
        <v>0</v>
      </c>
      <c r="W12" s="442">
        <v>1.0101010101010102E-2</v>
      </c>
      <c r="X12" s="442">
        <v>3.7457434733257661E-2</v>
      </c>
      <c r="Y12" s="442">
        <v>5.7376252066517553E-3</v>
      </c>
      <c r="Z12" s="442">
        <v>0</v>
      </c>
      <c r="AA12" s="442">
        <v>8.9852008456659613E-3</v>
      </c>
      <c r="AB12" s="442">
        <v>1.4299332697807437E-2</v>
      </c>
      <c r="AC12" s="442">
        <v>0</v>
      </c>
      <c r="AD12" s="442">
        <v>0</v>
      </c>
      <c r="AE12" s="442">
        <v>6.1443932411674347E-5</v>
      </c>
      <c r="AF12" s="442">
        <v>4.1000410004100039E-4</v>
      </c>
      <c r="AG12" s="442">
        <v>0</v>
      </c>
      <c r="AH12" s="442">
        <v>9.0847149670679082E-4</v>
      </c>
      <c r="AI12" s="442">
        <v>9.8006366225498413E-3</v>
      </c>
      <c r="AJ12" s="442">
        <v>0.18408563594178443</v>
      </c>
      <c r="AK12" s="442">
        <v>2.5684931506849314E-3</v>
      </c>
      <c r="AL12" s="442">
        <v>3.8961038961038961E-3</v>
      </c>
      <c r="AM12" s="442">
        <v>4.6849258649093901E-3</v>
      </c>
      <c r="AN12" s="442">
        <v>0</v>
      </c>
      <c r="AO12" s="442">
        <v>8.6206896551724137E-3</v>
      </c>
      <c r="AP12" s="443">
        <v>3.1460250348681149E-2</v>
      </c>
      <c r="AQ12" s="442">
        <v>1.1151197113807805E-2</v>
      </c>
      <c r="AR12" s="442">
        <v>8.5658369638976026E-3</v>
      </c>
      <c r="AS12" s="442">
        <v>0</v>
      </c>
      <c r="AT12" s="442">
        <v>0</v>
      </c>
      <c r="AU12" s="442">
        <v>0</v>
      </c>
      <c r="AV12" s="442">
        <v>0.13600000000000001</v>
      </c>
      <c r="AW12" s="443">
        <v>5.381647531271341E-3</v>
      </c>
      <c r="AX12" s="442">
        <v>2.931462798125602E-2</v>
      </c>
      <c r="AY12" s="443">
        <v>3.8671029552052026E-3</v>
      </c>
      <c r="AZ12" s="443">
        <v>4.8323735547520204E-3</v>
      </c>
      <c r="BA12" s="442">
        <v>2.2674778056424653E-2</v>
      </c>
      <c r="BB12" s="443">
        <v>5.5586455994341789E-2</v>
      </c>
      <c r="BC12" s="442">
        <v>-5.5169950398999863E-2</v>
      </c>
      <c r="BD12" s="443">
        <v>1.6534942675941438E-3</v>
      </c>
    </row>
    <row r="13" spans="1:56" x14ac:dyDescent="0.2">
      <c r="A13" s="281" t="s">
        <v>452</v>
      </c>
      <c r="B13" s="283" t="s">
        <v>30</v>
      </c>
      <c r="C13" s="442">
        <v>7.080101696006179E-3</v>
      </c>
      <c r="D13" s="442">
        <v>2.0618556701030927E-2</v>
      </c>
      <c r="E13" s="442">
        <v>5.4420152091254753E-2</v>
      </c>
      <c r="F13" s="442">
        <v>2.0833333333333332E-2</v>
      </c>
      <c r="G13" s="442">
        <v>4.4514565842114157E-3</v>
      </c>
      <c r="H13" s="442">
        <v>6.3613231552162846E-3</v>
      </c>
      <c r="I13" s="442">
        <v>4.4614404079031233E-3</v>
      </c>
      <c r="J13" s="442">
        <v>7.9575596816976124E-2</v>
      </c>
      <c r="K13" s="442">
        <v>6.1935051891529966E-2</v>
      </c>
      <c r="L13" s="442">
        <v>1.0660980810234541E-3</v>
      </c>
      <c r="M13" s="442">
        <v>2.2603845589314546E-2</v>
      </c>
      <c r="N13" s="442">
        <v>2.1505376344086023E-2</v>
      </c>
      <c r="O13" s="442">
        <v>0</v>
      </c>
      <c r="P13" s="442">
        <v>3.0366736743751462E-3</v>
      </c>
      <c r="Q13" s="442">
        <v>1.3431833445265279E-3</v>
      </c>
      <c r="R13" s="442">
        <v>1.048767697954903E-3</v>
      </c>
      <c r="S13" s="442">
        <v>8.2508250825082509E-4</v>
      </c>
      <c r="T13" s="442">
        <v>0</v>
      </c>
      <c r="U13" s="442">
        <v>1.0430247718383311E-3</v>
      </c>
      <c r="V13" s="442">
        <v>0</v>
      </c>
      <c r="W13" s="442">
        <v>2.0202020202020202E-3</v>
      </c>
      <c r="X13" s="442">
        <v>2.2701475595913734E-3</v>
      </c>
      <c r="Y13" s="442">
        <v>1.2836720801322572E-2</v>
      </c>
      <c r="Z13" s="442">
        <v>5.6374674761491758E-2</v>
      </c>
      <c r="AA13" s="442">
        <v>1.1627906976744186E-2</v>
      </c>
      <c r="AB13" s="442">
        <v>1.2392755004766444E-2</v>
      </c>
      <c r="AC13" s="442">
        <v>1.6154044972861205E-3</v>
      </c>
      <c r="AD13" s="442">
        <v>3.5676061362825543E-4</v>
      </c>
      <c r="AE13" s="442">
        <v>1.2288786482334869E-4</v>
      </c>
      <c r="AF13" s="442">
        <v>6.0024600246002459E-2</v>
      </c>
      <c r="AG13" s="442">
        <v>0</v>
      </c>
      <c r="AH13" s="442">
        <v>1.0788099023393141E-2</v>
      </c>
      <c r="AI13" s="442">
        <v>4.0207739989948062E-3</v>
      </c>
      <c r="AJ13" s="442">
        <v>2.3201856148491878E-3</v>
      </c>
      <c r="AK13" s="442">
        <v>3.4246575342465752E-3</v>
      </c>
      <c r="AL13" s="442">
        <v>2.1645021645021645E-3</v>
      </c>
      <c r="AM13" s="442">
        <v>4.0671334431630971E-3</v>
      </c>
      <c r="AN13" s="442">
        <v>0</v>
      </c>
      <c r="AO13" s="442">
        <v>1.7241379310344827E-2</v>
      </c>
      <c r="AP13" s="443">
        <v>1.0394645661002974E-2</v>
      </c>
      <c r="AQ13" s="442">
        <v>9.8392915710068872E-4</v>
      </c>
      <c r="AR13" s="442">
        <v>1.6757963474720455E-2</v>
      </c>
      <c r="AS13" s="442">
        <v>0</v>
      </c>
      <c r="AT13" s="442">
        <v>0</v>
      </c>
      <c r="AU13" s="442">
        <v>0</v>
      </c>
      <c r="AV13" s="442">
        <v>-2.4E-2</v>
      </c>
      <c r="AW13" s="443">
        <v>9.9461251554082055E-3</v>
      </c>
      <c r="AX13" s="442">
        <v>1.4753279110023105E-2</v>
      </c>
      <c r="AY13" s="443">
        <v>1.6750607760875585E-2</v>
      </c>
      <c r="AZ13" s="443">
        <v>1.2413880332723242E-2</v>
      </c>
      <c r="BA13" s="442">
        <v>1.5274428513693991E-2</v>
      </c>
      <c r="BB13" s="443">
        <v>1.8677598555232818E-2</v>
      </c>
      <c r="BC13" s="442">
        <v>5.0088080335760612E-3</v>
      </c>
      <c r="BD13" s="443">
        <v>1.3100762274015141E-2</v>
      </c>
    </row>
    <row r="14" spans="1:56" x14ac:dyDescent="0.2">
      <c r="A14" s="281" t="s">
        <v>453</v>
      </c>
      <c r="B14" s="283" t="s">
        <v>454</v>
      </c>
      <c r="C14" s="442">
        <v>8.0455701090979305E-3</v>
      </c>
      <c r="D14" s="442">
        <v>2.0618556701030927E-2</v>
      </c>
      <c r="E14" s="442">
        <v>1.7347908745247147E-2</v>
      </c>
      <c r="F14" s="442">
        <v>0</v>
      </c>
      <c r="G14" s="442">
        <v>1.8425649405533328E-2</v>
      </c>
      <c r="H14" s="442">
        <v>1.0178117048346057E-2</v>
      </c>
      <c r="I14" s="442">
        <v>2.2307202039515615E-2</v>
      </c>
      <c r="J14" s="442">
        <v>1.8567639257294429E-2</v>
      </c>
      <c r="K14" s="442">
        <v>3.3478406427854036E-4</v>
      </c>
      <c r="L14" s="442">
        <v>0.26439232409381663</v>
      </c>
      <c r="M14" s="442">
        <v>7.7792455599589019E-3</v>
      </c>
      <c r="N14" s="442">
        <v>0</v>
      </c>
      <c r="O14" s="442">
        <v>0</v>
      </c>
      <c r="P14" s="442">
        <v>4.905395935529082E-3</v>
      </c>
      <c r="Q14" s="442">
        <v>1.3431833445265278E-2</v>
      </c>
      <c r="R14" s="442">
        <v>2.1237545883586787E-2</v>
      </c>
      <c r="S14" s="442">
        <v>4.0429042904290426E-2</v>
      </c>
      <c r="T14" s="442">
        <v>1.9047619047619049E-2</v>
      </c>
      <c r="U14" s="442">
        <v>4.0417209908735333E-2</v>
      </c>
      <c r="V14" s="442">
        <v>4.3478260869565216E-2</v>
      </c>
      <c r="W14" s="442">
        <v>3.8383838383838381E-2</v>
      </c>
      <c r="X14" s="442">
        <v>6.3564131668558455E-2</v>
      </c>
      <c r="Y14" s="442">
        <v>1.439268695905864E-2</v>
      </c>
      <c r="Z14" s="442">
        <v>0</v>
      </c>
      <c r="AA14" s="442">
        <v>3.9112050739957716E-2</v>
      </c>
      <c r="AB14" s="442">
        <v>1.4299332697807437E-2</v>
      </c>
      <c r="AC14" s="442">
        <v>5.3631429309899201E-3</v>
      </c>
      <c r="AD14" s="442">
        <v>3.2108455226542991E-3</v>
      </c>
      <c r="AE14" s="442">
        <v>4.3010752688172043E-4</v>
      </c>
      <c r="AF14" s="442">
        <v>1.9680196801968018E-3</v>
      </c>
      <c r="AG14" s="442">
        <v>6.0975609756097563E-3</v>
      </c>
      <c r="AH14" s="442">
        <v>1.9305019305019305E-3</v>
      </c>
      <c r="AI14" s="442">
        <v>4.6071368738482155E-3</v>
      </c>
      <c r="AJ14" s="442">
        <v>2.3729171060957602E-3</v>
      </c>
      <c r="AK14" s="442">
        <v>7.7054794520547941E-3</v>
      </c>
      <c r="AL14" s="442">
        <v>8.658008658008658E-3</v>
      </c>
      <c r="AM14" s="442">
        <v>2.5226523887973639E-3</v>
      </c>
      <c r="AN14" s="442">
        <v>1.444043321299639E-2</v>
      </c>
      <c r="AO14" s="442">
        <v>1.4367816091954023E-2</v>
      </c>
      <c r="AP14" s="443">
        <v>1.0092016736695292E-2</v>
      </c>
      <c r="AQ14" s="442">
        <v>1.6398819285011479E-3</v>
      </c>
      <c r="AR14" s="442">
        <v>2.8520008260967912E-3</v>
      </c>
      <c r="AS14" s="442">
        <v>3.1948881789137381E-5</v>
      </c>
      <c r="AT14" s="442">
        <v>0</v>
      </c>
      <c r="AU14" s="442">
        <v>0</v>
      </c>
      <c r="AV14" s="442">
        <v>3.2000000000000001E-2</v>
      </c>
      <c r="AW14" s="443">
        <v>1.7510783724310221E-3</v>
      </c>
      <c r="AX14" s="442">
        <v>9.4190670017599634E-3</v>
      </c>
      <c r="AY14" s="443">
        <v>8.0009026659417989E-3</v>
      </c>
      <c r="AZ14" s="443">
        <v>4.017677782241864E-3</v>
      </c>
      <c r="BA14" s="442">
        <v>9.0490350104782524E-3</v>
      </c>
      <c r="BB14" s="443">
        <v>1.6775504878835945E-2</v>
      </c>
      <c r="BC14" s="442">
        <v>-1.1064838492324428E-2</v>
      </c>
      <c r="BD14" s="443">
        <v>4.1139990000087718E-3</v>
      </c>
    </row>
    <row r="15" spans="1:56" x14ac:dyDescent="0.2">
      <c r="A15" s="281" t="s">
        <v>455</v>
      </c>
      <c r="B15" s="283" t="s">
        <v>31</v>
      </c>
      <c r="C15" s="442">
        <v>2.671129276220513E-3</v>
      </c>
      <c r="D15" s="442">
        <v>0</v>
      </c>
      <c r="E15" s="442">
        <v>0</v>
      </c>
      <c r="F15" s="442">
        <v>0</v>
      </c>
      <c r="G15" s="442">
        <v>1.9721643094607541E-3</v>
      </c>
      <c r="H15" s="442">
        <v>1.2722646310432571E-3</v>
      </c>
      <c r="I15" s="442">
        <v>1.2746972594008922E-3</v>
      </c>
      <c r="J15" s="442">
        <v>5.3050397877984082E-3</v>
      </c>
      <c r="K15" s="442">
        <v>3.3478406427854036E-4</v>
      </c>
      <c r="L15" s="442">
        <v>3.1982942430703624E-3</v>
      </c>
      <c r="M15" s="442">
        <v>8.7039483340672241E-2</v>
      </c>
      <c r="N15" s="442">
        <v>5.3763440860215058E-3</v>
      </c>
      <c r="O15" s="442">
        <v>1.2658227848101266E-2</v>
      </c>
      <c r="P15" s="442">
        <v>3.7374445223078718E-3</v>
      </c>
      <c r="Q15" s="442">
        <v>6.7159167226326392E-3</v>
      </c>
      <c r="R15" s="442">
        <v>4.4572627163083373E-3</v>
      </c>
      <c r="S15" s="442">
        <v>1.8976897689768978E-2</v>
      </c>
      <c r="T15" s="442">
        <v>3.8095238095238099E-2</v>
      </c>
      <c r="U15" s="442">
        <v>9.3872229465449802E-3</v>
      </c>
      <c r="V15" s="442">
        <v>0</v>
      </c>
      <c r="W15" s="442">
        <v>5.5555555555555558E-3</v>
      </c>
      <c r="X15" s="442">
        <v>6.8104426787741201E-3</v>
      </c>
      <c r="Y15" s="442">
        <v>5.7035884469512785E-2</v>
      </c>
      <c r="Z15" s="442">
        <v>0</v>
      </c>
      <c r="AA15" s="442">
        <v>4.7568710359408035E-3</v>
      </c>
      <c r="AB15" s="442">
        <v>9.5328884652049568E-4</v>
      </c>
      <c r="AC15" s="442">
        <v>1.9384853967433445E-4</v>
      </c>
      <c r="AD15" s="442">
        <v>0</v>
      </c>
      <c r="AE15" s="442">
        <v>1.2288786482334869E-4</v>
      </c>
      <c r="AF15" s="442">
        <v>0</v>
      </c>
      <c r="AG15" s="442">
        <v>0</v>
      </c>
      <c r="AH15" s="442">
        <v>2.2711787417669771E-4</v>
      </c>
      <c r="AI15" s="442">
        <v>2.0941531244764618E-3</v>
      </c>
      <c r="AJ15" s="442">
        <v>7.3824087745201429E-4</v>
      </c>
      <c r="AK15" s="442">
        <v>8.5616438356164379E-4</v>
      </c>
      <c r="AL15" s="442">
        <v>7.215007215007215E-4</v>
      </c>
      <c r="AM15" s="442">
        <v>1.6474464579901153E-3</v>
      </c>
      <c r="AN15" s="442">
        <v>2.8880866425992781E-2</v>
      </c>
      <c r="AO15" s="442">
        <v>2.8735632183908046E-3</v>
      </c>
      <c r="AP15" s="443">
        <v>9.3814966535381277E-3</v>
      </c>
      <c r="AQ15" s="442">
        <v>6.5595277140045915E-4</v>
      </c>
      <c r="AR15" s="442">
        <v>4.5238633793259444E-4</v>
      </c>
      <c r="AS15" s="442">
        <v>0</v>
      </c>
      <c r="AT15" s="442">
        <v>0</v>
      </c>
      <c r="AU15" s="442">
        <v>0</v>
      </c>
      <c r="AV15" s="442">
        <v>-1.208</v>
      </c>
      <c r="AW15" s="443">
        <v>-6.0120357453465089E-4</v>
      </c>
      <c r="AX15" s="442">
        <v>7.3730182297513597E-3</v>
      </c>
      <c r="AY15" s="443">
        <v>5.8416847028895567E-2</v>
      </c>
      <c r="AZ15" s="443">
        <v>2.0802642739163432E-2</v>
      </c>
      <c r="BA15" s="442">
        <v>2.069153790772179E-2</v>
      </c>
      <c r="BB15" s="443">
        <v>6.3036895123910761E-3</v>
      </c>
      <c r="BC15" s="442">
        <v>3.7943547405080248E-2</v>
      </c>
      <c r="BD15" s="443">
        <v>2.9881316830554117E-2</v>
      </c>
    </row>
    <row r="16" spans="1:56" x14ac:dyDescent="0.2">
      <c r="A16" s="281" t="s">
        <v>456</v>
      </c>
      <c r="B16" s="283" t="s">
        <v>32</v>
      </c>
      <c r="C16" s="442">
        <v>3.2182280436391724E-5</v>
      </c>
      <c r="D16" s="442">
        <v>0</v>
      </c>
      <c r="E16" s="442">
        <v>2.376425855513308E-4</v>
      </c>
      <c r="F16" s="442">
        <v>0</v>
      </c>
      <c r="G16" s="442">
        <v>0</v>
      </c>
      <c r="H16" s="442">
        <v>0</v>
      </c>
      <c r="I16" s="442">
        <v>3.1867431485022306E-3</v>
      </c>
      <c r="J16" s="442">
        <v>0</v>
      </c>
      <c r="K16" s="442">
        <v>0</v>
      </c>
      <c r="L16" s="442">
        <v>1.0660980810234541E-3</v>
      </c>
      <c r="M16" s="442">
        <v>8.3663584324086306E-3</v>
      </c>
      <c r="N16" s="442">
        <v>0.53494623655913975</v>
      </c>
      <c r="O16" s="442">
        <v>0</v>
      </c>
      <c r="P16" s="442">
        <v>0.23615977575332867</v>
      </c>
      <c r="Q16" s="442">
        <v>0.11954331766286098</v>
      </c>
      <c r="R16" s="442">
        <v>9.5437860513896175E-2</v>
      </c>
      <c r="S16" s="442">
        <v>2.3102310231023101E-2</v>
      </c>
      <c r="T16" s="442">
        <v>9.5238095238095247E-3</v>
      </c>
      <c r="U16" s="442">
        <v>4.589308996088657E-2</v>
      </c>
      <c r="V16" s="442">
        <v>0</v>
      </c>
      <c r="W16" s="442">
        <v>5.5050505050505051E-2</v>
      </c>
      <c r="X16" s="442">
        <v>4.5402951191827468E-3</v>
      </c>
      <c r="Y16" s="442">
        <v>2.4798210638918603E-2</v>
      </c>
      <c r="Z16" s="442">
        <v>0</v>
      </c>
      <c r="AA16" s="442">
        <v>0</v>
      </c>
      <c r="AB16" s="442">
        <v>0</v>
      </c>
      <c r="AC16" s="442">
        <v>0</v>
      </c>
      <c r="AD16" s="442">
        <v>0</v>
      </c>
      <c r="AE16" s="442">
        <v>0</v>
      </c>
      <c r="AF16" s="442">
        <v>8.2000820008200083E-5</v>
      </c>
      <c r="AG16" s="442">
        <v>0</v>
      </c>
      <c r="AH16" s="442">
        <v>0</v>
      </c>
      <c r="AI16" s="442">
        <v>0</v>
      </c>
      <c r="AJ16" s="442">
        <v>0</v>
      </c>
      <c r="AK16" s="442">
        <v>0</v>
      </c>
      <c r="AL16" s="442">
        <v>0</v>
      </c>
      <c r="AM16" s="442">
        <v>0</v>
      </c>
      <c r="AN16" s="442">
        <v>0</v>
      </c>
      <c r="AO16" s="442">
        <v>2.8735632183908046E-3</v>
      </c>
      <c r="AP16" s="443">
        <v>1.3206024508556943E-2</v>
      </c>
      <c r="AQ16" s="442">
        <v>0</v>
      </c>
      <c r="AR16" s="442">
        <v>-1.1801382728676376E-4</v>
      </c>
      <c r="AS16" s="442">
        <v>0</v>
      </c>
      <c r="AT16" s="442">
        <v>-1.2488921118362743E-3</v>
      </c>
      <c r="AU16" s="442">
        <v>-1.3534416086620263E-3</v>
      </c>
      <c r="AV16" s="442">
        <v>-2.4E-2</v>
      </c>
      <c r="AW16" s="443">
        <v>-3.5021567448620443E-4</v>
      </c>
      <c r="AX16" s="442">
        <v>1.0686530842827242E-2</v>
      </c>
      <c r="AY16" s="443">
        <v>2.9336643108453259E-3</v>
      </c>
      <c r="AZ16" s="443">
        <v>8.4073627665431601E-4</v>
      </c>
      <c r="BA16" s="442">
        <v>8.6636280180177761E-3</v>
      </c>
      <c r="BB16" s="443">
        <v>1.9673279360566918E-2</v>
      </c>
      <c r="BC16" s="442">
        <v>-2.1423410697904745E-2</v>
      </c>
      <c r="BD16" s="443">
        <v>1.6315646353979351E-3</v>
      </c>
    </row>
    <row r="17" spans="1:56" x14ac:dyDescent="0.2">
      <c r="A17" s="281" t="s">
        <v>457</v>
      </c>
      <c r="B17" s="283" t="s">
        <v>33</v>
      </c>
      <c r="C17" s="442">
        <v>0</v>
      </c>
      <c r="D17" s="442">
        <v>0</v>
      </c>
      <c r="E17" s="442">
        <v>0</v>
      </c>
      <c r="F17" s="442">
        <v>0</v>
      </c>
      <c r="G17" s="442">
        <v>1.5777314475686032E-3</v>
      </c>
      <c r="H17" s="442">
        <v>0</v>
      </c>
      <c r="I17" s="442">
        <v>1.2746972594008922E-3</v>
      </c>
      <c r="J17" s="442">
        <v>5.3050397877984082E-3</v>
      </c>
      <c r="K17" s="442">
        <v>0</v>
      </c>
      <c r="L17" s="442">
        <v>2.1321961620469083E-3</v>
      </c>
      <c r="M17" s="442">
        <v>1.042125348598268E-2</v>
      </c>
      <c r="N17" s="442">
        <v>8.0645161290322578E-3</v>
      </c>
      <c r="O17" s="442">
        <v>0.44303797468354428</v>
      </c>
      <c r="P17" s="442">
        <v>6.844195281476291E-2</v>
      </c>
      <c r="Q17" s="442">
        <v>3.9623908663532575E-2</v>
      </c>
      <c r="R17" s="442">
        <v>2.0188778185631882E-2</v>
      </c>
      <c r="S17" s="442">
        <v>3.7953795379537955E-2</v>
      </c>
      <c r="T17" s="442">
        <v>4.7619047619047616E-2</v>
      </c>
      <c r="U17" s="442">
        <v>6.6753585397653192E-2</v>
      </c>
      <c r="V17" s="442">
        <v>4.3478260869565216E-2</v>
      </c>
      <c r="W17" s="442">
        <v>2.4747474747474747E-2</v>
      </c>
      <c r="X17" s="442">
        <v>1.70261066969353E-2</v>
      </c>
      <c r="Y17" s="442">
        <v>9.5789166585626764E-3</v>
      </c>
      <c r="Z17" s="442">
        <v>0</v>
      </c>
      <c r="AA17" s="442">
        <v>5.2854122621564484E-4</v>
      </c>
      <c r="AB17" s="442">
        <v>0</v>
      </c>
      <c r="AC17" s="442">
        <v>0</v>
      </c>
      <c r="AD17" s="442">
        <v>0</v>
      </c>
      <c r="AE17" s="442">
        <v>0</v>
      </c>
      <c r="AF17" s="442">
        <v>0</v>
      </c>
      <c r="AG17" s="442">
        <v>0</v>
      </c>
      <c r="AH17" s="442">
        <v>2.2711787417669771E-4</v>
      </c>
      <c r="AI17" s="442">
        <v>1.6753224995811694E-4</v>
      </c>
      <c r="AJ17" s="442">
        <v>1.6874077198903185E-3</v>
      </c>
      <c r="AK17" s="442">
        <v>0</v>
      </c>
      <c r="AL17" s="442">
        <v>2.886002886002886E-4</v>
      </c>
      <c r="AM17" s="442">
        <v>4.6334431630971993E-4</v>
      </c>
      <c r="AN17" s="442">
        <v>0</v>
      </c>
      <c r="AO17" s="442">
        <v>2.8735632183908046E-3</v>
      </c>
      <c r="AP17" s="443">
        <v>5.5657406513977947E-3</v>
      </c>
      <c r="AQ17" s="442">
        <v>0</v>
      </c>
      <c r="AR17" s="442">
        <v>5.6056567961212792E-4</v>
      </c>
      <c r="AS17" s="442">
        <v>0</v>
      </c>
      <c r="AT17" s="442">
        <v>0</v>
      </c>
      <c r="AU17" s="442">
        <v>-1.6434648105181748E-3</v>
      </c>
      <c r="AV17" s="442">
        <v>-1.6E-2</v>
      </c>
      <c r="AW17" s="443">
        <v>2.2180326050792945E-4</v>
      </c>
      <c r="AX17" s="442">
        <v>4.7330721150712317E-3</v>
      </c>
      <c r="AY17" s="443">
        <v>6.7699945634892139E-4</v>
      </c>
      <c r="AZ17" s="443">
        <v>3.8688749014180912E-4</v>
      </c>
      <c r="BA17" s="442">
        <v>3.6747486156127303E-3</v>
      </c>
      <c r="BB17" s="443">
        <v>8.8855928420850244E-3</v>
      </c>
      <c r="BC17" s="442">
        <v>-9.6604239221321116E-3</v>
      </c>
      <c r="BD17" s="443">
        <v>3.4648818870009911E-4</v>
      </c>
    </row>
    <row r="18" spans="1:56" x14ac:dyDescent="0.2">
      <c r="A18" s="281" t="s">
        <v>458</v>
      </c>
      <c r="B18" s="283" t="s">
        <v>34</v>
      </c>
      <c r="C18" s="442">
        <v>1.4160203392012357E-3</v>
      </c>
      <c r="D18" s="442">
        <v>0</v>
      </c>
      <c r="E18" s="442">
        <v>1.6634980988593155E-3</v>
      </c>
      <c r="F18" s="442">
        <v>2.0833333333333332E-2</v>
      </c>
      <c r="G18" s="442">
        <v>8.4521327548318023E-3</v>
      </c>
      <c r="H18" s="442">
        <v>2.5445292620865142E-3</v>
      </c>
      <c r="I18" s="442">
        <v>5.7361376673040155E-3</v>
      </c>
      <c r="J18" s="442">
        <v>7.9575596816976128E-3</v>
      </c>
      <c r="K18" s="442">
        <v>6.6956812855708072E-4</v>
      </c>
      <c r="L18" s="442">
        <v>2.1321961620469083E-3</v>
      </c>
      <c r="M18" s="442">
        <v>1.1008366358432409E-2</v>
      </c>
      <c r="N18" s="442">
        <v>0</v>
      </c>
      <c r="O18" s="442">
        <v>0</v>
      </c>
      <c r="P18" s="442">
        <v>7.3580939032936235E-2</v>
      </c>
      <c r="Q18" s="442">
        <v>3.760913364674278E-2</v>
      </c>
      <c r="R18" s="442">
        <v>3.3691662296801261E-2</v>
      </c>
      <c r="S18" s="442">
        <v>4.0429042904290426E-2</v>
      </c>
      <c r="T18" s="442">
        <v>2.8571428571428571E-2</v>
      </c>
      <c r="U18" s="442">
        <v>2.8161668839634942E-2</v>
      </c>
      <c r="V18" s="442">
        <v>2.8985507246376812E-2</v>
      </c>
      <c r="W18" s="442">
        <v>1.0606060606060607E-2</v>
      </c>
      <c r="X18" s="442">
        <v>1.5891032917139614E-2</v>
      </c>
      <c r="Y18" s="442">
        <v>0.10196440727414179</v>
      </c>
      <c r="Z18" s="442">
        <v>0</v>
      </c>
      <c r="AA18" s="442">
        <v>1.0570824524312897E-3</v>
      </c>
      <c r="AB18" s="442">
        <v>0</v>
      </c>
      <c r="AC18" s="442">
        <v>3.0369604548979062E-3</v>
      </c>
      <c r="AD18" s="442">
        <v>0</v>
      </c>
      <c r="AE18" s="442">
        <v>3.6866359447004608E-4</v>
      </c>
      <c r="AF18" s="442">
        <v>1.3120131201312013E-3</v>
      </c>
      <c r="AG18" s="442">
        <v>0</v>
      </c>
      <c r="AH18" s="442">
        <v>4.4287985464456052E-3</v>
      </c>
      <c r="AI18" s="442">
        <v>2.5129837493717539E-4</v>
      </c>
      <c r="AJ18" s="442">
        <v>3.1638894747943472E-4</v>
      </c>
      <c r="AK18" s="442">
        <v>2.5684931506849314E-3</v>
      </c>
      <c r="AL18" s="442">
        <v>1.0101010101010101E-3</v>
      </c>
      <c r="AM18" s="442">
        <v>2.0593080724876441E-3</v>
      </c>
      <c r="AN18" s="442">
        <v>0</v>
      </c>
      <c r="AO18" s="442">
        <v>2.8735632183908046E-3</v>
      </c>
      <c r="AP18" s="443">
        <v>1.4855132849711844E-2</v>
      </c>
      <c r="AQ18" s="442">
        <v>1.9678583142013774E-3</v>
      </c>
      <c r="AR18" s="442">
        <v>9.2444164707964954E-4</v>
      </c>
      <c r="AS18" s="442">
        <v>0</v>
      </c>
      <c r="AT18" s="442">
        <v>7.2516316171138508E-4</v>
      </c>
      <c r="AU18" s="442">
        <v>4.3503480278422272E-3</v>
      </c>
      <c r="AV18" s="442">
        <v>-0.2</v>
      </c>
      <c r="AW18" s="443">
        <v>8.0549605131827022E-4</v>
      </c>
      <c r="AX18" s="442">
        <v>1.2765171542177576E-2</v>
      </c>
      <c r="AY18" s="443">
        <v>3.8004287663223543E-2</v>
      </c>
      <c r="AZ18" s="443">
        <v>1.4296236775143967E-2</v>
      </c>
      <c r="BA18" s="442">
        <v>1.935064274645305E-2</v>
      </c>
      <c r="BB18" s="443">
        <v>2.0250087551243228E-2</v>
      </c>
      <c r="BC18" s="442">
        <v>7.2574949465429479E-3</v>
      </c>
      <c r="BD18" s="443">
        <v>1.877615108639398E-2</v>
      </c>
    </row>
    <row r="19" spans="1:56" x14ac:dyDescent="0.2">
      <c r="A19" s="281" t="s">
        <v>459</v>
      </c>
      <c r="B19" s="285" t="s">
        <v>268</v>
      </c>
      <c r="C19" s="442">
        <v>0</v>
      </c>
      <c r="D19" s="442">
        <v>0</v>
      </c>
      <c r="E19" s="442">
        <v>0</v>
      </c>
      <c r="F19" s="442">
        <v>0</v>
      </c>
      <c r="G19" s="442">
        <v>0</v>
      </c>
      <c r="H19" s="442">
        <v>0</v>
      </c>
      <c r="I19" s="442">
        <v>6.3734862970044612E-4</v>
      </c>
      <c r="J19" s="442">
        <v>0</v>
      </c>
      <c r="K19" s="442">
        <v>0</v>
      </c>
      <c r="L19" s="442">
        <v>0</v>
      </c>
      <c r="M19" s="442">
        <v>2.2016732716864818E-3</v>
      </c>
      <c r="N19" s="442">
        <v>0</v>
      </c>
      <c r="O19" s="442">
        <v>0</v>
      </c>
      <c r="P19" s="442">
        <v>1.16795141322121E-3</v>
      </c>
      <c r="Q19" s="442">
        <v>0.16319677635997312</v>
      </c>
      <c r="R19" s="442">
        <v>4.1033036182485577E-2</v>
      </c>
      <c r="S19" s="442">
        <v>1.5676567656765675E-2</v>
      </c>
      <c r="T19" s="442">
        <v>0</v>
      </c>
      <c r="U19" s="442">
        <v>1.3559322033898305E-2</v>
      </c>
      <c r="V19" s="442">
        <v>0</v>
      </c>
      <c r="W19" s="442">
        <v>8.0808080808080808E-3</v>
      </c>
      <c r="X19" s="442">
        <v>0</v>
      </c>
      <c r="Y19" s="442">
        <v>6.8073519400953025E-3</v>
      </c>
      <c r="Z19" s="442">
        <v>0</v>
      </c>
      <c r="AA19" s="442">
        <v>1.0570824524312896E-2</v>
      </c>
      <c r="AB19" s="442">
        <v>0</v>
      </c>
      <c r="AC19" s="442">
        <v>0</v>
      </c>
      <c r="AD19" s="442">
        <v>0</v>
      </c>
      <c r="AE19" s="442">
        <v>0</v>
      </c>
      <c r="AF19" s="442">
        <v>0</v>
      </c>
      <c r="AG19" s="442">
        <v>0</v>
      </c>
      <c r="AH19" s="442">
        <v>3.4067681126504656E-4</v>
      </c>
      <c r="AI19" s="442">
        <v>0</v>
      </c>
      <c r="AJ19" s="442">
        <v>0</v>
      </c>
      <c r="AK19" s="442">
        <v>0</v>
      </c>
      <c r="AL19" s="442">
        <v>6.6378066378066378E-3</v>
      </c>
      <c r="AM19" s="442">
        <v>0</v>
      </c>
      <c r="AN19" s="442">
        <v>0</v>
      </c>
      <c r="AO19" s="442">
        <v>0</v>
      </c>
      <c r="AP19" s="443">
        <v>3.8289137814580573E-3</v>
      </c>
      <c r="AQ19" s="442">
        <v>0</v>
      </c>
      <c r="AR19" s="442">
        <v>3.9337942428921259E-5</v>
      </c>
      <c r="AS19" s="442">
        <v>0</v>
      </c>
      <c r="AT19" s="442">
        <v>6.6876158246716626E-3</v>
      </c>
      <c r="AU19" s="442">
        <v>4.8240525908739368E-2</v>
      </c>
      <c r="AV19" s="442">
        <v>0.224</v>
      </c>
      <c r="AW19" s="443">
        <v>4.0683387519480745E-3</v>
      </c>
      <c r="AX19" s="442">
        <v>5.6854806585017849E-3</v>
      </c>
      <c r="AY19" s="443">
        <v>1.4658063986706193E-2</v>
      </c>
      <c r="AZ19" s="443">
        <v>7.908873115783522E-3</v>
      </c>
      <c r="BA19" s="442">
        <v>8.0266359054789356E-3</v>
      </c>
      <c r="BB19" s="443">
        <v>1.0368813903824102E-2</v>
      </c>
      <c r="BC19" s="442">
        <v>5.000690030280152E-3</v>
      </c>
      <c r="BD19" s="443">
        <v>6.5306444680309824E-3</v>
      </c>
    </row>
    <row r="20" spans="1:56" x14ac:dyDescent="0.2">
      <c r="A20" s="281" t="s">
        <v>460</v>
      </c>
      <c r="B20" s="285" t="s">
        <v>269</v>
      </c>
      <c r="C20" s="442">
        <v>0</v>
      </c>
      <c r="D20" s="442">
        <v>0</v>
      </c>
      <c r="E20" s="442">
        <v>0</v>
      </c>
      <c r="F20" s="442">
        <v>0</v>
      </c>
      <c r="G20" s="442">
        <v>0</v>
      </c>
      <c r="H20" s="442">
        <v>0</v>
      </c>
      <c r="I20" s="442">
        <v>0</v>
      </c>
      <c r="J20" s="442">
        <v>0</v>
      </c>
      <c r="K20" s="442">
        <v>0</v>
      </c>
      <c r="L20" s="442">
        <v>3.1982942430703624E-3</v>
      </c>
      <c r="M20" s="442">
        <v>1.4677821811243212E-3</v>
      </c>
      <c r="N20" s="442">
        <v>0</v>
      </c>
      <c r="O20" s="442">
        <v>0</v>
      </c>
      <c r="P20" s="442">
        <v>4.6718056528848397E-4</v>
      </c>
      <c r="Q20" s="442">
        <v>5.3727333781061117E-3</v>
      </c>
      <c r="R20" s="442">
        <v>0.15246460409019402</v>
      </c>
      <c r="S20" s="442">
        <v>1.6501650165016502E-3</v>
      </c>
      <c r="T20" s="442">
        <v>0</v>
      </c>
      <c r="U20" s="442">
        <v>2.6075619295958278E-3</v>
      </c>
      <c r="V20" s="442">
        <v>0</v>
      </c>
      <c r="W20" s="442">
        <v>1.0101010101010101E-3</v>
      </c>
      <c r="X20" s="442">
        <v>0</v>
      </c>
      <c r="Y20" s="442">
        <v>9.7247884858504325E-5</v>
      </c>
      <c r="Z20" s="442">
        <v>0</v>
      </c>
      <c r="AA20" s="442">
        <v>5.2854122621564484E-4</v>
      </c>
      <c r="AB20" s="442">
        <v>0</v>
      </c>
      <c r="AC20" s="442">
        <v>0</v>
      </c>
      <c r="AD20" s="442">
        <v>0</v>
      </c>
      <c r="AE20" s="442">
        <v>0</v>
      </c>
      <c r="AF20" s="442">
        <v>0</v>
      </c>
      <c r="AG20" s="442">
        <v>0</v>
      </c>
      <c r="AH20" s="442">
        <v>0</v>
      </c>
      <c r="AI20" s="442">
        <v>0</v>
      </c>
      <c r="AJ20" s="442">
        <v>0</v>
      </c>
      <c r="AK20" s="442">
        <v>0</v>
      </c>
      <c r="AL20" s="442">
        <v>9.8124098124098124E-3</v>
      </c>
      <c r="AM20" s="442">
        <v>0</v>
      </c>
      <c r="AN20" s="442">
        <v>0</v>
      </c>
      <c r="AO20" s="442">
        <v>0</v>
      </c>
      <c r="AP20" s="443">
        <v>5.5745125042762781E-3</v>
      </c>
      <c r="AQ20" s="442">
        <v>0</v>
      </c>
      <c r="AR20" s="442">
        <v>2.9503456821690941E-5</v>
      </c>
      <c r="AS20" s="442">
        <v>0</v>
      </c>
      <c r="AT20" s="442">
        <v>3.948110547095319E-3</v>
      </c>
      <c r="AU20" s="442">
        <v>8.2173240525908742E-2</v>
      </c>
      <c r="AV20" s="442">
        <v>0.104</v>
      </c>
      <c r="AW20" s="443">
        <v>5.6267985034116844E-3</v>
      </c>
      <c r="AX20" s="442">
        <v>8.093661956529611E-3</v>
      </c>
      <c r="AY20" s="443">
        <v>7.8244725045902616E-2</v>
      </c>
      <c r="AZ20" s="443">
        <v>3.1962858800946389E-2</v>
      </c>
      <c r="BA20" s="442">
        <v>2.6397702546094946E-2</v>
      </c>
      <c r="BB20" s="443">
        <v>1.5347217930494613E-2</v>
      </c>
      <c r="BC20" s="442">
        <v>5.1606146952095665E-2</v>
      </c>
      <c r="BD20" s="443">
        <v>3.3455846878536151E-2</v>
      </c>
    </row>
    <row r="21" spans="1:56" x14ac:dyDescent="0.2">
      <c r="A21" s="281" t="s">
        <v>461</v>
      </c>
      <c r="B21" s="285" t="s">
        <v>270</v>
      </c>
      <c r="C21" s="442">
        <v>3.8618736523670066E-4</v>
      </c>
      <c r="D21" s="442">
        <v>0</v>
      </c>
      <c r="E21" s="442">
        <v>0</v>
      </c>
      <c r="F21" s="442">
        <v>0</v>
      </c>
      <c r="G21" s="442">
        <v>0</v>
      </c>
      <c r="H21" s="442">
        <v>0</v>
      </c>
      <c r="I21" s="442">
        <v>0</v>
      </c>
      <c r="J21" s="442">
        <v>0</v>
      </c>
      <c r="K21" s="442">
        <v>0</v>
      </c>
      <c r="L21" s="442">
        <v>0</v>
      </c>
      <c r="M21" s="442">
        <v>0</v>
      </c>
      <c r="N21" s="442">
        <v>0</v>
      </c>
      <c r="O21" s="442">
        <v>0</v>
      </c>
      <c r="P21" s="442">
        <v>0</v>
      </c>
      <c r="Q21" s="442">
        <v>2.6863666890530559E-3</v>
      </c>
      <c r="R21" s="442">
        <v>5.7682223387519665E-3</v>
      </c>
      <c r="S21" s="442">
        <v>8.8283828382838284E-2</v>
      </c>
      <c r="T21" s="442">
        <v>0</v>
      </c>
      <c r="U21" s="442">
        <v>7.8226857887874835E-4</v>
      </c>
      <c r="V21" s="442">
        <v>0</v>
      </c>
      <c r="W21" s="442">
        <v>5.0505050505050505E-4</v>
      </c>
      <c r="X21" s="442">
        <v>0</v>
      </c>
      <c r="Y21" s="442">
        <v>1.9449576971700865E-4</v>
      </c>
      <c r="Z21" s="442">
        <v>0</v>
      </c>
      <c r="AA21" s="442">
        <v>0</v>
      </c>
      <c r="AB21" s="442">
        <v>0</v>
      </c>
      <c r="AC21" s="442">
        <v>1.1630912380460067E-3</v>
      </c>
      <c r="AD21" s="442">
        <v>0</v>
      </c>
      <c r="AE21" s="442">
        <v>0</v>
      </c>
      <c r="AF21" s="442">
        <v>0</v>
      </c>
      <c r="AG21" s="442">
        <v>0</v>
      </c>
      <c r="AH21" s="442">
        <v>3.1796502384737681E-3</v>
      </c>
      <c r="AI21" s="442">
        <v>0</v>
      </c>
      <c r="AJ21" s="442">
        <v>1.4026576671588272E-2</v>
      </c>
      <c r="AK21" s="442">
        <v>0</v>
      </c>
      <c r="AL21" s="442">
        <v>3.6075036075036075E-3</v>
      </c>
      <c r="AM21" s="442">
        <v>2.0593080724876442E-4</v>
      </c>
      <c r="AN21" s="442">
        <v>2.8880866425992781E-2</v>
      </c>
      <c r="AO21" s="442">
        <v>5.7471264367816091E-3</v>
      </c>
      <c r="AP21" s="443">
        <v>2.3069973070411662E-3</v>
      </c>
      <c r="AQ21" s="442">
        <v>1.3119055428009183E-3</v>
      </c>
      <c r="AR21" s="442">
        <v>3.6387596746752162E-4</v>
      </c>
      <c r="AS21" s="442">
        <v>0</v>
      </c>
      <c r="AT21" s="442">
        <v>1.9498831681572799E-2</v>
      </c>
      <c r="AU21" s="442">
        <v>5.268754833720031E-2</v>
      </c>
      <c r="AV21" s="442">
        <v>0.40799999999999997</v>
      </c>
      <c r="AW21" s="443">
        <v>6.5431961849839191E-3</v>
      </c>
      <c r="AX21" s="442">
        <v>5.964322703536586E-3</v>
      </c>
      <c r="AY21" s="443">
        <v>4.9236324098103374E-3</v>
      </c>
      <c r="AZ21" s="443">
        <v>5.9558353049715042E-3</v>
      </c>
      <c r="BA21" s="442">
        <v>5.6927824511349432E-3</v>
      </c>
      <c r="BB21" s="443">
        <v>6.2830892198669219E-3</v>
      </c>
      <c r="BC21" s="442">
        <v>5.568950260993806E-3</v>
      </c>
      <c r="BD21" s="443">
        <v>5.3157428443610143E-3</v>
      </c>
    </row>
    <row r="22" spans="1:56" x14ac:dyDescent="0.2">
      <c r="A22" s="281" t="s">
        <v>462</v>
      </c>
      <c r="B22" s="285" t="s">
        <v>280</v>
      </c>
      <c r="C22" s="442">
        <v>0</v>
      </c>
      <c r="D22" s="442">
        <v>0</v>
      </c>
      <c r="E22" s="442">
        <v>0</v>
      </c>
      <c r="F22" s="442">
        <v>0</v>
      </c>
      <c r="G22" s="442">
        <v>0</v>
      </c>
      <c r="H22" s="442">
        <v>0</v>
      </c>
      <c r="I22" s="442">
        <v>0</v>
      </c>
      <c r="J22" s="442">
        <v>0</v>
      </c>
      <c r="K22" s="442">
        <v>0</v>
      </c>
      <c r="L22" s="442">
        <v>0</v>
      </c>
      <c r="M22" s="442">
        <v>0</v>
      </c>
      <c r="N22" s="442">
        <v>0</v>
      </c>
      <c r="O22" s="442">
        <v>0</v>
      </c>
      <c r="P22" s="442">
        <v>2.569493109086662E-3</v>
      </c>
      <c r="Q22" s="442">
        <v>8.0591000671591667E-3</v>
      </c>
      <c r="R22" s="442">
        <v>9.8321971683272159E-3</v>
      </c>
      <c r="S22" s="442">
        <v>0.14026402640264027</v>
      </c>
      <c r="T22" s="442">
        <v>0.29523809523809524</v>
      </c>
      <c r="U22" s="442">
        <v>0.15019556714471968</v>
      </c>
      <c r="V22" s="442">
        <v>0.33333333333333331</v>
      </c>
      <c r="W22" s="442">
        <v>1.1111111111111112E-2</v>
      </c>
      <c r="X22" s="442">
        <v>9.0805902383654935E-3</v>
      </c>
      <c r="Y22" s="442">
        <v>3.4036759700476512E-4</v>
      </c>
      <c r="Z22" s="442">
        <v>0</v>
      </c>
      <c r="AA22" s="442">
        <v>0</v>
      </c>
      <c r="AB22" s="442">
        <v>0</v>
      </c>
      <c r="AC22" s="442">
        <v>0</v>
      </c>
      <c r="AD22" s="442">
        <v>0</v>
      </c>
      <c r="AE22" s="442">
        <v>0</v>
      </c>
      <c r="AF22" s="442">
        <v>0</v>
      </c>
      <c r="AG22" s="442">
        <v>0</v>
      </c>
      <c r="AH22" s="442">
        <v>2.1576198046786284E-3</v>
      </c>
      <c r="AI22" s="442">
        <v>1.8428547495392862E-3</v>
      </c>
      <c r="AJ22" s="442">
        <v>0</v>
      </c>
      <c r="AK22" s="442">
        <v>0</v>
      </c>
      <c r="AL22" s="442">
        <v>9.8124098124098124E-3</v>
      </c>
      <c r="AM22" s="442">
        <v>0</v>
      </c>
      <c r="AN22" s="442">
        <v>3.6101083032490976E-3</v>
      </c>
      <c r="AO22" s="442">
        <v>8.6206896551724137E-3</v>
      </c>
      <c r="AP22" s="443">
        <v>4.5964509083253656E-3</v>
      </c>
      <c r="AQ22" s="442">
        <v>0</v>
      </c>
      <c r="AR22" s="442">
        <v>5.212277371832066E-4</v>
      </c>
      <c r="AS22" s="442">
        <v>0</v>
      </c>
      <c r="AT22" s="442">
        <v>0</v>
      </c>
      <c r="AU22" s="442">
        <v>0</v>
      </c>
      <c r="AV22" s="442">
        <v>-4.8000000000000001E-2</v>
      </c>
      <c r="AW22" s="443">
        <v>2.7433561168086011E-4</v>
      </c>
      <c r="AX22" s="442">
        <v>3.9653511599104805E-3</v>
      </c>
      <c r="AY22" s="443">
        <v>1.005241617002944E-3</v>
      </c>
      <c r="AZ22" s="443">
        <v>5.3941044298617621E-4</v>
      </c>
      <c r="BA22" s="442">
        <v>3.1929898750371354E-3</v>
      </c>
      <c r="BB22" s="443">
        <v>7.4710394220931274E-3</v>
      </c>
      <c r="BC22" s="442">
        <v>-7.6552771080425058E-3</v>
      </c>
      <c r="BD22" s="443">
        <v>4.605222761203849E-4</v>
      </c>
    </row>
    <row r="23" spans="1:56" x14ac:dyDescent="0.2">
      <c r="A23" s="281" t="s">
        <v>463</v>
      </c>
      <c r="B23" s="283" t="s">
        <v>35</v>
      </c>
      <c r="C23" s="442">
        <v>3.2182280436391724E-5</v>
      </c>
      <c r="D23" s="442">
        <v>0</v>
      </c>
      <c r="E23" s="442">
        <v>1.6634980988593155E-3</v>
      </c>
      <c r="F23" s="442">
        <v>0</v>
      </c>
      <c r="G23" s="442">
        <v>0</v>
      </c>
      <c r="H23" s="442">
        <v>0</v>
      </c>
      <c r="I23" s="442">
        <v>0</v>
      </c>
      <c r="J23" s="442">
        <v>0</v>
      </c>
      <c r="K23" s="442">
        <v>0</v>
      </c>
      <c r="L23" s="442">
        <v>0</v>
      </c>
      <c r="M23" s="442">
        <v>0</v>
      </c>
      <c r="N23" s="442">
        <v>0</v>
      </c>
      <c r="O23" s="442">
        <v>0</v>
      </c>
      <c r="P23" s="442">
        <v>9.3436113057696795E-4</v>
      </c>
      <c r="Q23" s="442">
        <v>2.4848891873740765E-2</v>
      </c>
      <c r="R23" s="442">
        <v>2.3728369166229678E-2</v>
      </c>
      <c r="S23" s="442">
        <v>1.9801980198019802E-2</v>
      </c>
      <c r="T23" s="442">
        <v>1.9047619047619049E-2</v>
      </c>
      <c r="U23" s="442">
        <v>0.11890482398956975</v>
      </c>
      <c r="V23" s="442">
        <v>2.8985507246376812E-2</v>
      </c>
      <c r="W23" s="442">
        <v>3.2828282828282832E-2</v>
      </c>
      <c r="X23" s="442">
        <v>1.1350737797956867E-3</v>
      </c>
      <c r="Y23" s="442">
        <v>8.4605659826898771E-3</v>
      </c>
      <c r="Z23" s="442">
        <v>0</v>
      </c>
      <c r="AA23" s="442">
        <v>0</v>
      </c>
      <c r="AB23" s="442">
        <v>0</v>
      </c>
      <c r="AC23" s="442">
        <v>1.9384853967433445E-4</v>
      </c>
      <c r="AD23" s="442">
        <v>0</v>
      </c>
      <c r="AE23" s="442">
        <v>0</v>
      </c>
      <c r="AF23" s="442">
        <v>8.2000820008200083E-5</v>
      </c>
      <c r="AG23" s="442">
        <v>0</v>
      </c>
      <c r="AH23" s="442">
        <v>1.9305019305019305E-3</v>
      </c>
      <c r="AI23" s="442">
        <v>4.1883062489529233E-4</v>
      </c>
      <c r="AJ23" s="442">
        <v>1.0546298249314491E-4</v>
      </c>
      <c r="AK23" s="442">
        <v>0</v>
      </c>
      <c r="AL23" s="442">
        <v>5.6277056277056281E-3</v>
      </c>
      <c r="AM23" s="442">
        <v>1.0296540362438221E-4</v>
      </c>
      <c r="AN23" s="442">
        <v>0</v>
      </c>
      <c r="AO23" s="442">
        <v>0</v>
      </c>
      <c r="AP23" s="443">
        <v>4.4868027473443216E-3</v>
      </c>
      <c r="AQ23" s="442">
        <v>5.2476221712036732E-3</v>
      </c>
      <c r="AR23" s="442">
        <v>1.1073630793741334E-2</v>
      </c>
      <c r="AS23" s="442">
        <v>0</v>
      </c>
      <c r="AT23" s="442">
        <v>1.2811215856901136E-2</v>
      </c>
      <c r="AU23" s="442">
        <v>5.3750966744006187E-2</v>
      </c>
      <c r="AV23" s="442">
        <v>0.27200000000000002</v>
      </c>
      <c r="AW23" s="443">
        <v>1.1965702211611985E-2</v>
      </c>
      <c r="AX23" s="442">
        <v>1.1128332524570692E-2</v>
      </c>
      <c r="AY23" s="443">
        <v>3.232159525690078E-2</v>
      </c>
      <c r="AZ23" s="443">
        <v>1.934809457911105E-2</v>
      </c>
      <c r="BA23" s="442">
        <v>1.6658146674125004E-2</v>
      </c>
      <c r="BB23" s="443">
        <v>1.6404699613401175E-2</v>
      </c>
      <c r="BC23" s="442">
        <v>2.2827825268097058E-2</v>
      </c>
      <c r="BD23" s="443">
        <v>1.6820027894492155E-2</v>
      </c>
    </row>
    <row r="24" spans="1:56" x14ac:dyDescent="0.2">
      <c r="A24" s="281" t="s">
        <v>464</v>
      </c>
      <c r="B24" s="283" t="s">
        <v>465</v>
      </c>
      <c r="C24" s="442">
        <v>0</v>
      </c>
      <c r="D24" s="442">
        <v>0</v>
      </c>
      <c r="E24" s="442">
        <v>0</v>
      </c>
      <c r="F24" s="442">
        <v>0</v>
      </c>
      <c r="G24" s="442">
        <v>0</v>
      </c>
      <c r="H24" s="442">
        <v>0</v>
      </c>
      <c r="I24" s="442">
        <v>0</v>
      </c>
      <c r="J24" s="442">
        <v>0</v>
      </c>
      <c r="K24" s="442">
        <v>0</v>
      </c>
      <c r="L24" s="442">
        <v>0</v>
      </c>
      <c r="M24" s="442">
        <v>0</v>
      </c>
      <c r="N24" s="442">
        <v>0</v>
      </c>
      <c r="O24" s="442">
        <v>0</v>
      </c>
      <c r="P24" s="442">
        <v>0</v>
      </c>
      <c r="Q24" s="442">
        <v>6.7159167226326397E-4</v>
      </c>
      <c r="R24" s="442">
        <v>2.6219192448872575E-4</v>
      </c>
      <c r="S24" s="442">
        <v>0</v>
      </c>
      <c r="T24" s="442">
        <v>0</v>
      </c>
      <c r="U24" s="442">
        <v>0</v>
      </c>
      <c r="V24" s="442">
        <v>2.8985507246376812E-2</v>
      </c>
      <c r="W24" s="442">
        <v>6.0606060606060606E-3</v>
      </c>
      <c r="X24" s="442">
        <v>0</v>
      </c>
      <c r="Y24" s="442">
        <v>1.7504619274530779E-3</v>
      </c>
      <c r="Z24" s="442">
        <v>0</v>
      </c>
      <c r="AA24" s="442">
        <v>0</v>
      </c>
      <c r="AB24" s="442">
        <v>0</v>
      </c>
      <c r="AC24" s="442">
        <v>3.2308089945722409E-4</v>
      </c>
      <c r="AD24" s="442">
        <v>0</v>
      </c>
      <c r="AE24" s="442">
        <v>0</v>
      </c>
      <c r="AF24" s="442">
        <v>8.2000820008200083E-5</v>
      </c>
      <c r="AG24" s="442">
        <v>0</v>
      </c>
      <c r="AH24" s="442">
        <v>1.7033840563252327E-3</v>
      </c>
      <c r="AI24" s="442">
        <v>1.6753224995811694E-4</v>
      </c>
      <c r="AJ24" s="442">
        <v>0</v>
      </c>
      <c r="AK24" s="442">
        <v>0</v>
      </c>
      <c r="AL24" s="442">
        <v>1.5873015873015873E-3</v>
      </c>
      <c r="AM24" s="442">
        <v>5.1482701812191104E-5</v>
      </c>
      <c r="AN24" s="442">
        <v>0</v>
      </c>
      <c r="AO24" s="442">
        <v>0</v>
      </c>
      <c r="AP24" s="443">
        <v>3.8596152665327496E-4</v>
      </c>
      <c r="AQ24" s="442">
        <v>6.5595277140045915E-4</v>
      </c>
      <c r="AR24" s="442">
        <v>1.0867106595989497E-2</v>
      </c>
      <c r="AS24" s="442">
        <v>0</v>
      </c>
      <c r="AT24" s="442">
        <v>3.7668197566674722E-2</v>
      </c>
      <c r="AU24" s="442">
        <v>2.3878576952822892E-2</v>
      </c>
      <c r="AV24" s="442">
        <v>-8.0000000000000002E-3</v>
      </c>
      <c r="AW24" s="443">
        <v>1.3354891053740596E-2</v>
      </c>
      <c r="AX24" s="442">
        <v>8.6042688182167149E-3</v>
      </c>
      <c r="AY24" s="443">
        <v>4.5133297089928093E-4</v>
      </c>
      <c r="AZ24" s="443">
        <v>8.6752079520259519E-3</v>
      </c>
      <c r="BA24" s="442">
        <v>6.476978623294106E-3</v>
      </c>
      <c r="BB24" s="443">
        <v>1.6143762574761893E-2</v>
      </c>
      <c r="BC24" s="442">
        <v>-1.5424206262227742E-4</v>
      </c>
      <c r="BD24" s="443">
        <v>3.0262892430768149E-4</v>
      </c>
    </row>
    <row r="25" spans="1:56" x14ac:dyDescent="0.2">
      <c r="A25" s="281" t="s">
        <v>466</v>
      </c>
      <c r="B25" s="283" t="s">
        <v>191</v>
      </c>
      <c r="C25" s="442">
        <v>0</v>
      </c>
      <c r="D25" s="442">
        <v>0</v>
      </c>
      <c r="E25" s="442">
        <v>4.9192015209125473E-2</v>
      </c>
      <c r="F25" s="442">
        <v>0</v>
      </c>
      <c r="G25" s="442">
        <v>0</v>
      </c>
      <c r="H25" s="442">
        <v>0</v>
      </c>
      <c r="I25" s="442">
        <v>0</v>
      </c>
      <c r="J25" s="442">
        <v>0</v>
      </c>
      <c r="K25" s="442">
        <v>0</v>
      </c>
      <c r="L25" s="442">
        <v>0</v>
      </c>
      <c r="M25" s="442">
        <v>0</v>
      </c>
      <c r="N25" s="442">
        <v>0</v>
      </c>
      <c r="O25" s="442">
        <v>0</v>
      </c>
      <c r="P25" s="442">
        <v>0</v>
      </c>
      <c r="Q25" s="442">
        <v>0</v>
      </c>
      <c r="R25" s="442">
        <v>5.243838489774515E-4</v>
      </c>
      <c r="S25" s="442">
        <v>0</v>
      </c>
      <c r="T25" s="442">
        <v>0</v>
      </c>
      <c r="U25" s="442">
        <v>0</v>
      </c>
      <c r="V25" s="442">
        <v>0</v>
      </c>
      <c r="W25" s="442">
        <v>0.46717171717171718</v>
      </c>
      <c r="X25" s="442">
        <v>0</v>
      </c>
      <c r="Y25" s="442">
        <v>0</v>
      </c>
      <c r="Z25" s="442">
        <v>0</v>
      </c>
      <c r="AA25" s="442">
        <v>0</v>
      </c>
      <c r="AB25" s="442">
        <v>0</v>
      </c>
      <c r="AC25" s="442">
        <v>0</v>
      </c>
      <c r="AD25" s="442">
        <v>0</v>
      </c>
      <c r="AE25" s="442">
        <v>0</v>
      </c>
      <c r="AF25" s="442">
        <v>4.1820418204182039E-3</v>
      </c>
      <c r="AG25" s="442">
        <v>0</v>
      </c>
      <c r="AH25" s="442">
        <v>5.5643879173290934E-3</v>
      </c>
      <c r="AI25" s="442">
        <v>0</v>
      </c>
      <c r="AJ25" s="442">
        <v>0</v>
      </c>
      <c r="AK25" s="442">
        <v>0</v>
      </c>
      <c r="AL25" s="442">
        <v>2.3809523809523808E-2</v>
      </c>
      <c r="AM25" s="442">
        <v>0</v>
      </c>
      <c r="AN25" s="442">
        <v>0</v>
      </c>
      <c r="AO25" s="442">
        <v>0</v>
      </c>
      <c r="AP25" s="443">
        <v>6.144682941377707E-3</v>
      </c>
      <c r="AQ25" s="442">
        <v>0</v>
      </c>
      <c r="AR25" s="442">
        <v>2.0780268088077654E-2</v>
      </c>
      <c r="AS25" s="442">
        <v>0</v>
      </c>
      <c r="AT25" s="442">
        <v>3.5412134396905971E-2</v>
      </c>
      <c r="AU25" s="442">
        <v>4.3116782675947408E-2</v>
      </c>
      <c r="AV25" s="442">
        <v>0.112</v>
      </c>
      <c r="AW25" s="443">
        <v>2.0149075138772961E-2</v>
      </c>
      <c r="AX25" s="442">
        <v>1.7574291487712845E-2</v>
      </c>
      <c r="AY25" s="443">
        <v>1.7355804244581441E-2</v>
      </c>
      <c r="AZ25" s="443">
        <v>1.9136050473937176E-2</v>
      </c>
      <c r="BA25" s="442">
        <v>1.7517283094818148E-2</v>
      </c>
      <c r="BB25" s="443">
        <v>3.1346778457587432E-2</v>
      </c>
      <c r="BC25" s="442">
        <v>4.7003239083315065E-3</v>
      </c>
      <c r="BD25" s="443">
        <v>8.6841343496986863E-3</v>
      </c>
    </row>
    <row r="26" spans="1:56" x14ac:dyDescent="0.2">
      <c r="A26" s="281" t="s">
        <v>467</v>
      </c>
      <c r="B26" s="283" t="s">
        <v>50</v>
      </c>
      <c r="C26" s="442">
        <v>1.4160203392012357E-3</v>
      </c>
      <c r="D26" s="442">
        <v>0</v>
      </c>
      <c r="E26" s="442">
        <v>7.3669201520912544E-3</v>
      </c>
      <c r="F26" s="442">
        <v>0</v>
      </c>
      <c r="G26" s="442">
        <v>9.5790837888093758E-3</v>
      </c>
      <c r="H26" s="442">
        <v>1.653944020356234E-2</v>
      </c>
      <c r="I26" s="442">
        <v>1.5933715742511154E-2</v>
      </c>
      <c r="J26" s="442">
        <v>5.3050397877984082E-3</v>
      </c>
      <c r="K26" s="442">
        <v>1.3391362571141614E-3</v>
      </c>
      <c r="L26" s="442">
        <v>2.1321961620469083E-3</v>
      </c>
      <c r="M26" s="442">
        <v>1.0274475267870248E-2</v>
      </c>
      <c r="N26" s="442">
        <v>8.0645161290322578E-3</v>
      </c>
      <c r="O26" s="442">
        <v>3.7974683544303799E-2</v>
      </c>
      <c r="P26" s="442">
        <v>3.270263957019388E-3</v>
      </c>
      <c r="Q26" s="442">
        <v>1.3431833445265279E-3</v>
      </c>
      <c r="R26" s="442">
        <v>3.146303093864709E-3</v>
      </c>
      <c r="S26" s="442">
        <v>7.4257425742574254E-3</v>
      </c>
      <c r="T26" s="442">
        <v>9.5238095238095247E-3</v>
      </c>
      <c r="U26" s="442">
        <v>4.1720990873533245E-3</v>
      </c>
      <c r="V26" s="442">
        <v>0</v>
      </c>
      <c r="W26" s="442">
        <v>1.5151515151515152E-3</v>
      </c>
      <c r="X26" s="442">
        <v>5.1078320090805901E-2</v>
      </c>
      <c r="Y26" s="442">
        <v>3.3064280851891471E-3</v>
      </c>
      <c r="Z26" s="442">
        <v>9.5403295750216832E-3</v>
      </c>
      <c r="AA26" s="442">
        <v>3.6997885835095136E-3</v>
      </c>
      <c r="AB26" s="442">
        <v>4.7664442326024788E-3</v>
      </c>
      <c r="AC26" s="442">
        <v>6.3970018092530372E-3</v>
      </c>
      <c r="AD26" s="442">
        <v>1.6767748840528007E-2</v>
      </c>
      <c r="AE26" s="442">
        <v>0</v>
      </c>
      <c r="AF26" s="442">
        <v>1.8860188601886019E-3</v>
      </c>
      <c r="AG26" s="442">
        <v>3.6585365853658534E-2</v>
      </c>
      <c r="AH26" s="442">
        <v>8.9711560299795597E-3</v>
      </c>
      <c r="AI26" s="442">
        <v>1.9936337745015915E-2</v>
      </c>
      <c r="AJ26" s="442">
        <v>3.1111579835477747E-3</v>
      </c>
      <c r="AK26" s="442">
        <v>5.0513698630136987E-2</v>
      </c>
      <c r="AL26" s="442">
        <v>6.7821067821067825E-3</v>
      </c>
      <c r="AM26" s="442">
        <v>4.1186161449752881E-3</v>
      </c>
      <c r="AN26" s="442">
        <v>1.8050541516245487E-2</v>
      </c>
      <c r="AO26" s="442">
        <v>3.4482758620689655E-2</v>
      </c>
      <c r="AP26" s="443">
        <v>5.815738458434575E-3</v>
      </c>
      <c r="AQ26" s="442">
        <v>1.9678583142013775E-2</v>
      </c>
      <c r="AR26" s="442">
        <v>9.8049821504086233E-3</v>
      </c>
      <c r="AS26" s="442">
        <v>0</v>
      </c>
      <c r="AT26" s="442">
        <v>4.4315526549029089E-3</v>
      </c>
      <c r="AU26" s="442">
        <v>9.1840680587780364E-3</v>
      </c>
      <c r="AV26" s="442">
        <v>8.0000000000000002E-3</v>
      </c>
      <c r="AW26" s="443">
        <v>7.3720399479346027E-3</v>
      </c>
      <c r="AX26" s="442">
        <v>9.3756110986376578E-3</v>
      </c>
      <c r="AY26" s="443">
        <v>6.185313214824237E-3</v>
      </c>
      <c r="AZ26" s="443">
        <v>6.9416543904289984E-3</v>
      </c>
      <c r="BA26" s="442">
        <v>8.5431883328738779E-3</v>
      </c>
      <c r="BB26" s="443">
        <v>1.5869092007773176E-2</v>
      </c>
      <c r="BC26" s="442">
        <v>-3.6125114666796555E-3</v>
      </c>
      <c r="BD26" s="443">
        <v>3.8640011929719914E-3</v>
      </c>
    </row>
    <row r="27" spans="1:56" x14ac:dyDescent="0.2">
      <c r="A27" s="281" t="s">
        <v>468</v>
      </c>
      <c r="B27" s="283" t="s">
        <v>36</v>
      </c>
      <c r="C27" s="442">
        <v>2.7998583979660799E-3</v>
      </c>
      <c r="D27" s="442">
        <v>0</v>
      </c>
      <c r="E27" s="442">
        <v>9.5057034220532319E-4</v>
      </c>
      <c r="F27" s="442">
        <v>0</v>
      </c>
      <c r="G27" s="442">
        <v>5.0712796528990813E-4</v>
      </c>
      <c r="H27" s="442">
        <v>2.5445292620865142E-3</v>
      </c>
      <c r="I27" s="442">
        <v>4.4614404079031233E-3</v>
      </c>
      <c r="J27" s="442">
        <v>2.6525198938992041E-3</v>
      </c>
      <c r="K27" s="442">
        <v>3.3478406427854036E-4</v>
      </c>
      <c r="L27" s="442">
        <v>3.1982942430703624E-3</v>
      </c>
      <c r="M27" s="442">
        <v>5.7243505063848529E-3</v>
      </c>
      <c r="N27" s="442">
        <v>5.3763440860215058E-3</v>
      </c>
      <c r="O27" s="442">
        <v>0</v>
      </c>
      <c r="P27" s="442">
        <v>3.7374445223078718E-3</v>
      </c>
      <c r="Q27" s="442">
        <v>2.0147750167897917E-3</v>
      </c>
      <c r="R27" s="442">
        <v>1.7042475091767174E-3</v>
      </c>
      <c r="S27" s="442">
        <v>1.6501650165016502E-3</v>
      </c>
      <c r="T27" s="442">
        <v>0</v>
      </c>
      <c r="U27" s="442">
        <v>1.8252933507170795E-3</v>
      </c>
      <c r="V27" s="442">
        <v>0</v>
      </c>
      <c r="W27" s="442">
        <v>5.0505050505050505E-4</v>
      </c>
      <c r="X27" s="442">
        <v>2.2701475595913734E-3</v>
      </c>
      <c r="Y27" s="442">
        <v>6.3211125158027818E-4</v>
      </c>
      <c r="Z27" s="442">
        <v>1.3009540329575022E-2</v>
      </c>
      <c r="AA27" s="442">
        <v>3.0126849894291756E-2</v>
      </c>
      <c r="AB27" s="442">
        <v>2.859866539561487E-3</v>
      </c>
      <c r="AC27" s="442">
        <v>3.0369604548979062E-3</v>
      </c>
      <c r="AD27" s="442">
        <v>2.4973242953977882E-3</v>
      </c>
      <c r="AE27" s="442">
        <v>9.5852534562211981E-3</v>
      </c>
      <c r="AF27" s="442">
        <v>1.6400164001640015E-3</v>
      </c>
      <c r="AG27" s="442">
        <v>0</v>
      </c>
      <c r="AH27" s="442">
        <v>8.1762434703611178E-3</v>
      </c>
      <c r="AI27" s="442">
        <v>5.5285642486178586E-3</v>
      </c>
      <c r="AJ27" s="442">
        <v>2.2147226323560431E-3</v>
      </c>
      <c r="AK27" s="442">
        <v>1.7123287671232876E-3</v>
      </c>
      <c r="AL27" s="442">
        <v>1.1544011544011544E-3</v>
      </c>
      <c r="AM27" s="442">
        <v>1.8533772652388797E-3</v>
      </c>
      <c r="AN27" s="442">
        <v>0</v>
      </c>
      <c r="AO27" s="442">
        <v>0</v>
      </c>
      <c r="AP27" s="443">
        <v>3.2587433443566284E-3</v>
      </c>
      <c r="AQ27" s="442">
        <v>0</v>
      </c>
      <c r="AR27" s="442">
        <v>0</v>
      </c>
      <c r="AS27" s="442">
        <v>0</v>
      </c>
      <c r="AT27" s="442">
        <v>0.69007332205301752</v>
      </c>
      <c r="AU27" s="442">
        <v>0.26044083526682132</v>
      </c>
      <c r="AV27" s="442">
        <v>0</v>
      </c>
      <c r="AW27" s="443">
        <v>0.11570542192233384</v>
      </c>
      <c r="AX27" s="442">
        <v>7.4476175301113196E-2</v>
      </c>
      <c r="AY27" s="443">
        <v>0</v>
      </c>
      <c r="AZ27" s="443">
        <v>7.3742987664241186E-2</v>
      </c>
      <c r="BA27" s="442">
        <v>5.5043612548209331E-2</v>
      </c>
      <c r="BB27" s="443">
        <v>0</v>
      </c>
      <c r="BC27" s="442">
        <v>0.16092317933481082</v>
      </c>
      <c r="BD27" s="443">
        <v>9.0200963149446062E-2</v>
      </c>
    </row>
    <row r="28" spans="1:56" x14ac:dyDescent="0.2">
      <c r="A28" s="281" t="s">
        <v>469</v>
      </c>
      <c r="B28" s="283" t="s">
        <v>192</v>
      </c>
      <c r="C28" s="442">
        <v>9.7834132526630844E-3</v>
      </c>
      <c r="D28" s="442">
        <v>0</v>
      </c>
      <c r="E28" s="442">
        <v>7.1292775665399242E-3</v>
      </c>
      <c r="F28" s="442">
        <v>6.25E-2</v>
      </c>
      <c r="G28" s="442">
        <v>1.4312278131515185E-2</v>
      </c>
      <c r="H28" s="442">
        <v>3.0534351145038167E-2</v>
      </c>
      <c r="I28" s="442">
        <v>5.2899936265137032E-2</v>
      </c>
      <c r="J28" s="442">
        <v>3.1830238726790451E-2</v>
      </c>
      <c r="K28" s="442">
        <v>7.7000334784064275E-3</v>
      </c>
      <c r="L28" s="442">
        <v>3.4115138592750532E-2</v>
      </c>
      <c r="M28" s="442">
        <v>5.7977396154410686E-2</v>
      </c>
      <c r="N28" s="442">
        <v>4.5698924731182797E-2</v>
      </c>
      <c r="O28" s="442">
        <v>3.7974683544303799E-2</v>
      </c>
      <c r="P28" s="442">
        <v>2.4059799112356926E-2</v>
      </c>
      <c r="Q28" s="442">
        <v>1.4103425117528543E-2</v>
      </c>
      <c r="R28" s="442">
        <v>1.0749868904037755E-2</v>
      </c>
      <c r="S28" s="442">
        <v>9.9009900990099011E-3</v>
      </c>
      <c r="T28" s="442">
        <v>2.8571428571428571E-2</v>
      </c>
      <c r="U28" s="442">
        <v>9.126466753585397E-3</v>
      </c>
      <c r="V28" s="442">
        <v>0</v>
      </c>
      <c r="W28" s="442">
        <v>1.2626262626262626E-2</v>
      </c>
      <c r="X28" s="442">
        <v>1.8161180476730987E-2</v>
      </c>
      <c r="Y28" s="442">
        <v>3.209180200330643E-3</v>
      </c>
      <c r="Z28" s="442">
        <v>0.10234171725932351</v>
      </c>
      <c r="AA28" s="442">
        <v>4.281183932346723E-2</v>
      </c>
      <c r="AB28" s="442">
        <v>7.6263107721639661E-2</v>
      </c>
      <c r="AC28" s="442">
        <v>2.358490566037736E-2</v>
      </c>
      <c r="AD28" s="442">
        <v>5.3514092044238317E-3</v>
      </c>
      <c r="AE28" s="442">
        <v>1.5360983102918587E-3</v>
      </c>
      <c r="AF28" s="442">
        <v>4.0180401804018042E-3</v>
      </c>
      <c r="AG28" s="442">
        <v>0</v>
      </c>
      <c r="AH28" s="442">
        <v>1.2150806268453327E-2</v>
      </c>
      <c r="AI28" s="442">
        <v>1.9014910370246274E-2</v>
      </c>
      <c r="AJ28" s="442">
        <v>1.0599029740561063E-2</v>
      </c>
      <c r="AK28" s="442">
        <v>4.2808219178082189E-3</v>
      </c>
      <c r="AL28" s="442">
        <v>5.0505050505050509E-3</v>
      </c>
      <c r="AM28" s="442">
        <v>4.5253294892915984E-2</v>
      </c>
      <c r="AN28" s="442">
        <v>0</v>
      </c>
      <c r="AO28" s="442">
        <v>2.8735632183908046E-3</v>
      </c>
      <c r="AP28" s="443">
        <v>1.6363891544811011E-2</v>
      </c>
      <c r="AQ28" s="442">
        <v>0</v>
      </c>
      <c r="AR28" s="442">
        <v>2.3061868748955085E-2</v>
      </c>
      <c r="AS28" s="442">
        <v>0</v>
      </c>
      <c r="AT28" s="442">
        <v>0</v>
      </c>
      <c r="AU28" s="442">
        <v>0</v>
      </c>
      <c r="AV28" s="442">
        <v>0</v>
      </c>
      <c r="AW28" s="443">
        <v>1.3687595944502489E-2</v>
      </c>
      <c r="AX28" s="442">
        <v>2.2003172280927928E-2</v>
      </c>
      <c r="AY28" s="443">
        <v>7.1802972643067421E-5</v>
      </c>
      <c r="AZ28" s="443">
        <v>8.7496093924378376E-3</v>
      </c>
      <c r="BA28" s="442">
        <v>1.6280768994007457E-2</v>
      </c>
      <c r="BB28" s="443">
        <v>3.3853147381359479E-2</v>
      </c>
      <c r="BC28" s="442">
        <v>-2.0928212496854275E-2</v>
      </c>
      <c r="BD28" s="443">
        <v>5.0569731844457505E-3</v>
      </c>
    </row>
    <row r="29" spans="1:56" x14ac:dyDescent="0.2">
      <c r="A29" s="281" t="s">
        <v>470</v>
      </c>
      <c r="B29" s="283" t="s">
        <v>285</v>
      </c>
      <c r="C29" s="442">
        <v>6.1146332829144277E-4</v>
      </c>
      <c r="D29" s="442">
        <v>0</v>
      </c>
      <c r="E29" s="442">
        <v>2.376425855513308E-4</v>
      </c>
      <c r="F29" s="442">
        <v>0</v>
      </c>
      <c r="G29" s="442">
        <v>1.9158167577618753E-3</v>
      </c>
      <c r="H29" s="442">
        <v>1.2722646310432571E-3</v>
      </c>
      <c r="I29" s="442">
        <v>2.5493945188017845E-3</v>
      </c>
      <c r="J29" s="442">
        <v>2.6525198938992041E-3</v>
      </c>
      <c r="K29" s="442">
        <v>6.6956812855708072E-4</v>
      </c>
      <c r="L29" s="442">
        <v>1.0660980810234541E-3</v>
      </c>
      <c r="M29" s="442">
        <v>1.321003963011889E-3</v>
      </c>
      <c r="N29" s="442">
        <v>0</v>
      </c>
      <c r="O29" s="442">
        <v>0</v>
      </c>
      <c r="P29" s="442">
        <v>7.0077084793272596E-4</v>
      </c>
      <c r="Q29" s="442">
        <v>6.7159167226326397E-4</v>
      </c>
      <c r="R29" s="442">
        <v>5.243838489774515E-4</v>
      </c>
      <c r="S29" s="442">
        <v>8.2508250825082509E-4</v>
      </c>
      <c r="T29" s="442">
        <v>0</v>
      </c>
      <c r="U29" s="442">
        <v>5.2151238591916557E-4</v>
      </c>
      <c r="V29" s="442">
        <v>0</v>
      </c>
      <c r="W29" s="442">
        <v>5.0505050505050505E-4</v>
      </c>
      <c r="X29" s="442">
        <v>0</v>
      </c>
      <c r="Y29" s="442">
        <v>7.2935913643878243E-4</v>
      </c>
      <c r="Z29" s="442">
        <v>8.6730268863833475E-4</v>
      </c>
      <c r="AA29" s="442">
        <v>9.249471458773785E-2</v>
      </c>
      <c r="AB29" s="442">
        <v>9.5328884652049577E-3</v>
      </c>
      <c r="AC29" s="442">
        <v>2.3261824760920135E-3</v>
      </c>
      <c r="AD29" s="442">
        <v>1.0702818408847663E-3</v>
      </c>
      <c r="AE29" s="442">
        <v>6.1443932411674347E-5</v>
      </c>
      <c r="AF29" s="442">
        <v>9.0200902009020094E-4</v>
      </c>
      <c r="AG29" s="442">
        <v>0</v>
      </c>
      <c r="AH29" s="442">
        <v>4.0881217351805589E-3</v>
      </c>
      <c r="AI29" s="442">
        <v>9.4655721226336066E-3</v>
      </c>
      <c r="AJ29" s="442">
        <v>4.4821767559586586E-3</v>
      </c>
      <c r="AK29" s="442">
        <v>2.5684931506849314E-3</v>
      </c>
      <c r="AL29" s="442">
        <v>8.658008658008658E-4</v>
      </c>
      <c r="AM29" s="442">
        <v>1.029654036243822E-2</v>
      </c>
      <c r="AN29" s="442">
        <v>0</v>
      </c>
      <c r="AO29" s="442">
        <v>2.8735632183908046E-3</v>
      </c>
      <c r="AP29" s="443">
        <v>3.4210226226085738E-3</v>
      </c>
      <c r="AQ29" s="442">
        <v>3.2797638570022957E-4</v>
      </c>
      <c r="AR29" s="442">
        <v>6.5891053568443107E-3</v>
      </c>
      <c r="AS29" s="442">
        <v>-3.5143769968051119E-4</v>
      </c>
      <c r="AT29" s="442">
        <v>0</v>
      </c>
      <c r="AU29" s="442">
        <v>0</v>
      </c>
      <c r="AV29" s="442">
        <v>0</v>
      </c>
      <c r="AW29" s="443">
        <v>3.8523724193482486E-3</v>
      </c>
      <c r="AX29" s="442">
        <v>5.2147083746767967E-3</v>
      </c>
      <c r="AY29" s="443">
        <v>4.6364205192380679E-3</v>
      </c>
      <c r="AZ29" s="443">
        <v>4.1367200869008823E-3</v>
      </c>
      <c r="BA29" s="442">
        <v>5.0638196509390282E-3</v>
      </c>
      <c r="BB29" s="443">
        <v>0</v>
      </c>
      <c r="BC29" s="442">
        <v>9.0272196650511838E-3</v>
      </c>
      <c r="BD29" s="443">
        <v>8.2981728230454126E-3</v>
      </c>
    </row>
    <row r="30" spans="1:56" x14ac:dyDescent="0.2">
      <c r="A30" s="281" t="s">
        <v>471</v>
      </c>
      <c r="B30" s="283" t="s">
        <v>281</v>
      </c>
      <c r="C30" s="442">
        <v>4.8273420654587585E-4</v>
      </c>
      <c r="D30" s="442">
        <v>0</v>
      </c>
      <c r="E30" s="442">
        <v>0</v>
      </c>
      <c r="F30" s="442">
        <v>0</v>
      </c>
      <c r="G30" s="442">
        <v>9.0156082718205889E-4</v>
      </c>
      <c r="H30" s="442">
        <v>0</v>
      </c>
      <c r="I30" s="442">
        <v>6.3734862970044612E-4</v>
      </c>
      <c r="J30" s="442">
        <v>2.6525198938992041E-3</v>
      </c>
      <c r="K30" s="442">
        <v>0</v>
      </c>
      <c r="L30" s="442">
        <v>0</v>
      </c>
      <c r="M30" s="442">
        <v>1.9081168354616175E-3</v>
      </c>
      <c r="N30" s="442">
        <v>0</v>
      </c>
      <c r="O30" s="442">
        <v>0</v>
      </c>
      <c r="P30" s="442">
        <v>0</v>
      </c>
      <c r="Q30" s="442">
        <v>0</v>
      </c>
      <c r="R30" s="442">
        <v>0</v>
      </c>
      <c r="S30" s="442">
        <v>8.2508250825082509E-4</v>
      </c>
      <c r="T30" s="442">
        <v>0</v>
      </c>
      <c r="U30" s="442">
        <v>2.6075619295958278E-4</v>
      </c>
      <c r="V30" s="442">
        <v>0</v>
      </c>
      <c r="W30" s="442">
        <v>5.0505050505050505E-4</v>
      </c>
      <c r="X30" s="442">
        <v>0</v>
      </c>
      <c r="Y30" s="442">
        <v>1.9935816395993387E-3</v>
      </c>
      <c r="Z30" s="442">
        <v>1.2142237640936688E-2</v>
      </c>
      <c r="AA30" s="442">
        <v>2.1141649048625794E-3</v>
      </c>
      <c r="AB30" s="442">
        <v>0</v>
      </c>
      <c r="AC30" s="442">
        <v>1.3569397777203412E-3</v>
      </c>
      <c r="AD30" s="442">
        <v>3.2108455226542991E-3</v>
      </c>
      <c r="AE30" s="442">
        <v>0</v>
      </c>
      <c r="AF30" s="442">
        <v>2.2140221402214021E-3</v>
      </c>
      <c r="AG30" s="442">
        <v>0</v>
      </c>
      <c r="AH30" s="442">
        <v>2.7481262775380422E-2</v>
      </c>
      <c r="AI30" s="442">
        <v>4.7746691238063329E-3</v>
      </c>
      <c r="AJ30" s="442">
        <v>3.7439358785066441E-3</v>
      </c>
      <c r="AK30" s="442">
        <v>0</v>
      </c>
      <c r="AL30" s="442">
        <v>2.886002886002886E-4</v>
      </c>
      <c r="AM30" s="442">
        <v>2.8778830313014828E-2</v>
      </c>
      <c r="AN30" s="442">
        <v>0</v>
      </c>
      <c r="AO30" s="442">
        <v>1.1494252873563218E-2</v>
      </c>
      <c r="AP30" s="443">
        <v>4.824519083165937E-3</v>
      </c>
      <c r="AQ30" s="442">
        <v>0</v>
      </c>
      <c r="AR30" s="442">
        <v>9.6377958950857076E-4</v>
      </c>
      <c r="AS30" s="442">
        <v>7.9233226837060709E-3</v>
      </c>
      <c r="AT30" s="442">
        <v>0</v>
      </c>
      <c r="AU30" s="442">
        <v>0</v>
      </c>
      <c r="AV30" s="442">
        <v>0</v>
      </c>
      <c r="AW30" s="443">
        <v>2.0195770562037789E-3</v>
      </c>
      <c r="AX30" s="442">
        <v>5.2364363262379504E-3</v>
      </c>
      <c r="AY30" s="443">
        <v>2.0515135040876406E-5</v>
      </c>
      <c r="AZ30" s="443">
        <v>1.2945850631668229E-3</v>
      </c>
      <c r="BA30" s="442">
        <v>3.8754814241858948E-3</v>
      </c>
      <c r="BB30" s="443">
        <v>2.7398389057124613E-3</v>
      </c>
      <c r="BC30" s="442">
        <v>-4.1401816809137626E-4</v>
      </c>
      <c r="BD30" s="443">
        <v>4.6008368347646069E-3</v>
      </c>
    </row>
    <row r="31" spans="1:56" x14ac:dyDescent="0.2">
      <c r="A31" s="281" t="s">
        <v>472</v>
      </c>
      <c r="B31" s="283" t="s">
        <v>384</v>
      </c>
      <c r="C31" s="442">
        <v>7.2474495542754161E-2</v>
      </c>
      <c r="D31" s="442">
        <v>3.0927835051546393E-2</v>
      </c>
      <c r="E31" s="442">
        <v>6.2975285171102666E-2</v>
      </c>
      <c r="F31" s="442">
        <v>2.0833333333333332E-2</v>
      </c>
      <c r="G31" s="442">
        <v>7.9506395447117822E-2</v>
      </c>
      <c r="H31" s="442">
        <v>7.6335877862595422E-2</v>
      </c>
      <c r="I31" s="442">
        <v>8.4130019120458893E-2</v>
      </c>
      <c r="J31" s="442">
        <v>3.9787798408488062E-2</v>
      </c>
      <c r="K31" s="442">
        <v>1.0713090056913292E-2</v>
      </c>
      <c r="L31" s="442">
        <v>6.0767590618336885E-2</v>
      </c>
      <c r="M31" s="442">
        <v>3.8455893145457214E-2</v>
      </c>
      <c r="N31" s="442">
        <v>2.1505376344086023E-2</v>
      </c>
      <c r="O31" s="442">
        <v>3.7974683544303799E-2</v>
      </c>
      <c r="P31" s="442">
        <v>4.6250875963559916E-2</v>
      </c>
      <c r="Q31" s="442">
        <v>4.5668233713901947E-2</v>
      </c>
      <c r="R31" s="442">
        <v>4.1426324069218666E-2</v>
      </c>
      <c r="S31" s="442">
        <v>4.9504950495049507E-2</v>
      </c>
      <c r="T31" s="442">
        <v>4.7619047619047616E-2</v>
      </c>
      <c r="U31" s="442">
        <v>5.215123859191656E-2</v>
      </c>
      <c r="V31" s="442">
        <v>4.3478260869565216E-2</v>
      </c>
      <c r="W31" s="442">
        <v>4.0404040404040407E-2</v>
      </c>
      <c r="X31" s="442">
        <v>7.3779795686719635E-2</v>
      </c>
      <c r="Y31" s="442">
        <v>5.9029466109112125E-2</v>
      </c>
      <c r="Z31" s="442">
        <v>1.7346053772766695E-2</v>
      </c>
      <c r="AA31" s="442">
        <v>1.7970401691331923E-2</v>
      </c>
      <c r="AB31" s="442">
        <v>1.5252621544327931E-2</v>
      </c>
      <c r="AC31" s="442">
        <v>1.1437063840785733E-2</v>
      </c>
      <c r="AD31" s="442">
        <v>5.7081698180520869E-3</v>
      </c>
      <c r="AE31" s="442">
        <v>9.2165898617511521E-4</v>
      </c>
      <c r="AF31" s="442">
        <v>1.1972119721197211E-2</v>
      </c>
      <c r="AG31" s="442">
        <v>1.8292682926829267E-2</v>
      </c>
      <c r="AH31" s="442">
        <v>9.879627526686351E-3</v>
      </c>
      <c r="AI31" s="442">
        <v>2.2030490869492377E-2</v>
      </c>
      <c r="AJ31" s="442">
        <v>6.3172326513393801E-2</v>
      </c>
      <c r="AK31" s="442">
        <v>4.1095890410958902E-2</v>
      </c>
      <c r="AL31" s="442">
        <v>1.9624819624819625E-2</v>
      </c>
      <c r="AM31" s="442">
        <v>8.6490939044481061E-2</v>
      </c>
      <c r="AN31" s="442">
        <v>0.22743682310469315</v>
      </c>
      <c r="AO31" s="442">
        <v>6.0344827586206899E-2</v>
      </c>
      <c r="AP31" s="443">
        <v>4.6635555828457645E-2</v>
      </c>
      <c r="AQ31" s="442">
        <v>9.6753033781567729E-2</v>
      </c>
      <c r="AR31" s="442">
        <v>0.16282957819891231</v>
      </c>
      <c r="AS31" s="442">
        <v>6.3897763578274762E-5</v>
      </c>
      <c r="AT31" s="442">
        <v>2.3728950124889212E-2</v>
      </c>
      <c r="AU31" s="442">
        <v>9.5997679814385145E-2</v>
      </c>
      <c r="AV31" s="442">
        <v>0.128</v>
      </c>
      <c r="AW31" s="443">
        <v>0.10770299376032406</v>
      </c>
      <c r="AX31" s="442">
        <v>0.10532624519269072</v>
      </c>
      <c r="AY31" s="443">
        <v>6.2130086471294199E-2</v>
      </c>
      <c r="AZ31" s="443">
        <v>9.1175245152746151E-2</v>
      </c>
      <c r="BA31" s="442">
        <v>9.4055364785041923E-2</v>
      </c>
      <c r="BB31" s="443">
        <v>0.13504178426000316</v>
      </c>
      <c r="BC31" s="442">
        <v>3.9315489962088924E-2</v>
      </c>
      <c r="BD31" s="443">
        <v>6.7876597573705497E-2</v>
      </c>
    </row>
    <row r="32" spans="1:56" x14ac:dyDescent="0.2">
      <c r="A32" s="281" t="s">
        <v>473</v>
      </c>
      <c r="B32" s="283" t="s">
        <v>37</v>
      </c>
      <c r="C32" s="442">
        <v>5.0526180285135006E-3</v>
      </c>
      <c r="D32" s="442">
        <v>2.0618556701030927E-2</v>
      </c>
      <c r="E32" s="442">
        <v>9.0304182509505695E-3</v>
      </c>
      <c r="F32" s="442">
        <v>6.25E-2</v>
      </c>
      <c r="G32" s="442">
        <v>4.8458894461035672E-3</v>
      </c>
      <c r="H32" s="442">
        <v>1.7811704834605598E-2</v>
      </c>
      <c r="I32" s="442">
        <v>8.2855321861057991E-3</v>
      </c>
      <c r="J32" s="442">
        <v>5.3050397877984082E-3</v>
      </c>
      <c r="K32" s="442">
        <v>3.3478406427854034E-3</v>
      </c>
      <c r="L32" s="442">
        <v>3.1982942430703624E-3</v>
      </c>
      <c r="M32" s="442">
        <v>1.0714809922207545E-2</v>
      </c>
      <c r="N32" s="442">
        <v>5.3763440860215058E-3</v>
      </c>
      <c r="O32" s="442">
        <v>1.2658227848101266E-2</v>
      </c>
      <c r="P32" s="442">
        <v>1.1445923849567857E-2</v>
      </c>
      <c r="Q32" s="442">
        <v>6.044325050369375E-3</v>
      </c>
      <c r="R32" s="442">
        <v>6.4237021499737807E-3</v>
      </c>
      <c r="S32" s="442">
        <v>1.0726072607260726E-2</v>
      </c>
      <c r="T32" s="442">
        <v>9.5238095238095247E-3</v>
      </c>
      <c r="U32" s="442">
        <v>5.7366362451108212E-3</v>
      </c>
      <c r="V32" s="442">
        <v>0</v>
      </c>
      <c r="W32" s="442">
        <v>3.5353535353535356E-3</v>
      </c>
      <c r="X32" s="442">
        <v>1.70261066969353E-2</v>
      </c>
      <c r="Y32" s="442">
        <v>1.2544977146747058E-2</v>
      </c>
      <c r="Z32" s="442">
        <v>1.9080659150043366E-2</v>
      </c>
      <c r="AA32" s="442">
        <v>2.3784355179704016E-2</v>
      </c>
      <c r="AB32" s="442">
        <v>2.5738798856053385E-2</v>
      </c>
      <c r="AC32" s="442">
        <v>1.7640217110364436E-2</v>
      </c>
      <c r="AD32" s="442">
        <v>4.8162682839814487E-2</v>
      </c>
      <c r="AE32" s="442">
        <v>7.594470046082949E-2</v>
      </c>
      <c r="AF32" s="442">
        <v>1.5908159081590816E-2</v>
      </c>
      <c r="AG32" s="442">
        <v>0</v>
      </c>
      <c r="AH32" s="442">
        <v>2.1235521235521235E-2</v>
      </c>
      <c r="AI32" s="442">
        <v>6.6175238733456191E-3</v>
      </c>
      <c r="AJ32" s="442">
        <v>6.9078253533009911E-3</v>
      </c>
      <c r="AK32" s="442">
        <v>2.6541095890410957E-2</v>
      </c>
      <c r="AL32" s="442">
        <v>1.0966810966810967E-2</v>
      </c>
      <c r="AM32" s="442">
        <v>1.0656919275123558E-2</v>
      </c>
      <c r="AN32" s="442">
        <v>0</v>
      </c>
      <c r="AO32" s="442">
        <v>2.8735632183908046E-3</v>
      </c>
      <c r="AP32" s="443">
        <v>1.5223550670608153E-2</v>
      </c>
      <c r="AQ32" s="442">
        <v>0</v>
      </c>
      <c r="AR32" s="442">
        <v>6.1563879901261762E-2</v>
      </c>
      <c r="AS32" s="442">
        <v>0</v>
      </c>
      <c r="AT32" s="442">
        <v>0</v>
      </c>
      <c r="AU32" s="442">
        <v>0</v>
      </c>
      <c r="AV32" s="442">
        <v>0</v>
      </c>
      <c r="AW32" s="443">
        <v>3.6539168704727329E-2</v>
      </c>
      <c r="AX32" s="442">
        <v>3.5239116106930493E-2</v>
      </c>
      <c r="AY32" s="443">
        <v>1.8053318835971237E-3</v>
      </c>
      <c r="AZ32" s="443">
        <v>2.3942383524545034E-2</v>
      </c>
      <c r="BA32" s="442">
        <v>2.6515465793791201E-2</v>
      </c>
      <c r="BB32" s="443">
        <v>4.8781492697196303E-2</v>
      </c>
      <c r="BC32" s="442">
        <v>-5.4228262016674375E-3</v>
      </c>
      <c r="BD32" s="443">
        <v>1.2293751809194656E-2</v>
      </c>
    </row>
    <row r="33" spans="1:56" x14ac:dyDescent="0.2">
      <c r="A33" s="281" t="s">
        <v>474</v>
      </c>
      <c r="B33" s="283" t="s">
        <v>38</v>
      </c>
      <c r="C33" s="442">
        <v>2.0596659479290703E-3</v>
      </c>
      <c r="D33" s="442">
        <v>0</v>
      </c>
      <c r="E33" s="442">
        <v>7.1292775665399242E-4</v>
      </c>
      <c r="F33" s="442">
        <v>0</v>
      </c>
      <c r="G33" s="442">
        <v>1.4650363441708458E-3</v>
      </c>
      <c r="H33" s="442">
        <v>2.5445292620865142E-3</v>
      </c>
      <c r="I33" s="442">
        <v>6.3734862970044612E-4</v>
      </c>
      <c r="J33" s="442">
        <v>2.6525198938992041E-3</v>
      </c>
      <c r="K33" s="442">
        <v>3.3478406427854036E-4</v>
      </c>
      <c r="L33" s="442">
        <v>0</v>
      </c>
      <c r="M33" s="442">
        <v>2.2016732716864818E-3</v>
      </c>
      <c r="N33" s="442">
        <v>0</v>
      </c>
      <c r="O33" s="442">
        <v>0</v>
      </c>
      <c r="P33" s="442">
        <v>3.0366736743751462E-3</v>
      </c>
      <c r="Q33" s="442">
        <v>2.0147750167897917E-3</v>
      </c>
      <c r="R33" s="442">
        <v>1.7042475091767174E-3</v>
      </c>
      <c r="S33" s="442">
        <v>1.6501650165016502E-3</v>
      </c>
      <c r="T33" s="442">
        <v>0</v>
      </c>
      <c r="U33" s="442">
        <v>2.0860495436766623E-3</v>
      </c>
      <c r="V33" s="442">
        <v>0</v>
      </c>
      <c r="W33" s="442">
        <v>5.0505050505050505E-4</v>
      </c>
      <c r="X33" s="442">
        <v>1.1350737797956867E-3</v>
      </c>
      <c r="Y33" s="442">
        <v>3.4522999124769038E-3</v>
      </c>
      <c r="Z33" s="442">
        <v>2.6019080659150044E-3</v>
      </c>
      <c r="AA33" s="442">
        <v>5.2854122621564484E-4</v>
      </c>
      <c r="AB33" s="442">
        <v>9.5328884652049568E-4</v>
      </c>
      <c r="AC33" s="442">
        <v>2.7268027914189714E-2</v>
      </c>
      <c r="AD33" s="442">
        <v>1.4270424545130217E-2</v>
      </c>
      <c r="AE33" s="442">
        <v>1.6344086021505378E-2</v>
      </c>
      <c r="AF33" s="442">
        <v>2.2960229602296024E-2</v>
      </c>
      <c r="AG33" s="442">
        <v>3.6585365853658534E-2</v>
      </c>
      <c r="AH33" s="442">
        <v>1.589825119236884E-3</v>
      </c>
      <c r="AI33" s="442">
        <v>7.4551851231362039E-3</v>
      </c>
      <c r="AJ33" s="442">
        <v>1.9616114743724954E-2</v>
      </c>
      <c r="AK33" s="442">
        <v>1.5410958904109588E-2</v>
      </c>
      <c r="AL33" s="442">
        <v>6.4935064935064939E-3</v>
      </c>
      <c r="AM33" s="442">
        <v>8.649093904448105E-3</v>
      </c>
      <c r="AN33" s="442">
        <v>0</v>
      </c>
      <c r="AO33" s="442">
        <v>2.2988505747126436E-2</v>
      </c>
      <c r="AP33" s="443">
        <v>8.5876439680353679E-3</v>
      </c>
      <c r="AQ33" s="442">
        <v>0</v>
      </c>
      <c r="AR33" s="442">
        <v>0.17534887837691648</v>
      </c>
      <c r="AS33" s="442">
        <v>1.5974440894568691E-4</v>
      </c>
      <c r="AT33" s="442">
        <v>0</v>
      </c>
      <c r="AU33" s="442">
        <v>3.5479505027068835E-2</v>
      </c>
      <c r="AV33" s="442">
        <v>0</v>
      </c>
      <c r="AW33" s="443">
        <v>0.10624376178329821</v>
      </c>
      <c r="AX33" s="442">
        <v>7.3005917245475158E-2</v>
      </c>
      <c r="AY33" s="443">
        <v>4.8210567346059554E-4</v>
      </c>
      <c r="AZ33" s="443">
        <v>6.7887594303825724E-2</v>
      </c>
      <c r="BA33" s="442">
        <v>5.4082771504505779E-2</v>
      </c>
      <c r="BB33" s="443">
        <v>2.7000116734990968E-2</v>
      </c>
      <c r="BC33" s="442">
        <v>0.11622545318753399</v>
      </c>
      <c r="BD33" s="443">
        <v>7.1380952798659664E-2</v>
      </c>
    </row>
    <row r="34" spans="1:56" x14ac:dyDescent="0.2">
      <c r="A34" s="281" t="s">
        <v>475</v>
      </c>
      <c r="B34" s="283" t="s">
        <v>476</v>
      </c>
      <c r="C34" s="442">
        <v>3.0026067647153477E-2</v>
      </c>
      <c r="D34" s="442">
        <v>3.0927835051546393E-2</v>
      </c>
      <c r="E34" s="442">
        <v>2.0674904942965779E-2</v>
      </c>
      <c r="F34" s="442">
        <v>2.0833333333333332E-2</v>
      </c>
      <c r="G34" s="442">
        <v>2.6877782160365134E-2</v>
      </c>
      <c r="H34" s="442">
        <v>1.653944020356234E-2</v>
      </c>
      <c r="I34" s="442">
        <v>3.4416826003824091E-2</v>
      </c>
      <c r="J34" s="442">
        <v>2.9177718832891247E-2</v>
      </c>
      <c r="K34" s="442">
        <v>1.9417475728155338E-2</v>
      </c>
      <c r="L34" s="442">
        <v>1.7057569296375266E-2</v>
      </c>
      <c r="M34" s="442">
        <v>4.5501247614853954E-2</v>
      </c>
      <c r="N34" s="442">
        <v>1.8817204301075269E-2</v>
      </c>
      <c r="O34" s="442">
        <v>2.5316455696202531E-2</v>
      </c>
      <c r="P34" s="442">
        <v>2.0555944872693296E-2</v>
      </c>
      <c r="Q34" s="442">
        <v>1.544660846205507E-2</v>
      </c>
      <c r="R34" s="442">
        <v>1.3765076035658103E-2</v>
      </c>
      <c r="S34" s="442">
        <v>1.5676567656765675E-2</v>
      </c>
      <c r="T34" s="442">
        <v>9.5238095238095247E-3</v>
      </c>
      <c r="U34" s="442">
        <v>1.8513689700130377E-2</v>
      </c>
      <c r="V34" s="442">
        <v>0</v>
      </c>
      <c r="W34" s="442">
        <v>1.4646464646464647E-2</v>
      </c>
      <c r="X34" s="442">
        <v>9.5346197502837682E-2</v>
      </c>
      <c r="Y34" s="442">
        <v>2.6354176796654673E-2</v>
      </c>
      <c r="Z34" s="442">
        <v>3.2090199479618386E-2</v>
      </c>
      <c r="AA34" s="442">
        <v>1.3213530655391121E-2</v>
      </c>
      <c r="AB34" s="442">
        <v>4.4804575786463297E-2</v>
      </c>
      <c r="AC34" s="442">
        <v>2.093564228482812E-2</v>
      </c>
      <c r="AD34" s="442">
        <v>2.8184088476632181E-2</v>
      </c>
      <c r="AE34" s="442">
        <v>1.2288786482334869E-4</v>
      </c>
      <c r="AF34" s="442">
        <v>0.17900779007790077</v>
      </c>
      <c r="AG34" s="442">
        <v>1.8292682926829267E-2</v>
      </c>
      <c r="AH34" s="442">
        <v>2.3506699977288211E-2</v>
      </c>
      <c r="AI34" s="442">
        <v>1.9936337745015915E-2</v>
      </c>
      <c r="AJ34" s="442">
        <v>1.2128242986711665E-2</v>
      </c>
      <c r="AK34" s="442">
        <v>2.5684931506849314E-2</v>
      </c>
      <c r="AL34" s="442">
        <v>8.5137085137085133E-3</v>
      </c>
      <c r="AM34" s="442">
        <v>4.5407742998352554E-2</v>
      </c>
      <c r="AN34" s="442">
        <v>0.16967509025270758</v>
      </c>
      <c r="AO34" s="442">
        <v>7.7586206896551727E-2</v>
      </c>
      <c r="AP34" s="443">
        <v>3.2254103034183912E-2</v>
      </c>
      <c r="AQ34" s="442">
        <v>2.6894063627418825E-2</v>
      </c>
      <c r="AR34" s="442">
        <v>4.8346331245144224E-2</v>
      </c>
      <c r="AS34" s="442">
        <v>8.6261980830670923E-4</v>
      </c>
      <c r="AT34" s="442">
        <v>2.3366368544033519E-3</v>
      </c>
      <c r="AU34" s="442">
        <v>5.8971384377416863E-3</v>
      </c>
      <c r="AV34" s="442">
        <v>8.7999999999999995E-2</v>
      </c>
      <c r="AW34" s="443">
        <v>3.0089363366273065E-2</v>
      </c>
      <c r="AX34" s="442">
        <v>4.5299157679744483E-2</v>
      </c>
      <c r="AY34" s="443">
        <v>5.4283047318158972E-2</v>
      </c>
      <c r="AZ34" s="443">
        <v>3.8863592399148848E-2</v>
      </c>
      <c r="BA34" s="442">
        <v>4.7643263005478664E-2</v>
      </c>
      <c r="BB34" s="443">
        <v>3.8495079963468813E-2</v>
      </c>
      <c r="BC34" s="442">
        <v>3.9299253955497104E-2</v>
      </c>
      <c r="BD34" s="443">
        <v>5.3486372926553276E-2</v>
      </c>
    </row>
    <row r="35" spans="1:56" x14ac:dyDescent="0.2">
      <c r="A35" s="281" t="s">
        <v>477</v>
      </c>
      <c r="B35" s="283" t="s">
        <v>193</v>
      </c>
      <c r="C35" s="442">
        <v>3.3791394458211311E-3</v>
      </c>
      <c r="D35" s="442">
        <v>0</v>
      </c>
      <c r="E35" s="442">
        <v>4.5152091254752847E-3</v>
      </c>
      <c r="F35" s="442">
        <v>0</v>
      </c>
      <c r="G35" s="442">
        <v>3.4935482053304783E-3</v>
      </c>
      <c r="H35" s="442">
        <v>5.0890585241730284E-3</v>
      </c>
      <c r="I35" s="442">
        <v>4.4614404079031233E-3</v>
      </c>
      <c r="J35" s="442">
        <v>1.3262599469496022E-2</v>
      </c>
      <c r="K35" s="442">
        <v>6.6956812855708072E-4</v>
      </c>
      <c r="L35" s="442">
        <v>3.1982942430703624E-3</v>
      </c>
      <c r="M35" s="442">
        <v>5.2840158520475562E-3</v>
      </c>
      <c r="N35" s="442">
        <v>0</v>
      </c>
      <c r="O35" s="442">
        <v>0</v>
      </c>
      <c r="P35" s="442">
        <v>5.8397570661060496E-3</v>
      </c>
      <c r="Q35" s="442">
        <v>6.7159167226326392E-3</v>
      </c>
      <c r="R35" s="442">
        <v>9.7011012060828523E-3</v>
      </c>
      <c r="S35" s="442">
        <v>6.6006600660066007E-3</v>
      </c>
      <c r="T35" s="442">
        <v>0</v>
      </c>
      <c r="U35" s="442">
        <v>1.225554106910039E-2</v>
      </c>
      <c r="V35" s="442">
        <v>2.8985507246376812E-2</v>
      </c>
      <c r="W35" s="442">
        <v>2.0202020202020202E-3</v>
      </c>
      <c r="X35" s="442">
        <v>4.5402951191827468E-3</v>
      </c>
      <c r="Y35" s="442">
        <v>8.5578138675483813E-3</v>
      </c>
      <c r="Z35" s="442">
        <v>5.2038161318300087E-3</v>
      </c>
      <c r="AA35" s="442">
        <v>4.0169133192389003E-2</v>
      </c>
      <c r="AB35" s="442">
        <v>9.5328884652049577E-3</v>
      </c>
      <c r="AC35" s="442">
        <v>3.8640475575084002E-2</v>
      </c>
      <c r="AD35" s="442">
        <v>5.850874063503389E-2</v>
      </c>
      <c r="AE35" s="442">
        <v>8.6021505376344086E-4</v>
      </c>
      <c r="AF35" s="442">
        <v>9.8400984009840101E-3</v>
      </c>
      <c r="AG35" s="442">
        <v>0.10365853658536585</v>
      </c>
      <c r="AH35" s="442">
        <v>3.066091301385419E-2</v>
      </c>
      <c r="AI35" s="442">
        <v>3.3171385491707152E-2</v>
      </c>
      <c r="AJ35" s="442">
        <v>1.1231807635519932E-2</v>
      </c>
      <c r="AK35" s="442">
        <v>7.3630136986301373E-2</v>
      </c>
      <c r="AL35" s="442">
        <v>2.5541125541125542E-2</v>
      </c>
      <c r="AM35" s="442">
        <v>2.1004942339373972E-2</v>
      </c>
      <c r="AN35" s="442">
        <v>0</v>
      </c>
      <c r="AO35" s="442">
        <v>5.7471264367816091E-2</v>
      </c>
      <c r="AP35" s="443">
        <v>1.3894614959517899E-2</v>
      </c>
      <c r="AQ35" s="442">
        <v>1.1479173499508036E-2</v>
      </c>
      <c r="AR35" s="442">
        <v>4.2711170992201251E-2</v>
      </c>
      <c r="AS35" s="442">
        <v>6.3897763578274762E-5</v>
      </c>
      <c r="AT35" s="442">
        <v>4.1858029167673838E-2</v>
      </c>
      <c r="AU35" s="442">
        <v>6.622196442382057E-2</v>
      </c>
      <c r="AV35" s="442">
        <v>-8.0000000000000002E-3</v>
      </c>
      <c r="AW35" s="443">
        <v>3.5622771023155093E-2</v>
      </c>
      <c r="AX35" s="442">
        <v>3.357330648724207E-2</v>
      </c>
      <c r="AY35" s="443">
        <v>5.6416621362410122E-4</v>
      </c>
      <c r="AZ35" s="443">
        <v>2.2908203502819816E-2</v>
      </c>
      <c r="BA35" s="442">
        <v>2.4960455636711086E-2</v>
      </c>
      <c r="BB35" s="443">
        <v>6.2913293368765832E-2</v>
      </c>
      <c r="BC35" s="442">
        <v>-2.4386481900911652E-2</v>
      </c>
      <c r="BD35" s="443">
        <v>7.1929193603564878E-4</v>
      </c>
    </row>
    <row r="36" spans="1:56" x14ac:dyDescent="0.2">
      <c r="A36" s="281" t="s">
        <v>478</v>
      </c>
      <c r="B36" s="283"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0.18965517241379309</v>
      </c>
      <c r="AP36" s="443">
        <v>2.8947114498995621E-4</v>
      </c>
      <c r="AQ36" s="442">
        <v>0</v>
      </c>
      <c r="AR36" s="442">
        <v>3.855118358034283E-3</v>
      </c>
      <c r="AS36" s="442">
        <v>0.26670926517571886</v>
      </c>
      <c r="AT36" s="442">
        <v>0</v>
      </c>
      <c r="AU36" s="442">
        <v>0</v>
      </c>
      <c r="AV36" s="442">
        <v>0</v>
      </c>
      <c r="AW36" s="443">
        <v>5.1014749916823775E-2</v>
      </c>
      <c r="AX36" s="442">
        <v>3.1889390241252688E-2</v>
      </c>
      <c r="AY36" s="443">
        <v>0</v>
      </c>
      <c r="AZ36" s="443">
        <v>3.2513429459994345E-2</v>
      </c>
      <c r="BA36" s="442">
        <v>2.3568708163937146E-2</v>
      </c>
      <c r="BB36" s="443">
        <v>0</v>
      </c>
      <c r="BC36" s="442">
        <v>7.0951348806247622E-2</v>
      </c>
      <c r="BD36" s="443">
        <v>3.8622468223962945E-2</v>
      </c>
    </row>
    <row r="37" spans="1:56" x14ac:dyDescent="0.2">
      <c r="A37" s="281" t="s">
        <v>479</v>
      </c>
      <c r="B37" s="283" t="s">
        <v>40</v>
      </c>
      <c r="C37" s="442">
        <v>0</v>
      </c>
      <c r="D37" s="442">
        <v>0</v>
      </c>
      <c r="E37" s="442">
        <v>0</v>
      </c>
      <c r="F37" s="442">
        <v>0</v>
      </c>
      <c r="G37" s="442">
        <v>5.634755169887868E-5</v>
      </c>
      <c r="H37" s="442">
        <v>0</v>
      </c>
      <c r="I37" s="442">
        <v>0</v>
      </c>
      <c r="J37" s="442">
        <v>0</v>
      </c>
      <c r="K37" s="442">
        <v>0</v>
      </c>
      <c r="L37" s="442">
        <v>0</v>
      </c>
      <c r="M37" s="442">
        <v>2.9355643622486422E-4</v>
      </c>
      <c r="N37" s="442">
        <v>0</v>
      </c>
      <c r="O37" s="442">
        <v>0</v>
      </c>
      <c r="P37" s="442">
        <v>2.3359028264424199E-4</v>
      </c>
      <c r="Q37" s="442">
        <v>0</v>
      </c>
      <c r="R37" s="442">
        <v>1.3109596224436288E-4</v>
      </c>
      <c r="S37" s="442">
        <v>0</v>
      </c>
      <c r="T37" s="442">
        <v>0</v>
      </c>
      <c r="U37" s="442">
        <v>7.8226857887874835E-4</v>
      </c>
      <c r="V37" s="442">
        <v>0</v>
      </c>
      <c r="W37" s="442">
        <v>0</v>
      </c>
      <c r="X37" s="442">
        <v>0</v>
      </c>
      <c r="Y37" s="442">
        <v>1.458718272877565E-4</v>
      </c>
      <c r="Z37" s="442">
        <v>0</v>
      </c>
      <c r="AA37" s="442">
        <v>0</v>
      </c>
      <c r="AB37" s="442">
        <v>0</v>
      </c>
      <c r="AC37" s="442">
        <v>0</v>
      </c>
      <c r="AD37" s="442">
        <v>0</v>
      </c>
      <c r="AE37" s="442">
        <v>0</v>
      </c>
      <c r="AF37" s="442">
        <v>8.2000820008200083E-5</v>
      </c>
      <c r="AG37" s="442">
        <v>0</v>
      </c>
      <c r="AH37" s="442">
        <v>1.1355893708834885E-4</v>
      </c>
      <c r="AI37" s="442">
        <v>0</v>
      </c>
      <c r="AJ37" s="442">
        <v>1.0546298249314491E-4</v>
      </c>
      <c r="AK37" s="442">
        <v>0</v>
      </c>
      <c r="AL37" s="442">
        <v>1.443001443001443E-4</v>
      </c>
      <c r="AM37" s="442">
        <v>1.0296540362438221E-4</v>
      </c>
      <c r="AN37" s="442">
        <v>0</v>
      </c>
      <c r="AO37" s="442">
        <v>0</v>
      </c>
      <c r="AP37" s="443">
        <v>7.8946675906351694E-5</v>
      </c>
      <c r="AQ37" s="442">
        <v>0</v>
      </c>
      <c r="AR37" s="442">
        <v>2.8775704886755897E-2</v>
      </c>
      <c r="AS37" s="442">
        <v>0.17083067092651757</v>
      </c>
      <c r="AT37" s="442">
        <v>0.11449520586576424</v>
      </c>
      <c r="AU37" s="442">
        <v>0.19460556844547564</v>
      </c>
      <c r="AV37" s="442">
        <v>0</v>
      </c>
      <c r="AW37" s="443">
        <v>7.6627189577581523E-2</v>
      </c>
      <c r="AX37" s="442">
        <v>4.7605941870486924E-2</v>
      </c>
      <c r="AY37" s="443">
        <v>9.2523259034352594E-3</v>
      </c>
      <c r="AZ37" s="443">
        <v>5.219261044893829E-2</v>
      </c>
      <c r="BA37" s="442">
        <v>3.7598593264477516E-2</v>
      </c>
      <c r="BB37" s="443">
        <v>1.448887240865487E-2</v>
      </c>
      <c r="BC37" s="442">
        <v>9.676659928723931E-2</v>
      </c>
      <c r="BD37" s="443">
        <v>5.2359189831668144E-2</v>
      </c>
    </row>
    <row r="38" spans="1:56" x14ac:dyDescent="0.2">
      <c r="A38" s="281" t="s">
        <v>480</v>
      </c>
      <c r="B38" s="283" t="s">
        <v>481</v>
      </c>
      <c r="C38" s="442">
        <v>5.1491648698226758E-4</v>
      </c>
      <c r="D38" s="442">
        <v>0</v>
      </c>
      <c r="E38" s="442">
        <v>0</v>
      </c>
      <c r="F38" s="442">
        <v>0</v>
      </c>
      <c r="G38" s="442">
        <v>0</v>
      </c>
      <c r="H38" s="442">
        <v>0</v>
      </c>
      <c r="I38" s="442">
        <v>0</v>
      </c>
      <c r="J38" s="442">
        <v>0</v>
      </c>
      <c r="K38" s="442">
        <v>0</v>
      </c>
      <c r="L38" s="442">
        <v>0</v>
      </c>
      <c r="M38" s="442">
        <v>0</v>
      </c>
      <c r="N38" s="442">
        <v>0</v>
      </c>
      <c r="O38" s="442">
        <v>0</v>
      </c>
      <c r="P38" s="442">
        <v>0</v>
      </c>
      <c r="Q38" s="442">
        <v>0</v>
      </c>
      <c r="R38" s="442">
        <v>0</v>
      </c>
      <c r="S38" s="442">
        <v>0</v>
      </c>
      <c r="T38" s="442">
        <v>0</v>
      </c>
      <c r="U38" s="442">
        <v>0</v>
      </c>
      <c r="V38" s="442">
        <v>0</v>
      </c>
      <c r="W38" s="442">
        <v>0</v>
      </c>
      <c r="X38" s="442">
        <v>0</v>
      </c>
      <c r="Y38" s="442">
        <v>0</v>
      </c>
      <c r="Z38" s="442">
        <v>0</v>
      </c>
      <c r="AA38" s="442">
        <v>5.2854122621564484E-4</v>
      </c>
      <c r="AB38" s="442">
        <v>0</v>
      </c>
      <c r="AC38" s="442">
        <v>0</v>
      </c>
      <c r="AD38" s="442">
        <v>0</v>
      </c>
      <c r="AE38" s="442">
        <v>0</v>
      </c>
      <c r="AF38" s="442">
        <v>1.6400164001640017E-4</v>
      </c>
      <c r="AG38" s="442">
        <v>0</v>
      </c>
      <c r="AH38" s="442">
        <v>0</v>
      </c>
      <c r="AI38" s="442">
        <v>0</v>
      </c>
      <c r="AJ38" s="442">
        <v>2.0881670533642691E-2</v>
      </c>
      <c r="AK38" s="442">
        <v>0</v>
      </c>
      <c r="AL38" s="442">
        <v>0</v>
      </c>
      <c r="AM38" s="442">
        <v>5.1482701812191104E-5</v>
      </c>
      <c r="AN38" s="442">
        <v>0</v>
      </c>
      <c r="AO38" s="442">
        <v>2.8735632183908046E-3</v>
      </c>
      <c r="AP38" s="443">
        <v>1.8289313251638143E-3</v>
      </c>
      <c r="AQ38" s="442">
        <v>3.5093473269924569E-2</v>
      </c>
      <c r="AR38" s="442">
        <v>5.550583676720789E-2</v>
      </c>
      <c r="AS38" s="442">
        <v>0.55370607028753993</v>
      </c>
      <c r="AT38" s="442">
        <v>0</v>
      </c>
      <c r="AU38" s="442">
        <v>0</v>
      </c>
      <c r="AV38" s="442">
        <v>0</v>
      </c>
      <c r="AW38" s="443">
        <v>0.13472796997484285</v>
      </c>
      <c r="AX38" s="442">
        <v>8.5097522289256974E-2</v>
      </c>
      <c r="AY38" s="443">
        <v>2.1540891792920226E-4</v>
      </c>
      <c r="AZ38" s="443">
        <v>8.5944823891790548E-2</v>
      </c>
      <c r="BA38" s="442">
        <v>6.2949808768544363E-2</v>
      </c>
      <c r="BB38" s="443">
        <v>3.1284977580014972E-2</v>
      </c>
      <c r="BC38" s="442">
        <v>0.1505646071292305</v>
      </c>
      <c r="BD38" s="443">
        <v>8.3174708993780752E-2</v>
      </c>
    </row>
    <row r="39" spans="1:56" x14ac:dyDescent="0.2">
      <c r="A39" s="281" t="s">
        <v>482</v>
      </c>
      <c r="B39" s="283" t="s">
        <v>483</v>
      </c>
      <c r="C39" s="442">
        <v>1.287291217455669E-4</v>
      </c>
      <c r="D39" s="442">
        <v>0</v>
      </c>
      <c r="E39" s="442">
        <v>7.6045627376425855E-3</v>
      </c>
      <c r="F39" s="442">
        <v>0</v>
      </c>
      <c r="G39" s="442">
        <v>5.6347551698878687E-4</v>
      </c>
      <c r="H39" s="442">
        <v>1.2722646310432571E-3</v>
      </c>
      <c r="I39" s="442">
        <v>6.3734862970044612E-4</v>
      </c>
      <c r="J39" s="442">
        <v>2.6525198938992041E-3</v>
      </c>
      <c r="K39" s="442">
        <v>0</v>
      </c>
      <c r="L39" s="442">
        <v>0</v>
      </c>
      <c r="M39" s="442">
        <v>2.9355643622486422E-4</v>
      </c>
      <c r="N39" s="442">
        <v>0</v>
      </c>
      <c r="O39" s="442">
        <v>0</v>
      </c>
      <c r="P39" s="442">
        <v>7.0077084793272596E-4</v>
      </c>
      <c r="Q39" s="442">
        <v>2.0147750167897917E-3</v>
      </c>
      <c r="R39" s="442">
        <v>1.7042475091767174E-3</v>
      </c>
      <c r="S39" s="442">
        <v>1.6501650165016502E-3</v>
      </c>
      <c r="T39" s="442">
        <v>0</v>
      </c>
      <c r="U39" s="442">
        <v>5.2151238591916557E-4</v>
      </c>
      <c r="V39" s="442">
        <v>0</v>
      </c>
      <c r="W39" s="442">
        <v>0</v>
      </c>
      <c r="X39" s="442">
        <v>0</v>
      </c>
      <c r="Y39" s="442">
        <v>6.8073519400953025E-4</v>
      </c>
      <c r="Z39" s="442">
        <v>0</v>
      </c>
      <c r="AA39" s="442">
        <v>8.9852008456659613E-3</v>
      </c>
      <c r="AB39" s="442">
        <v>1.9065776930409914E-3</v>
      </c>
      <c r="AC39" s="442">
        <v>3.2308089945722409E-4</v>
      </c>
      <c r="AD39" s="442">
        <v>2.4973242953977882E-3</v>
      </c>
      <c r="AE39" s="442">
        <v>6.1443932411674347E-5</v>
      </c>
      <c r="AF39" s="442">
        <v>1.3120131201312013E-3</v>
      </c>
      <c r="AG39" s="442">
        <v>0</v>
      </c>
      <c r="AH39" s="442">
        <v>0</v>
      </c>
      <c r="AI39" s="442">
        <v>2.2616853744345787E-3</v>
      </c>
      <c r="AJ39" s="442">
        <v>1.054629824931449E-3</v>
      </c>
      <c r="AK39" s="442">
        <v>0</v>
      </c>
      <c r="AL39" s="442">
        <v>1.8759018759018759E-3</v>
      </c>
      <c r="AM39" s="442">
        <v>1.6474464579901153E-3</v>
      </c>
      <c r="AN39" s="442">
        <v>0</v>
      </c>
      <c r="AO39" s="442">
        <v>2.8735632183908046E-3</v>
      </c>
      <c r="AP39" s="443">
        <v>1.0043771545863633E-3</v>
      </c>
      <c r="AQ39" s="442">
        <v>0</v>
      </c>
      <c r="AR39" s="442">
        <v>1.3778114335729669E-2</v>
      </c>
      <c r="AS39" s="442">
        <v>0</v>
      </c>
      <c r="AT39" s="442">
        <v>0</v>
      </c>
      <c r="AU39" s="442">
        <v>0</v>
      </c>
      <c r="AV39" s="442">
        <v>0</v>
      </c>
      <c r="AW39" s="443">
        <v>8.1775359992528728E-3</v>
      </c>
      <c r="AX39" s="442">
        <v>5.9027601741133183E-3</v>
      </c>
      <c r="AY39" s="443">
        <v>9.2318107683943826E-5</v>
      </c>
      <c r="AZ39" s="443">
        <v>5.2453015490379895E-3</v>
      </c>
      <c r="BA39" s="442">
        <v>4.3866809766855532E-3</v>
      </c>
      <c r="BB39" s="443">
        <v>3.2342459262921534E-3</v>
      </c>
      <c r="BC39" s="442">
        <v>7.6228050948588689E-3</v>
      </c>
      <c r="BD39" s="443">
        <v>5.1227620810343766E-3</v>
      </c>
    </row>
    <row r="40" spans="1:56" x14ac:dyDescent="0.2">
      <c r="A40" s="281" t="s">
        <v>484</v>
      </c>
      <c r="B40" s="283" t="s">
        <v>41</v>
      </c>
      <c r="C40" s="442">
        <v>1.9792102468380909E-2</v>
      </c>
      <c r="D40" s="442">
        <v>2.0618556701030927E-2</v>
      </c>
      <c r="E40" s="442">
        <v>9.9809885931558939E-3</v>
      </c>
      <c r="F40" s="442">
        <v>6.25E-2</v>
      </c>
      <c r="G40" s="442">
        <v>2.5807178678086438E-2</v>
      </c>
      <c r="H40" s="442">
        <v>3.0534351145038167E-2</v>
      </c>
      <c r="I40" s="442">
        <v>1.7845761631612493E-2</v>
      </c>
      <c r="J40" s="442">
        <v>4.5092838196286469E-2</v>
      </c>
      <c r="K40" s="442">
        <v>4.3521928356210242E-3</v>
      </c>
      <c r="L40" s="442">
        <v>3.6247334754797439E-2</v>
      </c>
      <c r="M40" s="442">
        <v>5.3280493174812857E-2</v>
      </c>
      <c r="N40" s="442">
        <v>1.0752688172043012E-2</v>
      </c>
      <c r="O40" s="442">
        <v>0</v>
      </c>
      <c r="P40" s="442">
        <v>2.569493109086662E-2</v>
      </c>
      <c r="Q40" s="442">
        <v>3.6937541974479515E-2</v>
      </c>
      <c r="R40" s="442">
        <v>3.1200839014158363E-2</v>
      </c>
      <c r="S40" s="442">
        <v>2.8052805280528052E-2</v>
      </c>
      <c r="T40" s="442">
        <v>4.7619047619047616E-2</v>
      </c>
      <c r="U40" s="442">
        <v>3.6766623207301175E-2</v>
      </c>
      <c r="V40" s="442">
        <v>2.8985507246376812E-2</v>
      </c>
      <c r="W40" s="442">
        <v>2.2727272727272728E-2</v>
      </c>
      <c r="X40" s="442">
        <v>3.2917139614074914E-2</v>
      </c>
      <c r="Y40" s="442">
        <v>9.5546046873480506E-2</v>
      </c>
      <c r="Z40" s="442">
        <v>6.764960971379011E-2</v>
      </c>
      <c r="AA40" s="442">
        <v>0.13477801268498943</v>
      </c>
      <c r="AB40" s="442">
        <v>6.1010486177311724E-2</v>
      </c>
      <c r="AC40" s="442">
        <v>8.6197983975187381E-2</v>
      </c>
      <c r="AD40" s="442">
        <v>0.11559043881555477</v>
      </c>
      <c r="AE40" s="442">
        <v>1.0691244239631336E-2</v>
      </c>
      <c r="AF40" s="442">
        <v>4.6494464944649448E-2</v>
      </c>
      <c r="AG40" s="442">
        <v>0.18902439024390244</v>
      </c>
      <c r="AH40" s="442">
        <v>9.2209856915739269E-2</v>
      </c>
      <c r="AI40" s="442">
        <v>7.6394705980901326E-2</v>
      </c>
      <c r="AJ40" s="442">
        <v>4.6245517823244042E-2</v>
      </c>
      <c r="AK40" s="442">
        <v>7.9623287671232876E-2</v>
      </c>
      <c r="AL40" s="442">
        <v>0.15353535353535352</v>
      </c>
      <c r="AM40" s="442">
        <v>2.7285831960461283E-2</v>
      </c>
      <c r="AN40" s="442">
        <v>0</v>
      </c>
      <c r="AO40" s="442">
        <v>3.1609195402298854E-2</v>
      </c>
      <c r="AP40" s="443">
        <v>4.9793422864711716E-2</v>
      </c>
      <c r="AQ40" s="442">
        <v>3.7717284355526404E-2</v>
      </c>
      <c r="AR40" s="442">
        <v>3.7184190080937818E-2</v>
      </c>
      <c r="AS40" s="442">
        <v>0</v>
      </c>
      <c r="AT40" s="442">
        <v>6.9696237208927564E-3</v>
      </c>
      <c r="AU40" s="442">
        <v>1.8561484918793503E-2</v>
      </c>
      <c r="AV40" s="442">
        <v>0</v>
      </c>
      <c r="AW40" s="443">
        <v>2.4871149816428618E-2</v>
      </c>
      <c r="AX40" s="442">
        <v>5.6543372612641321E-2</v>
      </c>
      <c r="AY40" s="443">
        <v>7.5495696950425174E-3</v>
      </c>
      <c r="AZ40" s="443">
        <v>1.858919988690981E-2</v>
      </c>
      <c r="BA40" s="442">
        <v>4.3759752268949847E-2</v>
      </c>
      <c r="BB40" s="443">
        <v>6.4684918525843071E-2</v>
      </c>
      <c r="BC40" s="442">
        <v>-3.5905928577807E-2</v>
      </c>
      <c r="BD40" s="443">
        <v>3.0394470223945404E-2</v>
      </c>
    </row>
    <row r="41" spans="1:56" x14ac:dyDescent="0.2">
      <c r="A41" s="286">
        <v>37</v>
      </c>
      <c r="B41" s="283" t="s">
        <v>42</v>
      </c>
      <c r="C41" s="442">
        <v>1.287291217455669E-4</v>
      </c>
      <c r="D41" s="442">
        <v>0</v>
      </c>
      <c r="E41" s="442">
        <v>9.5057034220532319E-4</v>
      </c>
      <c r="F41" s="442">
        <v>0</v>
      </c>
      <c r="G41" s="442">
        <v>1.6904265509663606E-4</v>
      </c>
      <c r="H41" s="442">
        <v>0</v>
      </c>
      <c r="I41" s="442">
        <v>0</v>
      </c>
      <c r="J41" s="442">
        <v>0</v>
      </c>
      <c r="K41" s="442">
        <v>0</v>
      </c>
      <c r="L41" s="442">
        <v>0</v>
      </c>
      <c r="M41" s="442">
        <v>0</v>
      </c>
      <c r="N41" s="442">
        <v>0</v>
      </c>
      <c r="O41" s="442">
        <v>0</v>
      </c>
      <c r="P41" s="442">
        <v>0</v>
      </c>
      <c r="Q41" s="442">
        <v>0</v>
      </c>
      <c r="R41" s="442">
        <v>1.3109596224436288E-4</v>
      </c>
      <c r="S41" s="442">
        <v>0</v>
      </c>
      <c r="T41" s="442">
        <v>0</v>
      </c>
      <c r="U41" s="442">
        <v>0</v>
      </c>
      <c r="V41" s="442">
        <v>0</v>
      </c>
      <c r="W41" s="442">
        <v>0</v>
      </c>
      <c r="X41" s="442">
        <v>0</v>
      </c>
      <c r="Y41" s="442">
        <v>2.4311971214626083E-4</v>
      </c>
      <c r="Z41" s="442">
        <v>0</v>
      </c>
      <c r="AA41" s="442">
        <v>0</v>
      </c>
      <c r="AB41" s="442">
        <v>0</v>
      </c>
      <c r="AC41" s="442">
        <v>8.4001033858878264E-4</v>
      </c>
      <c r="AD41" s="442">
        <v>0</v>
      </c>
      <c r="AE41" s="442">
        <v>3.6866359447004608E-4</v>
      </c>
      <c r="AF41" s="442">
        <v>3.2800328003280033E-4</v>
      </c>
      <c r="AG41" s="442">
        <v>1.2195121951219513E-2</v>
      </c>
      <c r="AH41" s="442">
        <v>5.6779468544174432E-4</v>
      </c>
      <c r="AI41" s="442">
        <v>3.0993466242251635E-3</v>
      </c>
      <c r="AJ41" s="442">
        <v>1.2813752372917106E-2</v>
      </c>
      <c r="AK41" s="442">
        <v>2.5684931506849314E-3</v>
      </c>
      <c r="AL41" s="442">
        <v>7.215007215007215E-4</v>
      </c>
      <c r="AM41" s="442">
        <v>2.054159802306425E-2</v>
      </c>
      <c r="AN41" s="442">
        <v>0</v>
      </c>
      <c r="AO41" s="442">
        <v>0</v>
      </c>
      <c r="AP41" s="443">
        <v>3.2192700064034526E-3</v>
      </c>
      <c r="AQ41" s="442">
        <v>0.67235159068547068</v>
      </c>
      <c r="AR41" s="442">
        <v>0.11164108061327853</v>
      </c>
      <c r="AS41" s="442">
        <v>0</v>
      </c>
      <c r="AT41" s="442">
        <v>0</v>
      </c>
      <c r="AU41" s="442">
        <v>0</v>
      </c>
      <c r="AV41" s="442">
        <v>0</v>
      </c>
      <c r="AW41" s="443">
        <v>7.8226507824401867E-2</v>
      </c>
      <c r="AX41" s="442">
        <v>5.1191053878077222E-2</v>
      </c>
      <c r="AY41" s="443">
        <v>0.14360594528613485</v>
      </c>
      <c r="AZ41" s="443">
        <v>0.10193741350832553</v>
      </c>
      <c r="BA41" s="442">
        <v>7.5304244026860728E-2</v>
      </c>
      <c r="BB41" s="443">
        <v>5.9823249490142762E-2</v>
      </c>
      <c r="BC41" s="442">
        <v>0.15172548160054553</v>
      </c>
      <c r="BD41" s="443">
        <v>8.5192235155831963E-2</v>
      </c>
    </row>
    <row r="42" spans="1:56" x14ac:dyDescent="0.2">
      <c r="A42" s="287">
        <v>38</v>
      </c>
      <c r="B42" s="272" t="s">
        <v>282</v>
      </c>
      <c r="C42" s="442">
        <v>6.7582788916422613E-4</v>
      </c>
      <c r="D42" s="442">
        <v>0</v>
      </c>
      <c r="E42" s="442">
        <v>1.188212927756654E-3</v>
      </c>
      <c r="F42" s="442">
        <v>0</v>
      </c>
      <c r="G42" s="442">
        <v>6.7617062038654425E-4</v>
      </c>
      <c r="H42" s="442">
        <v>1.2722646310432571E-3</v>
      </c>
      <c r="I42" s="442">
        <v>6.3734862970044612E-4</v>
      </c>
      <c r="J42" s="442">
        <v>0</v>
      </c>
      <c r="K42" s="442">
        <v>0</v>
      </c>
      <c r="L42" s="442">
        <v>0</v>
      </c>
      <c r="M42" s="442">
        <v>1.0274475267870247E-3</v>
      </c>
      <c r="N42" s="442">
        <v>0</v>
      </c>
      <c r="O42" s="442">
        <v>0</v>
      </c>
      <c r="P42" s="442">
        <v>4.6718056528848397E-4</v>
      </c>
      <c r="Q42" s="442">
        <v>6.7159167226326397E-4</v>
      </c>
      <c r="R42" s="442">
        <v>7.8657577346617725E-4</v>
      </c>
      <c r="S42" s="442">
        <v>1.6501650165016502E-3</v>
      </c>
      <c r="T42" s="442">
        <v>0</v>
      </c>
      <c r="U42" s="442">
        <v>5.2151238591916557E-4</v>
      </c>
      <c r="V42" s="442">
        <v>0</v>
      </c>
      <c r="W42" s="442">
        <v>1.0101010101010101E-3</v>
      </c>
      <c r="X42" s="442">
        <v>1.1350737797956867E-3</v>
      </c>
      <c r="Y42" s="442">
        <v>6.8073519400953025E-4</v>
      </c>
      <c r="Z42" s="442">
        <v>0</v>
      </c>
      <c r="AA42" s="442">
        <v>1.0570824524312897E-3</v>
      </c>
      <c r="AB42" s="442">
        <v>2.859866539561487E-3</v>
      </c>
      <c r="AC42" s="442">
        <v>1.7446368570690101E-3</v>
      </c>
      <c r="AD42" s="442">
        <v>2.8540849090260435E-3</v>
      </c>
      <c r="AE42" s="442">
        <v>6.1443932411674347E-5</v>
      </c>
      <c r="AF42" s="442">
        <v>2.050020500205002E-3</v>
      </c>
      <c r="AG42" s="442">
        <v>0</v>
      </c>
      <c r="AH42" s="442">
        <v>2.4982966159436746E-3</v>
      </c>
      <c r="AI42" s="442">
        <v>3.6019433740995142E-3</v>
      </c>
      <c r="AJ42" s="442">
        <v>1.3182872811643113E-3</v>
      </c>
      <c r="AK42" s="442">
        <v>4.2808219178082189E-3</v>
      </c>
      <c r="AL42" s="442">
        <v>1.5873015873015873E-3</v>
      </c>
      <c r="AM42" s="442">
        <v>1.441515650741351E-3</v>
      </c>
      <c r="AN42" s="442">
        <v>0</v>
      </c>
      <c r="AO42" s="442">
        <v>0</v>
      </c>
      <c r="AP42" s="443">
        <v>1.2149016236699679E-3</v>
      </c>
      <c r="AQ42" s="442">
        <v>0</v>
      </c>
      <c r="AR42" s="442">
        <v>0</v>
      </c>
      <c r="AS42" s="442">
        <v>0</v>
      </c>
      <c r="AT42" s="442">
        <v>0</v>
      </c>
      <c r="AU42" s="442">
        <v>0</v>
      </c>
      <c r="AV42" s="442">
        <v>0</v>
      </c>
      <c r="AW42" s="443">
        <v>0</v>
      </c>
      <c r="AX42" s="442">
        <v>1.0031070970732449E-3</v>
      </c>
      <c r="AY42" s="443">
        <v>0</v>
      </c>
      <c r="AZ42" s="443">
        <v>0</v>
      </c>
      <c r="BA42" s="442">
        <v>7.4137317299688736E-4</v>
      </c>
      <c r="BB42" s="443">
        <v>0</v>
      </c>
      <c r="BC42" s="442">
        <v>0</v>
      </c>
      <c r="BD42" s="443">
        <v>1.2149016236699679E-3</v>
      </c>
    </row>
    <row r="43" spans="1:56" x14ac:dyDescent="0.2">
      <c r="A43" s="287">
        <v>39</v>
      </c>
      <c r="B43" s="272" t="s">
        <v>283</v>
      </c>
      <c r="C43" s="442">
        <v>4.0549673349853568E-3</v>
      </c>
      <c r="D43" s="442">
        <v>0</v>
      </c>
      <c r="E43" s="442">
        <v>9.9809885931558939E-3</v>
      </c>
      <c r="F43" s="442">
        <v>2.0833333333333332E-2</v>
      </c>
      <c r="G43" s="442">
        <v>6.4799684453710482E-3</v>
      </c>
      <c r="H43" s="442">
        <v>3.8167938931297708E-3</v>
      </c>
      <c r="I43" s="442">
        <v>3.8240917782026767E-3</v>
      </c>
      <c r="J43" s="442">
        <v>2.6525198938992041E-3</v>
      </c>
      <c r="K43" s="442">
        <v>3.3478406427854036E-4</v>
      </c>
      <c r="L43" s="442">
        <v>1.0660980810234541E-3</v>
      </c>
      <c r="M43" s="442">
        <v>9.247027741083224E-3</v>
      </c>
      <c r="N43" s="442">
        <v>2.6881720430107529E-3</v>
      </c>
      <c r="O43" s="442">
        <v>0</v>
      </c>
      <c r="P43" s="442">
        <v>4.2046250875963564E-3</v>
      </c>
      <c r="Q43" s="442">
        <v>8.7306917394224318E-3</v>
      </c>
      <c r="R43" s="442">
        <v>6.9480859989512322E-3</v>
      </c>
      <c r="S43" s="442">
        <v>3.3003300330033004E-3</v>
      </c>
      <c r="T43" s="442">
        <v>0</v>
      </c>
      <c r="U43" s="442">
        <v>3.3898305084745762E-3</v>
      </c>
      <c r="V43" s="442">
        <v>0</v>
      </c>
      <c r="W43" s="442">
        <v>2.0202020202020202E-3</v>
      </c>
      <c r="X43" s="442">
        <v>2.2701475595913734E-3</v>
      </c>
      <c r="Y43" s="442">
        <v>1.5559661577360693E-2</v>
      </c>
      <c r="Z43" s="442">
        <v>2.6019080659150044E-3</v>
      </c>
      <c r="AA43" s="442">
        <v>1.0042283298097251E-2</v>
      </c>
      <c r="AB43" s="442">
        <v>2.4785510009532889E-2</v>
      </c>
      <c r="AC43" s="442">
        <v>9.2401137244766084E-3</v>
      </c>
      <c r="AD43" s="442">
        <v>8.5622547270781304E-3</v>
      </c>
      <c r="AE43" s="442">
        <v>7.3732718894009217E-4</v>
      </c>
      <c r="AF43" s="442">
        <v>1.4268142681426814E-2</v>
      </c>
      <c r="AG43" s="442">
        <v>0</v>
      </c>
      <c r="AH43" s="442">
        <v>3.8610038610038611E-3</v>
      </c>
      <c r="AI43" s="442">
        <v>1.4491539621377116E-2</v>
      </c>
      <c r="AJ43" s="442">
        <v>4.3239822822189414E-3</v>
      </c>
      <c r="AK43" s="442">
        <v>9.4178082191780817E-3</v>
      </c>
      <c r="AL43" s="442">
        <v>5.1948051948051948E-3</v>
      </c>
      <c r="AM43" s="442">
        <v>3.8097199341021416E-3</v>
      </c>
      <c r="AN43" s="442">
        <v>0</v>
      </c>
      <c r="AO43" s="442">
        <v>0</v>
      </c>
      <c r="AP43" s="443">
        <v>7.0087104499083341E-3</v>
      </c>
      <c r="AQ43" s="442">
        <v>0</v>
      </c>
      <c r="AR43" s="442">
        <v>2.2501303069342959E-2</v>
      </c>
      <c r="AS43" s="442">
        <v>0</v>
      </c>
      <c r="AT43" s="442">
        <v>0</v>
      </c>
      <c r="AU43" s="442">
        <v>0</v>
      </c>
      <c r="AV43" s="442">
        <v>0</v>
      </c>
      <c r="AW43" s="443">
        <v>1.3354891053740596E-2</v>
      </c>
      <c r="AX43" s="442">
        <v>1.4072469961106967E-2</v>
      </c>
      <c r="AY43" s="443">
        <v>1.0257567520438203E-5</v>
      </c>
      <c r="AZ43" s="443">
        <v>8.5152448551403959E-3</v>
      </c>
      <c r="BA43" s="442">
        <v>1.0403312358985202E-2</v>
      </c>
      <c r="BB43" s="443">
        <v>2.4301478414326817E-2</v>
      </c>
      <c r="BC43" s="442">
        <v>-1.0147504119886673E-2</v>
      </c>
      <c r="BD43" s="443">
        <v>1.5263024008561328E-3</v>
      </c>
    </row>
    <row r="44" spans="1:56" x14ac:dyDescent="0.2">
      <c r="A44" s="288">
        <v>40</v>
      </c>
      <c r="B44" s="292" t="s">
        <v>43</v>
      </c>
      <c r="C44" s="444">
        <v>0.54484600778811187</v>
      </c>
      <c r="D44" s="444">
        <v>0.30927835051546393</v>
      </c>
      <c r="E44" s="444">
        <v>0.45365969581749049</v>
      </c>
      <c r="F44" s="444">
        <v>0.3125</v>
      </c>
      <c r="G44" s="444">
        <v>0.67425480362878232</v>
      </c>
      <c r="H44" s="444">
        <v>0.60432569974554706</v>
      </c>
      <c r="I44" s="444">
        <v>0.67304015296367115</v>
      </c>
      <c r="J44" s="444">
        <v>0.6870026525198939</v>
      </c>
      <c r="K44" s="444">
        <v>0.70170739872782051</v>
      </c>
      <c r="L44" s="444">
        <v>0.65991471215351816</v>
      </c>
      <c r="M44" s="444">
        <v>0.52282401291648317</v>
      </c>
      <c r="N44" s="444">
        <v>0.7446236559139785</v>
      </c>
      <c r="O44" s="444">
        <v>0.77215189873417722</v>
      </c>
      <c r="P44" s="444">
        <v>0.5596823172156038</v>
      </c>
      <c r="Q44" s="444">
        <v>0.57286769644056412</v>
      </c>
      <c r="R44" s="444">
        <v>0.54680125852123751</v>
      </c>
      <c r="S44" s="444">
        <v>0.5907590759075908</v>
      </c>
      <c r="T44" s="444">
        <v>0.63809523809523805</v>
      </c>
      <c r="U44" s="444">
        <v>0.65006518904823984</v>
      </c>
      <c r="V44" s="444">
        <v>0.60869565217391308</v>
      </c>
      <c r="W44" s="444">
        <v>0.77878787878787881</v>
      </c>
      <c r="X44" s="444">
        <v>0.55164585698070379</v>
      </c>
      <c r="Y44" s="444">
        <v>0.53782942720995819</v>
      </c>
      <c r="Z44" s="444">
        <v>0.64614050303555937</v>
      </c>
      <c r="AA44" s="444">
        <v>0.5036997885835095</v>
      </c>
      <c r="AB44" s="444">
        <v>0.3279313632030505</v>
      </c>
      <c r="AC44" s="444">
        <v>0.27597570431636081</v>
      </c>
      <c r="AD44" s="444">
        <v>0.32286835533357117</v>
      </c>
      <c r="AE44" s="444">
        <v>0.11864823348694316</v>
      </c>
      <c r="AF44" s="444">
        <v>0.38704387043870436</v>
      </c>
      <c r="AG44" s="444">
        <v>0.43902439024390244</v>
      </c>
      <c r="AH44" s="444">
        <v>0.28526004996593229</v>
      </c>
      <c r="AI44" s="444">
        <v>0.2874015748031496</v>
      </c>
      <c r="AJ44" s="444">
        <v>0.44394642480489349</v>
      </c>
      <c r="AK44" s="444">
        <v>0.4041095890410959</v>
      </c>
      <c r="AL44" s="444">
        <v>0.33203463203463202</v>
      </c>
      <c r="AM44" s="444">
        <v>0.52239497528830314</v>
      </c>
      <c r="AN44" s="444">
        <v>1</v>
      </c>
      <c r="AO44" s="444">
        <v>0.68103448275862066</v>
      </c>
      <c r="AP44" s="445">
        <v>0.45972842343488213</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300">
        <v>41</v>
      </c>
      <c r="B45" s="301" t="s">
        <v>52</v>
      </c>
      <c r="C45" s="442">
        <v>3.5400508480030895E-3</v>
      </c>
      <c r="D45" s="442">
        <v>0</v>
      </c>
      <c r="E45" s="442">
        <v>2.8041825095057035E-2</v>
      </c>
      <c r="F45" s="442">
        <v>8.3333333333333329E-2</v>
      </c>
      <c r="G45" s="442">
        <v>9.466388685411619E-3</v>
      </c>
      <c r="H45" s="442">
        <v>1.1450381679389313E-2</v>
      </c>
      <c r="I45" s="442">
        <v>2.0395156150414276E-2</v>
      </c>
      <c r="J45" s="442">
        <v>1.3262599469496022E-2</v>
      </c>
      <c r="K45" s="442">
        <v>9.7087378640776691E-3</v>
      </c>
      <c r="L45" s="442">
        <v>1.7057569296375266E-2</v>
      </c>
      <c r="M45" s="442">
        <v>1.7026273301042127E-2</v>
      </c>
      <c r="N45" s="442">
        <v>1.0752688172043012E-2</v>
      </c>
      <c r="O45" s="442">
        <v>0</v>
      </c>
      <c r="P45" s="442">
        <v>1.4716187806587245E-2</v>
      </c>
      <c r="Q45" s="442">
        <v>1.544660846205507E-2</v>
      </c>
      <c r="R45" s="442">
        <v>1.2191924488725747E-2</v>
      </c>
      <c r="S45" s="442">
        <v>1.5676567656765675E-2</v>
      </c>
      <c r="T45" s="442">
        <v>9.5238095238095247E-3</v>
      </c>
      <c r="U45" s="442">
        <v>1.4863102998696219E-2</v>
      </c>
      <c r="V45" s="442">
        <v>2.8985507246376812E-2</v>
      </c>
      <c r="W45" s="442">
        <v>7.0707070707070711E-3</v>
      </c>
      <c r="X45" s="442">
        <v>2.043132803632236E-2</v>
      </c>
      <c r="Y45" s="442">
        <v>2.1345910726441701E-2</v>
      </c>
      <c r="Z45" s="442">
        <v>8.6730268863833473E-3</v>
      </c>
      <c r="AA45" s="442">
        <v>1.427061310782241E-2</v>
      </c>
      <c r="AB45" s="442">
        <v>2.5738798856053385E-2</v>
      </c>
      <c r="AC45" s="442">
        <v>2.3520289480485915E-2</v>
      </c>
      <c r="AD45" s="442">
        <v>3.1038173385658223E-2</v>
      </c>
      <c r="AE45" s="442">
        <v>1.4746543778801843E-3</v>
      </c>
      <c r="AF45" s="442">
        <v>2.050020500205002E-2</v>
      </c>
      <c r="AG45" s="442">
        <v>3.048780487804878E-2</v>
      </c>
      <c r="AH45" s="442">
        <v>1.0560981149216444E-2</v>
      </c>
      <c r="AI45" s="442">
        <v>1.0303233372424192E-2</v>
      </c>
      <c r="AJ45" s="442">
        <v>8.2261126344653022E-3</v>
      </c>
      <c r="AK45" s="442">
        <v>3.6815068493150686E-2</v>
      </c>
      <c r="AL45" s="442">
        <v>1.4862914862914862E-2</v>
      </c>
      <c r="AM45" s="442">
        <v>2.0387149917627675E-2</v>
      </c>
      <c r="AN45" s="442">
        <v>0</v>
      </c>
      <c r="AO45" s="442">
        <v>2.8735632183908046E-3</v>
      </c>
      <c r="AP45" s="443">
        <v>1.3372689713248129E-2</v>
      </c>
      <c r="AQ45" s="313"/>
      <c r="AR45" s="313"/>
      <c r="AS45" s="313"/>
      <c r="AT45" s="313"/>
      <c r="AU45" s="313"/>
      <c r="AV45" s="313"/>
      <c r="AW45" s="313"/>
      <c r="AX45" s="313"/>
      <c r="AY45" s="313"/>
      <c r="AZ45" s="313"/>
      <c r="BA45" s="313"/>
      <c r="BB45" s="313"/>
      <c r="BC45" s="313"/>
      <c r="BD45" s="313"/>
    </row>
    <row r="46" spans="1:56" x14ac:dyDescent="0.2">
      <c r="A46" s="286">
        <v>42</v>
      </c>
      <c r="B46" s="282" t="s">
        <v>53</v>
      </c>
      <c r="C46" s="442">
        <v>0.11965371866250442</v>
      </c>
      <c r="D46" s="442">
        <v>0.25773195876288657</v>
      </c>
      <c r="E46" s="442">
        <v>0.17918250950570341</v>
      </c>
      <c r="F46" s="442">
        <v>0.35416666666666669</v>
      </c>
      <c r="G46" s="442">
        <v>0.14013636107511129</v>
      </c>
      <c r="H46" s="442">
        <v>0.2455470737913486</v>
      </c>
      <c r="I46" s="442">
        <v>0.16188655194391333</v>
      </c>
      <c r="J46" s="442">
        <v>9.2838196286472149E-2</v>
      </c>
      <c r="K46" s="442">
        <v>3.3478406427854032E-2</v>
      </c>
      <c r="L46" s="442">
        <v>0.21321961620469082</v>
      </c>
      <c r="M46" s="442">
        <v>0.21576398062527521</v>
      </c>
      <c r="N46" s="442">
        <v>5.9139784946236562E-2</v>
      </c>
      <c r="O46" s="442">
        <v>0.10126582278481013</v>
      </c>
      <c r="P46" s="442">
        <v>0.28521373510861947</v>
      </c>
      <c r="Q46" s="442">
        <v>0.19408999328408327</v>
      </c>
      <c r="R46" s="442">
        <v>0.21578395385422128</v>
      </c>
      <c r="S46" s="442">
        <v>0.20874587458745875</v>
      </c>
      <c r="T46" s="442">
        <v>0.2</v>
      </c>
      <c r="U46" s="442">
        <v>0.19608865710560625</v>
      </c>
      <c r="V46" s="442">
        <v>0.17391304347826086</v>
      </c>
      <c r="W46" s="442">
        <v>0.12525252525252525</v>
      </c>
      <c r="X46" s="442">
        <v>0.26220204313280365</v>
      </c>
      <c r="Y46" s="442">
        <v>0.34459787999611008</v>
      </c>
      <c r="Z46" s="442">
        <v>7.1118820468343447E-2</v>
      </c>
      <c r="AA46" s="442">
        <v>0.14006342494714588</v>
      </c>
      <c r="AB46" s="442">
        <v>0.50714966634890368</v>
      </c>
      <c r="AC46" s="442">
        <v>0.42504523132592403</v>
      </c>
      <c r="AD46" s="442">
        <v>0.31501962183374954</v>
      </c>
      <c r="AE46" s="442">
        <v>2.1935483870967741E-2</v>
      </c>
      <c r="AF46" s="442">
        <v>0.39950799507995077</v>
      </c>
      <c r="AG46" s="442">
        <v>0.32317073170731708</v>
      </c>
      <c r="AH46" s="442">
        <v>0.35350897115602997</v>
      </c>
      <c r="AI46" s="442">
        <v>0.50502596749874351</v>
      </c>
      <c r="AJ46" s="442">
        <v>0.44252267454123601</v>
      </c>
      <c r="AK46" s="442">
        <v>0.48544520547945208</v>
      </c>
      <c r="AL46" s="442">
        <v>0.35613275613275613</v>
      </c>
      <c r="AM46" s="442">
        <v>0.26240733113673803</v>
      </c>
      <c r="AN46" s="442">
        <v>0</v>
      </c>
      <c r="AO46" s="442">
        <v>8.6206896551724137E-3</v>
      </c>
      <c r="AP46" s="443">
        <v>0.26462048578521241</v>
      </c>
      <c r="AQ46" s="313"/>
      <c r="AR46" s="313"/>
      <c r="AS46" s="313"/>
      <c r="AT46" s="313"/>
      <c r="AU46" s="313"/>
      <c r="AV46" s="313"/>
      <c r="AW46" s="313"/>
      <c r="AX46" s="313"/>
      <c r="AY46" s="313"/>
      <c r="AZ46" s="313"/>
      <c r="BA46" s="313"/>
      <c r="BB46" s="313"/>
      <c r="BC46" s="313"/>
      <c r="BD46" s="313"/>
    </row>
    <row r="47" spans="1:56" x14ac:dyDescent="0.2">
      <c r="A47" s="286">
        <v>43</v>
      </c>
      <c r="B47" s="282" t="s">
        <v>54</v>
      </c>
      <c r="C47" s="442">
        <v>0.20165416921443052</v>
      </c>
      <c r="D47" s="442">
        <v>0.38144329896907214</v>
      </c>
      <c r="E47" s="442">
        <v>0.14781368821292776</v>
      </c>
      <c r="F47" s="442">
        <v>6.25E-2</v>
      </c>
      <c r="G47" s="442">
        <v>7.7815968896151458E-2</v>
      </c>
      <c r="H47" s="442">
        <v>-1.9083969465648856E-2</v>
      </c>
      <c r="I47" s="442">
        <v>6.6921606118546847E-2</v>
      </c>
      <c r="J47" s="442">
        <v>6.1007957559681698E-2</v>
      </c>
      <c r="K47" s="442">
        <v>2.7452293270840308E-2</v>
      </c>
      <c r="L47" s="442">
        <v>-6.3965884861407248E-3</v>
      </c>
      <c r="M47" s="442">
        <v>9.6873623954205193E-2</v>
      </c>
      <c r="N47" s="442">
        <v>0.11021505376344086</v>
      </c>
      <c r="O47" s="442">
        <v>8.8607594936708861E-2</v>
      </c>
      <c r="P47" s="442">
        <v>2.9665965895818734E-2</v>
      </c>
      <c r="Q47" s="442">
        <v>0.1061114842175957</v>
      </c>
      <c r="R47" s="442">
        <v>0.11234923964341899</v>
      </c>
      <c r="S47" s="442">
        <v>2.5577557755775578E-2</v>
      </c>
      <c r="T47" s="442">
        <v>-4.7619047619047616E-2</v>
      </c>
      <c r="U47" s="442">
        <v>-2.1382007822685789E-2</v>
      </c>
      <c r="V47" s="442">
        <v>-4.3478260869565216E-2</v>
      </c>
      <c r="W47" s="442">
        <v>1.2626262626262626E-2</v>
      </c>
      <c r="X47" s="442">
        <v>3.6322360953461974E-2</v>
      </c>
      <c r="Y47" s="442">
        <v>2.6743168336088689E-2</v>
      </c>
      <c r="Z47" s="442">
        <v>5.1170858629661753E-2</v>
      </c>
      <c r="AA47" s="442">
        <v>0.13002114164904863</v>
      </c>
      <c r="AB47" s="442">
        <v>3.7178265014299335E-2</v>
      </c>
      <c r="AC47" s="442">
        <v>0.13692168518997158</v>
      </c>
      <c r="AD47" s="442">
        <v>0.25151623260792011</v>
      </c>
      <c r="AE47" s="442">
        <v>0.45720430107526883</v>
      </c>
      <c r="AF47" s="442">
        <v>4.5428454284542848E-2</v>
      </c>
      <c r="AG47" s="442">
        <v>0.10365853658536585</v>
      </c>
      <c r="AH47" s="442">
        <v>0</v>
      </c>
      <c r="AI47" s="442">
        <v>2.2449321494387671E-2</v>
      </c>
      <c r="AJ47" s="442">
        <v>3.8124868171271885E-2</v>
      </c>
      <c r="AK47" s="442">
        <v>-5.1369863013698627E-3</v>
      </c>
      <c r="AL47" s="442">
        <v>9.913419913419913E-2</v>
      </c>
      <c r="AM47" s="442">
        <v>6.1779242174629323E-2</v>
      </c>
      <c r="AN47" s="442">
        <v>0</v>
      </c>
      <c r="AO47" s="442">
        <v>0.2614942528735632</v>
      </c>
      <c r="AP47" s="443">
        <v>0.10981921211217445</v>
      </c>
      <c r="AQ47" s="313"/>
      <c r="AR47" s="313"/>
      <c r="AS47" s="313"/>
      <c r="AT47" s="313"/>
      <c r="AU47" s="313"/>
      <c r="AV47" s="313"/>
      <c r="AW47" s="313"/>
      <c r="AX47" s="313"/>
      <c r="AY47" s="313"/>
      <c r="AZ47" s="313"/>
      <c r="BA47" s="313"/>
      <c r="BB47" s="313"/>
      <c r="BC47" s="313"/>
      <c r="BD47" s="313"/>
    </row>
    <row r="48" spans="1:56" x14ac:dyDescent="0.2">
      <c r="A48" s="286">
        <v>44</v>
      </c>
      <c r="B48" s="282" t="s">
        <v>55</v>
      </c>
      <c r="C48" s="442">
        <v>0.15984938692755768</v>
      </c>
      <c r="D48" s="442">
        <v>6.1855670103092786E-2</v>
      </c>
      <c r="E48" s="442">
        <v>0.14020912547528516</v>
      </c>
      <c r="F48" s="442">
        <v>0.10416666666666667</v>
      </c>
      <c r="G48" s="442">
        <v>5.1783400011269513E-2</v>
      </c>
      <c r="H48" s="442">
        <v>0.11323155216284987</v>
      </c>
      <c r="I48" s="442">
        <v>5.2899936265137032E-2</v>
      </c>
      <c r="J48" s="442">
        <v>0.1273209549071618</v>
      </c>
      <c r="K48" s="442">
        <v>9.3739537997991298E-2</v>
      </c>
      <c r="L48" s="442">
        <v>7.9957356076759065E-2</v>
      </c>
      <c r="M48" s="442">
        <v>0.11624834874504623</v>
      </c>
      <c r="N48" s="442">
        <v>5.6451612903225805E-2</v>
      </c>
      <c r="O48" s="442">
        <v>2.5316455696202531E-2</v>
      </c>
      <c r="P48" s="442">
        <v>8.3158140621350157E-2</v>
      </c>
      <c r="Q48" s="442">
        <v>0.10476830087306917</v>
      </c>
      <c r="R48" s="442">
        <v>0.10304142632406922</v>
      </c>
      <c r="S48" s="442">
        <v>0.14356435643564355</v>
      </c>
      <c r="T48" s="442">
        <v>0.19047619047619047</v>
      </c>
      <c r="U48" s="442">
        <v>0.15619295958279009</v>
      </c>
      <c r="V48" s="442">
        <v>0.20289855072463769</v>
      </c>
      <c r="W48" s="442">
        <v>6.8181818181818177E-2</v>
      </c>
      <c r="X48" s="442">
        <v>0.10329171396140749</v>
      </c>
      <c r="Y48" s="442">
        <v>3.6662452591656132E-2</v>
      </c>
      <c r="Z48" s="442">
        <v>0.19254119687771032</v>
      </c>
      <c r="AA48" s="442">
        <v>0.21511627906976744</v>
      </c>
      <c r="AB48" s="442">
        <v>8.1029551954242135E-2</v>
      </c>
      <c r="AC48" s="442">
        <v>9.4985784440423882E-2</v>
      </c>
      <c r="AD48" s="442">
        <v>7.384944702104887E-2</v>
      </c>
      <c r="AE48" s="442">
        <v>0.35545314900153607</v>
      </c>
      <c r="AF48" s="442">
        <v>8.7494874948749482E-2</v>
      </c>
      <c r="AG48" s="442">
        <v>7.3170731707317069E-2</v>
      </c>
      <c r="AH48" s="442">
        <v>0.34908017260958435</v>
      </c>
      <c r="AI48" s="442">
        <v>0.16434913720891273</v>
      </c>
      <c r="AJ48" s="442">
        <v>6.5439780636996417E-2</v>
      </c>
      <c r="AK48" s="442">
        <v>6.0787671232876712E-2</v>
      </c>
      <c r="AL48" s="442">
        <v>0.14834054834054833</v>
      </c>
      <c r="AM48" s="442">
        <v>9.4728171334431635E-2</v>
      </c>
      <c r="AN48" s="442">
        <v>0</v>
      </c>
      <c r="AO48" s="442">
        <v>3.4482758620689655E-2</v>
      </c>
      <c r="AP48" s="443">
        <v>0.12914360400347366</v>
      </c>
      <c r="AQ48" s="313"/>
      <c r="AR48" s="313"/>
      <c r="AS48" s="313"/>
      <c r="AT48" s="313"/>
      <c r="AU48" s="313"/>
      <c r="AV48" s="313"/>
      <c r="AW48" s="313"/>
      <c r="AX48" s="313"/>
      <c r="AY48" s="313"/>
      <c r="AZ48" s="313"/>
      <c r="BA48" s="313"/>
      <c r="BB48" s="313"/>
      <c r="BC48" s="313"/>
      <c r="BD48" s="313"/>
    </row>
    <row r="49" spans="1:56" x14ac:dyDescent="0.2">
      <c r="A49" s="286">
        <v>45</v>
      </c>
      <c r="B49" s="282" t="s">
        <v>56</v>
      </c>
      <c r="C49" s="442">
        <v>3.974511633894378E-2</v>
      </c>
      <c r="D49" s="442">
        <v>2.0618556701030927E-2</v>
      </c>
      <c r="E49" s="442">
        <v>5.1806083650190113E-2</v>
      </c>
      <c r="F49" s="442">
        <v>8.3333333333333329E-2</v>
      </c>
      <c r="G49" s="442">
        <v>5.0487406322195304E-2</v>
      </c>
      <c r="H49" s="442">
        <v>4.4529262086513997E-2</v>
      </c>
      <c r="I49" s="442">
        <v>2.4856596558317401E-2</v>
      </c>
      <c r="J49" s="442">
        <v>1.8567639257294429E-2</v>
      </c>
      <c r="K49" s="442">
        <v>0.13625711416136591</v>
      </c>
      <c r="L49" s="442">
        <v>3.6247334754797439E-2</v>
      </c>
      <c r="M49" s="442">
        <v>3.0970204021723177E-2</v>
      </c>
      <c r="N49" s="442">
        <v>1.8817204301075269E-2</v>
      </c>
      <c r="O49" s="442">
        <v>1.2658227848101266E-2</v>
      </c>
      <c r="P49" s="442">
        <v>2.7563653352020556E-2</v>
      </c>
      <c r="Q49" s="442">
        <v>6.7159167226326392E-3</v>
      </c>
      <c r="R49" s="442">
        <v>9.7011012060828523E-3</v>
      </c>
      <c r="S49" s="442">
        <v>1.5676567656765675E-2</v>
      </c>
      <c r="T49" s="442">
        <v>9.5238095238095247E-3</v>
      </c>
      <c r="U49" s="442">
        <v>3.9113428943937422E-3</v>
      </c>
      <c r="V49" s="442">
        <v>2.8985507246376812E-2</v>
      </c>
      <c r="W49" s="442">
        <v>8.0808080808080808E-3</v>
      </c>
      <c r="X49" s="442">
        <v>2.6106696935300794E-2</v>
      </c>
      <c r="Y49" s="442">
        <v>3.685694836137314E-2</v>
      </c>
      <c r="Z49" s="442">
        <v>3.0355594102341718E-2</v>
      </c>
      <c r="AA49" s="442">
        <v>4.5454545454545456E-2</v>
      </c>
      <c r="AB49" s="442">
        <v>2.0019065776930411E-2</v>
      </c>
      <c r="AC49" s="442">
        <v>4.3551305246833809E-2</v>
      </c>
      <c r="AD49" s="442">
        <v>2.0335354976810559E-2</v>
      </c>
      <c r="AE49" s="442">
        <v>4.5345622119815666E-2</v>
      </c>
      <c r="AF49" s="442">
        <v>6.2238622386223859E-2</v>
      </c>
      <c r="AG49" s="442">
        <v>3.048780487804878E-2</v>
      </c>
      <c r="AH49" s="442">
        <v>1.589825119236884E-3</v>
      </c>
      <c r="AI49" s="442">
        <v>1.2816217121795946E-2</v>
      </c>
      <c r="AJ49" s="442">
        <v>1.5081206496519721E-2</v>
      </c>
      <c r="AK49" s="442">
        <v>3.4246575342465752E-2</v>
      </c>
      <c r="AL49" s="442">
        <v>4.9206349206349205E-2</v>
      </c>
      <c r="AM49" s="442">
        <v>3.789126853377265E-2</v>
      </c>
      <c r="AN49" s="442">
        <v>0</v>
      </c>
      <c r="AO49" s="442">
        <v>1.4367816091954023E-2</v>
      </c>
      <c r="AP49" s="443">
        <v>3.5447057481951913E-2</v>
      </c>
      <c r="AQ49" s="313"/>
      <c r="AR49" s="313"/>
      <c r="AS49" s="313"/>
      <c r="AT49" s="313"/>
      <c r="AU49" s="313"/>
      <c r="AV49" s="313"/>
      <c r="AW49" s="313"/>
      <c r="AX49" s="313"/>
      <c r="AY49" s="313"/>
      <c r="AZ49" s="313"/>
      <c r="BA49" s="313"/>
      <c r="BB49" s="313"/>
      <c r="BC49" s="313"/>
      <c r="BD49" s="313"/>
    </row>
    <row r="50" spans="1:56" x14ac:dyDescent="0.2">
      <c r="A50" s="286">
        <v>46</v>
      </c>
      <c r="B50" s="282" t="s">
        <v>204</v>
      </c>
      <c r="C50" s="442">
        <v>-6.9481543462169726E-2</v>
      </c>
      <c r="D50" s="442">
        <v>-3.0927835051546393E-2</v>
      </c>
      <c r="E50" s="442">
        <v>-9.5057034220532319E-4</v>
      </c>
      <c r="F50" s="442">
        <v>0</v>
      </c>
      <c r="G50" s="442">
        <v>-4.1133712740181443E-3</v>
      </c>
      <c r="H50" s="442">
        <v>0</v>
      </c>
      <c r="I50" s="442">
        <v>0</v>
      </c>
      <c r="J50" s="442">
        <v>0</v>
      </c>
      <c r="K50" s="442">
        <v>-2.3434884499497822E-3</v>
      </c>
      <c r="L50" s="442">
        <v>0</v>
      </c>
      <c r="M50" s="442">
        <v>0</v>
      </c>
      <c r="N50" s="442">
        <v>0</v>
      </c>
      <c r="O50" s="442">
        <v>0</v>
      </c>
      <c r="P50" s="442">
        <v>0</v>
      </c>
      <c r="Q50" s="442">
        <v>0</v>
      </c>
      <c r="R50" s="442">
        <v>0</v>
      </c>
      <c r="S50" s="442">
        <v>0</v>
      </c>
      <c r="T50" s="442">
        <v>0</v>
      </c>
      <c r="U50" s="442">
        <v>0</v>
      </c>
      <c r="V50" s="442">
        <v>0</v>
      </c>
      <c r="W50" s="442">
        <v>0</v>
      </c>
      <c r="X50" s="442">
        <v>0</v>
      </c>
      <c r="Y50" s="442">
        <v>-4.2302829913449386E-3</v>
      </c>
      <c r="Z50" s="442">
        <v>0</v>
      </c>
      <c r="AA50" s="442">
        <v>-4.8625792811839326E-2</v>
      </c>
      <c r="AB50" s="442">
        <v>0</v>
      </c>
      <c r="AC50" s="442">
        <v>-5.1692943913155855E-4</v>
      </c>
      <c r="AD50" s="442">
        <v>-1.5340706386014985E-2</v>
      </c>
      <c r="AE50" s="442">
        <v>-6.1443932411674347E-5</v>
      </c>
      <c r="AF50" s="442">
        <v>-2.6240262402624026E-3</v>
      </c>
      <c r="AG50" s="442">
        <v>0</v>
      </c>
      <c r="AH50" s="442">
        <v>0</v>
      </c>
      <c r="AI50" s="442">
        <v>-3.2668788741832804E-3</v>
      </c>
      <c r="AJ50" s="442">
        <v>-1.3710187724108838E-2</v>
      </c>
      <c r="AK50" s="442">
        <v>-1.7123287671232876E-2</v>
      </c>
      <c r="AL50" s="442">
        <v>0</v>
      </c>
      <c r="AM50" s="442">
        <v>0</v>
      </c>
      <c r="AN50" s="442">
        <v>0</v>
      </c>
      <c r="AO50" s="442">
        <v>-2.8735632183908046E-3</v>
      </c>
      <c r="AP50" s="443">
        <v>-1.2407785896614941E-2</v>
      </c>
      <c r="AQ50" s="313"/>
      <c r="AR50" s="313"/>
      <c r="AS50" s="313"/>
      <c r="AT50" s="313"/>
      <c r="AU50" s="313"/>
      <c r="AV50" s="313"/>
      <c r="AW50" s="313"/>
      <c r="AX50" s="313"/>
      <c r="AY50" s="313"/>
      <c r="AZ50" s="313"/>
      <c r="BA50" s="313"/>
      <c r="BB50" s="313"/>
      <c r="BC50" s="313"/>
      <c r="BD50" s="313"/>
    </row>
    <row r="51" spans="1:56" x14ac:dyDescent="0.2">
      <c r="A51" s="288">
        <v>47</v>
      </c>
      <c r="B51" s="289" t="s">
        <v>58</v>
      </c>
      <c r="C51" s="444">
        <v>0.4549608985292698</v>
      </c>
      <c r="D51" s="444">
        <v>0.69072164948453607</v>
      </c>
      <c r="E51" s="444">
        <v>0.54610266159695819</v>
      </c>
      <c r="F51" s="444">
        <v>0.6875</v>
      </c>
      <c r="G51" s="444">
        <v>0.32557615371612103</v>
      </c>
      <c r="H51" s="444">
        <v>0.39567430025445294</v>
      </c>
      <c r="I51" s="444">
        <v>0.32695984703632885</v>
      </c>
      <c r="J51" s="444">
        <v>0.3129973474801061</v>
      </c>
      <c r="K51" s="444">
        <v>0.29829260127217944</v>
      </c>
      <c r="L51" s="444">
        <v>0.3400852878464819</v>
      </c>
      <c r="M51" s="444">
        <v>0.47688243064729197</v>
      </c>
      <c r="N51" s="444">
        <v>0.2553763440860215</v>
      </c>
      <c r="O51" s="444">
        <v>0.22784810126582278</v>
      </c>
      <c r="P51" s="444">
        <v>0.44031768278439615</v>
      </c>
      <c r="Q51" s="444">
        <v>0.42713230355943588</v>
      </c>
      <c r="R51" s="444">
        <v>0.45306764551651807</v>
      </c>
      <c r="S51" s="444">
        <v>0.40924092409240925</v>
      </c>
      <c r="T51" s="444">
        <v>0.3619047619047619</v>
      </c>
      <c r="U51" s="444">
        <v>0.34967405475880053</v>
      </c>
      <c r="V51" s="444">
        <v>0.39130434782608697</v>
      </c>
      <c r="W51" s="444">
        <v>0.22121212121212122</v>
      </c>
      <c r="X51" s="444">
        <v>0.44835414301929627</v>
      </c>
      <c r="Y51" s="444">
        <v>0.46197607702032478</v>
      </c>
      <c r="Z51" s="444">
        <v>0.35385949696444058</v>
      </c>
      <c r="AA51" s="444">
        <v>0.4963002114164905</v>
      </c>
      <c r="AB51" s="444">
        <v>0.67111534795042893</v>
      </c>
      <c r="AC51" s="444">
        <v>0.72350736624450762</v>
      </c>
      <c r="AD51" s="444">
        <v>0.67641812343917229</v>
      </c>
      <c r="AE51" s="444">
        <v>0.8813517665130568</v>
      </c>
      <c r="AF51" s="444">
        <v>0.61254612546125464</v>
      </c>
      <c r="AG51" s="444">
        <v>0.56097560975609762</v>
      </c>
      <c r="AH51" s="444">
        <v>0.71473995003406765</v>
      </c>
      <c r="AI51" s="444">
        <v>0.71167699782208071</v>
      </c>
      <c r="AJ51" s="444">
        <v>0.55568445475638051</v>
      </c>
      <c r="AK51" s="444">
        <v>0.59503424657534243</v>
      </c>
      <c r="AL51" s="444">
        <v>0.66767676767676765</v>
      </c>
      <c r="AM51" s="444">
        <v>0.47719316309719934</v>
      </c>
      <c r="AN51" s="444">
        <v>0</v>
      </c>
      <c r="AO51" s="444">
        <v>0.31896551724137934</v>
      </c>
      <c r="AP51" s="445">
        <v>0.53999526319944557</v>
      </c>
      <c r="AQ51" s="313"/>
      <c r="AR51" s="313"/>
      <c r="AS51" s="313"/>
      <c r="AT51" s="313"/>
      <c r="AU51" s="313"/>
      <c r="AV51" s="313"/>
      <c r="AW51" s="313"/>
      <c r="AX51" s="313"/>
      <c r="AY51" s="313"/>
      <c r="AZ51" s="313"/>
      <c r="BA51" s="313"/>
      <c r="BB51" s="313"/>
      <c r="BC51" s="313"/>
      <c r="BD51" s="313"/>
    </row>
    <row r="52" spans="1:56" x14ac:dyDescent="0.2">
      <c r="A52" s="304">
        <v>48</v>
      </c>
      <c r="B52" s="305" t="s">
        <v>439</v>
      </c>
      <c r="C52" s="444">
        <v>1</v>
      </c>
      <c r="D52" s="444">
        <v>1</v>
      </c>
      <c r="E52" s="444">
        <v>1</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3"/>
      <c r="AR52" s="313"/>
      <c r="AS52" s="313"/>
      <c r="AT52" s="313"/>
      <c r="AU52" s="313"/>
      <c r="AV52" s="313"/>
      <c r="AW52" s="313"/>
      <c r="AX52" s="313"/>
      <c r="AY52" s="313"/>
      <c r="AZ52" s="313"/>
      <c r="BA52" s="313"/>
      <c r="BB52" s="313"/>
      <c r="BC52" s="313"/>
      <c r="BD52" s="313"/>
    </row>
    <row r="53" spans="1:56" x14ac:dyDescent="0.2">
      <c r="A53" s="56" t="s">
        <v>485</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4"/>
      <c r="AV62" s="314"/>
      <c r="AW62" s="314"/>
      <c r="AX62" s="314"/>
      <c r="AY62" s="314"/>
      <c r="AZ62" s="314"/>
      <c r="BA62" s="314"/>
      <c r="BB62" s="314"/>
      <c r="BC62" s="314"/>
      <c r="BD62" s="314"/>
    </row>
    <row r="63" spans="1:56" x14ac:dyDescent="0.2">
      <c r="AU63" s="314"/>
      <c r="AV63" s="314"/>
      <c r="AW63" s="314"/>
      <c r="AX63" s="314"/>
      <c r="AY63" s="314"/>
      <c r="AZ63" s="314"/>
      <c r="BA63" s="314"/>
      <c r="BB63" s="314"/>
      <c r="BC63" s="314"/>
      <c r="BD63" s="314"/>
    </row>
    <row r="64" spans="1:56" x14ac:dyDescent="0.2">
      <c r="AU64" s="314"/>
      <c r="AV64" s="314"/>
      <c r="AW64" s="314"/>
      <c r="AX64" s="314"/>
      <c r="AY64" s="314"/>
      <c r="AZ64" s="314"/>
      <c r="BA64" s="314"/>
      <c r="BB64" s="314"/>
      <c r="BC64" s="314"/>
      <c r="BD64" s="314"/>
    </row>
    <row r="65" spans="47:56" x14ac:dyDescent="0.2">
      <c r="AU65" s="314"/>
      <c r="AV65" s="314"/>
      <c r="AW65" s="314"/>
      <c r="AX65" s="314"/>
      <c r="AY65" s="314"/>
      <c r="AZ65" s="314"/>
      <c r="BA65" s="314"/>
      <c r="BB65" s="314"/>
      <c r="BC65" s="314"/>
      <c r="BD65" s="314"/>
    </row>
    <row r="66" spans="47:56" x14ac:dyDescent="0.2">
      <c r="AU66" s="314"/>
      <c r="AV66" s="314"/>
      <c r="AW66" s="314"/>
      <c r="AX66" s="314"/>
      <c r="AY66" s="314"/>
      <c r="AZ66" s="314"/>
      <c r="BA66" s="314"/>
      <c r="BB66" s="314"/>
      <c r="BC66" s="314"/>
      <c r="BD66" s="314"/>
    </row>
    <row r="67" spans="47:56" x14ac:dyDescent="0.2">
      <c r="AU67" s="314"/>
      <c r="AV67" s="314"/>
      <c r="AW67" s="314"/>
      <c r="AX67" s="314"/>
      <c r="AY67" s="314"/>
      <c r="AZ67" s="314"/>
      <c r="BA67" s="314"/>
      <c r="BB67" s="314"/>
      <c r="BC67" s="314"/>
      <c r="BD67" s="314"/>
    </row>
    <row r="68" spans="47:56" x14ac:dyDescent="0.2">
      <c r="AU68" s="314"/>
      <c r="AV68" s="314"/>
      <c r="AW68" s="314"/>
      <c r="AX68" s="314"/>
      <c r="AY68" s="314"/>
      <c r="AZ68" s="314"/>
      <c r="BA68" s="314"/>
      <c r="BB68" s="314"/>
      <c r="BC68" s="314"/>
      <c r="BD68" s="314"/>
    </row>
    <row r="69" spans="47:56" x14ac:dyDescent="0.2">
      <c r="AU69" s="314"/>
      <c r="AV69" s="314"/>
      <c r="AW69" s="314"/>
      <c r="AX69" s="314"/>
      <c r="AY69" s="314"/>
      <c r="AZ69" s="314"/>
      <c r="BA69" s="314"/>
      <c r="BB69" s="314"/>
      <c r="BC69" s="314"/>
      <c r="BD69" s="314"/>
    </row>
    <row r="70" spans="47:56" x14ac:dyDescent="0.2">
      <c r="AU70" s="314"/>
      <c r="AV70" s="314"/>
      <c r="AW70" s="314"/>
      <c r="AX70" s="314"/>
      <c r="AY70" s="314"/>
      <c r="AZ70" s="314"/>
      <c r="BA70" s="314"/>
      <c r="BB70" s="314"/>
      <c r="BC70" s="314"/>
      <c r="BD70" s="314"/>
    </row>
    <row r="71" spans="47:56" x14ac:dyDescent="0.2">
      <c r="AU71" s="314"/>
      <c r="AV71" s="314"/>
      <c r="AW71" s="314"/>
      <c r="AX71" s="314"/>
      <c r="AY71" s="314"/>
      <c r="AZ71" s="314"/>
      <c r="BA71" s="314"/>
      <c r="BB71" s="314"/>
      <c r="BC71" s="314"/>
      <c r="BD71" s="314"/>
    </row>
    <row r="72" spans="47:56" x14ac:dyDescent="0.2">
      <c r="AU72" s="314"/>
      <c r="AV72" s="314"/>
      <c r="AW72" s="314"/>
      <c r="AX72" s="314"/>
      <c r="AY72" s="314"/>
      <c r="AZ72" s="314"/>
      <c r="BA72" s="314"/>
      <c r="BB72" s="314"/>
      <c r="BC72" s="314"/>
      <c r="BD72" s="314"/>
    </row>
    <row r="73" spans="47:56" x14ac:dyDescent="0.2">
      <c r="AU73" s="314"/>
      <c r="AV73" s="314"/>
      <c r="AW73" s="314"/>
      <c r="AX73" s="314"/>
      <c r="AY73" s="314"/>
      <c r="AZ73" s="314"/>
      <c r="BA73" s="314"/>
      <c r="BB73" s="314"/>
      <c r="BC73" s="314"/>
      <c r="BD73" s="314"/>
    </row>
    <row r="74" spans="47:56" x14ac:dyDescent="0.2">
      <c r="AU74" s="314"/>
      <c r="AV74" s="314"/>
      <c r="AW74" s="314"/>
      <c r="AX74" s="314"/>
      <c r="AY74" s="314"/>
      <c r="AZ74" s="314"/>
      <c r="BA74" s="314"/>
      <c r="BB74" s="314"/>
      <c r="BC74" s="314"/>
      <c r="BD74" s="314"/>
    </row>
    <row r="75" spans="47:56" x14ac:dyDescent="0.2">
      <c r="AU75" s="314"/>
      <c r="AV75" s="314"/>
      <c r="AW75" s="314"/>
      <c r="AX75" s="314"/>
      <c r="AY75" s="314"/>
      <c r="AZ75" s="314"/>
      <c r="BA75" s="314"/>
      <c r="BB75" s="314"/>
      <c r="BC75" s="314"/>
      <c r="BD75" s="314"/>
    </row>
    <row r="76" spans="47:56" x14ac:dyDescent="0.2">
      <c r="AU76" s="314"/>
      <c r="AV76" s="314"/>
      <c r="AW76" s="314"/>
      <c r="AX76" s="314"/>
      <c r="AY76" s="314"/>
      <c r="AZ76" s="314"/>
      <c r="BA76" s="314"/>
      <c r="BB76" s="314"/>
      <c r="BC76" s="314"/>
      <c r="BD76" s="314"/>
    </row>
    <row r="77" spans="47:56" x14ac:dyDescent="0.2">
      <c r="AU77" s="314"/>
      <c r="AV77" s="314"/>
      <c r="AW77" s="314"/>
      <c r="AX77" s="314"/>
      <c r="AY77" s="314"/>
      <c r="AZ77" s="314"/>
      <c r="BA77" s="314"/>
      <c r="BB77" s="314"/>
      <c r="BC77" s="314"/>
      <c r="BD77" s="314"/>
    </row>
    <row r="78" spans="47:56" x14ac:dyDescent="0.2">
      <c r="AU78" s="314"/>
      <c r="AV78" s="314"/>
      <c r="AW78" s="314"/>
      <c r="AX78" s="314"/>
      <c r="AY78" s="314"/>
      <c r="AZ78" s="314"/>
      <c r="BA78" s="314"/>
      <c r="BB78" s="314"/>
      <c r="BC78" s="314"/>
      <c r="BD78" s="314"/>
    </row>
    <row r="79" spans="47:56" x14ac:dyDescent="0.2">
      <c r="AU79" s="314"/>
      <c r="AV79" s="314"/>
      <c r="AW79" s="314"/>
      <c r="AX79" s="314"/>
      <c r="AY79" s="314"/>
      <c r="AZ79" s="314"/>
      <c r="BA79" s="314"/>
      <c r="BB79" s="314"/>
      <c r="BC79" s="314"/>
      <c r="BD79" s="314"/>
    </row>
    <row r="80" spans="47:56" x14ac:dyDescent="0.2">
      <c r="AU80" s="314"/>
      <c r="AV80" s="314"/>
      <c r="AW80" s="314"/>
      <c r="AX80" s="314"/>
      <c r="AY80" s="314"/>
      <c r="AZ80" s="314"/>
      <c r="BA80" s="314"/>
      <c r="BB80" s="314"/>
      <c r="BC80" s="314"/>
      <c r="BD80" s="314"/>
    </row>
    <row r="81" spans="47:56" x14ac:dyDescent="0.2">
      <c r="AU81" s="314"/>
      <c r="AV81" s="314"/>
      <c r="AW81" s="314"/>
      <c r="AX81" s="314"/>
      <c r="AY81" s="314"/>
      <c r="AZ81" s="314"/>
      <c r="BA81" s="314"/>
      <c r="BB81" s="314"/>
      <c r="BC81" s="314"/>
      <c r="BD81" s="314"/>
    </row>
    <row r="82" spans="47:56" x14ac:dyDescent="0.2">
      <c r="AU82" s="314"/>
      <c r="AV82" s="314"/>
      <c r="AW82" s="314"/>
      <c r="AX82" s="314"/>
      <c r="AY82" s="314"/>
      <c r="AZ82" s="314"/>
      <c r="BA82" s="314"/>
      <c r="BB82" s="314"/>
      <c r="BC82" s="314"/>
      <c r="BD82" s="314"/>
    </row>
    <row r="83" spans="47:56" x14ac:dyDescent="0.2">
      <c r="AU83" s="314"/>
      <c r="AV83" s="314"/>
      <c r="AW83" s="314"/>
      <c r="AX83" s="314"/>
      <c r="AY83" s="314"/>
      <c r="AZ83" s="314"/>
      <c r="BA83" s="314"/>
      <c r="BB83" s="314"/>
      <c r="BC83" s="314"/>
      <c r="BD83" s="314"/>
    </row>
    <row r="84" spans="47:56" x14ac:dyDescent="0.2">
      <c r="AU84" s="314"/>
      <c r="AV84" s="314"/>
      <c r="AW84" s="314"/>
      <c r="AX84" s="314"/>
      <c r="AY84" s="314"/>
      <c r="AZ84" s="314"/>
      <c r="BA84" s="314"/>
      <c r="BB84" s="314"/>
      <c r="BC84" s="314"/>
      <c r="BD84" s="314"/>
    </row>
    <row r="85" spans="47:56" x14ac:dyDescent="0.2">
      <c r="AU85" s="314"/>
      <c r="AV85" s="314"/>
      <c r="AW85" s="314"/>
      <c r="AX85" s="314"/>
      <c r="AY85" s="314"/>
      <c r="AZ85" s="314"/>
      <c r="BA85" s="314"/>
      <c r="BB85" s="314"/>
      <c r="BC85" s="314"/>
      <c r="BD85" s="314"/>
    </row>
    <row r="86" spans="47:56" x14ac:dyDescent="0.2">
      <c r="AU86" s="314"/>
      <c r="AV86" s="314"/>
      <c r="AW86" s="314"/>
      <c r="AX86" s="314"/>
      <c r="AY86" s="314"/>
      <c r="AZ86" s="314"/>
      <c r="BA86" s="314"/>
      <c r="BB86" s="314"/>
      <c r="BC86" s="314"/>
      <c r="BD86" s="314"/>
    </row>
    <row r="87" spans="47:56" x14ac:dyDescent="0.2">
      <c r="AU87" s="314"/>
      <c r="AV87" s="314"/>
      <c r="AW87" s="314"/>
      <c r="AX87" s="314"/>
      <c r="AY87" s="314"/>
      <c r="AZ87" s="314"/>
      <c r="BA87" s="314"/>
      <c r="BB87" s="314"/>
      <c r="BC87" s="314"/>
      <c r="BD87" s="314"/>
    </row>
    <row r="88" spans="47:56" x14ac:dyDescent="0.2">
      <c r="AU88" s="314"/>
      <c r="AV88" s="314"/>
      <c r="AW88" s="314"/>
      <c r="AX88" s="314"/>
      <c r="AY88" s="314"/>
      <c r="AZ88" s="314"/>
      <c r="BA88" s="314"/>
      <c r="BB88" s="314"/>
      <c r="BC88" s="314"/>
      <c r="BD88" s="314"/>
    </row>
    <row r="89" spans="47:56" x14ac:dyDescent="0.2">
      <c r="AU89" s="314"/>
      <c r="AV89" s="314"/>
      <c r="AW89" s="314"/>
      <c r="AX89" s="314"/>
      <c r="AY89" s="314"/>
      <c r="AZ89" s="314"/>
      <c r="BA89" s="314"/>
      <c r="BB89" s="314"/>
      <c r="BC89" s="314"/>
      <c r="BD89" s="314"/>
    </row>
    <row r="90" spans="47:56" x14ac:dyDescent="0.2">
      <c r="AU90" s="314"/>
      <c r="AV90" s="314"/>
      <c r="AW90" s="314"/>
      <c r="AX90" s="314"/>
      <c r="AY90" s="314"/>
      <c r="AZ90" s="314"/>
      <c r="BA90" s="314"/>
      <c r="BB90" s="314"/>
      <c r="BC90" s="314"/>
      <c r="BD90" s="314"/>
    </row>
    <row r="91" spans="47:56" x14ac:dyDescent="0.2">
      <c r="AU91" s="314"/>
      <c r="AV91" s="314"/>
      <c r="AW91" s="314"/>
      <c r="AX91" s="314"/>
      <c r="AY91" s="314"/>
      <c r="AZ91" s="314"/>
      <c r="BA91" s="314"/>
      <c r="BB91" s="314"/>
      <c r="BC91" s="314"/>
      <c r="BD91" s="314"/>
    </row>
    <row r="92" spans="47:56" x14ac:dyDescent="0.2">
      <c r="AU92" s="314"/>
      <c r="AV92" s="314"/>
      <c r="AW92" s="314"/>
      <c r="AX92" s="314"/>
      <c r="AY92" s="314"/>
      <c r="AZ92" s="314"/>
      <c r="BA92" s="314"/>
      <c r="BB92" s="314"/>
      <c r="BC92" s="314"/>
      <c r="BD92" s="314"/>
    </row>
    <row r="93" spans="47:56" x14ac:dyDescent="0.2">
      <c r="AU93" s="314"/>
      <c r="AV93" s="314"/>
      <c r="AW93" s="314"/>
      <c r="AX93" s="314"/>
      <c r="AY93" s="314"/>
      <c r="AZ93" s="314"/>
      <c r="BA93" s="314"/>
      <c r="BB93" s="314"/>
      <c r="BC93" s="314"/>
      <c r="BD93" s="314"/>
    </row>
    <row r="94" spans="47:56" x14ac:dyDescent="0.2">
      <c r="AU94" s="314"/>
      <c r="AV94" s="314"/>
      <c r="AW94" s="314"/>
      <c r="AX94" s="314"/>
      <c r="AY94" s="314"/>
      <c r="AZ94" s="314"/>
      <c r="BA94" s="314"/>
      <c r="BB94" s="314"/>
      <c r="BC94" s="314"/>
      <c r="BD94" s="314"/>
    </row>
    <row r="95" spans="47:56" x14ac:dyDescent="0.2">
      <c r="AU95" s="314"/>
      <c r="AV95" s="314"/>
      <c r="AW95" s="314"/>
      <c r="AX95" s="314"/>
      <c r="AY95" s="314"/>
      <c r="AZ95" s="314"/>
      <c r="BA95" s="314"/>
      <c r="BB95" s="314"/>
      <c r="BC95" s="314"/>
      <c r="BD95" s="314"/>
    </row>
    <row r="96" spans="47:56" x14ac:dyDescent="0.2">
      <c r="AU96" s="314"/>
      <c r="AV96" s="314"/>
      <c r="AW96" s="314"/>
      <c r="AX96" s="314"/>
      <c r="AY96" s="314"/>
      <c r="AZ96" s="314"/>
      <c r="BA96" s="314"/>
      <c r="BB96" s="314"/>
      <c r="BC96" s="314"/>
      <c r="BD96" s="314"/>
    </row>
    <row r="97" spans="47:56" x14ac:dyDescent="0.2">
      <c r="AU97" s="314"/>
      <c r="AV97" s="314"/>
      <c r="AW97" s="314"/>
      <c r="AX97" s="314"/>
      <c r="AY97" s="314"/>
      <c r="AZ97" s="314"/>
      <c r="BA97" s="314"/>
      <c r="BB97" s="314"/>
      <c r="BC97" s="314"/>
      <c r="BD97" s="314"/>
    </row>
    <row r="98" spans="47:56" x14ac:dyDescent="0.2">
      <c r="AU98" s="314"/>
      <c r="AV98" s="314"/>
      <c r="AW98" s="314"/>
      <c r="AX98" s="314"/>
      <c r="AY98" s="314"/>
      <c r="AZ98" s="314"/>
      <c r="BA98" s="314"/>
      <c r="BB98" s="314"/>
      <c r="BC98" s="314"/>
      <c r="BD98" s="314"/>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J29" sqref="J29"/>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397</v>
      </c>
      <c r="E1" s="48" t="s">
        <v>611</v>
      </c>
    </row>
    <row r="2" spans="1:42" ht="14" x14ac:dyDescent="0.2">
      <c r="A2" s="48" t="s">
        <v>486</v>
      </c>
    </row>
    <row r="3" spans="1:42" ht="12.5"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5">
        <v>40</v>
      </c>
    </row>
    <row r="4" spans="1:42" ht="33" customHeight="1"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6" t="s">
        <v>43</v>
      </c>
    </row>
    <row r="5" spans="1:42" ht="12.5" x14ac:dyDescent="0.2">
      <c r="A5" s="267" t="s">
        <v>442</v>
      </c>
      <c r="B5" s="272" t="s">
        <v>443</v>
      </c>
      <c r="C5" s="442">
        <v>1.168116187572277</v>
      </c>
      <c r="D5" s="442">
        <v>1.1678520996142336E-3</v>
      </c>
      <c r="E5" s="442">
        <v>2.9397645876714537E-3</v>
      </c>
      <c r="F5" s="442">
        <v>2.5046823508492184E-6</v>
      </c>
      <c r="G5" s="442">
        <v>0.23244536531762985</v>
      </c>
      <c r="H5" s="442">
        <v>8.9991892773039223E-3</v>
      </c>
      <c r="I5" s="442">
        <v>8.4566268924050501E-4</v>
      </c>
      <c r="J5" s="442">
        <v>3.2549769427086981E-3</v>
      </c>
      <c r="K5" s="442">
        <v>1.6135708178653492E-6</v>
      </c>
      <c r="L5" s="442">
        <v>1.2751257314401246E-3</v>
      </c>
      <c r="M5" s="442">
        <v>2.1284218458338886E-4</v>
      </c>
      <c r="N5" s="442">
        <v>1.0525091870372509E-5</v>
      </c>
      <c r="O5" s="442">
        <v>9.8629207181727084E-6</v>
      </c>
      <c r="P5" s="442">
        <v>1.1846415183939457E-5</v>
      </c>
      <c r="Q5" s="442">
        <v>1.2625647975032353E-5</v>
      </c>
      <c r="R5" s="442">
        <v>1.3476411043357999E-5</v>
      </c>
      <c r="S5" s="442">
        <v>1.6837213840353568E-5</v>
      </c>
      <c r="T5" s="442">
        <v>1.1433838560338562E-5</v>
      </c>
      <c r="U5" s="442">
        <v>1.4600176269856837E-5</v>
      </c>
      <c r="V5" s="442">
        <v>6.2346709835544052E-6</v>
      </c>
      <c r="W5" s="442">
        <v>7.6866869967437986E-6</v>
      </c>
      <c r="X5" s="442">
        <v>1.4333371018586858E-3</v>
      </c>
      <c r="Y5" s="442">
        <v>1.2727426097123024E-3</v>
      </c>
      <c r="Z5" s="442">
        <v>2.0716763009703877E-5</v>
      </c>
      <c r="AA5" s="442">
        <v>7.2748475432588388E-5</v>
      </c>
      <c r="AB5" s="442">
        <v>1.3183841488182499E-5</v>
      </c>
      <c r="AC5" s="442">
        <v>1.723315179190832E-4</v>
      </c>
      <c r="AD5" s="442">
        <v>1.4022444954044222E-5</v>
      </c>
      <c r="AE5" s="442">
        <v>1.7001439330000275E-5</v>
      </c>
      <c r="AF5" s="442">
        <v>1.2553972473965382E-5</v>
      </c>
      <c r="AG5" s="442">
        <v>1.4083087268098031E-4</v>
      </c>
      <c r="AH5" s="442">
        <v>2.9742248687478587E-5</v>
      </c>
      <c r="AI5" s="442">
        <v>2.6540372166315323E-3</v>
      </c>
      <c r="AJ5" s="442">
        <v>2.25415511136995E-3</v>
      </c>
      <c r="AK5" s="442">
        <v>3.0890026102749937E-3</v>
      </c>
      <c r="AL5" s="442">
        <v>1.8404185591119308E-5</v>
      </c>
      <c r="AM5" s="442">
        <v>2.7831467295357713E-2</v>
      </c>
      <c r="AN5" s="442">
        <v>5.3596247661348338E-5</v>
      </c>
      <c r="AO5" s="442">
        <v>1.1238077967240401E-4</v>
      </c>
      <c r="AP5" s="317">
        <f t="shared" ref="AP5:AP44" si="0">SUM(C5:AN5)</f>
        <v>1.4584760876835128</v>
      </c>
    </row>
    <row r="6" spans="1:42" ht="12.5" x14ac:dyDescent="0.2">
      <c r="A6" s="267" t="s">
        <v>444</v>
      </c>
      <c r="B6" s="272" t="s">
        <v>445</v>
      </c>
      <c r="C6" s="442">
        <v>1.3285402019859972E-4</v>
      </c>
      <c r="D6" s="442">
        <v>1.0675354758986648</v>
      </c>
      <c r="E6" s="442">
        <v>1.4374479252253898E-4</v>
      </c>
      <c r="F6" s="442">
        <v>5.0076447080488714E-7</v>
      </c>
      <c r="G6" s="442">
        <v>2.9775340126280493E-4</v>
      </c>
      <c r="H6" s="442">
        <v>7.2035882993887169E-6</v>
      </c>
      <c r="I6" s="442">
        <v>9.3083931426877781E-3</v>
      </c>
      <c r="J6" s="442">
        <v>1.1506267951298859E-5</v>
      </c>
      <c r="K6" s="442">
        <v>1.2633483734129093E-7</v>
      </c>
      <c r="L6" s="442">
        <v>6.6259048061718497E-6</v>
      </c>
      <c r="M6" s="442">
        <v>1.8310215609762357E-5</v>
      </c>
      <c r="N6" s="442">
        <v>6.5063341437231253E-7</v>
      </c>
      <c r="O6" s="442">
        <v>5.8221794424975676E-7</v>
      </c>
      <c r="P6" s="442">
        <v>3.7300493240598324E-6</v>
      </c>
      <c r="Q6" s="442">
        <v>1.9111488883667065E-6</v>
      </c>
      <c r="R6" s="442">
        <v>1.8894306984072088E-6</v>
      </c>
      <c r="S6" s="442">
        <v>6.0451490612754076E-6</v>
      </c>
      <c r="T6" s="442">
        <v>8.2025471277854589E-6</v>
      </c>
      <c r="U6" s="442">
        <v>6.63900562865683E-6</v>
      </c>
      <c r="V6" s="442">
        <v>2.636834457100756E-7</v>
      </c>
      <c r="W6" s="442">
        <v>1.9739373535897926E-6</v>
      </c>
      <c r="X6" s="442">
        <v>6.4670976753657328E-5</v>
      </c>
      <c r="Y6" s="442">
        <v>6.7274715559718175E-5</v>
      </c>
      <c r="Z6" s="442">
        <v>4.0378631941669502E-6</v>
      </c>
      <c r="AA6" s="442">
        <v>6.1041588956716162E-6</v>
      </c>
      <c r="AB6" s="442">
        <v>4.8167950152483412E-6</v>
      </c>
      <c r="AC6" s="442">
        <v>8.0723735665460762E-6</v>
      </c>
      <c r="AD6" s="442">
        <v>5.3869574417987355E-6</v>
      </c>
      <c r="AE6" s="442">
        <v>1.119899290668985E-6</v>
      </c>
      <c r="AF6" s="442">
        <v>2.9483582546960159E-6</v>
      </c>
      <c r="AG6" s="442">
        <v>1.8487254675885128E-5</v>
      </c>
      <c r="AH6" s="442">
        <v>3.0859458112697099E-6</v>
      </c>
      <c r="AI6" s="442">
        <v>9.4829413081381356E-6</v>
      </c>
      <c r="AJ6" s="442">
        <v>8.2571283422840548E-6</v>
      </c>
      <c r="AK6" s="442">
        <v>1.8277469002023651E-5</v>
      </c>
      <c r="AL6" s="442">
        <v>4.1668616065675643E-6</v>
      </c>
      <c r="AM6" s="442">
        <v>7.5103837146738158E-4</v>
      </c>
      <c r="AN6" s="442">
        <v>3.5623563743124808E-4</v>
      </c>
      <c r="AO6" s="442">
        <v>8.4411119438598038E-5</v>
      </c>
      <c r="AP6" s="318">
        <f t="shared" si="0"/>
        <v>1.0788278458418143</v>
      </c>
    </row>
    <row r="7" spans="1:42" ht="12.5" x14ac:dyDescent="0.2">
      <c r="A7" s="267" t="s">
        <v>446</v>
      </c>
      <c r="B7" s="272" t="s">
        <v>249</v>
      </c>
      <c r="C7" s="442">
        <v>6.6274324078443225E-4</v>
      </c>
      <c r="D7" s="442">
        <v>1.8980262978495166E-4</v>
      </c>
      <c r="E7" s="442">
        <v>1.0459474366091164</v>
      </c>
      <c r="F7" s="442">
        <v>7.0331726497906575E-7</v>
      </c>
      <c r="G7" s="442">
        <v>3.784831069779572E-2</v>
      </c>
      <c r="H7" s="442">
        <v>2.9320643501840827E-5</v>
      </c>
      <c r="I7" s="442">
        <v>2.3751799143961414E-5</v>
      </c>
      <c r="J7" s="442">
        <v>2.9297345337111538E-5</v>
      </c>
      <c r="K7" s="442">
        <v>1.16740714186195E-6</v>
      </c>
      <c r="L7" s="442">
        <v>2.8202602528461619E-6</v>
      </c>
      <c r="M7" s="442">
        <v>1.1773973814733862E-5</v>
      </c>
      <c r="N7" s="442">
        <v>6.6087980865247176E-6</v>
      </c>
      <c r="O7" s="442">
        <v>2.9712842828728321E-5</v>
      </c>
      <c r="P7" s="442">
        <v>3.075364494131202E-6</v>
      </c>
      <c r="Q7" s="442">
        <v>1.6199467961886995E-6</v>
      </c>
      <c r="R7" s="442">
        <v>3.2397037094046148E-6</v>
      </c>
      <c r="S7" s="442">
        <v>6.6011618390417771E-6</v>
      </c>
      <c r="T7" s="442">
        <v>8.0298036287840719E-6</v>
      </c>
      <c r="U7" s="442">
        <v>3.9215866028865226E-6</v>
      </c>
      <c r="V7" s="442">
        <v>2.9763087302696655E-7</v>
      </c>
      <c r="W7" s="442">
        <v>1.5746904109502855E-6</v>
      </c>
      <c r="X7" s="442">
        <v>7.1740499766098443E-3</v>
      </c>
      <c r="Y7" s="442">
        <v>5.2310768221400058E-6</v>
      </c>
      <c r="Z7" s="442">
        <v>8.0370967871847336E-6</v>
      </c>
      <c r="AA7" s="442">
        <v>4.7566114543434318E-6</v>
      </c>
      <c r="AB7" s="442">
        <v>4.4844375309026705E-6</v>
      </c>
      <c r="AC7" s="442">
        <v>8.0598806854793027E-6</v>
      </c>
      <c r="AD7" s="442">
        <v>1.3781231838949374E-5</v>
      </c>
      <c r="AE7" s="442">
        <v>1.2195478940641575E-6</v>
      </c>
      <c r="AF7" s="442">
        <v>3.0055226360182728E-6</v>
      </c>
      <c r="AG7" s="442">
        <v>5.6262375310678956E-5</v>
      </c>
      <c r="AH7" s="442">
        <v>1.0352122290702714E-5</v>
      </c>
      <c r="AI7" s="442">
        <v>1.3726217762352339E-4</v>
      </c>
      <c r="AJ7" s="442">
        <v>4.5207726333052481E-4</v>
      </c>
      <c r="AK7" s="442">
        <v>5.4464948200559782E-5</v>
      </c>
      <c r="AL7" s="442">
        <v>7.6190073013879999E-6</v>
      </c>
      <c r="AM7" s="442">
        <v>5.8317074055534114E-3</v>
      </c>
      <c r="AN7" s="442">
        <v>1.5959554533061987E-5</v>
      </c>
      <c r="AO7" s="442">
        <v>4.2822616665020193E-5</v>
      </c>
      <c r="AP7" s="318">
        <f t="shared" si="0"/>
        <v>1.0986001396896112</v>
      </c>
    </row>
    <row r="8" spans="1:42" ht="12.5" x14ac:dyDescent="0.2">
      <c r="A8" s="267" t="s">
        <v>447</v>
      </c>
      <c r="B8" s="272" t="s">
        <v>27</v>
      </c>
      <c r="C8" s="442">
        <v>3.4275587047406014E-5</v>
      </c>
      <c r="D8" s="442">
        <v>5.4618701327426734E-5</v>
      </c>
      <c r="E8" s="442">
        <v>1.4079691273235351E-4</v>
      </c>
      <c r="F8" s="442">
        <v>1.0000948101831739</v>
      </c>
      <c r="G8" s="442">
        <v>4.1673619823032999E-5</v>
      </c>
      <c r="H8" s="442">
        <v>4.0024746313965145E-5</v>
      </c>
      <c r="I8" s="442">
        <v>1.2365538486694736E-4</v>
      </c>
      <c r="J8" s="442">
        <v>2.7569551755404949E-4</v>
      </c>
      <c r="K8" s="442">
        <v>6.9812941191727072E-3</v>
      </c>
      <c r="L8" s="442">
        <v>3.142488952098482E-5</v>
      </c>
      <c r="M8" s="442">
        <v>9.4309914107515598E-4</v>
      </c>
      <c r="N8" s="442">
        <v>6.9209224706748859E-4</v>
      </c>
      <c r="O8" s="442">
        <v>1.8096232181705721E-3</v>
      </c>
      <c r="P8" s="442">
        <v>3.803483790913217E-5</v>
      </c>
      <c r="Q8" s="442">
        <v>2.2485716114396784E-5</v>
      </c>
      <c r="R8" s="442">
        <v>1.8626254776238004E-5</v>
      </c>
      <c r="S8" s="442">
        <v>2.367101523714076E-5</v>
      </c>
      <c r="T8" s="442">
        <v>4.2753171051751067E-5</v>
      </c>
      <c r="U8" s="442">
        <v>1.9309490402149598E-5</v>
      </c>
      <c r="V8" s="442">
        <v>1.7258099603383255E-6</v>
      </c>
      <c r="W8" s="442">
        <v>2.0760422028075506E-5</v>
      </c>
      <c r="X8" s="442">
        <v>3.3665791530865575E-5</v>
      </c>
      <c r="Y8" s="442">
        <v>1.4457959373261303E-4</v>
      </c>
      <c r="Z8" s="442">
        <v>3.7172684836393982E-3</v>
      </c>
      <c r="AA8" s="442">
        <v>7.2998730793525461E-5</v>
      </c>
      <c r="AB8" s="442">
        <v>8.8548896791486035E-5</v>
      </c>
      <c r="AC8" s="442">
        <v>2.3787217069606977E-5</v>
      </c>
      <c r="AD8" s="442">
        <v>8.6940772582505767E-6</v>
      </c>
      <c r="AE8" s="442">
        <v>3.1204640231117652E-6</v>
      </c>
      <c r="AF8" s="442">
        <v>1.5884024150196425E-4</v>
      </c>
      <c r="AG8" s="442">
        <v>3.2528076137918424E-6</v>
      </c>
      <c r="AH8" s="442">
        <v>3.9767313539296699E-5</v>
      </c>
      <c r="AI8" s="442">
        <v>2.9380193961632627E-5</v>
      </c>
      <c r="AJ8" s="442">
        <v>1.6903193771991797E-5</v>
      </c>
      <c r="AK8" s="442">
        <v>1.5613529066846971E-5</v>
      </c>
      <c r="AL8" s="442">
        <v>1.1118308875885222E-5</v>
      </c>
      <c r="AM8" s="442">
        <v>5.2446077802376818E-5</v>
      </c>
      <c r="AN8" s="442">
        <v>3.6693202555749648E-5</v>
      </c>
      <c r="AO8" s="442">
        <v>6.0996597455549467E-5</v>
      </c>
      <c r="AP8" s="318">
        <f t="shared" si="0"/>
        <v>1.0159071291088539</v>
      </c>
    </row>
    <row r="9" spans="1:42" ht="12.5" x14ac:dyDescent="0.2">
      <c r="A9" s="267" t="s">
        <v>448</v>
      </c>
      <c r="B9" s="272" t="s">
        <v>190</v>
      </c>
      <c r="C9" s="442">
        <v>1.7935367366095092E-2</v>
      </c>
      <c r="D9" s="442">
        <v>5.1461099131077511E-3</v>
      </c>
      <c r="E9" s="442">
        <v>1.2846544841120034E-2</v>
      </c>
      <c r="F9" s="442">
        <v>1.0988562131956268E-6</v>
      </c>
      <c r="G9" s="442">
        <v>1.0277248892449973</v>
      </c>
      <c r="H9" s="442">
        <v>4.3646428841837194E-4</v>
      </c>
      <c r="I9" s="442">
        <v>2.8859435551953464E-4</v>
      </c>
      <c r="J9" s="442">
        <v>6.6969567140747963E-4</v>
      </c>
      <c r="K9" s="442">
        <v>2.536464517839923E-7</v>
      </c>
      <c r="L9" s="442">
        <v>2.0635662880841087E-5</v>
      </c>
      <c r="M9" s="442">
        <v>7.7211612452344594E-5</v>
      </c>
      <c r="N9" s="442">
        <v>1.0922515529893939E-6</v>
      </c>
      <c r="O9" s="442">
        <v>2.4734145292895713E-6</v>
      </c>
      <c r="P9" s="442">
        <v>1.4725339451094302E-6</v>
      </c>
      <c r="Q9" s="442">
        <v>1.685362943678687E-6</v>
      </c>
      <c r="R9" s="442">
        <v>2.491648596026624E-6</v>
      </c>
      <c r="S9" s="442">
        <v>2.4476665427656782E-6</v>
      </c>
      <c r="T9" s="442">
        <v>2.8253517129431452E-6</v>
      </c>
      <c r="U9" s="442">
        <v>2.2182723159315199E-6</v>
      </c>
      <c r="V9" s="442">
        <v>5.4034572770068641E-7</v>
      </c>
      <c r="W9" s="442">
        <v>9.5690776315262432E-7</v>
      </c>
      <c r="X9" s="442">
        <v>3.7865531283451869E-4</v>
      </c>
      <c r="Y9" s="442">
        <v>3.2081122106532669E-5</v>
      </c>
      <c r="Z9" s="442">
        <v>1.4475757099863677E-6</v>
      </c>
      <c r="AA9" s="442">
        <v>4.9101406419457268E-6</v>
      </c>
      <c r="AB9" s="442">
        <v>2.1062566646076779E-6</v>
      </c>
      <c r="AC9" s="442">
        <v>2.4786763266484094E-5</v>
      </c>
      <c r="AD9" s="442">
        <v>2.2241470157017198E-6</v>
      </c>
      <c r="AE9" s="442">
        <v>3.0673916768426647E-6</v>
      </c>
      <c r="AF9" s="442">
        <v>4.0859592170524145E-6</v>
      </c>
      <c r="AG9" s="442">
        <v>8.8449363263731914E-5</v>
      </c>
      <c r="AH9" s="442">
        <v>4.5209056321861827E-5</v>
      </c>
      <c r="AI9" s="442">
        <v>7.4853374940048222E-4</v>
      </c>
      <c r="AJ9" s="442">
        <v>8.3610642804053908E-4</v>
      </c>
      <c r="AK9" s="442">
        <v>2.6796975798288724E-4</v>
      </c>
      <c r="AL9" s="442">
        <v>6.7973934624036431E-6</v>
      </c>
      <c r="AM9" s="442">
        <v>1.8296784880328196E-2</v>
      </c>
      <c r="AN9" s="442">
        <v>1.5218364891704992E-5</v>
      </c>
      <c r="AO9" s="442">
        <v>3.5196250652985743E-4</v>
      </c>
      <c r="AP9" s="318">
        <f t="shared" si="0"/>
        <v>1.0859235028771184</v>
      </c>
    </row>
    <row r="10" spans="1:42" ht="12.5" x14ac:dyDescent="0.2">
      <c r="A10" s="281" t="s">
        <v>449</v>
      </c>
      <c r="B10" s="283"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8">
        <f t="shared" si="0"/>
        <v>1</v>
      </c>
    </row>
    <row r="11" spans="1:42" ht="12.5" x14ac:dyDescent="0.2">
      <c r="A11" s="281" t="s">
        <v>450</v>
      </c>
      <c r="B11" s="283" t="s">
        <v>284</v>
      </c>
      <c r="C11" s="442">
        <v>2.8292732205578018E-3</v>
      </c>
      <c r="D11" s="442">
        <v>3.371337267853754E-5</v>
      </c>
      <c r="E11" s="442">
        <v>4.764316759882204E-4</v>
      </c>
      <c r="F11" s="442">
        <v>5.3372251871108453E-5</v>
      </c>
      <c r="G11" s="442">
        <v>2.1443959319799315E-3</v>
      </c>
      <c r="H11" s="442">
        <v>6.8687765390944083E-4</v>
      </c>
      <c r="I11" s="442">
        <v>1.0289615462612816</v>
      </c>
      <c r="J11" s="442">
        <v>1.2115115912080105E-3</v>
      </c>
      <c r="K11" s="442">
        <v>1.2352788832571119E-5</v>
      </c>
      <c r="L11" s="442">
        <v>7.0805773717799692E-4</v>
      </c>
      <c r="M11" s="442">
        <v>1.9994925070425857E-3</v>
      </c>
      <c r="N11" s="442">
        <v>5.4550328703007261E-5</v>
      </c>
      <c r="O11" s="442">
        <v>6.2522240502131335E-5</v>
      </c>
      <c r="P11" s="442">
        <v>3.9922574833904672E-4</v>
      </c>
      <c r="Q11" s="442">
        <v>2.0323546560720461E-4</v>
      </c>
      <c r="R11" s="442">
        <v>1.9784748234160602E-4</v>
      </c>
      <c r="S11" s="442">
        <v>6.6091211747188188E-4</v>
      </c>
      <c r="T11" s="442">
        <v>9.0440788981215688E-4</v>
      </c>
      <c r="U11" s="442">
        <v>7.2619634196543321E-4</v>
      </c>
      <c r="V11" s="442">
        <v>2.7925863653553599E-5</v>
      </c>
      <c r="W11" s="442">
        <v>2.1520819147764027E-4</v>
      </c>
      <c r="X11" s="442">
        <v>7.0121273225201737E-3</v>
      </c>
      <c r="Y11" s="442">
        <v>4.4763753599382332E-3</v>
      </c>
      <c r="Z11" s="442">
        <v>4.0515391162754326E-4</v>
      </c>
      <c r="AA11" s="442">
        <v>5.7232496852425453E-4</v>
      </c>
      <c r="AB11" s="442">
        <v>5.2054074108172311E-4</v>
      </c>
      <c r="AC11" s="442">
        <v>8.5173384259914651E-4</v>
      </c>
      <c r="AD11" s="442">
        <v>5.8481298376104082E-4</v>
      </c>
      <c r="AE11" s="442">
        <v>8.285431284524891E-5</v>
      </c>
      <c r="AF11" s="442">
        <v>3.0683501953150845E-4</v>
      </c>
      <c r="AG11" s="442">
        <v>1.6537575058115405E-3</v>
      </c>
      <c r="AH11" s="442">
        <v>2.9514867291281582E-4</v>
      </c>
      <c r="AI11" s="442">
        <v>8.8385864097774533E-4</v>
      </c>
      <c r="AJ11" s="442">
        <v>4.44849532147215E-4</v>
      </c>
      <c r="AK11" s="442">
        <v>1.894046281690523E-3</v>
      </c>
      <c r="AL11" s="442">
        <v>4.3143575049799207E-4</v>
      </c>
      <c r="AM11" s="442">
        <v>7.432811331736179E-4</v>
      </c>
      <c r="AN11" s="442">
        <v>3.9373191471748788E-2</v>
      </c>
      <c r="AO11" s="442">
        <v>9.3067708938104326E-3</v>
      </c>
      <c r="AP11" s="318">
        <f t="shared" si="0"/>
        <v>1.1031013841137904</v>
      </c>
    </row>
    <row r="12" spans="1:42" ht="12.5" x14ac:dyDescent="0.2">
      <c r="A12" s="281" t="s">
        <v>451</v>
      </c>
      <c r="B12" s="283"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8">
        <f t="shared" si="0"/>
        <v>1</v>
      </c>
    </row>
    <row r="13" spans="1:42" ht="12.5" x14ac:dyDescent="0.2">
      <c r="A13" s="281" t="s">
        <v>452</v>
      </c>
      <c r="B13" s="283" t="s">
        <v>30</v>
      </c>
      <c r="C13" s="442">
        <v>3.4276008262482506E-3</v>
      </c>
      <c r="D13" s="442">
        <v>7.9259945743413232E-3</v>
      </c>
      <c r="E13" s="442">
        <v>1.9716664709994114E-2</v>
      </c>
      <c r="F13" s="442">
        <v>7.630239577632477E-3</v>
      </c>
      <c r="G13" s="442">
        <v>3.4207675184238814E-3</v>
      </c>
      <c r="H13" s="442">
        <v>2.5882097530104198E-3</v>
      </c>
      <c r="I13" s="442">
        <v>2.3751154268584632E-3</v>
      </c>
      <c r="J13" s="442">
        <v>2.7615796424111688E-2</v>
      </c>
      <c r="K13" s="442">
        <v>1.0213616115568618</v>
      </c>
      <c r="L13" s="442">
        <v>7.9631545313663859E-4</v>
      </c>
      <c r="M13" s="442">
        <v>8.9989625190898016E-3</v>
      </c>
      <c r="N13" s="442">
        <v>7.9067151190623276E-3</v>
      </c>
      <c r="O13" s="442">
        <v>5.632914264280624E-4</v>
      </c>
      <c r="P13" s="442">
        <v>1.527895683709115E-3</v>
      </c>
      <c r="Q13" s="442">
        <v>8.3848849796186312E-4</v>
      </c>
      <c r="R13" s="442">
        <v>6.7789036185726117E-4</v>
      </c>
      <c r="S13" s="442">
        <v>7.130231954916743E-4</v>
      </c>
      <c r="T13" s="442">
        <v>4.6977640222261755E-4</v>
      </c>
      <c r="U13" s="442">
        <v>7.6099645689314734E-4</v>
      </c>
      <c r="V13" s="442">
        <v>4.0636141973475052E-5</v>
      </c>
      <c r="W13" s="442">
        <v>1.0303110121072955E-3</v>
      </c>
      <c r="X13" s="442">
        <v>2.2984693928342829E-3</v>
      </c>
      <c r="Y13" s="442">
        <v>5.1163334610773862E-3</v>
      </c>
      <c r="Z13" s="442">
        <v>2.0109412404482382E-2</v>
      </c>
      <c r="AA13" s="442">
        <v>5.009580208906168E-3</v>
      </c>
      <c r="AB13" s="442">
        <v>5.1858197590585881E-3</v>
      </c>
      <c r="AC13" s="442">
        <v>9.9248636618222701E-4</v>
      </c>
      <c r="AD13" s="442">
        <v>6.0093877076576379E-4</v>
      </c>
      <c r="AE13" s="442">
        <v>1.1855189743631272E-4</v>
      </c>
      <c r="AF13" s="442">
        <v>2.269914799481295E-2</v>
      </c>
      <c r="AG13" s="442">
        <v>3.3605664340858498E-4</v>
      </c>
      <c r="AH13" s="442">
        <v>4.2262390934147825E-3</v>
      </c>
      <c r="AI13" s="442">
        <v>1.8712537440222941E-3</v>
      </c>
      <c r="AJ13" s="442">
        <v>1.1329994425509158E-3</v>
      </c>
      <c r="AK13" s="442">
        <v>1.6222227713979299E-3</v>
      </c>
      <c r="AL13" s="442">
        <v>9.6018954081331662E-4</v>
      </c>
      <c r="AM13" s="442">
        <v>2.6008274396328583E-3</v>
      </c>
      <c r="AN13" s="442">
        <v>2.4460892839348733E-3</v>
      </c>
      <c r="AO13" s="442">
        <v>7.7836510442794715E-3</v>
      </c>
      <c r="AP13" s="318">
        <f t="shared" si="0"/>
        <v>1.1977129208521466</v>
      </c>
    </row>
    <row r="14" spans="1:42" ht="12.5" x14ac:dyDescent="0.2">
      <c r="A14" s="281" t="s">
        <v>453</v>
      </c>
      <c r="B14" s="283" t="s">
        <v>454</v>
      </c>
      <c r="C14" s="442">
        <v>6.348569745122742E-4</v>
      </c>
      <c r="D14" s="442">
        <v>1.3797276974267325E-3</v>
      </c>
      <c r="E14" s="442">
        <v>1.1702786458244055E-3</v>
      </c>
      <c r="F14" s="442">
        <v>2.7298929623162739E-5</v>
      </c>
      <c r="G14" s="442">
        <v>1.3680755680490434E-3</v>
      </c>
      <c r="H14" s="442">
        <v>6.6986954209055703E-4</v>
      </c>
      <c r="I14" s="442">
        <v>1.4701736262698714E-3</v>
      </c>
      <c r="J14" s="442">
        <v>1.1874977948780538E-3</v>
      </c>
      <c r="K14" s="442">
        <v>2.8766056218992324E-5</v>
      </c>
      <c r="L14" s="442">
        <v>1.0163511669137937</v>
      </c>
      <c r="M14" s="442">
        <v>5.5001884440671978E-4</v>
      </c>
      <c r="N14" s="442">
        <v>1.8716564539946635E-5</v>
      </c>
      <c r="O14" s="442">
        <v>2.846040089731228E-5</v>
      </c>
      <c r="P14" s="442">
        <v>3.3209134573931507E-4</v>
      </c>
      <c r="Q14" s="442">
        <v>8.7967280086803689E-4</v>
      </c>
      <c r="R14" s="442">
        <v>1.3575554055932017E-3</v>
      </c>
      <c r="S14" s="442">
        <v>2.6469280398581331E-3</v>
      </c>
      <c r="T14" s="442">
        <v>1.2265107504255445E-3</v>
      </c>
      <c r="U14" s="442">
        <v>2.5956972905718714E-3</v>
      </c>
      <c r="V14" s="442">
        <v>2.7183959812412902E-3</v>
      </c>
      <c r="W14" s="442">
        <v>2.4771783803105049E-3</v>
      </c>
      <c r="X14" s="442">
        <v>3.9992354828719389E-3</v>
      </c>
      <c r="Y14" s="442">
        <v>9.6486399519716138E-4</v>
      </c>
      <c r="Z14" s="442">
        <v>5.2088413625138941E-5</v>
      </c>
      <c r="AA14" s="442">
        <v>2.7463674970168235E-3</v>
      </c>
      <c r="AB14" s="442">
        <v>9.4357784587152508E-4</v>
      </c>
      <c r="AC14" s="442">
        <v>3.761514609271869E-4</v>
      </c>
      <c r="AD14" s="442">
        <v>2.5303793100366648E-4</v>
      </c>
      <c r="AE14" s="442">
        <v>4.4703890529311312E-5</v>
      </c>
      <c r="AF14" s="442">
        <v>1.6410734298067059E-4</v>
      </c>
      <c r="AG14" s="442">
        <v>4.4623154800591165E-4</v>
      </c>
      <c r="AH14" s="442">
        <v>1.97296949154953E-4</v>
      </c>
      <c r="AI14" s="442">
        <v>3.6171229551268955E-4</v>
      </c>
      <c r="AJ14" s="442">
        <v>2.1275836537809314E-4</v>
      </c>
      <c r="AK14" s="442">
        <v>5.4533160736136284E-4</v>
      </c>
      <c r="AL14" s="442">
        <v>5.9686506345456498E-4</v>
      </c>
      <c r="AM14" s="442">
        <v>2.7941497782828369E-4</v>
      </c>
      <c r="AN14" s="442">
        <v>1.0411368605786437E-3</v>
      </c>
      <c r="AO14" s="442">
        <v>1.0014166739554836E-3</v>
      </c>
      <c r="AP14" s="318">
        <f t="shared" si="0"/>
        <v>1.0523438190804368</v>
      </c>
    </row>
    <row r="15" spans="1:42" ht="12.5" x14ac:dyDescent="0.2">
      <c r="A15" s="281" t="s">
        <v>455</v>
      </c>
      <c r="B15" s="283" t="s">
        <v>31</v>
      </c>
      <c r="C15" s="442">
        <v>1.9736230884872148E-3</v>
      </c>
      <c r="D15" s="442">
        <v>2.4190952533066841E-5</v>
      </c>
      <c r="E15" s="442">
        <v>1.1648986491213685E-4</v>
      </c>
      <c r="F15" s="442">
        <v>3.9419256650841174E-5</v>
      </c>
      <c r="G15" s="442">
        <v>1.6302198316594226E-3</v>
      </c>
      <c r="H15" s="442">
        <v>8.9205503664200984E-4</v>
      </c>
      <c r="I15" s="442">
        <v>9.6738923927931059E-4</v>
      </c>
      <c r="J15" s="442">
        <v>3.2034154358599252E-3</v>
      </c>
      <c r="K15" s="442">
        <v>2.1713638078868941E-4</v>
      </c>
      <c r="L15" s="442">
        <v>2.0108609476583781E-3</v>
      </c>
      <c r="M15" s="442">
        <v>1.0504628037437953</v>
      </c>
      <c r="N15" s="442">
        <v>3.3475150295849687E-3</v>
      </c>
      <c r="O15" s="442">
        <v>7.3604926628247523E-3</v>
      </c>
      <c r="P15" s="442">
        <v>2.3678768960365758E-3</v>
      </c>
      <c r="Q15" s="442">
        <v>4.0767524819186329E-3</v>
      </c>
      <c r="R15" s="442">
        <v>2.754730019498663E-3</v>
      </c>
      <c r="S15" s="442">
        <v>1.1579479273725294E-2</v>
      </c>
      <c r="T15" s="442">
        <v>2.2082054729979258E-2</v>
      </c>
      <c r="U15" s="442">
        <v>5.7107760122340123E-3</v>
      </c>
      <c r="V15" s="442">
        <v>1.1439463685104956E-4</v>
      </c>
      <c r="W15" s="442">
        <v>3.4113437718148237E-3</v>
      </c>
      <c r="X15" s="442">
        <v>4.0985247784380303E-3</v>
      </c>
      <c r="Y15" s="442">
        <v>3.3036521013292887E-2</v>
      </c>
      <c r="Z15" s="442">
        <v>4.7967195320225165E-4</v>
      </c>
      <c r="AA15" s="442">
        <v>4.2010274212345398E-3</v>
      </c>
      <c r="AB15" s="442">
        <v>7.6990603257355876E-4</v>
      </c>
      <c r="AC15" s="442">
        <v>3.0006958360492489E-4</v>
      </c>
      <c r="AD15" s="442">
        <v>1.8399241016163703E-4</v>
      </c>
      <c r="AE15" s="442">
        <v>4.0107686225198118E-4</v>
      </c>
      <c r="AF15" s="442">
        <v>1.3801602532338271E-4</v>
      </c>
      <c r="AG15" s="442">
        <v>8.143186568936599E-5</v>
      </c>
      <c r="AH15" s="442">
        <v>5.30148250115767E-4</v>
      </c>
      <c r="AI15" s="442">
        <v>1.5404795763462723E-3</v>
      </c>
      <c r="AJ15" s="442">
        <v>6.6482664854690637E-4</v>
      </c>
      <c r="AK15" s="442">
        <v>6.9815807103943285E-4</v>
      </c>
      <c r="AL15" s="442">
        <v>5.6520907008416926E-4</v>
      </c>
      <c r="AM15" s="442">
        <v>1.2051339791517989E-3</v>
      </c>
      <c r="AN15" s="442">
        <v>1.6889985272995633E-2</v>
      </c>
      <c r="AO15" s="442">
        <v>1.8660016238292968E-3</v>
      </c>
      <c r="AP15" s="318">
        <f t="shared" si="0"/>
        <v>1.1901271981067867</v>
      </c>
    </row>
    <row r="16" spans="1:42" ht="12.5" x14ac:dyDescent="0.2">
      <c r="A16" s="281" t="s">
        <v>456</v>
      </c>
      <c r="B16" s="283" t="s">
        <v>32</v>
      </c>
      <c r="C16" s="442">
        <v>7.6455064091300676E-6</v>
      </c>
      <c r="D16" s="442">
        <v>4.5153163129264439E-7</v>
      </c>
      <c r="E16" s="442">
        <v>1.6879442346043748E-5</v>
      </c>
      <c r="F16" s="442">
        <v>2.4875771483430486E-5</v>
      </c>
      <c r="G16" s="442">
        <v>1.3881586800446599E-5</v>
      </c>
      <c r="H16" s="442">
        <v>6.3636208174471631E-6</v>
      </c>
      <c r="I16" s="442">
        <v>1.0922151732316371E-4</v>
      </c>
      <c r="J16" s="442">
        <v>1.3269504191846389E-5</v>
      </c>
      <c r="K16" s="442">
        <v>1.5110365026304467E-6</v>
      </c>
      <c r="L16" s="442">
        <v>3.8511948916702455E-5</v>
      </c>
      <c r="M16" s="442">
        <v>2.8029443808298655E-4</v>
      </c>
      <c r="N16" s="442">
        <v>1.015842696976152</v>
      </c>
      <c r="O16" s="442">
        <v>2.949619066279097E-6</v>
      </c>
      <c r="P16" s="442">
        <v>7.0813457152788355E-3</v>
      </c>
      <c r="Q16" s="442">
        <v>3.617304410967213E-3</v>
      </c>
      <c r="R16" s="442">
        <v>2.882380611207692E-3</v>
      </c>
      <c r="S16" s="442">
        <v>7.749722815065111E-4</v>
      </c>
      <c r="T16" s="442">
        <v>3.2828733040191592E-4</v>
      </c>
      <c r="U16" s="442">
        <v>1.435385441636887E-3</v>
      </c>
      <c r="V16" s="442">
        <v>4.3837690539356017E-5</v>
      </c>
      <c r="W16" s="442">
        <v>1.7027854450497057E-3</v>
      </c>
      <c r="X16" s="442">
        <v>1.5887454740738397E-4</v>
      </c>
      <c r="Y16" s="442">
        <v>8.6657223276741236E-4</v>
      </c>
      <c r="Z16" s="442">
        <v>1.2378189581889801E-5</v>
      </c>
      <c r="AA16" s="442">
        <v>3.3736049394956817E-5</v>
      </c>
      <c r="AB16" s="442">
        <v>4.042745002449095E-6</v>
      </c>
      <c r="AC16" s="442">
        <v>7.7531427220086466E-6</v>
      </c>
      <c r="AD16" s="442">
        <v>3.4217094500576948E-6</v>
      </c>
      <c r="AE16" s="442">
        <v>9.0020753602234542E-6</v>
      </c>
      <c r="AF16" s="442">
        <v>7.2216443358553898E-6</v>
      </c>
      <c r="AG16" s="442">
        <v>1.9482587685578063E-6</v>
      </c>
      <c r="AH16" s="442">
        <v>1.5583883597168109E-5</v>
      </c>
      <c r="AI16" s="442">
        <v>7.0720377579111989E-6</v>
      </c>
      <c r="AJ16" s="442">
        <v>8.3463917713092053E-6</v>
      </c>
      <c r="AK16" s="442">
        <v>6.5836759742688174E-6</v>
      </c>
      <c r="AL16" s="442">
        <v>9.6972520644447855E-6</v>
      </c>
      <c r="AM16" s="442">
        <v>6.1874506509712223E-6</v>
      </c>
      <c r="AN16" s="442">
        <v>2.0153078941474815E-5</v>
      </c>
      <c r="AO16" s="442">
        <v>9.6321858185824922E-5</v>
      </c>
      <c r="AP16" s="318">
        <f t="shared" si="0"/>
        <v>1.0354034257918601</v>
      </c>
    </row>
    <row r="17" spans="1:42" ht="12.5" x14ac:dyDescent="0.2">
      <c r="A17" s="281" t="s">
        <v>457</v>
      </c>
      <c r="B17" s="283" t="s">
        <v>33</v>
      </c>
      <c r="C17" s="442">
        <v>1.3820648169464159E-6</v>
      </c>
      <c r="D17" s="442">
        <v>2.067759014938869E-7</v>
      </c>
      <c r="E17" s="442">
        <v>1.903335095508407E-6</v>
      </c>
      <c r="F17" s="442">
        <v>2.6228689745467409E-6</v>
      </c>
      <c r="G17" s="442">
        <v>1.8038082836556976E-5</v>
      </c>
      <c r="H17" s="442">
        <v>1.1670543339454904E-6</v>
      </c>
      <c r="I17" s="442">
        <v>1.4897578130868655E-5</v>
      </c>
      <c r="J17" s="442">
        <v>5.4878887416845939E-5</v>
      </c>
      <c r="K17" s="442">
        <v>2.1704462770881794E-7</v>
      </c>
      <c r="L17" s="442">
        <v>2.2662981921794919E-5</v>
      </c>
      <c r="M17" s="442">
        <v>1.1187785307685068E-4</v>
      </c>
      <c r="N17" s="442">
        <v>8.3021025187594337E-5</v>
      </c>
      <c r="O17" s="442">
        <v>1.0044276998276893</v>
      </c>
      <c r="P17" s="442">
        <v>6.9370174754438817E-4</v>
      </c>
      <c r="Q17" s="442">
        <v>4.0813586103864783E-4</v>
      </c>
      <c r="R17" s="442">
        <v>2.1180415254253636E-4</v>
      </c>
      <c r="S17" s="442">
        <v>4.051232676172275E-4</v>
      </c>
      <c r="T17" s="442">
        <v>4.8554583331645614E-4</v>
      </c>
      <c r="U17" s="442">
        <v>6.9036394925190759E-4</v>
      </c>
      <c r="V17" s="442">
        <v>4.4342446357869929E-4</v>
      </c>
      <c r="W17" s="442">
        <v>2.6173883958917262E-4</v>
      </c>
      <c r="X17" s="442">
        <v>1.741251058523604E-4</v>
      </c>
      <c r="Y17" s="442">
        <v>1.1281370930113315E-4</v>
      </c>
      <c r="Z17" s="442">
        <v>1.908349749575262E-6</v>
      </c>
      <c r="AA17" s="442">
        <v>1.0785011990080941E-5</v>
      </c>
      <c r="AB17" s="442">
        <v>8.9555032582600489E-7</v>
      </c>
      <c r="AC17" s="442">
        <v>1.3972378428672376E-6</v>
      </c>
      <c r="AD17" s="442">
        <v>9.7755861112379902E-7</v>
      </c>
      <c r="AE17" s="442">
        <v>1.1970555087915177E-6</v>
      </c>
      <c r="AF17" s="442">
        <v>7.4374286798789552E-7</v>
      </c>
      <c r="AG17" s="442">
        <v>1.227673985301515E-6</v>
      </c>
      <c r="AH17" s="442">
        <v>5.1879093049028251E-6</v>
      </c>
      <c r="AI17" s="442">
        <v>3.3243350337480419E-6</v>
      </c>
      <c r="AJ17" s="442">
        <v>2.0425098044621878E-5</v>
      </c>
      <c r="AK17" s="442">
        <v>1.8536732561562652E-6</v>
      </c>
      <c r="AL17" s="442">
        <v>5.7575139202856382E-6</v>
      </c>
      <c r="AM17" s="442">
        <v>6.0132815449910112E-6</v>
      </c>
      <c r="AN17" s="442">
        <v>8.0834759672598853E-6</v>
      </c>
      <c r="AO17" s="442">
        <v>3.2313027236648579E-5</v>
      </c>
      <c r="AP17" s="318">
        <f t="shared" si="0"/>
        <v>1.008697129777596</v>
      </c>
    </row>
    <row r="18" spans="1:42" ht="12.5" x14ac:dyDescent="0.2">
      <c r="A18" s="281" t="s">
        <v>458</v>
      </c>
      <c r="B18" s="283" t="s">
        <v>34</v>
      </c>
      <c r="C18" s="442">
        <v>3.9039873756143475E-4</v>
      </c>
      <c r="D18" s="442">
        <v>2.3574647878259391E-5</v>
      </c>
      <c r="E18" s="442">
        <v>3.5944100801774907E-4</v>
      </c>
      <c r="F18" s="442">
        <v>3.465814957932667E-3</v>
      </c>
      <c r="G18" s="442">
        <v>1.5639373307067047E-3</v>
      </c>
      <c r="H18" s="442">
        <v>4.9931855436274148E-4</v>
      </c>
      <c r="I18" s="442">
        <v>1.0920629703234869E-3</v>
      </c>
      <c r="J18" s="442">
        <v>1.3987296247115551E-3</v>
      </c>
      <c r="K18" s="442">
        <v>1.5061562701733505E-4</v>
      </c>
      <c r="L18" s="442">
        <v>4.3976199121605904E-4</v>
      </c>
      <c r="M18" s="442">
        <v>2.0511243250489427E-3</v>
      </c>
      <c r="N18" s="442">
        <v>1.1533109071182187E-4</v>
      </c>
      <c r="O18" s="442">
        <v>4.5125032241411227E-5</v>
      </c>
      <c r="P18" s="442">
        <v>1.0122600062688829</v>
      </c>
      <c r="Q18" s="442">
        <v>6.3569898077941583E-3</v>
      </c>
      <c r="R18" s="442">
        <v>5.6786085164690168E-3</v>
      </c>
      <c r="S18" s="442">
        <v>7.0647864056460064E-3</v>
      </c>
      <c r="T18" s="442">
        <v>4.8193635170533065E-3</v>
      </c>
      <c r="U18" s="442">
        <v>4.8602768329915761E-3</v>
      </c>
      <c r="V18" s="442">
        <v>4.849661805160309E-3</v>
      </c>
      <c r="W18" s="442">
        <v>1.8765311131344559E-3</v>
      </c>
      <c r="X18" s="442">
        <v>2.7379313441522972E-3</v>
      </c>
      <c r="Y18" s="442">
        <v>1.6987118423266487E-2</v>
      </c>
      <c r="Z18" s="442">
        <v>2.6136682457657528E-4</v>
      </c>
      <c r="AA18" s="442">
        <v>7.9632266608086171E-4</v>
      </c>
      <c r="AB18" s="442">
        <v>8.3226252138857135E-5</v>
      </c>
      <c r="AC18" s="442">
        <v>5.8435314683876708E-4</v>
      </c>
      <c r="AD18" s="442">
        <v>7.135063174872946E-5</v>
      </c>
      <c r="AE18" s="442">
        <v>2.2994000126412732E-4</v>
      </c>
      <c r="AF18" s="442">
        <v>2.9228609878962703E-4</v>
      </c>
      <c r="AG18" s="442">
        <v>4.5642541285938476E-5</v>
      </c>
      <c r="AH18" s="442">
        <v>9.0951380673938258E-4</v>
      </c>
      <c r="AI18" s="442">
        <v>1.7509037929743556E-4</v>
      </c>
      <c r="AJ18" s="442">
        <v>1.7064139585946377E-4</v>
      </c>
      <c r="AK18" s="442">
        <v>5.0027463760452754E-4</v>
      </c>
      <c r="AL18" s="442">
        <v>2.3558085457712992E-4</v>
      </c>
      <c r="AM18" s="442">
        <v>4.5840511501433492E-4</v>
      </c>
      <c r="AN18" s="442">
        <v>2.4105633258693544E-4</v>
      </c>
      <c r="AO18" s="442">
        <v>7.2675775679116182E-4</v>
      </c>
      <c r="AP18" s="318">
        <f t="shared" si="0"/>
        <v>1.0841415606166833</v>
      </c>
    </row>
    <row r="19" spans="1:42" ht="12.5" x14ac:dyDescent="0.2">
      <c r="A19" s="281" t="s">
        <v>459</v>
      </c>
      <c r="B19" s="285" t="s">
        <v>268</v>
      </c>
      <c r="C19" s="442">
        <v>4.8173995940552662E-6</v>
      </c>
      <c r="D19" s="442">
        <v>2.7928032657657073E-6</v>
      </c>
      <c r="E19" s="442">
        <v>3.3688343766276713E-6</v>
      </c>
      <c r="F19" s="442">
        <v>7.5762369677457426E-6</v>
      </c>
      <c r="G19" s="442">
        <v>5.7961681899124851E-6</v>
      </c>
      <c r="H19" s="442">
        <v>5.3509459402472702E-6</v>
      </c>
      <c r="I19" s="442">
        <v>3.0577441130588081E-5</v>
      </c>
      <c r="J19" s="442">
        <v>7.7866034391673665E-6</v>
      </c>
      <c r="K19" s="442">
        <v>1.1357555877665719E-6</v>
      </c>
      <c r="L19" s="442">
        <v>6.0653540492032786E-6</v>
      </c>
      <c r="M19" s="442">
        <v>9.8125015301237531E-5</v>
      </c>
      <c r="N19" s="442">
        <v>3.316232912371601E-6</v>
      </c>
      <c r="O19" s="442">
        <v>1.108736581602447E-6</v>
      </c>
      <c r="P19" s="442">
        <v>5.0445563083938555E-5</v>
      </c>
      <c r="Q19" s="442">
        <v>1.0062857245026826</v>
      </c>
      <c r="R19" s="442">
        <v>1.5874805626819768E-3</v>
      </c>
      <c r="S19" s="442">
        <v>6.3589834634273355E-4</v>
      </c>
      <c r="T19" s="442">
        <v>1.0170155184249481E-5</v>
      </c>
      <c r="U19" s="442">
        <v>5.4192888669082353E-4</v>
      </c>
      <c r="V19" s="442">
        <v>7.119011655034855E-6</v>
      </c>
      <c r="W19" s="442">
        <v>3.2749976342656088E-4</v>
      </c>
      <c r="X19" s="442">
        <v>5.9442956210841935E-6</v>
      </c>
      <c r="Y19" s="442">
        <v>2.783394998687896E-4</v>
      </c>
      <c r="Z19" s="442">
        <v>1.2106900859007609E-5</v>
      </c>
      <c r="AA19" s="442">
        <v>4.7422274355823495E-4</v>
      </c>
      <c r="AB19" s="442">
        <v>1.2646416957353295E-5</v>
      </c>
      <c r="AC19" s="442">
        <v>1.217854598189044E-5</v>
      </c>
      <c r="AD19" s="442">
        <v>1.4336021227601663E-5</v>
      </c>
      <c r="AE19" s="442">
        <v>4.2358933247623511E-6</v>
      </c>
      <c r="AF19" s="442">
        <v>7.0654952351585952E-6</v>
      </c>
      <c r="AG19" s="442">
        <v>2.1050780704400595E-5</v>
      </c>
      <c r="AH19" s="442">
        <v>2.9230626667434799E-5</v>
      </c>
      <c r="AI19" s="442">
        <v>1.4986074117049854E-5</v>
      </c>
      <c r="AJ19" s="442">
        <v>1.2579569106356016E-5</v>
      </c>
      <c r="AK19" s="442">
        <v>1.1073332103598857E-5</v>
      </c>
      <c r="AL19" s="442">
        <v>2.7523164485880082E-4</v>
      </c>
      <c r="AM19" s="442">
        <v>9.8659222092699725E-6</v>
      </c>
      <c r="AN19" s="442">
        <v>1.2459868038336399E-5</v>
      </c>
      <c r="AO19" s="442">
        <v>1.3277284156905461E-5</v>
      </c>
      <c r="AP19" s="318">
        <f t="shared" si="0"/>
        <v>1.0108316379495235</v>
      </c>
    </row>
    <row r="20" spans="1:42" ht="12.5" x14ac:dyDescent="0.2">
      <c r="A20" s="281" t="s">
        <v>460</v>
      </c>
      <c r="B20" s="285" t="s">
        <v>269</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8">
        <f t="shared" si="0"/>
        <v>1</v>
      </c>
    </row>
    <row r="21" spans="1:42" ht="12.5" x14ac:dyDescent="0.2">
      <c r="A21" s="281" t="s">
        <v>461</v>
      </c>
      <c r="B21" s="285" t="s">
        <v>270</v>
      </c>
      <c r="C21" s="442">
        <v>2.615527979234534E-4</v>
      </c>
      <c r="D21" s="442">
        <v>2.5348995244106947E-5</v>
      </c>
      <c r="E21" s="442">
        <v>4.5387227875471277E-5</v>
      </c>
      <c r="F21" s="442">
        <v>5.8671744079819841E-5</v>
      </c>
      <c r="G21" s="442">
        <v>1.0271351394464684E-4</v>
      </c>
      <c r="H21" s="442">
        <v>6.0380873684964302E-5</v>
      </c>
      <c r="I21" s="442">
        <v>4.5254460295244619E-5</v>
      </c>
      <c r="J21" s="442">
        <v>4.5706991715421425E-5</v>
      </c>
      <c r="K21" s="442">
        <v>7.1785497261284264E-6</v>
      </c>
      <c r="L21" s="442">
        <v>4.1851814488321585E-5</v>
      </c>
      <c r="M21" s="442">
        <v>7.0726903448707108E-5</v>
      </c>
      <c r="N21" s="442">
        <v>1.5969486940660888E-5</v>
      </c>
      <c r="O21" s="442">
        <v>1.0614848307635827E-5</v>
      </c>
      <c r="P21" s="442">
        <v>3.8720218586104236E-5</v>
      </c>
      <c r="Q21" s="442">
        <v>1.3027769209690793E-3</v>
      </c>
      <c r="R21" s="442">
        <v>2.7181372519177204E-3</v>
      </c>
      <c r="S21" s="442">
        <v>1.0409010793172924</v>
      </c>
      <c r="T21" s="442">
        <v>4.8663292529085317E-5</v>
      </c>
      <c r="U21" s="442">
        <v>4.2115654362955809E-4</v>
      </c>
      <c r="V21" s="442">
        <v>3.2867237560941109E-5</v>
      </c>
      <c r="W21" s="442">
        <v>2.8524420178640246E-4</v>
      </c>
      <c r="X21" s="442">
        <v>6.180019974512361E-5</v>
      </c>
      <c r="Y21" s="442">
        <v>1.9061114222131977E-4</v>
      </c>
      <c r="Z21" s="442">
        <v>5.9899899759359734E-5</v>
      </c>
      <c r="AA21" s="442">
        <v>1.4287811323701263E-4</v>
      </c>
      <c r="AB21" s="442">
        <v>9.7875877204867061E-5</v>
      </c>
      <c r="AC21" s="442">
        <v>6.3155975275389856E-4</v>
      </c>
      <c r="AD21" s="442">
        <v>1.2912866802195094E-4</v>
      </c>
      <c r="AE21" s="442">
        <v>1.3607718841204594E-5</v>
      </c>
      <c r="AF21" s="442">
        <v>7.7572245749463146E-5</v>
      </c>
      <c r="AG21" s="442">
        <v>1.4184061236526064E-4</v>
      </c>
      <c r="AH21" s="442">
        <v>1.5802399191425474E-3</v>
      </c>
      <c r="AI21" s="442">
        <v>1.1706543418571199E-4</v>
      </c>
      <c r="AJ21" s="442">
        <v>6.6702280414701375E-3</v>
      </c>
      <c r="AK21" s="442">
        <v>1.2990943052905489E-4</v>
      </c>
      <c r="AL21" s="442">
        <v>1.8086855654310401E-3</v>
      </c>
      <c r="AM21" s="442">
        <v>1.6893539057479944E-4</v>
      </c>
      <c r="AN21" s="442">
        <v>1.3417729292617137E-2</v>
      </c>
      <c r="AO21" s="442">
        <v>3.0150941983807431E-3</v>
      </c>
      <c r="AP21" s="318">
        <f t="shared" si="0"/>
        <v>1.0719795704957966</v>
      </c>
    </row>
    <row r="22" spans="1:42" ht="12.5" x14ac:dyDescent="0.2">
      <c r="A22" s="281" t="s">
        <v>462</v>
      </c>
      <c r="B22" s="285" t="s">
        <v>280</v>
      </c>
      <c r="C22" s="442">
        <v>1.103137542688111E-6</v>
      </c>
      <c r="D22" s="442">
        <v>7.1033262719551657E-7</v>
      </c>
      <c r="E22" s="442">
        <v>1.2301433576409349E-6</v>
      </c>
      <c r="F22" s="442">
        <v>2.0480996256432988E-6</v>
      </c>
      <c r="G22" s="442">
        <v>1.2945391389839791E-6</v>
      </c>
      <c r="H22" s="442">
        <v>1.1974736944491384E-6</v>
      </c>
      <c r="I22" s="442">
        <v>8.9643815401155281E-7</v>
      </c>
      <c r="J22" s="442">
        <v>1.4770230522232126E-6</v>
      </c>
      <c r="K22" s="442">
        <v>1.9415680247998777E-7</v>
      </c>
      <c r="L22" s="442">
        <v>1.1861059511266887E-6</v>
      </c>
      <c r="M22" s="442">
        <v>1.9504929132673132E-6</v>
      </c>
      <c r="N22" s="442">
        <v>4.8733848296201494E-7</v>
      </c>
      <c r="O22" s="442">
        <v>3.5534293837478219E-7</v>
      </c>
      <c r="P22" s="442">
        <v>1.7791171696055515E-5</v>
      </c>
      <c r="Q22" s="442">
        <v>5.9931706486329785E-5</v>
      </c>
      <c r="R22" s="442">
        <v>7.1866700951417331E-5</v>
      </c>
      <c r="S22" s="442">
        <v>9.4083174307594978E-4</v>
      </c>
      <c r="T22" s="442">
        <v>1.0018967374847898</v>
      </c>
      <c r="U22" s="442">
        <v>9.8982596177994253E-4</v>
      </c>
      <c r="V22" s="442">
        <v>2.1429216968559747E-3</v>
      </c>
      <c r="W22" s="442">
        <v>8.1835671522987571E-5</v>
      </c>
      <c r="X22" s="442">
        <v>5.999369369914965E-5</v>
      </c>
      <c r="Y22" s="442">
        <v>7.4566661613748905E-6</v>
      </c>
      <c r="Z22" s="442">
        <v>2.2033850015886998E-6</v>
      </c>
      <c r="AA22" s="442">
        <v>4.6656042358412563E-6</v>
      </c>
      <c r="AB22" s="442">
        <v>2.160832634053785E-6</v>
      </c>
      <c r="AC22" s="442">
        <v>3.2119338259799518E-6</v>
      </c>
      <c r="AD22" s="442">
        <v>3.6042770394150485E-6</v>
      </c>
      <c r="AE22" s="442">
        <v>4.5924843994422663E-7</v>
      </c>
      <c r="AF22" s="442">
        <v>1.7446175053952292E-6</v>
      </c>
      <c r="AG22" s="442">
        <v>5.5674511035427819E-6</v>
      </c>
      <c r="AH22" s="442">
        <v>1.8578278267429838E-5</v>
      </c>
      <c r="AI22" s="442">
        <v>1.4533827172112736E-5</v>
      </c>
      <c r="AJ22" s="442">
        <v>7.5505716288738629E-6</v>
      </c>
      <c r="AK22" s="442">
        <v>2.8949895987842504E-6</v>
      </c>
      <c r="AL22" s="442">
        <v>7.0238439235002889E-5</v>
      </c>
      <c r="AM22" s="442">
        <v>1.318990855116143E-6</v>
      </c>
      <c r="AN22" s="442">
        <v>3.5780908380704566E-5</v>
      </c>
      <c r="AO22" s="442">
        <v>6.2473997523228037E-5</v>
      </c>
      <c r="AP22" s="318">
        <f t="shared" si="0"/>
        <v>1.006457836476224</v>
      </c>
    </row>
    <row r="23" spans="1:42" ht="12.5" x14ac:dyDescent="0.2">
      <c r="A23" s="281" t="s">
        <v>463</v>
      </c>
      <c r="B23" s="283" t="s">
        <v>35</v>
      </c>
      <c r="C23" s="442">
        <v>3.4423490375877646E-5</v>
      </c>
      <c r="D23" s="442">
        <v>1.5080284194163267E-5</v>
      </c>
      <c r="E23" s="442">
        <v>4.338152349623813E-4</v>
      </c>
      <c r="F23" s="442">
        <v>3.9130343592278272E-5</v>
      </c>
      <c r="G23" s="442">
        <v>4.3389315904871226E-5</v>
      </c>
      <c r="H23" s="442">
        <v>2.7271274298783997E-5</v>
      </c>
      <c r="I23" s="442">
        <v>2.5978405902565812E-5</v>
      </c>
      <c r="J23" s="442">
        <v>3.47074083867595E-5</v>
      </c>
      <c r="K23" s="442">
        <v>4.782462680691093E-6</v>
      </c>
      <c r="L23" s="442">
        <v>3.0533481195373248E-5</v>
      </c>
      <c r="M23" s="442">
        <v>4.8948215029212548E-5</v>
      </c>
      <c r="N23" s="442">
        <v>1.9518749529901868E-5</v>
      </c>
      <c r="O23" s="442">
        <v>4.4478646458869712E-6</v>
      </c>
      <c r="P23" s="442">
        <v>2.4201900023961353E-4</v>
      </c>
      <c r="Q23" s="442">
        <v>5.7523762673481072E-3</v>
      </c>
      <c r="R23" s="442">
        <v>5.4718607212553769E-3</v>
      </c>
      <c r="S23" s="442">
        <v>4.7453980277156567E-3</v>
      </c>
      <c r="T23" s="442">
        <v>4.3947689331746854E-3</v>
      </c>
      <c r="U23" s="442">
        <v>1.0272242286166162</v>
      </c>
      <c r="V23" s="442">
        <v>6.6575313493171589E-3</v>
      </c>
      <c r="W23" s="442">
        <v>7.7407527157768059E-3</v>
      </c>
      <c r="X23" s="442">
        <v>2.9451334404950443E-4</v>
      </c>
      <c r="Y23" s="442">
        <v>2.0002418514338412E-3</v>
      </c>
      <c r="Z23" s="442">
        <v>6.7955129432614118E-5</v>
      </c>
      <c r="AA23" s="442">
        <v>1.5470699722100635E-4</v>
      </c>
      <c r="AB23" s="442">
        <v>4.5273676248383387E-5</v>
      </c>
      <c r="AC23" s="442">
        <v>1.0401480345280255E-4</v>
      </c>
      <c r="AD23" s="442">
        <v>7.2758414903766668E-5</v>
      </c>
      <c r="AE23" s="442">
        <v>2.7052251530149483E-5</v>
      </c>
      <c r="AF23" s="442">
        <v>5.7514087922174185E-5</v>
      </c>
      <c r="AG23" s="442">
        <v>1.0831789099094807E-4</v>
      </c>
      <c r="AH23" s="442">
        <v>5.2236918336208177E-4</v>
      </c>
      <c r="AI23" s="442">
        <v>1.5425349070570247E-4</v>
      </c>
      <c r="AJ23" s="442">
        <v>9.0179625910168033E-5</v>
      </c>
      <c r="AK23" s="442">
        <v>5.3517776690218274E-5</v>
      </c>
      <c r="AL23" s="442">
        <v>1.3966230477406015E-3</v>
      </c>
      <c r="AM23" s="442">
        <v>5.5226793057536623E-5</v>
      </c>
      <c r="AN23" s="442">
        <v>7.6423714345309247E-5</v>
      </c>
      <c r="AO23" s="442">
        <v>1.3683052507093942E-4</v>
      </c>
      <c r="AP23" s="318">
        <f t="shared" si="0"/>
        <v>1.0682719042411395</v>
      </c>
    </row>
    <row r="24" spans="1:42" ht="12.5" x14ac:dyDescent="0.2">
      <c r="A24" s="281" t="s">
        <v>464</v>
      </c>
      <c r="B24" s="283" t="s">
        <v>465</v>
      </c>
      <c r="C24" s="442">
        <v>3.8534188351754505E-7</v>
      </c>
      <c r="D24" s="442">
        <v>2.3571814636040365E-7</v>
      </c>
      <c r="E24" s="442">
        <v>4.2051074611026951E-7</v>
      </c>
      <c r="F24" s="442">
        <v>5.2394941986273745E-7</v>
      </c>
      <c r="G24" s="442">
        <v>4.3432524575807173E-7</v>
      </c>
      <c r="H24" s="442">
        <v>4.0145934152473171E-7</v>
      </c>
      <c r="I24" s="442">
        <v>3.8544853995675891E-7</v>
      </c>
      <c r="J24" s="442">
        <v>4.7046749829040835E-7</v>
      </c>
      <c r="K24" s="442">
        <v>7.5791197428173401E-8</v>
      </c>
      <c r="L24" s="442">
        <v>4.3187909760934384E-7</v>
      </c>
      <c r="M24" s="442">
        <v>6.3085073757215052E-7</v>
      </c>
      <c r="N24" s="442">
        <v>2.3987989421068498E-7</v>
      </c>
      <c r="O24" s="442">
        <v>8.7264560514475794E-8</v>
      </c>
      <c r="P24" s="442">
        <v>3.5237924710617945E-7</v>
      </c>
      <c r="Q24" s="442">
        <v>7.5090589237930871E-6</v>
      </c>
      <c r="R24" s="442">
        <v>3.1115926670245925E-6</v>
      </c>
      <c r="S24" s="442">
        <v>3.5068143770776605E-7</v>
      </c>
      <c r="T24" s="442">
        <v>4.3608809482992347E-7</v>
      </c>
      <c r="U24" s="442">
        <v>4.114418073206534E-7</v>
      </c>
      <c r="V24" s="442">
        <v>1.0003053469397576</v>
      </c>
      <c r="W24" s="442">
        <v>6.586661641707443E-5</v>
      </c>
      <c r="X24" s="442">
        <v>4.7419200129690029E-7</v>
      </c>
      <c r="Y24" s="442">
        <v>1.9261262010939198E-5</v>
      </c>
      <c r="Z24" s="442">
        <v>8.1372173199455601E-7</v>
      </c>
      <c r="AA24" s="442">
        <v>1.7680090102194498E-6</v>
      </c>
      <c r="AB24" s="442">
        <v>5.9321616754135144E-7</v>
      </c>
      <c r="AC24" s="442">
        <v>4.1304256646764788E-6</v>
      </c>
      <c r="AD24" s="442">
        <v>9.2868278795769592E-7</v>
      </c>
      <c r="AE24" s="442">
        <v>2.8584887598665704E-7</v>
      </c>
      <c r="AF24" s="442">
        <v>1.4200577599174429E-6</v>
      </c>
      <c r="AG24" s="442">
        <v>1.4032450774597635E-6</v>
      </c>
      <c r="AH24" s="442">
        <v>1.8828298737844534E-5</v>
      </c>
      <c r="AI24" s="442">
        <v>2.4974339744567289E-6</v>
      </c>
      <c r="AJ24" s="442">
        <v>5.0403609402999738E-7</v>
      </c>
      <c r="AK24" s="442">
        <v>7.0341714561437349E-7</v>
      </c>
      <c r="AL24" s="442">
        <v>1.7964121499426855E-5</v>
      </c>
      <c r="AM24" s="442">
        <v>9.9551400935406775E-7</v>
      </c>
      <c r="AN24" s="442">
        <v>4.6769659438089062E-7</v>
      </c>
      <c r="AO24" s="442">
        <v>3.9659271308955327E-6</v>
      </c>
      <c r="AP24" s="318">
        <f t="shared" si="0"/>
        <v>1.0004611468638043</v>
      </c>
    </row>
    <row r="25" spans="1:42" ht="12.5" x14ac:dyDescent="0.2">
      <c r="A25" s="281" t="s">
        <v>466</v>
      </c>
      <c r="B25" s="283" t="s">
        <v>191</v>
      </c>
      <c r="C25" s="442">
        <v>2.5215169432760985E-5</v>
      </c>
      <c r="D25" s="442">
        <v>2.1197909149062224E-5</v>
      </c>
      <c r="E25" s="442">
        <v>3.1534179701657328E-3</v>
      </c>
      <c r="F25" s="442">
        <v>4.4726063139987621E-5</v>
      </c>
      <c r="G25" s="442">
        <v>1.4216549914420091E-4</v>
      </c>
      <c r="H25" s="442">
        <v>2.4669356431357723E-5</v>
      </c>
      <c r="I25" s="442">
        <v>2.0961629275356803E-5</v>
      </c>
      <c r="J25" s="442">
        <v>3.5298895272273362E-5</v>
      </c>
      <c r="K25" s="442">
        <v>6.9817804005699734E-6</v>
      </c>
      <c r="L25" s="442">
        <v>2.7746310139163755E-5</v>
      </c>
      <c r="M25" s="442">
        <v>4.5427359825435673E-5</v>
      </c>
      <c r="N25" s="442">
        <v>1.1695378993882239E-5</v>
      </c>
      <c r="O25" s="442">
        <v>6.4475277543020504E-6</v>
      </c>
      <c r="P25" s="442">
        <v>2.168304749466096E-5</v>
      </c>
      <c r="Q25" s="442">
        <v>2.770694366958203E-5</v>
      </c>
      <c r="R25" s="442">
        <v>5.5576947059108949E-5</v>
      </c>
      <c r="S25" s="442">
        <v>2.3505730633949442E-5</v>
      </c>
      <c r="T25" s="442">
        <v>3.3684709791558866E-5</v>
      </c>
      <c r="U25" s="442">
        <v>2.8648718100925434E-5</v>
      </c>
      <c r="V25" s="442">
        <v>1.9134507026497769E-5</v>
      </c>
      <c r="W25" s="442">
        <v>1.0285334168065408</v>
      </c>
      <c r="X25" s="442">
        <v>6.1437963330547387E-5</v>
      </c>
      <c r="Y25" s="442">
        <v>6.7280328515991679E-5</v>
      </c>
      <c r="Z25" s="442">
        <v>5.072488659662184E-5</v>
      </c>
      <c r="AA25" s="442">
        <v>9.8502615346831554E-5</v>
      </c>
      <c r="AB25" s="442">
        <v>4.8611843674613724E-5</v>
      </c>
      <c r="AC25" s="442">
        <v>5.8513634862693253E-5</v>
      </c>
      <c r="AD25" s="442">
        <v>7.8184277162414488E-5</v>
      </c>
      <c r="AE25" s="442">
        <v>9.0281729189479565E-6</v>
      </c>
      <c r="AF25" s="442">
        <v>3.1664740469465477E-4</v>
      </c>
      <c r="AG25" s="442">
        <v>1.207301018344656E-4</v>
      </c>
      <c r="AH25" s="442">
        <v>4.0349718070132744E-4</v>
      </c>
      <c r="AI25" s="442">
        <v>5.3837569608237022E-5</v>
      </c>
      <c r="AJ25" s="442">
        <v>3.5364150353487468E-5</v>
      </c>
      <c r="AK25" s="442">
        <v>5.6233312802901218E-5</v>
      </c>
      <c r="AL25" s="442">
        <v>1.5504978982505437E-3</v>
      </c>
      <c r="AM25" s="442">
        <v>4.8301765178261414E-5</v>
      </c>
      <c r="AN25" s="442">
        <v>3.5924182916762341E-5</v>
      </c>
      <c r="AO25" s="442">
        <v>1.1255934165597722E-4</v>
      </c>
      <c r="AP25" s="318">
        <f t="shared" si="0"/>
        <v>1.035402625548191</v>
      </c>
    </row>
    <row r="26" spans="1:42" ht="12.5" x14ac:dyDescent="0.2">
      <c r="A26" s="281" t="s">
        <v>467</v>
      </c>
      <c r="B26" s="283" t="s">
        <v>50</v>
      </c>
      <c r="C26" s="442">
        <v>2.5225195764732005E-4</v>
      </c>
      <c r="D26" s="442">
        <v>3.915048595581567E-5</v>
      </c>
      <c r="E26" s="442">
        <v>9.1946708155187396E-4</v>
      </c>
      <c r="F26" s="442">
        <v>8.3719845013021946E-5</v>
      </c>
      <c r="G26" s="442">
        <v>1.1940334425686991E-3</v>
      </c>
      <c r="H26" s="442">
        <v>1.8487744759520901E-3</v>
      </c>
      <c r="I26" s="442">
        <v>1.8310523015739823E-3</v>
      </c>
      <c r="J26" s="442">
        <v>6.3950789249135793E-4</v>
      </c>
      <c r="K26" s="442">
        <v>1.5982835229621733E-4</v>
      </c>
      <c r="L26" s="442">
        <v>2.7933871936356423E-4</v>
      </c>
      <c r="M26" s="442">
        <v>1.2379388550212748E-3</v>
      </c>
      <c r="N26" s="442">
        <v>9.178245235693808E-4</v>
      </c>
      <c r="O26" s="442">
        <v>4.1552071053794172E-3</v>
      </c>
      <c r="P26" s="442">
        <v>4.1276009565791526E-4</v>
      </c>
      <c r="Q26" s="442">
        <v>2.086048835131005E-4</v>
      </c>
      <c r="R26" s="442">
        <v>3.9521651316980943E-4</v>
      </c>
      <c r="S26" s="442">
        <v>9.0456573087859871E-4</v>
      </c>
      <c r="T26" s="442">
        <v>1.1038842145367845E-3</v>
      </c>
      <c r="U26" s="442">
        <v>5.2005331455234872E-4</v>
      </c>
      <c r="V26" s="442">
        <v>3.1586264107714342E-5</v>
      </c>
      <c r="W26" s="442">
        <v>2.0924846473479615E-4</v>
      </c>
      <c r="X26" s="442">
        <v>1.0056029621206353</v>
      </c>
      <c r="Y26" s="442">
        <v>4.8243247295269305E-4</v>
      </c>
      <c r="Z26" s="442">
        <v>1.1096810751453825E-3</v>
      </c>
      <c r="AA26" s="442">
        <v>5.8910841379742338E-4</v>
      </c>
      <c r="AB26" s="442">
        <v>6.0634690073199736E-4</v>
      </c>
      <c r="AC26" s="442">
        <v>7.5580928827510472E-4</v>
      </c>
      <c r="AD26" s="442">
        <v>1.9059123654989196E-3</v>
      </c>
      <c r="AE26" s="442">
        <v>4.9321974443859009E-5</v>
      </c>
      <c r="AF26" s="442">
        <v>2.8058410957291537E-4</v>
      </c>
      <c r="AG26" s="442">
        <v>4.0307500026115148E-3</v>
      </c>
      <c r="AH26" s="442">
        <v>1.0478869828066232E-3</v>
      </c>
      <c r="AI26" s="442">
        <v>2.232239413870696E-3</v>
      </c>
      <c r="AJ26" s="442">
        <v>4.0753878490538059E-4</v>
      </c>
      <c r="AK26" s="442">
        <v>5.5330634752056166E-3</v>
      </c>
      <c r="AL26" s="442">
        <v>8.1436536223509766E-4</v>
      </c>
      <c r="AM26" s="442">
        <v>5.6595352800026548E-4</v>
      </c>
      <c r="AN26" s="442">
        <v>2.1323393975943381E-3</v>
      </c>
      <c r="AO26" s="442">
        <v>4.0064310659985161E-3</v>
      </c>
      <c r="AP26" s="318">
        <f t="shared" si="0"/>
        <v>1.0454903101878184</v>
      </c>
    </row>
    <row r="27" spans="1:42" ht="12.5" x14ac:dyDescent="0.2">
      <c r="A27" s="281" t="s">
        <v>468</v>
      </c>
      <c r="B27" s="283" t="s">
        <v>36</v>
      </c>
      <c r="C27" s="442">
        <v>3.5507668836062089E-3</v>
      </c>
      <c r="D27" s="442">
        <v>1.2146411293083401E-4</v>
      </c>
      <c r="E27" s="442">
        <v>1.1974763068141546E-3</v>
      </c>
      <c r="F27" s="442">
        <v>3.1076568611210204E-4</v>
      </c>
      <c r="G27" s="442">
        <v>1.5609401002072431E-3</v>
      </c>
      <c r="H27" s="442">
        <v>2.8729061570561759E-3</v>
      </c>
      <c r="I27" s="442">
        <v>5.011570507621725E-3</v>
      </c>
      <c r="J27" s="442">
        <v>3.023802383507506E-3</v>
      </c>
      <c r="K27" s="442">
        <v>4.332900370836246E-4</v>
      </c>
      <c r="L27" s="442">
        <v>3.5137703993260569E-3</v>
      </c>
      <c r="M27" s="442">
        <v>6.4183835576435899E-3</v>
      </c>
      <c r="N27" s="442">
        <v>5.6692742866680098E-3</v>
      </c>
      <c r="O27" s="442">
        <v>2.3662680781352431E-4</v>
      </c>
      <c r="P27" s="442">
        <v>4.0597171064415596E-3</v>
      </c>
      <c r="Q27" s="442">
        <v>2.2931597360384597E-3</v>
      </c>
      <c r="R27" s="442">
        <v>1.9358309515072447E-3</v>
      </c>
      <c r="S27" s="442">
        <v>2.024681125825583E-3</v>
      </c>
      <c r="T27" s="442">
        <v>3.4723598709697267E-4</v>
      </c>
      <c r="U27" s="442">
        <v>2.1284085815401425E-3</v>
      </c>
      <c r="V27" s="442">
        <v>1.0881057982716433E-4</v>
      </c>
      <c r="W27" s="442">
        <v>7.2194451971808451E-4</v>
      </c>
      <c r="X27" s="442">
        <v>2.6681461433317368E-3</v>
      </c>
      <c r="Y27" s="442">
        <v>1.0011728177160102</v>
      </c>
      <c r="Z27" s="442">
        <v>1.3489737880989108E-2</v>
      </c>
      <c r="AA27" s="442">
        <v>3.3562701416662594E-2</v>
      </c>
      <c r="AB27" s="442">
        <v>3.5300194438280187E-3</v>
      </c>
      <c r="AC27" s="442">
        <v>3.5121491318757126E-3</v>
      </c>
      <c r="AD27" s="442">
        <v>2.8269255945585331E-3</v>
      </c>
      <c r="AE27" s="442">
        <v>9.7980310959489923E-3</v>
      </c>
      <c r="AF27" s="442">
        <v>2.1524254047643261E-3</v>
      </c>
      <c r="AG27" s="442">
        <v>4.690018948371584E-4</v>
      </c>
      <c r="AH27" s="442">
        <v>8.5602610537156999E-3</v>
      </c>
      <c r="AI27" s="442">
        <v>6.1076226074050586E-3</v>
      </c>
      <c r="AJ27" s="442">
        <v>2.76657658839414E-3</v>
      </c>
      <c r="AK27" s="442">
        <v>2.1217044404284345E-3</v>
      </c>
      <c r="AL27" s="442">
        <v>1.398734172322052E-3</v>
      </c>
      <c r="AM27" s="442">
        <v>2.7773378186163821E-3</v>
      </c>
      <c r="AN27" s="442">
        <v>7.8732031934858706E-4</v>
      </c>
      <c r="AO27" s="442">
        <v>2.207831282720655E-3</v>
      </c>
      <c r="AP27" s="318">
        <f t="shared" si="0"/>
        <v>1.1452423385374226</v>
      </c>
    </row>
    <row r="28" spans="1:42" ht="12.5" x14ac:dyDescent="0.2">
      <c r="A28" s="281" t="s">
        <v>469</v>
      </c>
      <c r="B28" s="283" t="s">
        <v>192</v>
      </c>
      <c r="C28" s="442">
        <v>2.4938184696699684E-3</v>
      </c>
      <c r="D28" s="442">
        <v>1.2445834127468452E-4</v>
      </c>
      <c r="E28" s="442">
        <v>1.6705108163192468E-3</v>
      </c>
      <c r="F28" s="442">
        <v>1.2146119930504688E-2</v>
      </c>
      <c r="G28" s="442">
        <v>3.6094720789705162E-3</v>
      </c>
      <c r="H28" s="442">
        <v>6.0882533266792774E-3</v>
      </c>
      <c r="I28" s="442">
        <v>1.0709784904728042E-2</v>
      </c>
      <c r="J28" s="442">
        <v>6.3982525714649007E-3</v>
      </c>
      <c r="K28" s="442">
        <v>1.6383150810356502E-3</v>
      </c>
      <c r="L28" s="442">
        <v>6.8402458066714814E-3</v>
      </c>
      <c r="M28" s="442">
        <v>1.1940914925983495E-2</v>
      </c>
      <c r="N28" s="442">
        <v>9.048061436113029E-3</v>
      </c>
      <c r="O28" s="442">
        <v>7.5348747937411756E-3</v>
      </c>
      <c r="P28" s="442">
        <v>4.9001227240103402E-3</v>
      </c>
      <c r="Q28" s="442">
        <v>2.9723032816552511E-3</v>
      </c>
      <c r="R28" s="442">
        <v>2.2830228777433411E-3</v>
      </c>
      <c r="S28" s="442">
        <v>2.326022040002004E-3</v>
      </c>
      <c r="T28" s="442">
        <v>5.9176684672185131E-3</v>
      </c>
      <c r="U28" s="442">
        <v>2.0677739063097939E-3</v>
      </c>
      <c r="V28" s="442">
        <v>1.4951461245735122E-4</v>
      </c>
      <c r="W28" s="442">
        <v>2.6941306357441625E-3</v>
      </c>
      <c r="X28" s="442">
        <v>3.8797399951217052E-3</v>
      </c>
      <c r="Y28" s="442">
        <v>1.3338118975673194E-3</v>
      </c>
      <c r="Z28" s="442">
        <v>1.020007179070765</v>
      </c>
      <c r="AA28" s="442">
        <v>9.3360691721366788E-3</v>
      </c>
      <c r="AB28" s="442">
        <v>1.4880703071046313E-2</v>
      </c>
      <c r="AC28" s="442">
        <v>4.6837800136699161E-3</v>
      </c>
      <c r="AD28" s="442">
        <v>1.1918206176629762E-3</v>
      </c>
      <c r="AE28" s="442">
        <v>3.4726064437454385E-4</v>
      </c>
      <c r="AF28" s="442">
        <v>1.0015627663307687E-3</v>
      </c>
      <c r="AG28" s="442">
        <v>2.1159107813242513E-4</v>
      </c>
      <c r="AH28" s="442">
        <v>2.7869707652016435E-3</v>
      </c>
      <c r="AI28" s="442">
        <v>3.9482484089010004E-3</v>
      </c>
      <c r="AJ28" s="442">
        <v>2.3789062350337373E-3</v>
      </c>
      <c r="AK28" s="442">
        <v>1.0480996679257401E-3</v>
      </c>
      <c r="AL28" s="442">
        <v>1.127522827731324E-3</v>
      </c>
      <c r="AM28" s="442">
        <v>9.5116455680726748E-3</v>
      </c>
      <c r="AN28" s="442">
        <v>1.0799343408523484E-3</v>
      </c>
      <c r="AO28" s="442">
        <v>1.5504842757484408E-3</v>
      </c>
      <c r="AP28" s="318">
        <f t="shared" si="0"/>
        <v>1.182308487168823</v>
      </c>
    </row>
    <row r="29" spans="1:42" ht="12.5" x14ac:dyDescent="0.2">
      <c r="A29" s="281" t="s">
        <v>470</v>
      </c>
      <c r="B29" s="283" t="s">
        <v>285</v>
      </c>
      <c r="C29" s="442">
        <v>9.6618102067910208E-4</v>
      </c>
      <c r="D29" s="442">
        <v>8.7420119833225618E-5</v>
      </c>
      <c r="E29" s="442">
        <v>4.3246647789050283E-4</v>
      </c>
      <c r="F29" s="442">
        <v>1.1070660846971489E-4</v>
      </c>
      <c r="G29" s="442">
        <v>2.4974480748266559E-3</v>
      </c>
      <c r="H29" s="442">
        <v>1.5267076453554416E-3</v>
      </c>
      <c r="I29" s="442">
        <v>3.0322534929640437E-3</v>
      </c>
      <c r="J29" s="442">
        <v>3.0708768158025528E-3</v>
      </c>
      <c r="K29" s="442">
        <v>7.8260672139677406E-4</v>
      </c>
      <c r="L29" s="442">
        <v>1.293770799417655E-3</v>
      </c>
      <c r="M29" s="442">
        <v>1.6808884209186838E-3</v>
      </c>
      <c r="N29" s="442">
        <v>6.6009168911975293E-5</v>
      </c>
      <c r="O29" s="442">
        <v>7.5419192920207035E-5</v>
      </c>
      <c r="P29" s="442">
        <v>8.7250129549330021E-4</v>
      </c>
      <c r="Q29" s="442">
        <v>8.4499347466725509E-4</v>
      </c>
      <c r="R29" s="442">
        <v>6.7029085746843017E-4</v>
      </c>
      <c r="S29" s="442">
        <v>1.0680556002869873E-3</v>
      </c>
      <c r="T29" s="442">
        <v>1.2391355029461258E-4</v>
      </c>
      <c r="U29" s="442">
        <v>7.0313007891617215E-4</v>
      </c>
      <c r="V29" s="442">
        <v>6.2277256962244208E-5</v>
      </c>
      <c r="W29" s="442">
        <v>6.5512448143274847E-4</v>
      </c>
      <c r="X29" s="442">
        <v>1.9491639272691235E-4</v>
      </c>
      <c r="Y29" s="442">
        <v>1.0315998293486924E-3</v>
      </c>
      <c r="Z29" s="442">
        <v>1.1744170797559318E-3</v>
      </c>
      <c r="AA29" s="442">
        <v>1.1021249024941835</v>
      </c>
      <c r="AB29" s="442">
        <v>1.0625432064885117E-2</v>
      </c>
      <c r="AC29" s="442">
        <v>2.665017149074609E-3</v>
      </c>
      <c r="AD29" s="442">
        <v>1.3109002589904773E-3</v>
      </c>
      <c r="AE29" s="442">
        <v>1.1415588516522029E-4</v>
      </c>
      <c r="AF29" s="442">
        <v>1.1987674496341607E-3</v>
      </c>
      <c r="AG29" s="442">
        <v>1.7307405376798822E-4</v>
      </c>
      <c r="AH29" s="442">
        <v>4.8117823866388101E-3</v>
      </c>
      <c r="AI29" s="442">
        <v>1.0582250000527803E-2</v>
      </c>
      <c r="AJ29" s="442">
        <v>5.2241684039632382E-3</v>
      </c>
      <c r="AK29" s="442">
        <v>2.9595169232076064E-3</v>
      </c>
      <c r="AL29" s="442">
        <v>1.0690911741436406E-3</v>
      </c>
      <c r="AM29" s="442">
        <v>1.1872110637311114E-2</v>
      </c>
      <c r="AN29" s="442">
        <v>4.6601593332972884E-4</v>
      </c>
      <c r="AO29" s="442">
        <v>4.3468556193445454E-3</v>
      </c>
      <c r="AP29" s="318">
        <f t="shared" si="0"/>
        <v>1.1782211592715621</v>
      </c>
    </row>
    <row r="30" spans="1:42" ht="12.5" x14ac:dyDescent="0.2">
      <c r="A30" s="281" t="s">
        <v>471</v>
      </c>
      <c r="B30" s="283" t="s">
        <v>281</v>
      </c>
      <c r="C30" s="442">
        <v>5.3346311031364697E-4</v>
      </c>
      <c r="D30" s="442">
        <v>6.6996409375231068E-5</v>
      </c>
      <c r="E30" s="442">
        <v>1.0200844487791268E-4</v>
      </c>
      <c r="F30" s="442">
        <v>2.0659597370297264E-4</v>
      </c>
      <c r="G30" s="442">
        <v>8.833875422900434E-4</v>
      </c>
      <c r="H30" s="442">
        <v>1.2883970145075434E-4</v>
      </c>
      <c r="I30" s="442">
        <v>6.6215423293548078E-4</v>
      </c>
      <c r="J30" s="442">
        <v>2.0493141608582109E-3</v>
      </c>
      <c r="K30" s="442">
        <v>4.4194171182835821E-5</v>
      </c>
      <c r="L30" s="442">
        <v>1.1746674919871418E-4</v>
      </c>
      <c r="M30" s="442">
        <v>1.6584016300295852E-3</v>
      </c>
      <c r="N30" s="442">
        <v>1.2853434454324818E-4</v>
      </c>
      <c r="O30" s="442">
        <v>1.2556951773031556E-4</v>
      </c>
      <c r="P30" s="442">
        <v>1.0782524154333204E-4</v>
      </c>
      <c r="Q30" s="442">
        <v>8.904159830390283E-5</v>
      </c>
      <c r="R30" s="442">
        <v>7.6807284958477616E-5</v>
      </c>
      <c r="S30" s="442">
        <v>7.1504380578139414E-4</v>
      </c>
      <c r="T30" s="442">
        <v>1.2444712680672039E-4</v>
      </c>
      <c r="U30" s="442">
        <v>2.777838956743765E-4</v>
      </c>
      <c r="V30" s="442">
        <v>2.1654678106530166E-5</v>
      </c>
      <c r="W30" s="442">
        <v>4.4623261359527151E-4</v>
      </c>
      <c r="X30" s="442">
        <v>1.8938700434083578E-4</v>
      </c>
      <c r="Y30" s="442">
        <v>1.5963283945180141E-3</v>
      </c>
      <c r="Z30" s="442">
        <v>9.0548671318064072E-3</v>
      </c>
      <c r="AA30" s="442">
        <v>1.8965660551037652E-3</v>
      </c>
      <c r="AB30" s="442">
        <v>1.0002570706291152</v>
      </c>
      <c r="AC30" s="442">
        <v>1.0992386524238445E-3</v>
      </c>
      <c r="AD30" s="442">
        <v>2.4275803589763642E-3</v>
      </c>
      <c r="AE30" s="442">
        <v>7.4392123173836665E-5</v>
      </c>
      <c r="AF30" s="442">
        <v>1.838348612553465E-3</v>
      </c>
      <c r="AG30" s="442">
        <v>1.4937719777397449E-4</v>
      </c>
      <c r="AH30" s="442">
        <v>2.0008503523588083E-2</v>
      </c>
      <c r="AI30" s="442">
        <v>3.6056253479050298E-3</v>
      </c>
      <c r="AJ30" s="442">
        <v>2.9539299274383198E-3</v>
      </c>
      <c r="AK30" s="442">
        <v>1.199242223612337E-4</v>
      </c>
      <c r="AL30" s="442">
        <v>2.7717664138652073E-4</v>
      </c>
      <c r="AM30" s="442">
        <v>2.1231486643367523E-2</v>
      </c>
      <c r="AN30" s="442">
        <v>3.142903868642416E-4</v>
      </c>
      <c r="AO30" s="442">
        <v>1.225569175624912E-2</v>
      </c>
      <c r="AP30" s="318">
        <f t="shared" si="0"/>
        <v>1.075659855085956</v>
      </c>
    </row>
    <row r="31" spans="1:42" ht="12.5" x14ac:dyDescent="0.2">
      <c r="A31" s="281" t="s">
        <v>472</v>
      </c>
      <c r="B31" s="283" t="s">
        <v>384</v>
      </c>
      <c r="C31" s="442">
        <v>2.8494968109476326E-2</v>
      </c>
      <c r="D31" s="442">
        <v>1.1128534274005467E-2</v>
      </c>
      <c r="E31" s="442">
        <v>2.2345468418879289E-2</v>
      </c>
      <c r="F31" s="442">
        <v>7.2519291111634264E-3</v>
      </c>
      <c r="G31" s="442">
        <v>3.336014529508944E-2</v>
      </c>
      <c r="H31" s="442">
        <v>2.5517304403030929E-2</v>
      </c>
      <c r="I31" s="442">
        <v>2.8787319089905963E-2</v>
      </c>
      <c r="J31" s="442">
        <v>1.3639004462282188E-2</v>
      </c>
      <c r="K31" s="442">
        <v>3.7086224203226052E-3</v>
      </c>
      <c r="L31" s="442">
        <v>2.045047427341638E-2</v>
      </c>
      <c r="M31" s="442">
        <v>1.3926855590320706E-2</v>
      </c>
      <c r="N31" s="442">
        <v>7.4636682290371249E-3</v>
      </c>
      <c r="O31" s="442">
        <v>1.2744859316121978E-2</v>
      </c>
      <c r="P31" s="442">
        <v>1.5656842297278251E-2</v>
      </c>
      <c r="Q31" s="442">
        <v>1.5582316521147886E-2</v>
      </c>
      <c r="R31" s="442">
        <v>1.4101476677452155E-2</v>
      </c>
      <c r="S31" s="442">
        <v>1.7575252686265724E-2</v>
      </c>
      <c r="T31" s="442">
        <v>1.6244279324414371E-2</v>
      </c>
      <c r="U31" s="442">
        <v>1.7983464430873151E-2</v>
      </c>
      <c r="V31" s="442">
        <v>1.4515754665048387E-2</v>
      </c>
      <c r="W31" s="442">
        <v>1.4036251426086811E-2</v>
      </c>
      <c r="X31" s="442">
        <v>2.5228569942254968E-2</v>
      </c>
      <c r="Y31" s="442">
        <v>2.0616987986338872E-2</v>
      </c>
      <c r="Z31" s="442">
        <v>6.5236081007062048E-3</v>
      </c>
      <c r="AA31" s="442">
        <v>8.0388010944861376E-3</v>
      </c>
      <c r="AB31" s="442">
        <v>5.8519927127119028E-3</v>
      </c>
      <c r="AC31" s="442">
        <v>1.0044004638684527</v>
      </c>
      <c r="AD31" s="442">
        <v>2.7090789113821141E-3</v>
      </c>
      <c r="AE31" s="442">
        <v>6.0834536030100002E-4</v>
      </c>
      <c r="AF31" s="442">
        <v>4.8851140475190654E-3</v>
      </c>
      <c r="AG31" s="442">
        <v>6.8567072495605893E-3</v>
      </c>
      <c r="AH31" s="442">
        <v>4.1911403620880291E-3</v>
      </c>
      <c r="AI31" s="442">
        <v>8.2278844019760249E-3</v>
      </c>
      <c r="AJ31" s="442">
        <v>2.169011270610112E-2</v>
      </c>
      <c r="AK31" s="442">
        <v>1.4419615542133593E-2</v>
      </c>
      <c r="AL31" s="442">
        <v>7.1786231048948787E-3</v>
      </c>
      <c r="AM31" s="442">
        <v>3.0340449665759467E-2</v>
      </c>
      <c r="AN31" s="442">
        <v>7.6046690731587221E-2</v>
      </c>
      <c r="AO31" s="442">
        <v>2.1371421713669948E-2</v>
      </c>
      <c r="AP31" s="318">
        <f t="shared" si="0"/>
        <v>1.602328976809873</v>
      </c>
    </row>
    <row r="32" spans="1:42" ht="12.5" x14ac:dyDescent="0.2">
      <c r="A32" s="281" t="s">
        <v>473</v>
      </c>
      <c r="B32" s="283" t="s">
        <v>37</v>
      </c>
      <c r="C32" s="442">
        <v>2.0370012959071691E-3</v>
      </c>
      <c r="D32" s="442">
        <v>6.2337174903213432E-3</v>
      </c>
      <c r="E32" s="442">
        <v>2.9213408049307034E-3</v>
      </c>
      <c r="F32" s="442">
        <v>1.73837777317658E-2</v>
      </c>
      <c r="G32" s="442">
        <v>2.2267801731209237E-3</v>
      </c>
      <c r="H32" s="442">
        <v>5.2443189298923684E-3</v>
      </c>
      <c r="I32" s="442">
        <v>2.8154833986266678E-3</v>
      </c>
      <c r="J32" s="442">
        <v>1.8752521301624073E-3</v>
      </c>
      <c r="K32" s="442">
        <v>1.1650321299984186E-3</v>
      </c>
      <c r="L32" s="442">
        <v>1.1765151359072231E-3</v>
      </c>
      <c r="M32" s="442">
        <v>3.5738710981941414E-3</v>
      </c>
      <c r="N32" s="442">
        <v>1.7146096656091446E-3</v>
      </c>
      <c r="O32" s="442">
        <v>3.7439020218165511E-3</v>
      </c>
      <c r="P32" s="442">
        <v>3.485674124915082E-3</v>
      </c>
      <c r="Q32" s="442">
        <v>1.9826406679677145E-3</v>
      </c>
      <c r="R32" s="442">
        <v>2.0408822955155182E-3</v>
      </c>
      <c r="S32" s="442">
        <v>3.3957823246115225E-3</v>
      </c>
      <c r="T32" s="442">
        <v>2.9331826013465501E-3</v>
      </c>
      <c r="U32" s="442">
        <v>1.9370356458746124E-3</v>
      </c>
      <c r="V32" s="442">
        <v>1.5835218542266049E-4</v>
      </c>
      <c r="W32" s="442">
        <v>1.2232231364039451E-3</v>
      </c>
      <c r="X32" s="442">
        <v>5.2738161432811645E-3</v>
      </c>
      <c r="Y32" s="442">
        <v>4.0391238078704246E-3</v>
      </c>
      <c r="Z32" s="442">
        <v>5.8131046730104836E-3</v>
      </c>
      <c r="AA32" s="442">
        <v>7.7471376728340292E-3</v>
      </c>
      <c r="AB32" s="442">
        <v>7.5061586694586046E-3</v>
      </c>
      <c r="AC32" s="442">
        <v>5.5744429745180997E-3</v>
      </c>
      <c r="AD32" s="442">
        <v>1.0137486285394659</v>
      </c>
      <c r="AE32" s="442">
        <v>2.1121156644675607E-2</v>
      </c>
      <c r="AF32" s="442">
        <v>5.4365470258193908E-3</v>
      </c>
      <c r="AG32" s="442">
        <v>1.0120816135985073E-3</v>
      </c>
      <c r="AH32" s="442">
        <v>6.3041213822511164E-3</v>
      </c>
      <c r="AI32" s="442">
        <v>2.3348487548116833E-3</v>
      </c>
      <c r="AJ32" s="442">
        <v>2.6173926150534978E-3</v>
      </c>
      <c r="AK32" s="442">
        <v>7.8725715315816278E-3</v>
      </c>
      <c r="AL32" s="442">
        <v>3.4340920524980798E-3</v>
      </c>
      <c r="AM32" s="442">
        <v>3.8373690400144217E-3</v>
      </c>
      <c r="AN32" s="442">
        <v>1.1385482301333703E-3</v>
      </c>
      <c r="AO32" s="442">
        <v>2.9377609428391576E-3</v>
      </c>
      <c r="AP32" s="318">
        <f t="shared" si="0"/>
        <v>1.1740795163591864</v>
      </c>
    </row>
    <row r="33" spans="1:42" ht="12.5" x14ac:dyDescent="0.2">
      <c r="A33" s="281" t="s">
        <v>474</v>
      </c>
      <c r="B33" s="283" t="s">
        <v>38</v>
      </c>
      <c r="C33" s="442">
        <v>3.1763917859223799E-3</v>
      </c>
      <c r="D33" s="442">
        <v>7.7836667140434982E-4</v>
      </c>
      <c r="E33" s="442">
        <v>1.5787439228030957E-3</v>
      </c>
      <c r="F33" s="442">
        <v>8.4840048026200131E-4</v>
      </c>
      <c r="G33" s="442">
        <v>2.9707916970168088E-3</v>
      </c>
      <c r="H33" s="442">
        <v>3.0614100298124738E-3</v>
      </c>
      <c r="I33" s="442">
        <v>1.7582162916532623E-3</v>
      </c>
      <c r="J33" s="442">
        <v>3.0422926231206231E-3</v>
      </c>
      <c r="K33" s="442">
        <v>6.2889858602673497E-4</v>
      </c>
      <c r="L33" s="442">
        <v>8.09673161568447E-4</v>
      </c>
      <c r="M33" s="442">
        <v>3.0285674506084176E-3</v>
      </c>
      <c r="N33" s="442">
        <v>5.0021100694357405E-4</v>
      </c>
      <c r="O33" s="442">
        <v>6.7904299731989543E-4</v>
      </c>
      <c r="P33" s="442">
        <v>3.2634800232641628E-3</v>
      </c>
      <c r="Q33" s="442">
        <v>2.3964360791087313E-3</v>
      </c>
      <c r="R33" s="442">
        <v>2.0583063324151282E-3</v>
      </c>
      <c r="S33" s="442">
        <v>2.2046220486424293E-3</v>
      </c>
      <c r="T33" s="442">
        <v>7.2337244305304966E-4</v>
      </c>
      <c r="U33" s="442">
        <v>2.5553242096312732E-3</v>
      </c>
      <c r="V33" s="442">
        <v>4.3852541171866415E-4</v>
      </c>
      <c r="W33" s="442">
        <v>1.0358974821488482E-3</v>
      </c>
      <c r="X33" s="442">
        <v>2.8198897558652457E-3</v>
      </c>
      <c r="Y33" s="442">
        <v>4.0549485144930585E-3</v>
      </c>
      <c r="Z33" s="442">
        <v>3.0055410598347734E-3</v>
      </c>
      <c r="AA33" s="442">
        <v>1.5614752534127252E-3</v>
      </c>
      <c r="AB33" s="442">
        <v>1.8024119394888186E-3</v>
      </c>
      <c r="AC33" s="442">
        <v>2.2926833596857748E-2</v>
      </c>
      <c r="AD33" s="442">
        <v>1.2551791409653066E-2</v>
      </c>
      <c r="AE33" s="442">
        <v>1.0136713884339048</v>
      </c>
      <c r="AF33" s="442">
        <v>2.1160893850593946E-2</v>
      </c>
      <c r="AG33" s="442">
        <v>3.074502659936363E-2</v>
      </c>
      <c r="AH33" s="442">
        <v>2.0624573694797222E-3</v>
      </c>
      <c r="AI33" s="442">
        <v>6.8440628672885757E-3</v>
      </c>
      <c r="AJ33" s="442">
        <v>1.7161804918328836E-2</v>
      </c>
      <c r="AK33" s="442">
        <v>1.3572864705880761E-2</v>
      </c>
      <c r="AL33" s="442">
        <v>6.0168103257908084E-3</v>
      </c>
      <c r="AM33" s="442">
        <v>8.6541638123328688E-3</v>
      </c>
      <c r="AN33" s="442">
        <v>3.8195814619432431E-3</v>
      </c>
      <c r="AO33" s="442">
        <v>2.0741026350277341E-2</v>
      </c>
      <c r="AP33" s="318">
        <f t="shared" si="0"/>
        <v>1.2099689166089571</v>
      </c>
    </row>
    <row r="34" spans="1:42" ht="12.5" x14ac:dyDescent="0.2">
      <c r="A34" s="281" t="s">
        <v>475</v>
      </c>
      <c r="B34" s="283" t="s">
        <v>476</v>
      </c>
      <c r="C34" s="442">
        <v>2.2692225415390992E-2</v>
      </c>
      <c r="D34" s="442">
        <v>2.0766235866639969E-2</v>
      </c>
      <c r="E34" s="442">
        <v>1.4586196509036012E-2</v>
      </c>
      <c r="F34" s="442">
        <v>1.3805365912000836E-2</v>
      </c>
      <c r="G34" s="442">
        <v>2.2765168696569218E-2</v>
      </c>
      <c r="H34" s="442">
        <v>1.1353269717222577E-2</v>
      </c>
      <c r="I34" s="442">
        <v>2.2996605241687847E-2</v>
      </c>
      <c r="J34" s="442">
        <v>1.9088175291564903E-2</v>
      </c>
      <c r="K34" s="442">
        <v>1.2387476215195314E-2</v>
      </c>
      <c r="L34" s="442">
        <v>1.1340042291241708E-2</v>
      </c>
      <c r="M34" s="442">
        <v>3.0504477623974426E-2</v>
      </c>
      <c r="N34" s="442">
        <v>1.2410140460527307E-2</v>
      </c>
      <c r="O34" s="442">
        <v>1.6454708805133542E-2</v>
      </c>
      <c r="P34" s="442">
        <v>1.3550025579445067E-2</v>
      </c>
      <c r="Q34" s="442">
        <v>1.0450677000777822E-2</v>
      </c>
      <c r="R34" s="442">
        <v>9.2930402963555085E-3</v>
      </c>
      <c r="S34" s="442">
        <v>1.1283124567785416E-2</v>
      </c>
      <c r="T34" s="442">
        <v>7.199724620747334E-3</v>
      </c>
      <c r="U34" s="442">
        <v>1.25367914632351E-2</v>
      </c>
      <c r="V34" s="442">
        <v>4.6597270130353379E-4</v>
      </c>
      <c r="W34" s="442">
        <v>9.9861456642492841E-3</v>
      </c>
      <c r="X34" s="442">
        <v>6.0002916036211357E-2</v>
      </c>
      <c r="Y34" s="442">
        <v>1.8371532986306748E-2</v>
      </c>
      <c r="Z34" s="442">
        <v>2.1281504401654747E-2</v>
      </c>
      <c r="AA34" s="442">
        <v>1.0872493509136221E-2</v>
      </c>
      <c r="AB34" s="442">
        <v>2.8828770706059735E-2</v>
      </c>
      <c r="AC34" s="442">
        <v>1.3736036310978608E-2</v>
      </c>
      <c r="AD34" s="442">
        <v>1.8480109915237082E-2</v>
      </c>
      <c r="AE34" s="442">
        <v>6.958475687094879E-4</v>
      </c>
      <c r="AF34" s="442">
        <v>1.110654419318186</v>
      </c>
      <c r="AG34" s="442">
        <v>1.2209106377713344E-2</v>
      </c>
      <c r="AH34" s="442">
        <v>1.604254969062574E-2</v>
      </c>
      <c r="AI34" s="442">
        <v>1.3705244706936433E-2</v>
      </c>
      <c r="AJ34" s="442">
        <v>8.7378794494400256E-3</v>
      </c>
      <c r="AK34" s="442">
        <v>1.7342284124232988E-2</v>
      </c>
      <c r="AL34" s="442">
        <v>6.1568950875031201E-3</v>
      </c>
      <c r="AM34" s="442">
        <v>3.0732913320718671E-2</v>
      </c>
      <c r="AN34" s="442">
        <v>0.10663839556553319</v>
      </c>
      <c r="AO34" s="442">
        <v>5.1915758408473851E-2</v>
      </c>
      <c r="AP34" s="318">
        <f t="shared" si="0"/>
        <v>1.8004044890152671</v>
      </c>
    </row>
    <row r="35" spans="1:42" ht="12.5" x14ac:dyDescent="0.2">
      <c r="A35" s="281" t="s">
        <v>477</v>
      </c>
      <c r="B35" s="283" t="s">
        <v>193</v>
      </c>
      <c r="C35" s="442">
        <v>6.9895093404344827E-5</v>
      </c>
      <c r="D35" s="442">
        <v>1.5487675182790817E-5</v>
      </c>
      <c r="E35" s="442">
        <v>7.8678378789562658E-5</v>
      </c>
      <c r="F35" s="442">
        <v>2.8060881311391598E-5</v>
      </c>
      <c r="G35" s="442">
        <v>8.0994693721126663E-5</v>
      </c>
      <c r="H35" s="442">
        <v>8.4147854644602192E-5</v>
      </c>
      <c r="I35" s="442">
        <v>7.8679990020127493E-5</v>
      </c>
      <c r="J35" s="442">
        <v>1.7727025863157234E-4</v>
      </c>
      <c r="K35" s="442">
        <v>1.3395876239926212E-5</v>
      </c>
      <c r="L35" s="442">
        <v>5.6668297315126322E-5</v>
      </c>
      <c r="M35" s="442">
        <v>8.9354177797597431E-5</v>
      </c>
      <c r="N35" s="442">
        <v>9.5225869211144667E-6</v>
      </c>
      <c r="O35" s="442">
        <v>1.202963759823593E-5</v>
      </c>
      <c r="P35" s="442">
        <v>8.674820212895545E-5</v>
      </c>
      <c r="Q35" s="442">
        <v>9.8846639704086667E-5</v>
      </c>
      <c r="R35" s="442">
        <v>1.3158200766742728E-4</v>
      </c>
      <c r="S35" s="442">
        <v>1.012501626308674E-4</v>
      </c>
      <c r="T35" s="442">
        <v>1.9905311396874652E-5</v>
      </c>
      <c r="U35" s="442">
        <v>1.6700383762754869E-4</v>
      </c>
      <c r="V35" s="442">
        <v>3.5351755596516277E-4</v>
      </c>
      <c r="W35" s="442">
        <v>3.8648137612192061E-5</v>
      </c>
      <c r="X35" s="442">
        <v>8.3397703385233916E-5</v>
      </c>
      <c r="Y35" s="442">
        <v>1.3452804795434205E-4</v>
      </c>
      <c r="Z35" s="442">
        <v>8.4892408452815908E-5</v>
      </c>
      <c r="AA35" s="442">
        <v>5.6308313818218643E-4</v>
      </c>
      <c r="AB35" s="442">
        <v>1.4146049326809539E-4</v>
      </c>
      <c r="AC35" s="442">
        <v>4.7717836317489763E-4</v>
      </c>
      <c r="AD35" s="442">
        <v>7.2060130589034471E-4</v>
      </c>
      <c r="AE35" s="442">
        <v>2.8322099495286868E-5</v>
      </c>
      <c r="AF35" s="442">
        <v>1.451000902923495E-4</v>
      </c>
      <c r="AG35" s="442">
        <v>1.0012519247182716</v>
      </c>
      <c r="AH35" s="442">
        <v>3.8795264998012907E-4</v>
      </c>
      <c r="AI35" s="442">
        <v>4.1738524019660982E-4</v>
      </c>
      <c r="AJ35" s="442">
        <v>1.603047922184053E-4</v>
      </c>
      <c r="AK35" s="442">
        <v>8.9491034688912458E-4</v>
      </c>
      <c r="AL35" s="442">
        <v>3.2991140147436651E-4</v>
      </c>
      <c r="AM35" s="442">
        <v>2.8695290590828392E-4</v>
      </c>
      <c r="AN35" s="442">
        <v>5.4660452620589061E-5</v>
      </c>
      <c r="AO35" s="442">
        <v>7.7752210989339939E-4</v>
      </c>
      <c r="AP35" s="318">
        <f t="shared" si="0"/>
        <v>1.0079542534139652</v>
      </c>
    </row>
    <row r="36" spans="1:42" ht="12.5" x14ac:dyDescent="0.2">
      <c r="A36" s="281" t="s">
        <v>478</v>
      </c>
      <c r="B36" s="283" t="s">
        <v>39</v>
      </c>
      <c r="C36" s="442">
        <v>9.5729949718596183E-5</v>
      </c>
      <c r="D36" s="442">
        <v>9.4701846584911152E-6</v>
      </c>
      <c r="E36" s="442">
        <v>1.8830992046596121E-4</v>
      </c>
      <c r="F36" s="442">
        <v>3.6341598699763511E-4</v>
      </c>
      <c r="G36" s="442">
        <v>1.4973765326408925E-4</v>
      </c>
      <c r="H36" s="442">
        <v>7.59940763538229E-5</v>
      </c>
      <c r="I36" s="442">
        <v>8.1207844128582365E-5</v>
      </c>
      <c r="J36" s="442">
        <v>5.7883330369262987E-5</v>
      </c>
      <c r="K36" s="442">
        <v>1.2632011636009607E-5</v>
      </c>
      <c r="L36" s="442">
        <v>2.7999410221041791E-5</v>
      </c>
      <c r="M36" s="442">
        <v>1.8098764187089443E-4</v>
      </c>
      <c r="N36" s="442">
        <v>5.4014248412387863E-5</v>
      </c>
      <c r="O36" s="442">
        <v>9.0879923941408948E-6</v>
      </c>
      <c r="P36" s="442">
        <v>8.1863048939063412E-5</v>
      </c>
      <c r="Q36" s="442">
        <v>1.5845879092402101E-4</v>
      </c>
      <c r="R36" s="442">
        <v>1.2645590240972077E-4</v>
      </c>
      <c r="S36" s="442">
        <v>6.9609646952349606E-5</v>
      </c>
      <c r="T36" s="442">
        <v>1.1298519728540786E-5</v>
      </c>
      <c r="U36" s="442">
        <v>6.9332855588809199E-5</v>
      </c>
      <c r="V36" s="442">
        <v>4.4298801254669628E-6</v>
      </c>
      <c r="W36" s="442">
        <v>4.2919006413066557E-5</v>
      </c>
      <c r="X36" s="442">
        <v>6.3183213218132326E-5</v>
      </c>
      <c r="Y36" s="442">
        <v>2.8405064961052384E-4</v>
      </c>
      <c r="Z36" s="442">
        <v>6.3910103851849432E-5</v>
      </c>
      <c r="AA36" s="442">
        <v>2.1048217079011397E-4</v>
      </c>
      <c r="AB36" s="442">
        <v>4.3527745639776965E-4</v>
      </c>
      <c r="AC36" s="442">
        <v>1.6729992855051996E-4</v>
      </c>
      <c r="AD36" s="442">
        <v>1.5901804275774919E-4</v>
      </c>
      <c r="AE36" s="442">
        <v>1.9287662988062769E-5</v>
      </c>
      <c r="AF36" s="442">
        <v>2.7429182696700049E-4</v>
      </c>
      <c r="AG36" s="442">
        <v>1.2559323214942042E-5</v>
      </c>
      <c r="AH36" s="442">
        <v>1.0000865340767027</v>
      </c>
      <c r="AI36" s="442">
        <v>2.5966406929706071E-4</v>
      </c>
      <c r="AJ36" s="442">
        <v>8.6840252615525857E-5</v>
      </c>
      <c r="AK36" s="442">
        <v>1.7239823376253316E-4</v>
      </c>
      <c r="AL36" s="442">
        <v>9.8416534878999776E-5</v>
      </c>
      <c r="AM36" s="442">
        <v>9.684699121725743E-5</v>
      </c>
      <c r="AN36" s="442">
        <v>4.5012307690273429E-5</v>
      </c>
      <c r="AO36" s="442">
        <v>0.18969474630313535</v>
      </c>
      <c r="AP36" s="318">
        <f t="shared" si="0"/>
        <v>1.004405910746083</v>
      </c>
    </row>
    <row r="37" spans="1:42" ht="12.5" x14ac:dyDescent="0.2">
      <c r="A37" s="281" t="s">
        <v>479</v>
      </c>
      <c r="B37" s="283" t="s">
        <v>40</v>
      </c>
      <c r="C37" s="442">
        <v>4.9413398326810679E-6</v>
      </c>
      <c r="D37" s="442">
        <v>2.9877528288894896E-6</v>
      </c>
      <c r="E37" s="442">
        <v>2.9578777331043105E-6</v>
      </c>
      <c r="F37" s="442">
        <v>5.1638178563626639E-6</v>
      </c>
      <c r="G37" s="442">
        <v>5.3032561207564134E-5</v>
      </c>
      <c r="H37" s="442">
        <v>3.3042555205919023E-6</v>
      </c>
      <c r="I37" s="442">
        <v>3.9394983887951054E-6</v>
      </c>
      <c r="J37" s="442">
        <v>5.3372672273949727E-6</v>
      </c>
      <c r="K37" s="442">
        <v>1.311476888163368E-6</v>
      </c>
      <c r="L37" s="442">
        <v>3.8879262994581943E-6</v>
      </c>
      <c r="M37" s="442">
        <v>2.6534802841406884E-4</v>
      </c>
      <c r="N37" s="442">
        <v>3.1225576901539703E-6</v>
      </c>
      <c r="O37" s="442">
        <v>3.168812648703733E-6</v>
      </c>
      <c r="P37" s="442">
        <v>2.0219966915175608E-4</v>
      </c>
      <c r="Q37" s="442">
        <v>9.1281579106718921E-6</v>
      </c>
      <c r="R37" s="442">
        <v>1.1809755305995623E-4</v>
      </c>
      <c r="S37" s="442">
        <v>1.0103866172726945E-5</v>
      </c>
      <c r="T37" s="442">
        <v>1.2465919837868114E-5</v>
      </c>
      <c r="U37" s="442">
        <v>6.8019966552379724E-4</v>
      </c>
      <c r="V37" s="442">
        <v>6.9828930981505896E-6</v>
      </c>
      <c r="W37" s="442">
        <v>8.4167267774976033E-6</v>
      </c>
      <c r="X37" s="442">
        <v>8.2717812148307801E-6</v>
      </c>
      <c r="Y37" s="442">
        <v>1.4190054907784844E-4</v>
      </c>
      <c r="Z37" s="442">
        <v>7.1105487363207829E-6</v>
      </c>
      <c r="AA37" s="442">
        <v>1.4190160986189936E-5</v>
      </c>
      <c r="AB37" s="442">
        <v>6.1221406457177589E-6</v>
      </c>
      <c r="AC37" s="442">
        <v>6.2583964985791138E-6</v>
      </c>
      <c r="AD37" s="442">
        <v>7.8593362830790763E-6</v>
      </c>
      <c r="AE37" s="442">
        <v>2.1611393607006161E-6</v>
      </c>
      <c r="AF37" s="442">
        <v>7.9656777711689967E-5</v>
      </c>
      <c r="AG37" s="442">
        <v>1.1203958357675581E-5</v>
      </c>
      <c r="AH37" s="442">
        <v>1.0314535652897528E-4</v>
      </c>
      <c r="AI37" s="442">
        <v>1.0000065274973438</v>
      </c>
      <c r="AJ37" s="442">
        <v>9.4380308182133202E-5</v>
      </c>
      <c r="AK37" s="442">
        <v>6.1765103127156592E-6</v>
      </c>
      <c r="AL37" s="442">
        <v>1.308430094334035E-4</v>
      </c>
      <c r="AM37" s="442">
        <v>9.2797438252568485E-5</v>
      </c>
      <c r="AN37" s="442">
        <v>1.2427284227381192E-5</v>
      </c>
      <c r="AO37" s="442">
        <v>2.5750506257849873E-5</v>
      </c>
      <c r="AP37" s="318">
        <f t="shared" si="0"/>
        <v>1.0021371298172219</v>
      </c>
    </row>
    <row r="38" spans="1:42" ht="12.5" x14ac:dyDescent="0.2">
      <c r="A38" s="281" t="s">
        <v>480</v>
      </c>
      <c r="B38" s="283" t="s">
        <v>481</v>
      </c>
      <c r="C38" s="442">
        <v>4.9783078089776528E-4</v>
      </c>
      <c r="D38" s="442">
        <v>3.4414118171172198E-6</v>
      </c>
      <c r="E38" s="442">
        <v>5.7463267258239833E-6</v>
      </c>
      <c r="F38" s="442">
        <v>6.4206810243441944E-6</v>
      </c>
      <c r="G38" s="442">
        <v>1.0414479851141945E-4</v>
      </c>
      <c r="H38" s="442">
        <v>6.9324244212602435E-6</v>
      </c>
      <c r="I38" s="442">
        <v>5.7729747585417773E-6</v>
      </c>
      <c r="J38" s="442">
        <v>5.9915623260277643E-6</v>
      </c>
      <c r="K38" s="442">
        <v>2.1626438522393178E-6</v>
      </c>
      <c r="L38" s="442">
        <v>2.9723121908165337E-6</v>
      </c>
      <c r="M38" s="442">
        <v>7.1693517195126076E-6</v>
      </c>
      <c r="N38" s="442">
        <v>2.3731107380991985E-6</v>
      </c>
      <c r="O38" s="442">
        <v>2.3626775128986732E-6</v>
      </c>
      <c r="P38" s="442">
        <v>3.2226724830837418E-6</v>
      </c>
      <c r="Q38" s="442">
        <v>3.7459269937715191E-6</v>
      </c>
      <c r="R38" s="442">
        <v>3.1194186419548695E-6</v>
      </c>
      <c r="S38" s="442">
        <v>2.8525167767548983E-6</v>
      </c>
      <c r="T38" s="442">
        <v>1.1675567945584704E-6</v>
      </c>
      <c r="U38" s="442">
        <v>2.8586330234412797E-6</v>
      </c>
      <c r="V38" s="442">
        <v>1.4774275592114728E-7</v>
      </c>
      <c r="W38" s="442">
        <v>2.1635540823400172E-6</v>
      </c>
      <c r="X38" s="442">
        <v>9.5440721858012026E-6</v>
      </c>
      <c r="Y38" s="442">
        <v>6.9885148576656562E-6</v>
      </c>
      <c r="Z38" s="442">
        <v>4.1740080923300315E-6</v>
      </c>
      <c r="AA38" s="442">
        <v>4.8172840311073718E-4</v>
      </c>
      <c r="AB38" s="442">
        <v>1.389495057713578E-5</v>
      </c>
      <c r="AC38" s="442">
        <v>5.1676696823344734E-6</v>
      </c>
      <c r="AD38" s="442">
        <v>5.0355389509189363E-6</v>
      </c>
      <c r="AE38" s="442">
        <v>3.9606341104256335E-7</v>
      </c>
      <c r="AF38" s="442">
        <v>1.5328682715071317E-4</v>
      </c>
      <c r="AG38" s="442">
        <v>2.132871183668155E-6</v>
      </c>
      <c r="AH38" s="442">
        <v>5.3400690487200215E-6</v>
      </c>
      <c r="AI38" s="442">
        <v>1.0826624719844606E-5</v>
      </c>
      <c r="AJ38" s="442">
        <v>1.0171270082438237</v>
      </c>
      <c r="AK38" s="442">
        <v>7.1033176583578271E-6</v>
      </c>
      <c r="AL38" s="442">
        <v>2.5344767382334297E-6</v>
      </c>
      <c r="AM38" s="442">
        <v>6.4779133085524017E-5</v>
      </c>
      <c r="AN38" s="442">
        <v>1.5125001703883733E-5</v>
      </c>
      <c r="AO38" s="442">
        <v>2.3655028799541311E-3</v>
      </c>
      <c r="AP38" s="318">
        <f t="shared" si="0"/>
        <v>1.0185876648640284</v>
      </c>
    </row>
    <row r="39" spans="1:42" ht="12.5" x14ac:dyDescent="0.2">
      <c r="A39" s="281" t="s">
        <v>482</v>
      </c>
      <c r="B39" s="283" t="s">
        <v>483</v>
      </c>
      <c r="C39" s="442">
        <v>1.7746621859939817E-4</v>
      </c>
      <c r="D39" s="442">
        <v>5.1192973742661475E-5</v>
      </c>
      <c r="E39" s="442">
        <v>5.7000495712427627E-3</v>
      </c>
      <c r="F39" s="442">
        <v>9.009058196769528E-5</v>
      </c>
      <c r="G39" s="442">
        <v>7.135319206744387E-4</v>
      </c>
      <c r="H39" s="442">
        <v>9.6457193715901121E-4</v>
      </c>
      <c r="I39" s="442">
        <v>5.3798620622457795E-4</v>
      </c>
      <c r="J39" s="442">
        <v>1.9655205601960147E-3</v>
      </c>
      <c r="K39" s="442">
        <v>2.3561343776026563E-5</v>
      </c>
      <c r="L39" s="442">
        <v>5.1815720240733778E-5</v>
      </c>
      <c r="M39" s="442">
        <v>3.1263940441583987E-4</v>
      </c>
      <c r="N39" s="442">
        <v>2.8935299135028715E-5</v>
      </c>
      <c r="O39" s="442">
        <v>2.9578904839507117E-5</v>
      </c>
      <c r="P39" s="442">
        <v>5.5345997247190591E-4</v>
      </c>
      <c r="Q39" s="442">
        <v>1.497631593470517E-3</v>
      </c>
      <c r="R39" s="442">
        <v>1.2647823760735661E-3</v>
      </c>
      <c r="S39" s="442">
        <v>1.2794122574017902E-3</v>
      </c>
      <c r="T39" s="442">
        <v>5.534605633202537E-5</v>
      </c>
      <c r="U39" s="442">
        <v>4.3661233447692236E-4</v>
      </c>
      <c r="V39" s="442">
        <v>2.7044363939655882E-5</v>
      </c>
      <c r="W39" s="442">
        <v>4.0609332336854824E-5</v>
      </c>
      <c r="X39" s="442">
        <v>1.4198733560992607E-4</v>
      </c>
      <c r="Y39" s="442">
        <v>6.0226519017744025E-4</v>
      </c>
      <c r="Z39" s="442">
        <v>1.0093685233965687E-4</v>
      </c>
      <c r="AA39" s="442">
        <v>7.1789074026531296E-3</v>
      </c>
      <c r="AB39" s="442">
        <v>1.51030453849275E-3</v>
      </c>
      <c r="AC39" s="442">
        <v>3.2890595964738792E-4</v>
      </c>
      <c r="AD39" s="442">
        <v>1.901279574903847E-3</v>
      </c>
      <c r="AE39" s="442">
        <v>9.6928921739084382E-5</v>
      </c>
      <c r="AF39" s="442">
        <v>1.0931802323451867E-3</v>
      </c>
      <c r="AG39" s="442">
        <v>1.3253252582420721E-4</v>
      </c>
      <c r="AH39" s="442">
        <v>1.4827024932192168E-4</v>
      </c>
      <c r="AI39" s="442">
        <v>1.7550261966026786E-3</v>
      </c>
      <c r="AJ39" s="442">
        <v>8.6742387097757184E-4</v>
      </c>
      <c r="AK39" s="442">
        <v>1.0001066966059979</v>
      </c>
      <c r="AL39" s="442">
        <v>1.4483773709103569E-3</v>
      </c>
      <c r="AM39" s="442">
        <v>1.3942859708516008E-3</v>
      </c>
      <c r="AN39" s="442">
        <v>1.6879631402432618E-4</v>
      </c>
      <c r="AO39" s="442">
        <v>2.1913405735119931E-3</v>
      </c>
      <c r="AP39" s="318">
        <f t="shared" si="0"/>
        <v>1.0347779440411358</v>
      </c>
    </row>
    <row r="40" spans="1:42" ht="12.5" x14ac:dyDescent="0.2">
      <c r="A40" s="281" t="s">
        <v>484</v>
      </c>
      <c r="B40" s="283" t="s">
        <v>41</v>
      </c>
      <c r="C40" s="442">
        <v>1.1973322688552271E-2</v>
      </c>
      <c r="D40" s="442">
        <v>1.0544590973076931E-2</v>
      </c>
      <c r="E40" s="442">
        <v>6.2909641171145225E-3</v>
      </c>
      <c r="F40" s="442">
        <v>2.8265120908275303E-2</v>
      </c>
      <c r="G40" s="442">
        <v>1.5594554843737609E-2</v>
      </c>
      <c r="H40" s="442">
        <v>1.4902688259609916E-2</v>
      </c>
      <c r="I40" s="442">
        <v>1.0316556346895043E-2</v>
      </c>
      <c r="J40" s="442">
        <v>2.0862635843052417E-2</v>
      </c>
      <c r="K40" s="442">
        <v>2.6230469061462218E-3</v>
      </c>
      <c r="L40" s="442">
        <v>1.7088255987200394E-2</v>
      </c>
      <c r="M40" s="442">
        <v>2.5834322222518791E-2</v>
      </c>
      <c r="N40" s="442">
        <v>5.8416172424371774E-3</v>
      </c>
      <c r="O40" s="442">
        <v>1.4828828028020736E-3</v>
      </c>
      <c r="P40" s="442">
        <v>1.2514787319172965E-2</v>
      </c>
      <c r="Q40" s="442">
        <v>1.7189371853466917E-2</v>
      </c>
      <c r="R40" s="442">
        <v>1.4550287886544789E-2</v>
      </c>
      <c r="S40" s="442">
        <v>1.4162740776365158E-2</v>
      </c>
      <c r="T40" s="442">
        <v>2.1894885070935951E-2</v>
      </c>
      <c r="U40" s="442">
        <v>1.7487070955294028E-2</v>
      </c>
      <c r="V40" s="442">
        <v>1.3083110157007109E-2</v>
      </c>
      <c r="W40" s="442">
        <v>1.1091645852103361E-2</v>
      </c>
      <c r="X40" s="442">
        <v>1.6899876540299241E-2</v>
      </c>
      <c r="Y40" s="442">
        <v>4.2992055828666075E-2</v>
      </c>
      <c r="Z40" s="442">
        <v>3.1134650794291441E-2</v>
      </c>
      <c r="AA40" s="442">
        <v>6.5811707763153371E-2</v>
      </c>
      <c r="AB40" s="442">
        <v>2.8275553731406156E-2</v>
      </c>
      <c r="AC40" s="442">
        <v>3.7795270163898151E-2</v>
      </c>
      <c r="AD40" s="442">
        <v>5.0487634035400054E-2</v>
      </c>
      <c r="AE40" s="442">
        <v>6.0831076535424475E-3</v>
      </c>
      <c r="AF40" s="442">
        <v>2.2735549531079126E-2</v>
      </c>
      <c r="AG40" s="442">
        <v>8.0811688828124367E-2</v>
      </c>
      <c r="AH40" s="442">
        <v>4.1085909834531788E-2</v>
      </c>
      <c r="AI40" s="442">
        <v>3.4294514687796346E-2</v>
      </c>
      <c r="AJ40" s="442">
        <v>2.1845265930678742E-2</v>
      </c>
      <c r="AK40" s="442">
        <v>3.5495672925631341E-2</v>
      </c>
      <c r="AL40" s="442">
        <v>1.0657897630689097</v>
      </c>
      <c r="AM40" s="442">
        <v>1.5767405017475644E-2</v>
      </c>
      <c r="AN40" s="442">
        <v>5.9456413282457411E-3</v>
      </c>
      <c r="AO40" s="442">
        <v>2.3913244919102294E-2</v>
      </c>
      <c r="AP40" s="318">
        <f t="shared" si="0"/>
        <v>1.8968457266754386</v>
      </c>
    </row>
    <row r="41" spans="1:42" ht="12.5" x14ac:dyDescent="0.2">
      <c r="A41" s="286">
        <v>37</v>
      </c>
      <c r="B41" s="283" t="s">
        <v>42</v>
      </c>
      <c r="C41" s="442">
        <v>7.8835626666828726E-5</v>
      </c>
      <c r="D41" s="442">
        <v>9.9254072670355568E-6</v>
      </c>
      <c r="E41" s="442">
        <v>4.0282018119623453E-4</v>
      </c>
      <c r="F41" s="442">
        <v>1.248463545930699E-5</v>
      </c>
      <c r="G41" s="442">
        <v>1.1302743822427967E-4</v>
      </c>
      <c r="H41" s="442">
        <v>1.6492591588724989E-5</v>
      </c>
      <c r="I41" s="442">
        <v>1.6896487432682733E-5</v>
      </c>
      <c r="J41" s="442">
        <v>1.6445953925482807E-5</v>
      </c>
      <c r="K41" s="442">
        <v>3.7407678983213182E-6</v>
      </c>
      <c r="L41" s="442">
        <v>1.370665245074792E-5</v>
      </c>
      <c r="M41" s="442">
        <v>1.7783548657517123E-5</v>
      </c>
      <c r="N41" s="442">
        <v>6.3375108206477919E-6</v>
      </c>
      <c r="O41" s="442">
        <v>6.8758815065189967E-6</v>
      </c>
      <c r="P41" s="442">
        <v>1.2381605651634258E-5</v>
      </c>
      <c r="Q41" s="442">
        <v>1.3761364518803247E-5</v>
      </c>
      <c r="R41" s="442">
        <v>6.3060770944563393E-5</v>
      </c>
      <c r="S41" s="442">
        <v>1.3391159852410937E-5</v>
      </c>
      <c r="T41" s="442">
        <v>1.2611773250116527E-5</v>
      </c>
      <c r="U41" s="442">
        <v>1.4945188747299786E-5</v>
      </c>
      <c r="V41" s="442">
        <v>1.0203109240037054E-5</v>
      </c>
      <c r="W41" s="442">
        <v>9.3912762219825686E-6</v>
      </c>
      <c r="X41" s="442">
        <v>2.451545502776102E-5</v>
      </c>
      <c r="Y41" s="442">
        <v>1.1730704734475878E-4</v>
      </c>
      <c r="Z41" s="442">
        <v>1.5751734150705146E-5</v>
      </c>
      <c r="AA41" s="442">
        <v>3.7976593081405069E-5</v>
      </c>
      <c r="AB41" s="442">
        <v>1.6378848099863658E-5</v>
      </c>
      <c r="AC41" s="442">
        <v>3.4485151950571115E-4</v>
      </c>
      <c r="AD41" s="442">
        <v>2.4730472714886415E-5</v>
      </c>
      <c r="AE41" s="442">
        <v>1.4767448899507873E-4</v>
      </c>
      <c r="AF41" s="442">
        <v>1.5473050559657896E-4</v>
      </c>
      <c r="AG41" s="442">
        <v>4.7533074483862023E-3</v>
      </c>
      <c r="AH41" s="442">
        <v>2.3770893615741322E-4</v>
      </c>
      <c r="AI41" s="442">
        <v>1.2182639507192555E-3</v>
      </c>
      <c r="AJ41" s="442">
        <v>5.0596294304276609E-3</v>
      </c>
      <c r="AK41" s="442">
        <v>1.0168859348406245E-3</v>
      </c>
      <c r="AL41" s="442">
        <v>3.0469053473779006E-4</v>
      </c>
      <c r="AM41" s="442">
        <v>1.0079720203677276</v>
      </c>
      <c r="AN41" s="442">
        <v>4.1045628444485711E-5</v>
      </c>
      <c r="AO41" s="442">
        <v>8.2664199281806585E-5</v>
      </c>
      <c r="AP41" s="318">
        <f t="shared" si="0"/>
        <v>1.0223525878274791</v>
      </c>
    </row>
    <row r="42" spans="1:42" ht="12.5" x14ac:dyDescent="0.2">
      <c r="A42" s="287">
        <v>38</v>
      </c>
      <c r="B42" s="272" t="s">
        <v>282</v>
      </c>
      <c r="C42" s="442">
        <v>9.3513615176196306E-4</v>
      </c>
      <c r="D42" s="442">
        <v>1.0187161856039216E-4</v>
      </c>
      <c r="E42" s="442">
        <v>1.3729465393856118E-3</v>
      </c>
      <c r="F42" s="442">
        <v>1.3970296956633286E-4</v>
      </c>
      <c r="G42" s="442">
        <v>1.0487599773308222E-3</v>
      </c>
      <c r="H42" s="442">
        <v>1.3974105608776303E-3</v>
      </c>
      <c r="I42" s="442">
        <v>7.9326326634255554E-4</v>
      </c>
      <c r="J42" s="442">
        <v>1.2962013987226389E-4</v>
      </c>
      <c r="K42" s="442">
        <v>4.1293656429348133E-5</v>
      </c>
      <c r="L42" s="442">
        <v>9.7918771984257098E-5</v>
      </c>
      <c r="M42" s="442">
        <v>1.2352926715451108E-3</v>
      </c>
      <c r="N42" s="442">
        <v>6.1874301607944794E-5</v>
      </c>
      <c r="O42" s="442">
        <v>8.2232897618201632E-5</v>
      </c>
      <c r="P42" s="442">
        <v>5.6874803912728843E-4</v>
      </c>
      <c r="Q42" s="442">
        <v>7.7980096345987393E-4</v>
      </c>
      <c r="R42" s="442">
        <v>8.8230620845698607E-4</v>
      </c>
      <c r="S42" s="442">
        <v>1.8336142804317129E-3</v>
      </c>
      <c r="T42" s="442">
        <v>1.1652411711995983E-4</v>
      </c>
      <c r="U42" s="442">
        <v>6.4402756845498255E-4</v>
      </c>
      <c r="V42" s="442">
        <v>5.3886554184066088E-5</v>
      </c>
      <c r="W42" s="442">
        <v>1.1173227272247327E-3</v>
      </c>
      <c r="X42" s="442">
        <v>1.3739431395053193E-3</v>
      </c>
      <c r="Y42" s="442">
        <v>8.9259689261826658E-4</v>
      </c>
      <c r="Z42" s="442">
        <v>1.6052130030139026E-4</v>
      </c>
      <c r="AA42" s="442">
        <v>1.3948044863961537E-3</v>
      </c>
      <c r="AB42" s="442">
        <v>3.0196867509077944E-3</v>
      </c>
      <c r="AC42" s="442">
        <v>1.8717770086753877E-3</v>
      </c>
      <c r="AD42" s="442">
        <v>3.0388309844867584E-3</v>
      </c>
      <c r="AE42" s="442">
        <v>1.430885327929312E-4</v>
      </c>
      <c r="AF42" s="442">
        <v>2.3536485106799804E-3</v>
      </c>
      <c r="AG42" s="442">
        <v>1.8484752671932102E-4</v>
      </c>
      <c r="AH42" s="442">
        <v>2.6972560462185649E-3</v>
      </c>
      <c r="AI42" s="442">
        <v>3.7490880096233176E-3</v>
      </c>
      <c r="AJ42" s="442">
        <v>1.4824698483783031E-3</v>
      </c>
      <c r="AK42" s="442">
        <v>4.4395556096421245E-3</v>
      </c>
      <c r="AL42" s="442">
        <v>1.7446616571956577E-3</v>
      </c>
      <c r="AM42" s="442">
        <v>1.7282869293116707E-3</v>
      </c>
      <c r="AN42" s="442">
        <v>1.000434365255183</v>
      </c>
      <c r="AO42" s="442">
        <v>7.3737287608157092E-4</v>
      </c>
      <c r="AP42" s="318">
        <f t="shared" si="0"/>
        <v>1.0441429824699779</v>
      </c>
    </row>
    <row r="43" spans="1:42" ht="12.5" x14ac:dyDescent="0.2">
      <c r="A43" s="287">
        <v>39</v>
      </c>
      <c r="B43" s="272" t="s">
        <v>283</v>
      </c>
      <c r="C43" s="442">
        <v>5.0475791669805264E-4</v>
      </c>
      <c r="D43" s="442">
        <v>4.9933700926589527E-5</v>
      </c>
      <c r="E43" s="442">
        <v>9.9290685336597727E-4</v>
      </c>
      <c r="F43" s="442">
        <v>1.9161933859875306E-3</v>
      </c>
      <c r="G43" s="442">
        <v>7.8952580811974345E-4</v>
      </c>
      <c r="H43" s="442">
        <v>4.0069603895652076E-4</v>
      </c>
      <c r="I43" s="442">
        <v>4.2818681449616154E-4</v>
      </c>
      <c r="J43" s="442">
        <v>3.0520301467429578E-4</v>
      </c>
      <c r="K43" s="442">
        <v>6.6605152262596103E-5</v>
      </c>
      <c r="L43" s="442">
        <v>1.4763325389276582E-4</v>
      </c>
      <c r="M43" s="442">
        <v>9.5429847531926151E-4</v>
      </c>
      <c r="N43" s="442">
        <v>2.8480240071986334E-4</v>
      </c>
      <c r="O43" s="442">
        <v>4.7918505350924719E-5</v>
      </c>
      <c r="P43" s="442">
        <v>4.3164153076960705E-4</v>
      </c>
      <c r="Q43" s="442">
        <v>8.3550998850847442E-4</v>
      </c>
      <c r="R43" s="442">
        <v>6.6676748543307315E-4</v>
      </c>
      <c r="S43" s="442">
        <v>3.6703268393057064E-4</v>
      </c>
      <c r="T43" s="442">
        <v>5.9574013114124149E-5</v>
      </c>
      <c r="U43" s="442">
        <v>3.6557323855917584E-4</v>
      </c>
      <c r="V43" s="442">
        <v>2.3357549752462168E-5</v>
      </c>
      <c r="W43" s="442">
        <v>2.2630021563253274E-4</v>
      </c>
      <c r="X43" s="442">
        <v>3.3314785151378863E-4</v>
      </c>
      <c r="Y43" s="442">
        <v>1.4977216070373076E-3</v>
      </c>
      <c r="Z43" s="442">
        <v>3.3698054758247883E-4</v>
      </c>
      <c r="AA43" s="442">
        <v>1.1098150823478736E-3</v>
      </c>
      <c r="AB43" s="442">
        <v>2.2950993155518764E-3</v>
      </c>
      <c r="AC43" s="442">
        <v>8.821268959936507E-4</v>
      </c>
      <c r="AD43" s="442">
        <v>8.3845877090449577E-4</v>
      </c>
      <c r="AE43" s="442">
        <v>1.0169858666433097E-4</v>
      </c>
      <c r="AF43" s="442">
        <v>1.4462659967350935E-3</v>
      </c>
      <c r="AG43" s="442">
        <v>6.6221886042421686E-5</v>
      </c>
      <c r="AH43" s="442">
        <v>4.5627058625099571E-4</v>
      </c>
      <c r="AI43" s="442">
        <v>1.3691378199299565E-3</v>
      </c>
      <c r="AJ43" s="442">
        <v>4.5788496833640909E-4</v>
      </c>
      <c r="AK43" s="442">
        <v>9.0900886892972038E-4</v>
      </c>
      <c r="AL43" s="442">
        <v>5.1892354754381705E-4</v>
      </c>
      <c r="AM43" s="442">
        <v>5.1064777187281201E-4</v>
      </c>
      <c r="AN43" s="442">
        <v>2.3733762236689628E-4</v>
      </c>
      <c r="AO43" s="442">
        <v>1.0002086623256228</v>
      </c>
      <c r="AP43" s="318">
        <f t="shared" si="0"/>
        <v>2.3231165752074224E-2</v>
      </c>
    </row>
    <row r="44" spans="1:42" ht="12.5" x14ac:dyDescent="0.2">
      <c r="A44" s="319">
        <v>40</v>
      </c>
      <c r="B44" s="320" t="s">
        <v>43</v>
      </c>
      <c r="C44" s="321">
        <f t="shared" ref="C44:AO44" si="1">SUM(C5:C42)</f>
        <v>1.274503931439795</v>
      </c>
      <c r="D44" s="322">
        <f t="shared" si="1"/>
        <v>1.1336323966063917</v>
      </c>
      <c r="E44" s="322">
        <f t="shared" si="1"/>
        <v>1.1473101680425808</v>
      </c>
      <c r="F44" s="322">
        <f t="shared" si="1"/>
        <v>1.0925537795959201</v>
      </c>
      <c r="G44" s="322">
        <f t="shared" si="1"/>
        <v>1.3977390524808635</v>
      </c>
      <c r="H44" s="322">
        <f t="shared" si="1"/>
        <v>1.0900686614890225</v>
      </c>
      <c r="I44" s="322">
        <f t="shared" si="1"/>
        <v>1.135143259890111</v>
      </c>
      <c r="J44" s="322">
        <f t="shared" si="1"/>
        <v>1.115098901643556</v>
      </c>
      <c r="K44" s="322">
        <f t="shared" si="1"/>
        <v>1.0524464224630707</v>
      </c>
      <c r="L44" s="322">
        <f t="shared" si="1"/>
        <v>1.084976307781657</v>
      </c>
      <c r="M44" s="322">
        <f t="shared" si="1"/>
        <v>1.1678968163949675</v>
      </c>
      <c r="N44" s="322">
        <f t="shared" si="1"/>
        <v>1.0720568722023727</v>
      </c>
      <c r="O44" s="322">
        <f t="shared" si="1"/>
        <v>1.0617442875735259</v>
      </c>
      <c r="P44" s="322">
        <f t="shared" si="1"/>
        <v>1.0854236730039095</v>
      </c>
      <c r="Q44" s="322">
        <f t="shared" si="1"/>
        <v>1.0864278510825818</v>
      </c>
      <c r="R44" s="322">
        <f t="shared" si="1"/>
        <v>1.073703139985251</v>
      </c>
      <c r="S44" s="322">
        <f t="shared" si="1"/>
        <v>1.1301180152309991</v>
      </c>
      <c r="T44" s="322">
        <f t="shared" si="1"/>
        <v>1.0936155644897678</v>
      </c>
      <c r="U44" s="322">
        <f t="shared" si="1"/>
        <v>1.1062443975907328</v>
      </c>
      <c r="V44" s="322">
        <f t="shared" si="1"/>
        <v>1.046904030077431</v>
      </c>
      <c r="W44" s="322">
        <f t="shared" si="1"/>
        <v>1.0914019802103929</v>
      </c>
      <c r="X44" s="322">
        <f t="shared" si="1"/>
        <v>1.1545128935963265</v>
      </c>
      <c r="Y44" s="322">
        <f t="shared" si="1"/>
        <v>1.1635169743886993</v>
      </c>
      <c r="Z44" s="322">
        <f t="shared" si="1"/>
        <v>1.1382987799764517</v>
      </c>
      <c r="AA44" s="322">
        <f t="shared" si="1"/>
        <v>1.2658305412230808</v>
      </c>
      <c r="AB44" s="322">
        <f t="shared" si="1"/>
        <v>1.1151358960635509</v>
      </c>
      <c r="AC44" s="322">
        <f t="shared" si="1"/>
        <v>1.1045150716255259</v>
      </c>
      <c r="AD44" s="322">
        <f t="shared" si="1"/>
        <v>1.1155393184579669</v>
      </c>
      <c r="AE44" s="322">
        <f t="shared" si="1"/>
        <v>1.0539683902643635</v>
      </c>
      <c r="AF44" s="322">
        <f t="shared" si="1"/>
        <v>1.1998498627183891</v>
      </c>
      <c r="AG44" s="322">
        <f t="shared" si="1"/>
        <v>1.1462894020600174</v>
      </c>
      <c r="AH44" s="322">
        <f t="shared" si="1"/>
        <v>1.1194478094736546</v>
      </c>
      <c r="AI44" s="322">
        <f t="shared" si="1"/>
        <v>1.1080779839035579</v>
      </c>
      <c r="AJ44" s="322">
        <f t="shared" si="1"/>
        <v>1.1237003842996773</v>
      </c>
      <c r="AK44" s="322">
        <f t="shared" si="1"/>
        <v>1.116097175409414</v>
      </c>
      <c r="AL44" s="322">
        <f t="shared" si="1"/>
        <v>1.1052945903220486</v>
      </c>
      <c r="AM44" s="322">
        <f t="shared" si="1"/>
        <v>1.2052741565714136</v>
      </c>
      <c r="AN44" s="322">
        <f t="shared" si="1"/>
        <v>1.2732163743860454</v>
      </c>
      <c r="AO44" s="322">
        <f t="shared" si="1"/>
        <v>0.36593141355430842</v>
      </c>
      <c r="AP44" s="323">
        <f t="shared" si="0"/>
        <v>43.047575114015075</v>
      </c>
    </row>
    <row r="45" spans="1:42" ht="13" x14ac:dyDescent="0.2">
      <c r="A45" s="56" t="s">
        <v>485</v>
      </c>
    </row>
    <row r="61" spans="3:41" x14ac:dyDescent="0.2">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row>
    <row r="62" spans="3:41" x14ac:dyDescent="0.2">
      <c r="C62" s="324"/>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row>
    <row r="63" spans="3:41" x14ac:dyDescent="0.2">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row>
    <row r="64" spans="3:41" x14ac:dyDescent="0.2">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row>
    <row r="65" spans="3:41" x14ac:dyDescent="0.2">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row>
    <row r="66" spans="3:41" x14ac:dyDescent="0.2">
      <c r="C66" s="324"/>
      <c r="D66" s="324"/>
      <c r="E66" s="324"/>
      <c r="F66" s="324"/>
      <c r="G66" s="324"/>
      <c r="H66" s="324"/>
      <c r="I66" s="324"/>
      <c r="J66" s="324"/>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c r="AO66" s="324"/>
    </row>
    <row r="67" spans="3:41" x14ac:dyDescent="0.2">
      <c r="C67" s="324"/>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row>
    <row r="68" spans="3:41" x14ac:dyDescent="0.2">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row>
    <row r="69" spans="3:41" x14ac:dyDescent="0.2">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row>
    <row r="70" spans="3:41" x14ac:dyDescent="0.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row>
    <row r="71" spans="3:41" x14ac:dyDescent="0.2">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row>
    <row r="72" spans="3:41" x14ac:dyDescent="0.2">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row>
    <row r="73" spans="3:41" x14ac:dyDescent="0.2">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c r="AO73" s="324"/>
    </row>
    <row r="74" spans="3:41" x14ac:dyDescent="0.2">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row>
    <row r="75" spans="3:41" x14ac:dyDescent="0.2">
      <c r="C75" s="324"/>
      <c r="D75" s="324"/>
      <c r="E75" s="324"/>
      <c r="F75" s="324"/>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row>
    <row r="76" spans="3:41" x14ac:dyDescent="0.2">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row>
    <row r="77" spans="3:41" x14ac:dyDescent="0.2">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row>
    <row r="78" spans="3:41" x14ac:dyDescent="0.2">
      <c r="C78" s="324"/>
      <c r="D78" s="324"/>
      <c r="E78" s="324"/>
      <c r="F78" s="324"/>
      <c r="G78" s="324"/>
      <c r="H78" s="324"/>
      <c r="I78" s="324"/>
      <c r="J78" s="324"/>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row>
    <row r="79" spans="3:41" x14ac:dyDescent="0.2">
      <c r="C79" s="324"/>
      <c r="D79" s="324"/>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row>
    <row r="80" spans="3:41" x14ac:dyDescent="0.2">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row>
    <row r="81" spans="3:41" x14ac:dyDescent="0.2">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row>
    <row r="82" spans="3:41" x14ac:dyDescent="0.2">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row>
    <row r="83" spans="3:41" x14ac:dyDescent="0.2">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row>
    <row r="84" spans="3:41" x14ac:dyDescent="0.2">
      <c r="C84" s="324"/>
      <c r="D84" s="324"/>
      <c r="E84" s="324"/>
      <c r="F84" s="324"/>
      <c r="G84" s="324"/>
      <c r="H84" s="324"/>
      <c r="I84" s="324"/>
      <c r="J84" s="324"/>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row>
    <row r="85" spans="3:41" x14ac:dyDescent="0.2">
      <c r="C85" s="324"/>
      <c r="D85" s="324"/>
      <c r="E85" s="324"/>
      <c r="F85" s="324"/>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row>
    <row r="86" spans="3:41" x14ac:dyDescent="0.2">
      <c r="C86" s="324"/>
      <c r="D86" s="324"/>
      <c r="E86" s="324"/>
      <c r="F86" s="324"/>
      <c r="G86" s="324"/>
      <c r="H86" s="324"/>
      <c r="I86" s="324"/>
      <c r="J86" s="324"/>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c r="AO86" s="324"/>
    </row>
    <row r="87" spans="3:41" x14ac:dyDescent="0.2">
      <c r="C87" s="324"/>
      <c r="D87" s="324"/>
      <c r="E87" s="324"/>
      <c r="F87" s="324"/>
      <c r="G87" s="324"/>
      <c r="H87" s="324"/>
      <c r="I87" s="324"/>
      <c r="J87" s="324"/>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row>
    <row r="88" spans="3:41" x14ac:dyDescent="0.2">
      <c r="C88" s="324"/>
      <c r="D88" s="324"/>
      <c r="E88" s="324"/>
      <c r="F88" s="324"/>
      <c r="G88" s="324"/>
      <c r="H88" s="324"/>
      <c r="I88" s="324"/>
      <c r="J88" s="324"/>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row>
    <row r="89" spans="3:41" x14ac:dyDescent="0.2">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row>
    <row r="90" spans="3:41" x14ac:dyDescent="0.2">
      <c r="C90" s="324"/>
      <c r="D90" s="324"/>
      <c r="E90" s="324"/>
      <c r="F90" s="324"/>
      <c r="G90" s="324"/>
      <c r="H90" s="324"/>
      <c r="I90" s="324"/>
      <c r="J90" s="324"/>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row>
    <row r="91" spans="3:41" x14ac:dyDescent="0.2">
      <c r="C91" s="324"/>
      <c r="D91" s="324"/>
      <c r="E91" s="324"/>
      <c r="F91" s="324"/>
      <c r="G91" s="324"/>
      <c r="H91" s="324"/>
      <c r="I91" s="324"/>
      <c r="J91" s="324"/>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row>
    <row r="92" spans="3:41" x14ac:dyDescent="0.2">
      <c r="C92" s="324"/>
      <c r="D92" s="324"/>
      <c r="E92" s="324"/>
      <c r="F92" s="324"/>
      <c r="G92" s="324"/>
      <c r="H92" s="32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X39"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29" customWidth="1"/>
    <col min="2" max="2" width="21.36328125" style="329" customWidth="1"/>
    <col min="3" max="44" width="9.36328125" style="329" customWidth="1"/>
    <col min="45" max="233" width="9" style="329"/>
    <col min="234" max="234" width="3.36328125" style="329" customWidth="1"/>
    <col min="235" max="235" width="21.36328125" style="329" customWidth="1"/>
    <col min="236" max="237" width="0" style="329" hidden="1" customWidth="1"/>
    <col min="238" max="239" width="9.08984375" style="329" bestFit="1" customWidth="1"/>
    <col min="240" max="248" width="9" style="329"/>
    <col min="249" max="288" width="9.08984375" style="329" bestFit="1" customWidth="1"/>
    <col min="289" max="489" width="9" style="329"/>
    <col min="490" max="490" width="3.36328125" style="329" customWidth="1"/>
    <col min="491" max="491" width="21.36328125" style="329" customWidth="1"/>
    <col min="492" max="493" width="0" style="329" hidden="1" customWidth="1"/>
    <col min="494" max="495" width="9.08984375" style="329" bestFit="1" customWidth="1"/>
    <col min="496" max="504" width="9" style="329"/>
    <col min="505" max="544" width="9.08984375" style="329" bestFit="1" customWidth="1"/>
    <col min="545" max="745" width="9" style="329"/>
    <col min="746" max="746" width="3.36328125" style="329" customWidth="1"/>
    <col min="747" max="747" width="21.36328125" style="329" customWidth="1"/>
    <col min="748" max="749" width="0" style="329" hidden="1" customWidth="1"/>
    <col min="750" max="751" width="9.08984375" style="329" bestFit="1" customWidth="1"/>
    <col min="752" max="760" width="9" style="329"/>
    <col min="761" max="800" width="9.08984375" style="329" bestFit="1" customWidth="1"/>
    <col min="801" max="1001" width="9" style="329"/>
    <col min="1002" max="1002" width="3.36328125" style="329" customWidth="1"/>
    <col min="1003" max="1003" width="21.36328125" style="329" customWidth="1"/>
    <col min="1004" max="1005" width="0" style="329" hidden="1" customWidth="1"/>
    <col min="1006" max="1007" width="9.08984375" style="329" bestFit="1" customWidth="1"/>
    <col min="1008" max="1016" width="9" style="329"/>
    <col min="1017" max="1056" width="9.08984375" style="329" bestFit="1" customWidth="1"/>
    <col min="1057" max="1257" width="9" style="329"/>
    <col min="1258" max="1258" width="3.36328125" style="329" customWidth="1"/>
    <col min="1259" max="1259" width="21.36328125" style="329" customWidth="1"/>
    <col min="1260" max="1261" width="0" style="329" hidden="1" customWidth="1"/>
    <col min="1262" max="1263" width="9.08984375" style="329" bestFit="1" customWidth="1"/>
    <col min="1264" max="1272" width="9" style="329"/>
    <col min="1273" max="1312" width="9.08984375" style="329" bestFit="1" customWidth="1"/>
    <col min="1313" max="1513" width="9" style="329"/>
    <col min="1514" max="1514" width="3.36328125" style="329" customWidth="1"/>
    <col min="1515" max="1515" width="21.36328125" style="329" customWidth="1"/>
    <col min="1516" max="1517" width="0" style="329" hidden="1" customWidth="1"/>
    <col min="1518" max="1519" width="9.08984375" style="329" bestFit="1" customWidth="1"/>
    <col min="1520" max="1528" width="9" style="329"/>
    <col min="1529" max="1568" width="9.08984375" style="329" bestFit="1" customWidth="1"/>
    <col min="1569" max="1769" width="9" style="329"/>
    <col min="1770" max="1770" width="3.36328125" style="329" customWidth="1"/>
    <col min="1771" max="1771" width="21.36328125" style="329" customWidth="1"/>
    <col min="1772" max="1773" width="0" style="329" hidden="1" customWidth="1"/>
    <col min="1774" max="1775" width="9.08984375" style="329" bestFit="1" customWidth="1"/>
    <col min="1776" max="1784" width="9" style="329"/>
    <col min="1785" max="1824" width="9.08984375" style="329" bestFit="1" customWidth="1"/>
    <col min="1825" max="2025" width="9" style="329"/>
    <col min="2026" max="2026" width="3.36328125" style="329" customWidth="1"/>
    <col min="2027" max="2027" width="21.36328125" style="329" customWidth="1"/>
    <col min="2028" max="2029" width="0" style="329" hidden="1" customWidth="1"/>
    <col min="2030" max="2031" width="9.08984375" style="329" bestFit="1" customWidth="1"/>
    <col min="2032" max="2040" width="9" style="329"/>
    <col min="2041" max="2080" width="9.08984375" style="329" bestFit="1" customWidth="1"/>
    <col min="2081" max="2281" width="9" style="329"/>
    <col min="2282" max="2282" width="3.36328125" style="329" customWidth="1"/>
    <col min="2283" max="2283" width="21.36328125" style="329" customWidth="1"/>
    <col min="2284" max="2285" width="0" style="329" hidden="1" customWidth="1"/>
    <col min="2286" max="2287" width="9.08984375" style="329" bestFit="1" customWidth="1"/>
    <col min="2288" max="2296" width="9" style="329"/>
    <col min="2297" max="2336" width="9.08984375" style="329" bestFit="1" customWidth="1"/>
    <col min="2337" max="2537" width="9" style="329"/>
    <col min="2538" max="2538" width="3.36328125" style="329" customWidth="1"/>
    <col min="2539" max="2539" width="21.36328125" style="329" customWidth="1"/>
    <col min="2540" max="2541" width="0" style="329" hidden="1" customWidth="1"/>
    <col min="2542" max="2543" width="9.08984375" style="329" bestFit="1" customWidth="1"/>
    <col min="2544" max="2552" width="9" style="329"/>
    <col min="2553" max="2592" width="9.08984375" style="329" bestFit="1" customWidth="1"/>
    <col min="2593" max="2793" width="9" style="329"/>
    <col min="2794" max="2794" width="3.36328125" style="329" customWidth="1"/>
    <col min="2795" max="2795" width="21.36328125" style="329" customWidth="1"/>
    <col min="2796" max="2797" width="0" style="329" hidden="1" customWidth="1"/>
    <col min="2798" max="2799" width="9.08984375" style="329" bestFit="1" customWidth="1"/>
    <col min="2800" max="2808" width="9" style="329"/>
    <col min="2809" max="2848" width="9.08984375" style="329" bestFit="1" customWidth="1"/>
    <col min="2849" max="3049" width="9" style="329"/>
    <col min="3050" max="3050" width="3.36328125" style="329" customWidth="1"/>
    <col min="3051" max="3051" width="21.36328125" style="329" customWidth="1"/>
    <col min="3052" max="3053" width="0" style="329" hidden="1" customWidth="1"/>
    <col min="3054" max="3055" width="9.08984375" style="329" bestFit="1" customWidth="1"/>
    <col min="3056" max="3064" width="9" style="329"/>
    <col min="3065" max="3104" width="9.08984375" style="329" bestFit="1" customWidth="1"/>
    <col min="3105" max="3305" width="9" style="329"/>
    <col min="3306" max="3306" width="3.36328125" style="329" customWidth="1"/>
    <col min="3307" max="3307" width="21.36328125" style="329" customWidth="1"/>
    <col min="3308" max="3309" width="0" style="329" hidden="1" customWidth="1"/>
    <col min="3310" max="3311" width="9.08984375" style="329" bestFit="1" customWidth="1"/>
    <col min="3312" max="3320" width="9" style="329"/>
    <col min="3321" max="3360" width="9.08984375" style="329" bestFit="1" customWidth="1"/>
    <col min="3361" max="3561" width="9" style="329"/>
    <col min="3562" max="3562" width="3.36328125" style="329" customWidth="1"/>
    <col min="3563" max="3563" width="21.36328125" style="329" customWidth="1"/>
    <col min="3564" max="3565" width="0" style="329" hidden="1" customWidth="1"/>
    <col min="3566" max="3567" width="9.08984375" style="329" bestFit="1" customWidth="1"/>
    <col min="3568" max="3576" width="9" style="329"/>
    <col min="3577" max="3616" width="9.08984375" style="329" bestFit="1" customWidth="1"/>
    <col min="3617" max="3817" width="9" style="329"/>
    <col min="3818" max="3818" width="3.36328125" style="329" customWidth="1"/>
    <col min="3819" max="3819" width="21.36328125" style="329" customWidth="1"/>
    <col min="3820" max="3821" width="0" style="329" hidden="1" customWidth="1"/>
    <col min="3822" max="3823" width="9.08984375" style="329" bestFit="1" customWidth="1"/>
    <col min="3824" max="3832" width="9" style="329"/>
    <col min="3833" max="3872" width="9.08984375" style="329" bestFit="1" customWidth="1"/>
    <col min="3873" max="4073" width="9" style="329"/>
    <col min="4074" max="4074" width="3.36328125" style="329" customWidth="1"/>
    <col min="4075" max="4075" width="21.36328125" style="329" customWidth="1"/>
    <col min="4076" max="4077" width="0" style="329" hidden="1" customWidth="1"/>
    <col min="4078" max="4079" width="9.08984375" style="329" bestFit="1" customWidth="1"/>
    <col min="4080" max="4088" width="9" style="329"/>
    <col min="4089" max="4128" width="9.08984375" style="329" bestFit="1" customWidth="1"/>
    <col min="4129" max="4329" width="9" style="329"/>
    <col min="4330" max="4330" width="3.36328125" style="329" customWidth="1"/>
    <col min="4331" max="4331" width="21.36328125" style="329" customWidth="1"/>
    <col min="4332" max="4333" width="0" style="329" hidden="1" customWidth="1"/>
    <col min="4334" max="4335" width="9.08984375" style="329" bestFit="1" customWidth="1"/>
    <col min="4336" max="4344" width="9" style="329"/>
    <col min="4345" max="4384" width="9.08984375" style="329" bestFit="1" customWidth="1"/>
    <col min="4385" max="4585" width="9" style="329"/>
    <col min="4586" max="4586" width="3.36328125" style="329" customWidth="1"/>
    <col min="4587" max="4587" width="21.36328125" style="329" customWidth="1"/>
    <col min="4588" max="4589" width="0" style="329" hidden="1" customWidth="1"/>
    <col min="4590" max="4591" width="9.08984375" style="329" bestFit="1" customWidth="1"/>
    <col min="4592" max="4600" width="9" style="329"/>
    <col min="4601" max="4640" width="9.08984375" style="329" bestFit="1" customWidth="1"/>
    <col min="4641" max="4841" width="9" style="329"/>
    <col min="4842" max="4842" width="3.36328125" style="329" customWidth="1"/>
    <col min="4843" max="4843" width="21.36328125" style="329" customWidth="1"/>
    <col min="4844" max="4845" width="0" style="329" hidden="1" customWidth="1"/>
    <col min="4846" max="4847" width="9.08984375" style="329" bestFit="1" customWidth="1"/>
    <col min="4848" max="4856" width="9" style="329"/>
    <col min="4857" max="4896" width="9.08984375" style="329" bestFit="1" customWidth="1"/>
    <col min="4897" max="5097" width="9" style="329"/>
    <col min="5098" max="5098" width="3.36328125" style="329" customWidth="1"/>
    <col min="5099" max="5099" width="21.36328125" style="329" customWidth="1"/>
    <col min="5100" max="5101" width="0" style="329" hidden="1" customWidth="1"/>
    <col min="5102" max="5103" width="9.08984375" style="329" bestFit="1" customWidth="1"/>
    <col min="5104" max="5112" width="9" style="329"/>
    <col min="5113" max="5152" width="9.08984375" style="329" bestFit="1" customWidth="1"/>
    <col min="5153" max="5353" width="9" style="329"/>
    <col min="5354" max="5354" width="3.36328125" style="329" customWidth="1"/>
    <col min="5355" max="5355" width="21.36328125" style="329" customWidth="1"/>
    <col min="5356" max="5357" width="0" style="329" hidden="1" customWidth="1"/>
    <col min="5358" max="5359" width="9.08984375" style="329" bestFit="1" customWidth="1"/>
    <col min="5360" max="5368" width="9" style="329"/>
    <col min="5369" max="5408" width="9.08984375" style="329" bestFit="1" customWidth="1"/>
    <col min="5409" max="5609" width="9" style="329"/>
    <col min="5610" max="5610" width="3.36328125" style="329" customWidth="1"/>
    <col min="5611" max="5611" width="21.36328125" style="329" customWidth="1"/>
    <col min="5612" max="5613" width="0" style="329" hidden="1" customWidth="1"/>
    <col min="5614" max="5615" width="9.08984375" style="329" bestFit="1" customWidth="1"/>
    <col min="5616" max="5624" width="9" style="329"/>
    <col min="5625" max="5664" width="9.08984375" style="329" bestFit="1" customWidth="1"/>
    <col min="5665" max="5865" width="9" style="329"/>
    <col min="5866" max="5866" width="3.36328125" style="329" customWidth="1"/>
    <col min="5867" max="5867" width="21.36328125" style="329" customWidth="1"/>
    <col min="5868" max="5869" width="0" style="329" hidden="1" customWidth="1"/>
    <col min="5870" max="5871" width="9.08984375" style="329" bestFit="1" customWidth="1"/>
    <col min="5872" max="5880" width="9" style="329"/>
    <col min="5881" max="5920" width="9.08984375" style="329" bestFit="1" customWidth="1"/>
    <col min="5921" max="6121" width="9" style="329"/>
    <col min="6122" max="6122" width="3.36328125" style="329" customWidth="1"/>
    <col min="6123" max="6123" width="21.36328125" style="329" customWidth="1"/>
    <col min="6124" max="6125" width="0" style="329" hidden="1" customWidth="1"/>
    <col min="6126" max="6127" width="9.08984375" style="329" bestFit="1" customWidth="1"/>
    <col min="6128" max="6136" width="9" style="329"/>
    <col min="6137" max="6176" width="9.08984375" style="329" bestFit="1" customWidth="1"/>
    <col min="6177" max="6377" width="9" style="329"/>
    <col min="6378" max="6378" width="3.36328125" style="329" customWidth="1"/>
    <col min="6379" max="6379" width="21.36328125" style="329" customWidth="1"/>
    <col min="6380" max="6381" width="0" style="329" hidden="1" customWidth="1"/>
    <col min="6382" max="6383" width="9.08984375" style="329" bestFit="1" customWidth="1"/>
    <col min="6384" max="6392" width="9" style="329"/>
    <col min="6393" max="6432" width="9.08984375" style="329" bestFit="1" customWidth="1"/>
    <col min="6433" max="6633" width="9" style="329"/>
    <col min="6634" max="6634" width="3.36328125" style="329" customWidth="1"/>
    <col min="6635" max="6635" width="21.36328125" style="329" customWidth="1"/>
    <col min="6636" max="6637" width="0" style="329" hidden="1" customWidth="1"/>
    <col min="6638" max="6639" width="9.08984375" style="329" bestFit="1" customWidth="1"/>
    <col min="6640" max="6648" width="9" style="329"/>
    <col min="6649" max="6688" width="9.08984375" style="329" bestFit="1" customWidth="1"/>
    <col min="6689" max="6889" width="9" style="329"/>
    <col min="6890" max="6890" width="3.36328125" style="329" customWidth="1"/>
    <col min="6891" max="6891" width="21.36328125" style="329" customWidth="1"/>
    <col min="6892" max="6893" width="0" style="329" hidden="1" customWidth="1"/>
    <col min="6894" max="6895" width="9.08984375" style="329" bestFit="1" customWidth="1"/>
    <col min="6896" max="6904" width="9" style="329"/>
    <col min="6905" max="6944" width="9.08984375" style="329" bestFit="1" customWidth="1"/>
    <col min="6945" max="7145" width="9" style="329"/>
    <col min="7146" max="7146" width="3.36328125" style="329" customWidth="1"/>
    <col min="7147" max="7147" width="21.36328125" style="329" customWidth="1"/>
    <col min="7148" max="7149" width="0" style="329" hidden="1" customWidth="1"/>
    <col min="7150" max="7151" width="9.08984375" style="329" bestFit="1" customWidth="1"/>
    <col min="7152" max="7160" width="9" style="329"/>
    <col min="7161" max="7200" width="9.08984375" style="329" bestFit="1" customWidth="1"/>
    <col min="7201" max="7401" width="9" style="329"/>
    <col min="7402" max="7402" width="3.36328125" style="329" customWidth="1"/>
    <col min="7403" max="7403" width="21.36328125" style="329" customWidth="1"/>
    <col min="7404" max="7405" width="0" style="329" hidden="1" customWidth="1"/>
    <col min="7406" max="7407" width="9.08984375" style="329" bestFit="1" customWidth="1"/>
    <col min="7408" max="7416" width="9" style="329"/>
    <col min="7417" max="7456" width="9.08984375" style="329" bestFit="1" customWidth="1"/>
    <col min="7457" max="7657" width="9" style="329"/>
    <col min="7658" max="7658" width="3.36328125" style="329" customWidth="1"/>
    <col min="7659" max="7659" width="21.36328125" style="329" customWidth="1"/>
    <col min="7660" max="7661" width="0" style="329" hidden="1" customWidth="1"/>
    <col min="7662" max="7663" width="9.08984375" style="329" bestFit="1" customWidth="1"/>
    <col min="7664" max="7672" width="9" style="329"/>
    <col min="7673" max="7712" width="9.08984375" style="329" bestFit="1" customWidth="1"/>
    <col min="7713" max="7913" width="9" style="329"/>
    <col min="7914" max="7914" width="3.36328125" style="329" customWidth="1"/>
    <col min="7915" max="7915" width="21.36328125" style="329" customWidth="1"/>
    <col min="7916" max="7917" width="0" style="329" hidden="1" customWidth="1"/>
    <col min="7918" max="7919" width="9.08984375" style="329" bestFit="1" customWidth="1"/>
    <col min="7920" max="7928" width="9" style="329"/>
    <col min="7929" max="7968" width="9.08984375" style="329" bestFit="1" customWidth="1"/>
    <col min="7969" max="8169" width="9" style="329"/>
    <col min="8170" max="8170" width="3.36328125" style="329" customWidth="1"/>
    <col min="8171" max="8171" width="21.36328125" style="329" customWidth="1"/>
    <col min="8172" max="8173" width="0" style="329" hidden="1" customWidth="1"/>
    <col min="8174" max="8175" width="9.08984375" style="329" bestFit="1" customWidth="1"/>
    <col min="8176" max="8184" width="9" style="329"/>
    <col min="8185" max="8224" width="9.08984375" style="329" bestFit="1" customWidth="1"/>
    <col min="8225" max="8425" width="9" style="329"/>
    <col min="8426" max="8426" width="3.36328125" style="329" customWidth="1"/>
    <col min="8427" max="8427" width="21.36328125" style="329" customWidth="1"/>
    <col min="8428" max="8429" width="0" style="329" hidden="1" customWidth="1"/>
    <col min="8430" max="8431" width="9.08984375" style="329" bestFit="1" customWidth="1"/>
    <col min="8432" max="8440" width="9" style="329"/>
    <col min="8441" max="8480" width="9.08984375" style="329" bestFit="1" customWidth="1"/>
    <col min="8481" max="8681" width="9" style="329"/>
    <col min="8682" max="8682" width="3.36328125" style="329" customWidth="1"/>
    <col min="8683" max="8683" width="21.36328125" style="329" customWidth="1"/>
    <col min="8684" max="8685" width="0" style="329" hidden="1" customWidth="1"/>
    <col min="8686" max="8687" width="9.08984375" style="329" bestFit="1" customWidth="1"/>
    <col min="8688" max="8696" width="9" style="329"/>
    <col min="8697" max="8736" width="9.08984375" style="329" bestFit="1" customWidth="1"/>
    <col min="8737" max="8937" width="9" style="329"/>
    <col min="8938" max="8938" width="3.36328125" style="329" customWidth="1"/>
    <col min="8939" max="8939" width="21.36328125" style="329" customWidth="1"/>
    <col min="8940" max="8941" width="0" style="329" hidden="1" customWidth="1"/>
    <col min="8942" max="8943" width="9.08984375" style="329" bestFit="1" customWidth="1"/>
    <col min="8944" max="8952" width="9" style="329"/>
    <col min="8953" max="8992" width="9.08984375" style="329" bestFit="1" customWidth="1"/>
    <col min="8993" max="9193" width="9" style="329"/>
    <col min="9194" max="9194" width="3.36328125" style="329" customWidth="1"/>
    <col min="9195" max="9195" width="21.36328125" style="329" customWidth="1"/>
    <col min="9196" max="9197" width="0" style="329" hidden="1" customWidth="1"/>
    <col min="9198" max="9199" width="9.08984375" style="329" bestFit="1" customWidth="1"/>
    <col min="9200" max="9208" width="9" style="329"/>
    <col min="9209" max="9248" width="9.08984375" style="329" bestFit="1" customWidth="1"/>
    <col min="9249" max="9449" width="9" style="329"/>
    <col min="9450" max="9450" width="3.36328125" style="329" customWidth="1"/>
    <col min="9451" max="9451" width="21.36328125" style="329" customWidth="1"/>
    <col min="9452" max="9453" width="0" style="329" hidden="1" customWidth="1"/>
    <col min="9454" max="9455" width="9.08984375" style="329" bestFit="1" customWidth="1"/>
    <col min="9456" max="9464" width="9" style="329"/>
    <col min="9465" max="9504" width="9.08984375" style="329" bestFit="1" customWidth="1"/>
    <col min="9505" max="9705" width="9" style="329"/>
    <col min="9706" max="9706" width="3.36328125" style="329" customWidth="1"/>
    <col min="9707" max="9707" width="21.36328125" style="329" customWidth="1"/>
    <col min="9708" max="9709" width="0" style="329" hidden="1" customWidth="1"/>
    <col min="9710" max="9711" width="9.08984375" style="329" bestFit="1" customWidth="1"/>
    <col min="9712" max="9720" width="9" style="329"/>
    <col min="9721" max="9760" width="9.08984375" style="329" bestFit="1" customWidth="1"/>
    <col min="9761" max="9961" width="9" style="329"/>
    <col min="9962" max="9962" width="3.36328125" style="329" customWidth="1"/>
    <col min="9963" max="9963" width="21.36328125" style="329" customWidth="1"/>
    <col min="9964" max="9965" width="0" style="329" hidden="1" customWidth="1"/>
    <col min="9966" max="9967" width="9.08984375" style="329" bestFit="1" customWidth="1"/>
    <col min="9968" max="9976" width="9" style="329"/>
    <col min="9977" max="10016" width="9.08984375" style="329" bestFit="1" customWidth="1"/>
    <col min="10017" max="10217" width="9" style="329"/>
    <col min="10218" max="10218" width="3.36328125" style="329" customWidth="1"/>
    <col min="10219" max="10219" width="21.36328125" style="329" customWidth="1"/>
    <col min="10220" max="10221" width="0" style="329" hidden="1" customWidth="1"/>
    <col min="10222" max="10223" width="9.08984375" style="329" bestFit="1" customWidth="1"/>
    <col min="10224" max="10232" width="9" style="329"/>
    <col min="10233" max="10272" width="9.08984375" style="329" bestFit="1" customWidth="1"/>
    <col min="10273" max="10473" width="9" style="329"/>
    <col min="10474" max="10474" width="3.36328125" style="329" customWidth="1"/>
    <col min="10475" max="10475" width="21.36328125" style="329" customWidth="1"/>
    <col min="10476" max="10477" width="0" style="329" hidden="1" customWidth="1"/>
    <col min="10478" max="10479" width="9.08984375" style="329" bestFit="1" customWidth="1"/>
    <col min="10480" max="10488" width="9" style="329"/>
    <col min="10489" max="10528" width="9.08984375" style="329" bestFit="1" customWidth="1"/>
    <col min="10529" max="10729" width="9" style="329"/>
    <col min="10730" max="10730" width="3.36328125" style="329" customWidth="1"/>
    <col min="10731" max="10731" width="21.36328125" style="329" customWidth="1"/>
    <col min="10732" max="10733" width="0" style="329" hidden="1" customWidth="1"/>
    <col min="10734" max="10735" width="9.08984375" style="329" bestFit="1" customWidth="1"/>
    <col min="10736" max="10744" width="9" style="329"/>
    <col min="10745" max="10784" width="9.08984375" style="329" bestFit="1" customWidth="1"/>
    <col min="10785" max="10985" width="9" style="329"/>
    <col min="10986" max="10986" width="3.36328125" style="329" customWidth="1"/>
    <col min="10987" max="10987" width="21.36328125" style="329" customWidth="1"/>
    <col min="10988" max="10989" width="0" style="329" hidden="1" customWidth="1"/>
    <col min="10990" max="10991" width="9.08984375" style="329" bestFit="1" customWidth="1"/>
    <col min="10992" max="11000" width="9" style="329"/>
    <col min="11001" max="11040" width="9.08984375" style="329" bestFit="1" customWidth="1"/>
    <col min="11041" max="11241" width="9" style="329"/>
    <col min="11242" max="11242" width="3.36328125" style="329" customWidth="1"/>
    <col min="11243" max="11243" width="21.36328125" style="329" customWidth="1"/>
    <col min="11244" max="11245" width="0" style="329" hidden="1" customWidth="1"/>
    <col min="11246" max="11247" width="9.08984375" style="329" bestFit="1" customWidth="1"/>
    <col min="11248" max="11256" width="9" style="329"/>
    <col min="11257" max="11296" width="9.08984375" style="329" bestFit="1" customWidth="1"/>
    <col min="11297" max="11497" width="9" style="329"/>
    <col min="11498" max="11498" width="3.36328125" style="329" customWidth="1"/>
    <col min="11499" max="11499" width="21.36328125" style="329" customWidth="1"/>
    <col min="11500" max="11501" width="0" style="329" hidden="1" customWidth="1"/>
    <col min="11502" max="11503" width="9.08984375" style="329" bestFit="1" customWidth="1"/>
    <col min="11504" max="11512" width="9" style="329"/>
    <col min="11513" max="11552" width="9.08984375" style="329" bestFit="1" customWidth="1"/>
    <col min="11553" max="11753" width="9" style="329"/>
    <col min="11754" max="11754" width="3.36328125" style="329" customWidth="1"/>
    <col min="11755" max="11755" width="21.36328125" style="329" customWidth="1"/>
    <col min="11756" max="11757" width="0" style="329" hidden="1" customWidth="1"/>
    <col min="11758" max="11759" width="9.08984375" style="329" bestFit="1" customWidth="1"/>
    <col min="11760" max="11768" width="9" style="329"/>
    <col min="11769" max="11808" width="9.08984375" style="329" bestFit="1" customWidth="1"/>
    <col min="11809" max="12009" width="9" style="329"/>
    <col min="12010" max="12010" width="3.36328125" style="329" customWidth="1"/>
    <col min="12011" max="12011" width="21.36328125" style="329" customWidth="1"/>
    <col min="12012" max="12013" width="0" style="329" hidden="1" customWidth="1"/>
    <col min="12014" max="12015" width="9.08984375" style="329" bestFit="1" customWidth="1"/>
    <col min="12016" max="12024" width="9" style="329"/>
    <col min="12025" max="12064" width="9.08984375" style="329" bestFit="1" customWidth="1"/>
    <col min="12065" max="12265" width="9" style="329"/>
    <col min="12266" max="12266" width="3.36328125" style="329" customWidth="1"/>
    <col min="12267" max="12267" width="21.36328125" style="329" customWidth="1"/>
    <col min="12268" max="12269" width="0" style="329" hidden="1" customWidth="1"/>
    <col min="12270" max="12271" width="9.08984375" style="329" bestFit="1" customWidth="1"/>
    <col min="12272" max="12280" width="9" style="329"/>
    <col min="12281" max="12320" width="9.08984375" style="329" bestFit="1" customWidth="1"/>
    <col min="12321" max="12521" width="9" style="329"/>
    <col min="12522" max="12522" width="3.36328125" style="329" customWidth="1"/>
    <col min="12523" max="12523" width="21.36328125" style="329" customWidth="1"/>
    <col min="12524" max="12525" width="0" style="329" hidden="1" customWidth="1"/>
    <col min="12526" max="12527" width="9.08984375" style="329" bestFit="1" customWidth="1"/>
    <col min="12528" max="12536" width="9" style="329"/>
    <col min="12537" max="12576" width="9.08984375" style="329" bestFit="1" customWidth="1"/>
    <col min="12577" max="12777" width="9" style="329"/>
    <col min="12778" max="12778" width="3.36328125" style="329" customWidth="1"/>
    <col min="12779" max="12779" width="21.36328125" style="329" customWidth="1"/>
    <col min="12780" max="12781" width="0" style="329" hidden="1" customWidth="1"/>
    <col min="12782" max="12783" width="9.08984375" style="329" bestFit="1" customWidth="1"/>
    <col min="12784" max="12792" width="9" style="329"/>
    <col min="12793" max="12832" width="9.08984375" style="329" bestFit="1" customWidth="1"/>
    <col min="12833" max="13033" width="9" style="329"/>
    <col min="13034" max="13034" width="3.36328125" style="329" customWidth="1"/>
    <col min="13035" max="13035" width="21.36328125" style="329" customWidth="1"/>
    <col min="13036" max="13037" width="0" style="329" hidden="1" customWidth="1"/>
    <col min="13038" max="13039" width="9.08984375" style="329" bestFit="1" customWidth="1"/>
    <col min="13040" max="13048" width="9" style="329"/>
    <col min="13049" max="13088" width="9.08984375" style="329" bestFit="1" customWidth="1"/>
    <col min="13089" max="13289" width="9" style="329"/>
    <col min="13290" max="13290" width="3.36328125" style="329" customWidth="1"/>
    <col min="13291" max="13291" width="21.36328125" style="329" customWidth="1"/>
    <col min="13292" max="13293" width="0" style="329" hidden="1" customWidth="1"/>
    <col min="13294" max="13295" width="9.08984375" style="329" bestFit="1" customWidth="1"/>
    <col min="13296" max="13304" width="9" style="329"/>
    <col min="13305" max="13344" width="9.08984375" style="329" bestFit="1" customWidth="1"/>
    <col min="13345" max="13545" width="9" style="329"/>
    <col min="13546" max="13546" width="3.36328125" style="329" customWidth="1"/>
    <col min="13547" max="13547" width="21.36328125" style="329" customWidth="1"/>
    <col min="13548" max="13549" width="0" style="329" hidden="1" customWidth="1"/>
    <col min="13550" max="13551" width="9.08984375" style="329" bestFit="1" customWidth="1"/>
    <col min="13552" max="13560" width="9" style="329"/>
    <col min="13561" max="13600" width="9.08984375" style="329" bestFit="1" customWidth="1"/>
    <col min="13601" max="13801" width="9" style="329"/>
    <col min="13802" max="13802" width="3.36328125" style="329" customWidth="1"/>
    <col min="13803" max="13803" width="21.36328125" style="329" customWidth="1"/>
    <col min="13804" max="13805" width="0" style="329" hidden="1" customWidth="1"/>
    <col min="13806" max="13807" width="9.08984375" style="329" bestFit="1" customWidth="1"/>
    <col min="13808" max="13816" width="9" style="329"/>
    <col min="13817" max="13856" width="9.08984375" style="329" bestFit="1" customWidth="1"/>
    <col min="13857" max="14057" width="9" style="329"/>
    <col min="14058" max="14058" width="3.36328125" style="329" customWidth="1"/>
    <col min="14059" max="14059" width="21.36328125" style="329" customWidth="1"/>
    <col min="14060" max="14061" width="0" style="329" hidden="1" customWidth="1"/>
    <col min="14062" max="14063" width="9.08984375" style="329" bestFit="1" customWidth="1"/>
    <col min="14064" max="14072" width="9" style="329"/>
    <col min="14073" max="14112" width="9.08984375" style="329" bestFit="1" customWidth="1"/>
    <col min="14113" max="14313" width="9" style="329"/>
    <col min="14314" max="14314" width="3.36328125" style="329" customWidth="1"/>
    <col min="14315" max="14315" width="21.36328125" style="329" customWidth="1"/>
    <col min="14316" max="14317" width="0" style="329" hidden="1" customWidth="1"/>
    <col min="14318" max="14319" width="9.08984375" style="329" bestFit="1" customWidth="1"/>
    <col min="14320" max="14328" width="9" style="329"/>
    <col min="14329" max="14368" width="9.08984375" style="329" bestFit="1" customWidth="1"/>
    <col min="14369" max="14569" width="9" style="329"/>
    <col min="14570" max="14570" width="3.36328125" style="329" customWidth="1"/>
    <col min="14571" max="14571" width="21.36328125" style="329" customWidth="1"/>
    <col min="14572" max="14573" width="0" style="329" hidden="1" customWidth="1"/>
    <col min="14574" max="14575" width="9.08984375" style="329" bestFit="1" customWidth="1"/>
    <col min="14576" max="14584" width="9" style="329"/>
    <col min="14585" max="14624" width="9.08984375" style="329" bestFit="1" customWidth="1"/>
    <col min="14625" max="14825" width="9" style="329"/>
    <col min="14826" max="14826" width="3.36328125" style="329" customWidth="1"/>
    <col min="14827" max="14827" width="21.36328125" style="329" customWidth="1"/>
    <col min="14828" max="14829" width="0" style="329" hidden="1" customWidth="1"/>
    <col min="14830" max="14831" width="9.08984375" style="329" bestFit="1" customWidth="1"/>
    <col min="14832" max="14840" width="9" style="329"/>
    <col min="14841" max="14880" width="9.08984375" style="329" bestFit="1" customWidth="1"/>
    <col min="14881" max="15081" width="9" style="329"/>
    <col min="15082" max="15082" width="3.36328125" style="329" customWidth="1"/>
    <col min="15083" max="15083" width="21.36328125" style="329" customWidth="1"/>
    <col min="15084" max="15085" width="0" style="329" hidden="1" customWidth="1"/>
    <col min="15086" max="15087" width="9.08984375" style="329" bestFit="1" customWidth="1"/>
    <col min="15088" max="15096" width="9" style="329"/>
    <col min="15097" max="15136" width="9.08984375" style="329" bestFit="1" customWidth="1"/>
    <col min="15137" max="15337" width="9" style="329"/>
    <col min="15338" max="15338" width="3.36328125" style="329" customWidth="1"/>
    <col min="15339" max="15339" width="21.36328125" style="329" customWidth="1"/>
    <col min="15340" max="15341" width="0" style="329" hidden="1" customWidth="1"/>
    <col min="15342" max="15343" width="9.08984375" style="329" bestFit="1" customWidth="1"/>
    <col min="15344" max="15352" width="9" style="329"/>
    <col min="15353" max="15392" width="9.08984375" style="329" bestFit="1" customWidth="1"/>
    <col min="15393" max="15593" width="9" style="329"/>
    <col min="15594" max="15594" width="3.36328125" style="329" customWidth="1"/>
    <col min="15595" max="15595" width="21.36328125" style="329" customWidth="1"/>
    <col min="15596" max="15597" width="0" style="329" hidden="1" customWidth="1"/>
    <col min="15598" max="15599" width="9.08984375" style="329" bestFit="1" customWidth="1"/>
    <col min="15600" max="15608" width="9" style="329"/>
    <col min="15609" max="15648" width="9.08984375" style="329" bestFit="1" customWidth="1"/>
    <col min="15649" max="15849" width="9" style="329"/>
    <col min="15850" max="15850" width="3.36328125" style="329" customWidth="1"/>
    <col min="15851" max="15851" width="21.36328125" style="329" customWidth="1"/>
    <col min="15852" max="15853" width="0" style="329" hidden="1" customWidth="1"/>
    <col min="15854" max="15855" width="9.08984375" style="329" bestFit="1" customWidth="1"/>
    <col min="15856" max="15864" width="9" style="329"/>
    <col min="15865" max="15904" width="9.08984375" style="329" bestFit="1" customWidth="1"/>
    <col min="15905" max="16105" width="9" style="329"/>
    <col min="16106" max="16106" width="3.36328125" style="329" customWidth="1"/>
    <col min="16107" max="16107" width="21.36328125" style="329" customWidth="1"/>
    <col min="16108" max="16109" width="0" style="329" hidden="1" customWidth="1"/>
    <col min="16110" max="16111" width="9.08984375" style="329" bestFit="1" customWidth="1"/>
    <col min="16112" max="16120" width="9" style="329"/>
    <col min="16121" max="16160" width="9.08984375" style="329" bestFit="1" customWidth="1"/>
    <col min="16161" max="16384" width="9" style="329"/>
  </cols>
  <sheetData>
    <row r="1" spans="1:44" x14ac:dyDescent="0.2">
      <c r="A1" s="325" t="s">
        <v>488</v>
      </c>
      <c r="B1" s="326"/>
      <c r="C1" s="327"/>
      <c r="D1" s="327"/>
      <c r="E1" s="328">
        <v>45093</v>
      </c>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row>
    <row r="2" spans="1:44" x14ac:dyDescent="0.2">
      <c r="A2" s="326" t="s">
        <v>177</v>
      </c>
      <c r="B2" s="326" t="s">
        <v>350</v>
      </c>
      <c r="C2" s="327"/>
      <c r="D2" s="327"/>
      <c r="E2" s="327" t="s">
        <v>177</v>
      </c>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27"/>
      <c r="AQ2" s="327" t="s">
        <v>489</v>
      </c>
      <c r="AR2" s="327"/>
    </row>
    <row r="3" spans="1:44" x14ac:dyDescent="0.2">
      <c r="A3" s="460" t="s">
        <v>490</v>
      </c>
      <c r="B3" s="461"/>
      <c r="C3" s="330" t="s">
        <v>491</v>
      </c>
      <c r="D3" s="331" t="s">
        <v>133</v>
      </c>
      <c r="E3" s="332" t="s">
        <v>492</v>
      </c>
      <c r="F3" s="331" t="s">
        <v>493</v>
      </c>
      <c r="G3" s="333" t="s">
        <v>494</v>
      </c>
      <c r="H3" s="332" t="s">
        <v>495</v>
      </c>
      <c r="I3" s="332" t="s">
        <v>496</v>
      </c>
      <c r="J3" s="331" t="s">
        <v>497</v>
      </c>
      <c r="K3" s="333" t="s">
        <v>498</v>
      </c>
      <c r="L3" s="332" t="s">
        <v>499</v>
      </c>
      <c r="M3" s="332" t="s">
        <v>500</v>
      </c>
      <c r="N3" s="331" t="s">
        <v>501</v>
      </c>
      <c r="O3" s="333" t="s">
        <v>502</v>
      </c>
      <c r="P3" s="331" t="s">
        <v>503</v>
      </c>
      <c r="Q3" s="333" t="s">
        <v>504</v>
      </c>
      <c r="R3" s="332" t="s">
        <v>505</v>
      </c>
      <c r="S3" s="332" t="s">
        <v>506</v>
      </c>
      <c r="T3" s="331" t="s">
        <v>507</v>
      </c>
      <c r="U3" s="333" t="s">
        <v>508</v>
      </c>
      <c r="V3" s="332" t="s">
        <v>509</v>
      </c>
      <c r="W3" s="332" t="s">
        <v>510</v>
      </c>
      <c r="X3" s="331" t="s">
        <v>511</v>
      </c>
      <c r="Y3" s="333" t="s">
        <v>512</v>
      </c>
      <c r="Z3" s="332" t="s">
        <v>513</v>
      </c>
      <c r="AA3" s="332" t="s">
        <v>514</v>
      </c>
      <c r="AB3" s="331" t="s">
        <v>515</v>
      </c>
      <c r="AC3" s="333" t="s">
        <v>516</v>
      </c>
      <c r="AD3" s="332" t="s">
        <v>517</v>
      </c>
      <c r="AE3" s="332" t="s">
        <v>518</v>
      </c>
      <c r="AF3" s="331" t="s">
        <v>519</v>
      </c>
      <c r="AG3" s="333" t="s">
        <v>520</v>
      </c>
      <c r="AH3" s="332" t="s">
        <v>521</v>
      </c>
      <c r="AI3" s="332" t="s">
        <v>522</v>
      </c>
      <c r="AJ3" s="331" t="s">
        <v>523</v>
      </c>
      <c r="AK3" s="333" t="s">
        <v>524</v>
      </c>
      <c r="AL3" s="332" t="s">
        <v>525</v>
      </c>
      <c r="AM3" s="332" t="s">
        <v>526</v>
      </c>
      <c r="AN3" s="331" t="s">
        <v>527</v>
      </c>
      <c r="AO3" s="333" t="s">
        <v>528</v>
      </c>
      <c r="AP3" s="332" t="s">
        <v>529</v>
      </c>
      <c r="AQ3" s="332" t="s">
        <v>530</v>
      </c>
      <c r="AR3" s="334" t="s">
        <v>531</v>
      </c>
    </row>
    <row r="4" spans="1:44" x14ac:dyDescent="0.2">
      <c r="A4" s="335"/>
      <c r="B4" s="336"/>
      <c r="C4" s="337" t="s">
        <v>532</v>
      </c>
      <c r="D4" s="338" t="s">
        <v>532</v>
      </c>
      <c r="E4" s="339" t="s">
        <v>532</v>
      </c>
      <c r="F4" s="338" t="s">
        <v>532</v>
      </c>
      <c r="G4" s="340" t="s">
        <v>532</v>
      </c>
      <c r="H4" s="339" t="s">
        <v>532</v>
      </c>
      <c r="I4" s="339" t="s">
        <v>532</v>
      </c>
      <c r="J4" s="338" t="s">
        <v>532</v>
      </c>
      <c r="K4" s="340" t="s">
        <v>532</v>
      </c>
      <c r="L4" s="339" t="s">
        <v>532</v>
      </c>
      <c r="M4" s="339" t="s">
        <v>532</v>
      </c>
      <c r="N4" s="338" t="s">
        <v>532</v>
      </c>
      <c r="O4" s="340" t="s">
        <v>532</v>
      </c>
      <c r="P4" s="338" t="s">
        <v>532</v>
      </c>
      <c r="Q4" s="340" t="s">
        <v>532</v>
      </c>
      <c r="R4" s="339" t="s">
        <v>532</v>
      </c>
      <c r="S4" s="339" t="s">
        <v>532</v>
      </c>
      <c r="T4" s="338" t="s">
        <v>532</v>
      </c>
      <c r="U4" s="340" t="s">
        <v>532</v>
      </c>
      <c r="V4" s="339" t="s">
        <v>532</v>
      </c>
      <c r="W4" s="339" t="s">
        <v>532</v>
      </c>
      <c r="X4" s="338" t="s">
        <v>532</v>
      </c>
      <c r="Y4" s="340" t="s">
        <v>532</v>
      </c>
      <c r="Z4" s="339" t="s">
        <v>532</v>
      </c>
      <c r="AA4" s="339" t="s">
        <v>532</v>
      </c>
      <c r="AB4" s="338" t="s">
        <v>532</v>
      </c>
      <c r="AC4" s="340" t="s">
        <v>532</v>
      </c>
      <c r="AD4" s="339" t="s">
        <v>532</v>
      </c>
      <c r="AE4" s="339" t="s">
        <v>532</v>
      </c>
      <c r="AF4" s="338" t="s">
        <v>532</v>
      </c>
      <c r="AG4" s="340" t="s">
        <v>532</v>
      </c>
      <c r="AH4" s="339" t="s">
        <v>532</v>
      </c>
      <c r="AI4" s="339" t="s">
        <v>532</v>
      </c>
      <c r="AJ4" s="338" t="s">
        <v>532</v>
      </c>
      <c r="AK4" s="340" t="s">
        <v>532</v>
      </c>
      <c r="AL4" s="339" t="s">
        <v>532</v>
      </c>
      <c r="AM4" s="339" t="s">
        <v>532</v>
      </c>
      <c r="AN4" s="338" t="s">
        <v>532</v>
      </c>
      <c r="AO4" s="340" t="s">
        <v>532</v>
      </c>
      <c r="AP4" s="339" t="s">
        <v>532</v>
      </c>
      <c r="AQ4" s="339" t="s">
        <v>532</v>
      </c>
      <c r="AR4" s="341" t="s">
        <v>532</v>
      </c>
    </row>
    <row r="5" spans="1:44" x14ac:dyDescent="0.2">
      <c r="A5" s="342" t="s">
        <v>263</v>
      </c>
      <c r="B5" s="343" t="s">
        <v>533</v>
      </c>
      <c r="C5" s="344">
        <v>52217</v>
      </c>
      <c r="D5" s="345">
        <v>5496</v>
      </c>
      <c r="E5" s="346">
        <v>2250</v>
      </c>
      <c r="F5" s="345">
        <v>682</v>
      </c>
      <c r="G5" s="347">
        <v>797</v>
      </c>
      <c r="H5" s="346">
        <v>732</v>
      </c>
      <c r="I5" s="346">
        <v>2451</v>
      </c>
      <c r="J5" s="345">
        <v>105</v>
      </c>
      <c r="K5" s="347">
        <v>727</v>
      </c>
      <c r="L5" s="346">
        <v>204</v>
      </c>
      <c r="M5" s="346">
        <v>2710</v>
      </c>
      <c r="N5" s="345">
        <v>1090</v>
      </c>
      <c r="O5" s="347">
        <v>495</v>
      </c>
      <c r="P5" s="345">
        <v>383</v>
      </c>
      <c r="Q5" s="347">
        <v>1109</v>
      </c>
      <c r="R5" s="346">
        <v>1919</v>
      </c>
      <c r="S5" s="346">
        <v>215</v>
      </c>
      <c r="T5" s="345">
        <v>567</v>
      </c>
      <c r="U5" s="347">
        <v>811</v>
      </c>
      <c r="V5" s="346">
        <v>1485</v>
      </c>
      <c r="W5" s="346">
        <v>1074</v>
      </c>
      <c r="X5" s="345">
        <v>3000</v>
      </c>
      <c r="Y5" s="347">
        <v>1075</v>
      </c>
      <c r="Z5" s="346">
        <v>3053</v>
      </c>
      <c r="AA5" s="346">
        <v>6898</v>
      </c>
      <c r="AB5" s="345">
        <v>942</v>
      </c>
      <c r="AC5" s="347">
        <v>2553</v>
      </c>
      <c r="AD5" s="346">
        <v>732</v>
      </c>
      <c r="AE5" s="346">
        <v>1117</v>
      </c>
      <c r="AF5" s="345">
        <v>1098</v>
      </c>
      <c r="AG5" s="347">
        <v>487</v>
      </c>
      <c r="AH5" s="346">
        <v>417</v>
      </c>
      <c r="AI5" s="346">
        <v>845</v>
      </c>
      <c r="AJ5" s="345">
        <v>71</v>
      </c>
      <c r="AK5" s="347">
        <v>215</v>
      </c>
      <c r="AL5" s="346">
        <v>313</v>
      </c>
      <c r="AM5" s="346">
        <v>227</v>
      </c>
      <c r="AN5" s="345">
        <v>215</v>
      </c>
      <c r="AO5" s="347">
        <v>383</v>
      </c>
      <c r="AP5" s="346">
        <v>852</v>
      </c>
      <c r="AQ5" s="346">
        <v>933</v>
      </c>
      <c r="AR5" s="348">
        <v>1116</v>
      </c>
    </row>
    <row r="6" spans="1:44" x14ac:dyDescent="0.2">
      <c r="A6" s="342" t="s">
        <v>219</v>
      </c>
      <c r="B6" s="343" t="s">
        <v>445</v>
      </c>
      <c r="C6" s="344">
        <v>1559</v>
      </c>
      <c r="D6" s="345">
        <f t="shared" ref="D6:D40" si="0">C6-SUM(E6:AR6)</f>
        <v>89</v>
      </c>
      <c r="E6" s="346">
        <v>98</v>
      </c>
      <c r="F6" s="345">
        <v>2</v>
      </c>
      <c r="G6" s="347">
        <v>25</v>
      </c>
      <c r="H6" s="346">
        <v>8</v>
      </c>
      <c r="I6" s="346">
        <v>15</v>
      </c>
      <c r="J6" s="345">
        <v>0</v>
      </c>
      <c r="K6" s="347">
        <v>5</v>
      </c>
      <c r="L6" s="346">
        <v>9</v>
      </c>
      <c r="M6" s="346">
        <v>123</v>
      </c>
      <c r="N6" s="345">
        <v>0</v>
      </c>
      <c r="O6" s="347">
        <v>0</v>
      </c>
      <c r="P6" s="345">
        <v>21</v>
      </c>
      <c r="Q6" s="347">
        <v>6</v>
      </c>
      <c r="R6" s="346">
        <v>0</v>
      </c>
      <c r="S6" s="346">
        <v>0</v>
      </c>
      <c r="T6" s="345">
        <v>0</v>
      </c>
      <c r="U6" s="347">
        <v>1</v>
      </c>
      <c r="V6" s="346">
        <v>9</v>
      </c>
      <c r="W6" s="346">
        <v>2</v>
      </c>
      <c r="X6" s="345">
        <v>46</v>
      </c>
      <c r="Y6" s="347">
        <v>124</v>
      </c>
      <c r="Z6" s="346">
        <v>145</v>
      </c>
      <c r="AA6" s="346">
        <v>13</v>
      </c>
      <c r="AB6" s="345">
        <v>123</v>
      </c>
      <c r="AC6" s="347">
        <v>1</v>
      </c>
      <c r="AD6" s="346">
        <v>317</v>
      </c>
      <c r="AE6" s="346">
        <v>2</v>
      </c>
      <c r="AF6" s="345">
        <v>18</v>
      </c>
      <c r="AG6" s="347">
        <v>8</v>
      </c>
      <c r="AH6" s="346">
        <v>92</v>
      </c>
      <c r="AI6" s="346">
        <v>1</v>
      </c>
      <c r="AJ6" s="345">
        <v>0</v>
      </c>
      <c r="AK6" s="347">
        <v>15</v>
      </c>
      <c r="AL6" s="346">
        <v>18</v>
      </c>
      <c r="AM6" s="346">
        <v>78</v>
      </c>
      <c r="AN6" s="345">
        <v>0</v>
      </c>
      <c r="AO6" s="347">
        <v>11</v>
      </c>
      <c r="AP6" s="346">
        <v>25</v>
      </c>
      <c r="AQ6" s="346">
        <v>81</v>
      </c>
      <c r="AR6" s="348">
        <v>28</v>
      </c>
    </row>
    <row r="7" spans="1:44" x14ac:dyDescent="0.2">
      <c r="A7" s="342" t="s">
        <v>220</v>
      </c>
      <c r="B7" s="343" t="s">
        <v>249</v>
      </c>
      <c r="C7" s="344">
        <v>4484</v>
      </c>
      <c r="D7" s="345">
        <f t="shared" si="0"/>
        <v>226</v>
      </c>
      <c r="E7" s="346">
        <v>564</v>
      </c>
      <c r="F7" s="345">
        <v>1</v>
      </c>
      <c r="G7" s="347">
        <v>563</v>
      </c>
      <c r="H7" s="346">
        <v>0</v>
      </c>
      <c r="I7" s="346">
        <v>381</v>
      </c>
      <c r="J7" s="345">
        <v>9</v>
      </c>
      <c r="K7" s="347">
        <v>0</v>
      </c>
      <c r="L7" s="346">
        <v>88</v>
      </c>
      <c r="M7" s="346">
        <v>162</v>
      </c>
      <c r="N7" s="345">
        <v>24</v>
      </c>
      <c r="O7" s="347">
        <v>106</v>
      </c>
      <c r="P7" s="345">
        <v>0</v>
      </c>
      <c r="Q7" s="347">
        <v>0</v>
      </c>
      <c r="R7" s="346">
        <v>1</v>
      </c>
      <c r="S7" s="346">
        <v>46</v>
      </c>
      <c r="T7" s="345">
        <v>1</v>
      </c>
      <c r="U7" s="347">
        <v>0</v>
      </c>
      <c r="V7" s="346">
        <v>0</v>
      </c>
      <c r="W7" s="346">
        <v>0</v>
      </c>
      <c r="X7" s="345">
        <v>0</v>
      </c>
      <c r="Y7" s="347">
        <v>2</v>
      </c>
      <c r="Z7" s="346">
        <v>1</v>
      </c>
      <c r="AA7" s="346">
        <v>443</v>
      </c>
      <c r="AB7" s="345">
        <v>6</v>
      </c>
      <c r="AC7" s="347">
        <v>1108</v>
      </c>
      <c r="AD7" s="346">
        <v>9</v>
      </c>
      <c r="AE7" s="346">
        <v>0</v>
      </c>
      <c r="AF7" s="345">
        <v>149</v>
      </c>
      <c r="AG7" s="347">
        <v>0</v>
      </c>
      <c r="AH7" s="346">
        <v>0</v>
      </c>
      <c r="AI7" s="346">
        <v>0</v>
      </c>
      <c r="AJ7" s="345">
        <v>14</v>
      </c>
      <c r="AK7" s="347">
        <v>0</v>
      </c>
      <c r="AL7" s="346">
        <v>0</v>
      </c>
      <c r="AM7" s="346">
        <v>0</v>
      </c>
      <c r="AN7" s="345">
        <v>0</v>
      </c>
      <c r="AO7" s="347">
        <v>1</v>
      </c>
      <c r="AP7" s="346">
        <v>0</v>
      </c>
      <c r="AQ7" s="346">
        <v>352</v>
      </c>
      <c r="AR7" s="348">
        <v>227</v>
      </c>
    </row>
    <row r="8" spans="1:44" x14ac:dyDescent="0.2">
      <c r="A8" s="342" t="s">
        <v>221</v>
      </c>
      <c r="B8" s="343" t="s">
        <v>27</v>
      </c>
      <c r="C8" s="344">
        <v>420</v>
      </c>
      <c r="D8" s="345">
        <f t="shared" si="0"/>
        <v>30</v>
      </c>
      <c r="E8" s="346">
        <v>119</v>
      </c>
      <c r="F8" s="345">
        <v>21</v>
      </c>
      <c r="G8" s="347">
        <v>5</v>
      </c>
      <c r="H8" s="346">
        <v>5</v>
      </c>
      <c r="I8" s="346">
        <v>13</v>
      </c>
      <c r="J8" s="345">
        <v>0</v>
      </c>
      <c r="K8" s="347">
        <v>0</v>
      </c>
      <c r="L8" s="346">
        <v>9</v>
      </c>
      <c r="M8" s="346">
        <v>12</v>
      </c>
      <c r="N8" s="345">
        <v>9</v>
      </c>
      <c r="O8" s="347">
        <v>22</v>
      </c>
      <c r="P8" s="345">
        <v>1</v>
      </c>
      <c r="Q8" s="347">
        <v>8</v>
      </c>
      <c r="R8" s="346">
        <v>0</v>
      </c>
      <c r="S8" s="346">
        <v>13</v>
      </c>
      <c r="T8" s="345">
        <v>0</v>
      </c>
      <c r="U8" s="347">
        <v>5</v>
      </c>
      <c r="V8" s="346">
        <v>1</v>
      </c>
      <c r="W8" s="346">
        <v>8</v>
      </c>
      <c r="X8" s="345">
        <v>1</v>
      </c>
      <c r="Y8" s="347">
        <v>32</v>
      </c>
      <c r="Z8" s="346">
        <v>11</v>
      </c>
      <c r="AA8" s="346">
        <v>4</v>
      </c>
      <c r="AB8" s="345">
        <v>8</v>
      </c>
      <c r="AC8" s="347">
        <v>1</v>
      </c>
      <c r="AD8" s="346">
        <v>1</v>
      </c>
      <c r="AE8" s="346">
        <v>43</v>
      </c>
      <c r="AF8" s="345">
        <v>7</v>
      </c>
      <c r="AG8" s="347">
        <v>0</v>
      </c>
      <c r="AH8" s="346">
        <v>1</v>
      </c>
      <c r="AI8" s="346">
        <v>0</v>
      </c>
      <c r="AJ8" s="345">
        <v>1</v>
      </c>
      <c r="AK8" s="347">
        <v>0</v>
      </c>
      <c r="AL8" s="346">
        <v>0</v>
      </c>
      <c r="AM8" s="346">
        <v>15</v>
      </c>
      <c r="AN8" s="345">
        <v>0</v>
      </c>
      <c r="AO8" s="347">
        <v>1</v>
      </c>
      <c r="AP8" s="346">
        <v>5</v>
      </c>
      <c r="AQ8" s="346">
        <v>7</v>
      </c>
      <c r="AR8" s="348">
        <v>1</v>
      </c>
    </row>
    <row r="9" spans="1:44" x14ac:dyDescent="0.2">
      <c r="A9" s="342" t="s">
        <v>222</v>
      </c>
      <c r="B9" s="343" t="s">
        <v>190</v>
      </c>
      <c r="C9" s="344">
        <v>71746</v>
      </c>
      <c r="D9" s="345">
        <f t="shared" si="0"/>
        <v>20579</v>
      </c>
      <c r="E9" s="346">
        <v>6310</v>
      </c>
      <c r="F9" s="345">
        <v>2289</v>
      </c>
      <c r="G9" s="347">
        <v>2199</v>
      </c>
      <c r="H9" s="346">
        <v>6105</v>
      </c>
      <c r="I9" s="346">
        <v>191</v>
      </c>
      <c r="J9" s="345">
        <v>219</v>
      </c>
      <c r="K9" s="347">
        <v>4036</v>
      </c>
      <c r="L9" s="346">
        <v>481</v>
      </c>
      <c r="M9" s="346">
        <v>1014</v>
      </c>
      <c r="N9" s="345">
        <v>3971</v>
      </c>
      <c r="O9" s="347">
        <v>229</v>
      </c>
      <c r="P9" s="345">
        <v>168</v>
      </c>
      <c r="Q9" s="347">
        <v>1782</v>
      </c>
      <c r="R9" s="346">
        <v>1571</v>
      </c>
      <c r="S9" s="346">
        <v>1055</v>
      </c>
      <c r="T9" s="345">
        <v>226</v>
      </c>
      <c r="U9" s="347">
        <v>2431</v>
      </c>
      <c r="V9" s="346">
        <v>1192</v>
      </c>
      <c r="W9" s="346">
        <v>680</v>
      </c>
      <c r="X9" s="345">
        <v>567</v>
      </c>
      <c r="Y9" s="347">
        <v>238</v>
      </c>
      <c r="Z9" s="346">
        <v>1199</v>
      </c>
      <c r="AA9" s="346">
        <v>893</v>
      </c>
      <c r="AB9" s="345">
        <v>606</v>
      </c>
      <c r="AC9" s="347">
        <v>1022</v>
      </c>
      <c r="AD9" s="346">
        <v>2015</v>
      </c>
      <c r="AE9" s="346">
        <v>749</v>
      </c>
      <c r="AF9" s="345">
        <v>3055</v>
      </c>
      <c r="AG9" s="347">
        <v>24</v>
      </c>
      <c r="AH9" s="346">
        <v>341</v>
      </c>
      <c r="AI9" s="346">
        <v>1803</v>
      </c>
      <c r="AJ9" s="345">
        <v>22</v>
      </c>
      <c r="AK9" s="347">
        <v>22</v>
      </c>
      <c r="AL9" s="346">
        <v>202</v>
      </c>
      <c r="AM9" s="346">
        <v>292</v>
      </c>
      <c r="AN9" s="345">
        <v>223</v>
      </c>
      <c r="AO9" s="347">
        <v>187</v>
      </c>
      <c r="AP9" s="346">
        <v>188</v>
      </c>
      <c r="AQ9" s="346">
        <v>870</v>
      </c>
      <c r="AR9" s="348">
        <v>500</v>
      </c>
    </row>
    <row r="10" spans="1:44" x14ac:dyDescent="0.2">
      <c r="A10" s="342" t="s">
        <v>223</v>
      </c>
      <c r="B10" s="343" t="s">
        <v>28</v>
      </c>
      <c r="C10" s="344">
        <v>13333</v>
      </c>
      <c r="D10" s="345">
        <f t="shared" si="0"/>
        <v>767</v>
      </c>
      <c r="E10" s="346">
        <v>1941</v>
      </c>
      <c r="F10" s="345">
        <v>351</v>
      </c>
      <c r="G10" s="347">
        <v>89</v>
      </c>
      <c r="H10" s="346">
        <v>324</v>
      </c>
      <c r="I10" s="346">
        <v>198</v>
      </c>
      <c r="J10" s="345">
        <v>69</v>
      </c>
      <c r="K10" s="347">
        <v>399</v>
      </c>
      <c r="L10" s="346">
        <v>43</v>
      </c>
      <c r="M10" s="346">
        <v>448</v>
      </c>
      <c r="N10" s="345">
        <v>1408</v>
      </c>
      <c r="O10" s="347">
        <v>325</v>
      </c>
      <c r="P10" s="345">
        <v>1799</v>
      </c>
      <c r="Q10" s="347">
        <v>284</v>
      </c>
      <c r="R10" s="346">
        <v>151</v>
      </c>
      <c r="S10" s="346">
        <v>217</v>
      </c>
      <c r="T10" s="345">
        <v>81</v>
      </c>
      <c r="U10" s="347">
        <v>423</v>
      </c>
      <c r="V10" s="346">
        <v>49</v>
      </c>
      <c r="W10" s="346">
        <v>319</v>
      </c>
      <c r="X10" s="345">
        <v>91</v>
      </c>
      <c r="Y10" s="347">
        <v>157</v>
      </c>
      <c r="Z10" s="346">
        <v>581</v>
      </c>
      <c r="AA10" s="346">
        <v>88</v>
      </c>
      <c r="AB10" s="345">
        <v>368</v>
      </c>
      <c r="AC10" s="347">
        <v>75</v>
      </c>
      <c r="AD10" s="346">
        <v>161</v>
      </c>
      <c r="AE10" s="346">
        <v>270</v>
      </c>
      <c r="AF10" s="345">
        <v>192</v>
      </c>
      <c r="AG10" s="347">
        <v>0</v>
      </c>
      <c r="AH10" s="346">
        <v>974</v>
      </c>
      <c r="AI10" s="346">
        <v>81</v>
      </c>
      <c r="AJ10" s="345">
        <v>144</v>
      </c>
      <c r="AK10" s="347">
        <v>66</v>
      </c>
      <c r="AL10" s="346">
        <v>58</v>
      </c>
      <c r="AM10" s="346">
        <v>43</v>
      </c>
      <c r="AN10" s="345">
        <v>20</v>
      </c>
      <c r="AO10" s="347">
        <v>13</v>
      </c>
      <c r="AP10" s="346">
        <v>73</v>
      </c>
      <c r="AQ10" s="346">
        <v>145</v>
      </c>
      <c r="AR10" s="348">
        <v>48</v>
      </c>
    </row>
    <row r="11" spans="1:44" x14ac:dyDescent="0.2">
      <c r="A11" s="342" t="s">
        <v>224</v>
      </c>
      <c r="B11" s="343" t="s">
        <v>267</v>
      </c>
      <c r="C11" s="344">
        <v>15830</v>
      </c>
      <c r="D11" s="345">
        <f t="shared" si="0"/>
        <v>1747</v>
      </c>
      <c r="E11" s="346">
        <v>1704</v>
      </c>
      <c r="F11" s="345">
        <v>1404</v>
      </c>
      <c r="G11" s="347">
        <v>650</v>
      </c>
      <c r="H11" s="346">
        <v>317</v>
      </c>
      <c r="I11" s="346">
        <v>80</v>
      </c>
      <c r="J11" s="345">
        <v>14</v>
      </c>
      <c r="K11" s="347">
        <v>837</v>
      </c>
      <c r="L11" s="346">
        <v>69</v>
      </c>
      <c r="M11" s="346">
        <v>477</v>
      </c>
      <c r="N11" s="345">
        <v>571</v>
      </c>
      <c r="O11" s="347">
        <v>100</v>
      </c>
      <c r="P11" s="345">
        <v>142</v>
      </c>
      <c r="Q11" s="347">
        <v>49</v>
      </c>
      <c r="R11" s="346">
        <v>518</v>
      </c>
      <c r="S11" s="346">
        <v>621</v>
      </c>
      <c r="T11" s="345">
        <v>86</v>
      </c>
      <c r="U11" s="347">
        <v>540</v>
      </c>
      <c r="V11" s="346">
        <v>375</v>
      </c>
      <c r="W11" s="346">
        <v>762</v>
      </c>
      <c r="X11" s="345">
        <v>262</v>
      </c>
      <c r="Y11" s="347">
        <v>91</v>
      </c>
      <c r="Z11" s="346">
        <v>1234</v>
      </c>
      <c r="AA11" s="346">
        <v>113</v>
      </c>
      <c r="AB11" s="345">
        <v>108</v>
      </c>
      <c r="AC11" s="347">
        <v>27</v>
      </c>
      <c r="AD11" s="346">
        <v>619</v>
      </c>
      <c r="AE11" s="346">
        <v>651</v>
      </c>
      <c r="AF11" s="345">
        <v>610</v>
      </c>
      <c r="AG11" s="347">
        <v>10</v>
      </c>
      <c r="AH11" s="346">
        <v>114</v>
      </c>
      <c r="AI11" s="346">
        <v>242</v>
      </c>
      <c r="AJ11" s="345">
        <v>61</v>
      </c>
      <c r="AK11" s="347">
        <v>60</v>
      </c>
      <c r="AL11" s="346">
        <v>236</v>
      </c>
      <c r="AM11" s="346">
        <v>143</v>
      </c>
      <c r="AN11" s="345">
        <v>73</v>
      </c>
      <c r="AO11" s="347">
        <v>41</v>
      </c>
      <c r="AP11" s="346">
        <v>47</v>
      </c>
      <c r="AQ11" s="346">
        <v>16</v>
      </c>
      <c r="AR11" s="348">
        <v>9</v>
      </c>
    </row>
    <row r="12" spans="1:44" x14ac:dyDescent="0.2">
      <c r="A12" s="342" t="s">
        <v>225</v>
      </c>
      <c r="B12" s="343" t="s">
        <v>29</v>
      </c>
      <c r="C12" s="344">
        <v>27385</v>
      </c>
      <c r="D12" s="345">
        <f t="shared" si="0"/>
        <v>3721</v>
      </c>
      <c r="E12" s="346">
        <v>4289</v>
      </c>
      <c r="F12" s="345">
        <v>4057</v>
      </c>
      <c r="G12" s="347">
        <v>726</v>
      </c>
      <c r="H12" s="346">
        <v>844</v>
      </c>
      <c r="I12" s="346">
        <v>68</v>
      </c>
      <c r="J12" s="345">
        <v>237</v>
      </c>
      <c r="K12" s="347">
        <v>948</v>
      </c>
      <c r="L12" s="346">
        <v>140</v>
      </c>
      <c r="M12" s="346">
        <v>164</v>
      </c>
      <c r="N12" s="345">
        <v>618</v>
      </c>
      <c r="O12" s="347">
        <v>1941</v>
      </c>
      <c r="P12" s="345">
        <v>12</v>
      </c>
      <c r="Q12" s="347">
        <v>76</v>
      </c>
      <c r="R12" s="346">
        <v>369</v>
      </c>
      <c r="S12" s="346">
        <v>1815</v>
      </c>
      <c r="T12" s="345">
        <v>165</v>
      </c>
      <c r="U12" s="347">
        <v>611</v>
      </c>
      <c r="V12" s="346">
        <v>1519</v>
      </c>
      <c r="W12" s="346">
        <v>62</v>
      </c>
      <c r="X12" s="345">
        <v>492</v>
      </c>
      <c r="Y12" s="347">
        <v>101</v>
      </c>
      <c r="Z12" s="346">
        <v>792</v>
      </c>
      <c r="AA12" s="346">
        <v>0</v>
      </c>
      <c r="AB12" s="345">
        <v>125</v>
      </c>
      <c r="AC12" s="347">
        <v>111</v>
      </c>
      <c r="AD12" s="346">
        <v>39</v>
      </c>
      <c r="AE12" s="346">
        <v>596</v>
      </c>
      <c r="AF12" s="345">
        <v>931</v>
      </c>
      <c r="AG12" s="347">
        <v>56</v>
      </c>
      <c r="AH12" s="346">
        <v>3</v>
      </c>
      <c r="AI12" s="346">
        <v>135</v>
      </c>
      <c r="AJ12" s="345">
        <v>816</v>
      </c>
      <c r="AK12" s="347">
        <v>60</v>
      </c>
      <c r="AL12" s="346">
        <v>673</v>
      </c>
      <c r="AM12" s="346">
        <v>21</v>
      </c>
      <c r="AN12" s="345">
        <v>0</v>
      </c>
      <c r="AO12" s="347">
        <v>51</v>
      </c>
      <c r="AP12" s="346">
        <v>1</v>
      </c>
      <c r="AQ12" s="346">
        <v>0</v>
      </c>
      <c r="AR12" s="348">
        <v>0</v>
      </c>
    </row>
    <row r="13" spans="1:44" x14ac:dyDescent="0.2">
      <c r="A13" s="342" t="s">
        <v>226</v>
      </c>
      <c r="B13" s="343" t="s">
        <v>30</v>
      </c>
      <c r="C13" s="344">
        <v>1491</v>
      </c>
      <c r="D13" s="345">
        <f t="shared" si="0"/>
        <v>382</v>
      </c>
      <c r="E13" s="346">
        <v>83</v>
      </c>
      <c r="F13" s="345">
        <v>281</v>
      </c>
      <c r="G13" s="347">
        <v>25</v>
      </c>
      <c r="H13" s="346">
        <v>33</v>
      </c>
      <c r="I13" s="346">
        <v>3</v>
      </c>
      <c r="J13" s="345">
        <v>0</v>
      </c>
      <c r="K13" s="347">
        <v>10</v>
      </c>
      <c r="L13" s="346">
        <v>0</v>
      </c>
      <c r="M13" s="346">
        <v>0</v>
      </c>
      <c r="N13" s="345">
        <v>395</v>
      </c>
      <c r="O13" s="347">
        <v>68</v>
      </c>
      <c r="P13" s="345">
        <v>10</v>
      </c>
      <c r="Q13" s="347">
        <v>10</v>
      </c>
      <c r="R13" s="346">
        <v>20</v>
      </c>
      <c r="S13" s="346">
        <v>0</v>
      </c>
      <c r="T13" s="345">
        <v>0</v>
      </c>
      <c r="U13" s="347">
        <v>28</v>
      </c>
      <c r="V13" s="346">
        <v>43</v>
      </c>
      <c r="W13" s="346">
        <v>0</v>
      </c>
      <c r="X13" s="345">
        <v>0</v>
      </c>
      <c r="Y13" s="347">
        <v>3</v>
      </c>
      <c r="Z13" s="346">
        <v>25</v>
      </c>
      <c r="AA13" s="346">
        <v>0</v>
      </c>
      <c r="AB13" s="345">
        <v>8</v>
      </c>
      <c r="AC13" s="347">
        <v>6</v>
      </c>
      <c r="AD13" s="346">
        <v>22</v>
      </c>
      <c r="AE13" s="346">
        <v>9</v>
      </c>
      <c r="AF13" s="345">
        <v>2</v>
      </c>
      <c r="AG13" s="347">
        <v>0</v>
      </c>
      <c r="AH13" s="346">
        <v>0</v>
      </c>
      <c r="AI13" s="346">
        <v>0</v>
      </c>
      <c r="AJ13" s="345">
        <v>0</v>
      </c>
      <c r="AK13" s="347">
        <v>0</v>
      </c>
      <c r="AL13" s="346">
        <v>0</v>
      </c>
      <c r="AM13" s="346">
        <v>10</v>
      </c>
      <c r="AN13" s="345">
        <v>15</v>
      </c>
      <c r="AO13" s="347">
        <v>0</v>
      </c>
      <c r="AP13" s="346">
        <v>0</v>
      </c>
      <c r="AQ13" s="346">
        <v>0</v>
      </c>
      <c r="AR13" s="348">
        <v>0</v>
      </c>
    </row>
    <row r="14" spans="1:44" x14ac:dyDescent="0.2">
      <c r="A14" s="342" t="s">
        <v>2</v>
      </c>
      <c r="B14" s="343" t="s">
        <v>534</v>
      </c>
      <c r="C14" s="344">
        <v>24915</v>
      </c>
      <c r="D14" s="345">
        <f t="shared" si="0"/>
        <v>6656</v>
      </c>
      <c r="E14" s="346">
        <v>2168</v>
      </c>
      <c r="F14" s="345">
        <v>1733</v>
      </c>
      <c r="G14" s="347">
        <v>961</v>
      </c>
      <c r="H14" s="346">
        <v>293</v>
      </c>
      <c r="I14" s="346">
        <v>25</v>
      </c>
      <c r="J14" s="345">
        <v>29</v>
      </c>
      <c r="K14" s="347">
        <v>950</v>
      </c>
      <c r="L14" s="346">
        <v>62</v>
      </c>
      <c r="M14" s="346">
        <v>918</v>
      </c>
      <c r="N14" s="345">
        <v>1337</v>
      </c>
      <c r="O14" s="347">
        <v>203</v>
      </c>
      <c r="P14" s="345">
        <v>265</v>
      </c>
      <c r="Q14" s="347">
        <v>175</v>
      </c>
      <c r="R14" s="346">
        <v>446</v>
      </c>
      <c r="S14" s="346">
        <v>207</v>
      </c>
      <c r="T14" s="345">
        <v>48</v>
      </c>
      <c r="U14" s="347">
        <v>668</v>
      </c>
      <c r="V14" s="346">
        <v>971</v>
      </c>
      <c r="W14" s="346">
        <v>882</v>
      </c>
      <c r="X14" s="345">
        <v>501</v>
      </c>
      <c r="Y14" s="347">
        <v>36</v>
      </c>
      <c r="Z14" s="346">
        <v>1022</v>
      </c>
      <c r="AA14" s="346">
        <v>90</v>
      </c>
      <c r="AB14" s="345">
        <v>191</v>
      </c>
      <c r="AC14" s="347">
        <v>46</v>
      </c>
      <c r="AD14" s="346">
        <v>238</v>
      </c>
      <c r="AE14" s="346">
        <v>747</v>
      </c>
      <c r="AF14" s="345">
        <v>1321</v>
      </c>
      <c r="AG14" s="347">
        <v>0</v>
      </c>
      <c r="AH14" s="346">
        <v>250</v>
      </c>
      <c r="AI14" s="346">
        <v>512</v>
      </c>
      <c r="AJ14" s="345">
        <v>124</v>
      </c>
      <c r="AK14" s="347">
        <v>173</v>
      </c>
      <c r="AL14" s="346">
        <v>407</v>
      </c>
      <c r="AM14" s="346">
        <v>18</v>
      </c>
      <c r="AN14" s="345">
        <v>35</v>
      </c>
      <c r="AO14" s="347">
        <v>164</v>
      </c>
      <c r="AP14" s="346">
        <v>38</v>
      </c>
      <c r="AQ14" s="346">
        <v>2</v>
      </c>
      <c r="AR14" s="348">
        <v>3</v>
      </c>
    </row>
    <row r="15" spans="1:44" x14ac:dyDescent="0.2">
      <c r="A15" s="342" t="s">
        <v>3</v>
      </c>
      <c r="B15" s="343" t="s">
        <v>31</v>
      </c>
      <c r="C15" s="344">
        <v>10880</v>
      </c>
      <c r="D15" s="345">
        <f t="shared" si="0"/>
        <v>771</v>
      </c>
      <c r="E15" s="346">
        <v>1251</v>
      </c>
      <c r="F15" s="345">
        <v>1443</v>
      </c>
      <c r="G15" s="347">
        <v>296</v>
      </c>
      <c r="H15" s="346">
        <v>203</v>
      </c>
      <c r="I15" s="346">
        <v>17</v>
      </c>
      <c r="J15" s="345">
        <v>12</v>
      </c>
      <c r="K15" s="347">
        <v>196</v>
      </c>
      <c r="L15" s="346">
        <v>32</v>
      </c>
      <c r="M15" s="346">
        <v>216</v>
      </c>
      <c r="N15" s="345">
        <v>146</v>
      </c>
      <c r="O15" s="347">
        <v>830</v>
      </c>
      <c r="P15" s="345">
        <v>167</v>
      </c>
      <c r="Q15" s="347">
        <v>19</v>
      </c>
      <c r="R15" s="346">
        <v>109</v>
      </c>
      <c r="S15" s="346">
        <v>1449</v>
      </c>
      <c r="T15" s="345">
        <v>93</v>
      </c>
      <c r="U15" s="347">
        <v>308</v>
      </c>
      <c r="V15" s="346">
        <v>31</v>
      </c>
      <c r="W15" s="346">
        <v>271</v>
      </c>
      <c r="X15" s="345">
        <v>205</v>
      </c>
      <c r="Y15" s="347">
        <v>103</v>
      </c>
      <c r="Z15" s="346">
        <v>319</v>
      </c>
      <c r="AA15" s="346">
        <v>846</v>
      </c>
      <c r="AB15" s="345">
        <v>56</v>
      </c>
      <c r="AC15" s="347">
        <v>153</v>
      </c>
      <c r="AD15" s="346">
        <v>75</v>
      </c>
      <c r="AE15" s="346">
        <v>318</v>
      </c>
      <c r="AF15" s="345">
        <v>133</v>
      </c>
      <c r="AG15" s="347">
        <v>35</v>
      </c>
      <c r="AH15" s="346">
        <v>42</v>
      </c>
      <c r="AI15" s="346">
        <v>44</v>
      </c>
      <c r="AJ15" s="345">
        <v>317</v>
      </c>
      <c r="AK15" s="347">
        <v>85</v>
      </c>
      <c r="AL15" s="346">
        <v>52</v>
      </c>
      <c r="AM15" s="346">
        <v>47</v>
      </c>
      <c r="AN15" s="345">
        <v>5</v>
      </c>
      <c r="AO15" s="347">
        <v>5</v>
      </c>
      <c r="AP15" s="346">
        <v>109</v>
      </c>
      <c r="AQ15" s="346">
        <v>39</v>
      </c>
      <c r="AR15" s="348">
        <v>32</v>
      </c>
    </row>
    <row r="16" spans="1:44" x14ac:dyDescent="0.2">
      <c r="A16" s="342" t="s">
        <v>4</v>
      </c>
      <c r="B16" s="343" t="s">
        <v>32</v>
      </c>
      <c r="C16" s="344">
        <v>23687</v>
      </c>
      <c r="D16" s="345">
        <f t="shared" si="0"/>
        <v>4316</v>
      </c>
      <c r="E16" s="346">
        <v>6480</v>
      </c>
      <c r="F16" s="345">
        <v>3271</v>
      </c>
      <c r="G16" s="347">
        <v>65</v>
      </c>
      <c r="H16" s="346">
        <v>247</v>
      </c>
      <c r="I16" s="346">
        <v>15</v>
      </c>
      <c r="J16" s="345">
        <v>0</v>
      </c>
      <c r="K16" s="347">
        <v>1254</v>
      </c>
      <c r="L16" s="346">
        <v>85</v>
      </c>
      <c r="M16" s="346">
        <v>34</v>
      </c>
      <c r="N16" s="345">
        <v>5085</v>
      </c>
      <c r="O16" s="347">
        <v>11</v>
      </c>
      <c r="P16" s="345">
        <v>61</v>
      </c>
      <c r="Q16" s="347">
        <v>3</v>
      </c>
      <c r="R16" s="346">
        <v>157</v>
      </c>
      <c r="S16" s="346">
        <v>152</v>
      </c>
      <c r="T16" s="345">
        <v>156</v>
      </c>
      <c r="U16" s="347">
        <v>717</v>
      </c>
      <c r="V16" s="346">
        <v>61</v>
      </c>
      <c r="W16" s="346">
        <v>473</v>
      </c>
      <c r="X16" s="345">
        <v>56</v>
      </c>
      <c r="Y16" s="347">
        <v>17</v>
      </c>
      <c r="Z16" s="346">
        <v>38</v>
      </c>
      <c r="AA16" s="346">
        <v>13</v>
      </c>
      <c r="AB16" s="345">
        <v>105</v>
      </c>
      <c r="AC16" s="347">
        <v>31</v>
      </c>
      <c r="AD16" s="346">
        <v>11</v>
      </c>
      <c r="AE16" s="346">
        <v>53</v>
      </c>
      <c r="AF16" s="345">
        <v>96</v>
      </c>
      <c r="AG16" s="347">
        <v>13</v>
      </c>
      <c r="AH16" s="346">
        <v>82</v>
      </c>
      <c r="AI16" s="346">
        <v>122</v>
      </c>
      <c r="AJ16" s="345">
        <v>165</v>
      </c>
      <c r="AK16" s="347">
        <v>16</v>
      </c>
      <c r="AL16" s="346">
        <v>40</v>
      </c>
      <c r="AM16" s="346">
        <v>0</v>
      </c>
      <c r="AN16" s="345">
        <v>95</v>
      </c>
      <c r="AO16" s="347">
        <v>3</v>
      </c>
      <c r="AP16" s="346">
        <v>88</v>
      </c>
      <c r="AQ16" s="346">
        <v>0</v>
      </c>
      <c r="AR16" s="348">
        <v>0</v>
      </c>
    </row>
    <row r="17" spans="1:44" x14ac:dyDescent="0.2">
      <c r="A17" s="342" t="s">
        <v>5</v>
      </c>
      <c r="B17" s="343" t="s">
        <v>33</v>
      </c>
      <c r="C17" s="344">
        <v>6870</v>
      </c>
      <c r="D17" s="345">
        <f t="shared" si="0"/>
        <v>978</v>
      </c>
      <c r="E17" s="346">
        <v>690</v>
      </c>
      <c r="F17" s="345">
        <v>1893</v>
      </c>
      <c r="G17" s="347">
        <v>406</v>
      </c>
      <c r="H17" s="346">
        <v>50</v>
      </c>
      <c r="I17" s="346">
        <v>4</v>
      </c>
      <c r="J17" s="345">
        <v>9</v>
      </c>
      <c r="K17" s="347">
        <v>114</v>
      </c>
      <c r="L17" s="346">
        <v>65</v>
      </c>
      <c r="M17" s="346">
        <v>353</v>
      </c>
      <c r="N17" s="345">
        <v>292</v>
      </c>
      <c r="O17" s="347">
        <v>89</v>
      </c>
      <c r="P17" s="345">
        <v>0</v>
      </c>
      <c r="Q17" s="347">
        <v>68</v>
      </c>
      <c r="R17" s="346">
        <v>102</v>
      </c>
      <c r="S17" s="346">
        <v>167</v>
      </c>
      <c r="T17" s="345">
        <v>48</v>
      </c>
      <c r="U17" s="347">
        <v>78</v>
      </c>
      <c r="V17" s="346">
        <v>376</v>
      </c>
      <c r="W17" s="346">
        <v>81</v>
      </c>
      <c r="X17" s="345">
        <v>9</v>
      </c>
      <c r="Y17" s="347">
        <v>6</v>
      </c>
      <c r="Z17" s="346">
        <v>241</v>
      </c>
      <c r="AA17" s="346">
        <v>1</v>
      </c>
      <c r="AB17" s="345">
        <v>67</v>
      </c>
      <c r="AC17" s="347">
        <v>7</v>
      </c>
      <c r="AD17" s="346">
        <v>33</v>
      </c>
      <c r="AE17" s="346">
        <v>145</v>
      </c>
      <c r="AF17" s="345">
        <v>45</v>
      </c>
      <c r="AG17" s="347">
        <v>0</v>
      </c>
      <c r="AH17" s="346">
        <v>146</v>
      </c>
      <c r="AI17" s="346">
        <v>33</v>
      </c>
      <c r="AJ17" s="345">
        <v>173</v>
      </c>
      <c r="AK17" s="347">
        <v>4</v>
      </c>
      <c r="AL17" s="346">
        <v>41</v>
      </c>
      <c r="AM17" s="346">
        <v>12</v>
      </c>
      <c r="AN17" s="345">
        <v>0</v>
      </c>
      <c r="AO17" s="347">
        <v>0</v>
      </c>
      <c r="AP17" s="346">
        <v>35</v>
      </c>
      <c r="AQ17" s="346">
        <v>9</v>
      </c>
      <c r="AR17" s="348">
        <v>0</v>
      </c>
    </row>
    <row r="18" spans="1:44" x14ac:dyDescent="0.2">
      <c r="A18" s="342" t="s">
        <v>6</v>
      </c>
      <c r="B18" s="343" t="s">
        <v>34</v>
      </c>
      <c r="C18" s="344">
        <v>39164</v>
      </c>
      <c r="D18" s="345">
        <f t="shared" si="0"/>
        <v>4594</v>
      </c>
      <c r="E18" s="346">
        <v>4229</v>
      </c>
      <c r="F18" s="345">
        <v>5784</v>
      </c>
      <c r="G18" s="347">
        <v>4259</v>
      </c>
      <c r="H18" s="346">
        <v>366</v>
      </c>
      <c r="I18" s="346">
        <v>169</v>
      </c>
      <c r="J18" s="345">
        <v>6</v>
      </c>
      <c r="K18" s="347">
        <v>1663</v>
      </c>
      <c r="L18" s="346">
        <v>292</v>
      </c>
      <c r="M18" s="346">
        <v>663</v>
      </c>
      <c r="N18" s="345">
        <v>1310</v>
      </c>
      <c r="O18" s="347">
        <v>496</v>
      </c>
      <c r="P18" s="345">
        <v>421</v>
      </c>
      <c r="Q18" s="347">
        <v>214</v>
      </c>
      <c r="R18" s="346">
        <v>2556</v>
      </c>
      <c r="S18" s="346">
        <v>844</v>
      </c>
      <c r="T18" s="345">
        <v>442</v>
      </c>
      <c r="U18" s="347">
        <v>1605</v>
      </c>
      <c r="V18" s="346">
        <v>291</v>
      </c>
      <c r="W18" s="346">
        <v>1777</v>
      </c>
      <c r="X18" s="345">
        <v>346</v>
      </c>
      <c r="Y18" s="347">
        <v>162</v>
      </c>
      <c r="Z18" s="346">
        <v>773</v>
      </c>
      <c r="AA18" s="346">
        <v>115</v>
      </c>
      <c r="AB18" s="345">
        <v>1359</v>
      </c>
      <c r="AC18" s="347">
        <v>63</v>
      </c>
      <c r="AD18" s="346">
        <v>212</v>
      </c>
      <c r="AE18" s="346">
        <v>587</v>
      </c>
      <c r="AF18" s="345">
        <v>587</v>
      </c>
      <c r="AG18" s="347">
        <v>108</v>
      </c>
      <c r="AH18" s="346">
        <v>278</v>
      </c>
      <c r="AI18" s="346">
        <v>502</v>
      </c>
      <c r="AJ18" s="345">
        <v>521</v>
      </c>
      <c r="AK18" s="347">
        <v>635</v>
      </c>
      <c r="AL18" s="346">
        <v>545</v>
      </c>
      <c r="AM18" s="346">
        <v>4</v>
      </c>
      <c r="AN18" s="345">
        <v>91</v>
      </c>
      <c r="AO18" s="347">
        <v>83</v>
      </c>
      <c r="AP18" s="346">
        <v>160</v>
      </c>
      <c r="AQ18" s="346">
        <v>28</v>
      </c>
      <c r="AR18" s="348">
        <v>24</v>
      </c>
    </row>
    <row r="19" spans="1:44" x14ac:dyDescent="0.2">
      <c r="A19" s="342" t="s">
        <v>7</v>
      </c>
      <c r="B19" s="343" t="s">
        <v>268</v>
      </c>
      <c r="C19" s="344">
        <v>31734</v>
      </c>
      <c r="D19" s="345">
        <f t="shared" si="0"/>
        <v>9431</v>
      </c>
      <c r="E19" s="346">
        <v>2932</v>
      </c>
      <c r="F19" s="345">
        <v>2245</v>
      </c>
      <c r="G19" s="347">
        <v>538</v>
      </c>
      <c r="H19" s="346">
        <v>190</v>
      </c>
      <c r="I19" s="346">
        <v>177</v>
      </c>
      <c r="J19" s="345">
        <v>21</v>
      </c>
      <c r="K19" s="347">
        <v>670</v>
      </c>
      <c r="L19" s="346">
        <v>749</v>
      </c>
      <c r="M19" s="346">
        <v>157</v>
      </c>
      <c r="N19" s="345">
        <v>1315</v>
      </c>
      <c r="O19" s="347">
        <v>27</v>
      </c>
      <c r="P19" s="345">
        <v>88</v>
      </c>
      <c r="Q19" s="347">
        <v>67</v>
      </c>
      <c r="R19" s="346">
        <v>264</v>
      </c>
      <c r="S19" s="346">
        <v>7743</v>
      </c>
      <c r="T19" s="345">
        <v>153</v>
      </c>
      <c r="U19" s="347">
        <v>319</v>
      </c>
      <c r="V19" s="346">
        <v>52</v>
      </c>
      <c r="W19" s="346">
        <v>1661</v>
      </c>
      <c r="X19" s="345">
        <v>178</v>
      </c>
      <c r="Y19" s="347">
        <v>37</v>
      </c>
      <c r="Z19" s="346">
        <v>40</v>
      </c>
      <c r="AA19" s="346">
        <v>81</v>
      </c>
      <c r="AB19" s="345">
        <v>122</v>
      </c>
      <c r="AC19" s="347">
        <v>21</v>
      </c>
      <c r="AD19" s="346">
        <v>49</v>
      </c>
      <c r="AE19" s="346">
        <v>794</v>
      </c>
      <c r="AF19" s="345">
        <v>606</v>
      </c>
      <c r="AG19" s="347">
        <v>13</v>
      </c>
      <c r="AH19" s="346">
        <v>98</v>
      </c>
      <c r="AI19" s="346">
        <v>135</v>
      </c>
      <c r="AJ19" s="345">
        <v>607</v>
      </c>
      <c r="AK19" s="347">
        <v>12</v>
      </c>
      <c r="AL19" s="346">
        <v>52</v>
      </c>
      <c r="AM19" s="346">
        <v>4</v>
      </c>
      <c r="AN19" s="345">
        <v>46</v>
      </c>
      <c r="AO19" s="347">
        <v>3</v>
      </c>
      <c r="AP19" s="346">
        <v>8</v>
      </c>
      <c r="AQ19" s="346">
        <v>24</v>
      </c>
      <c r="AR19" s="348">
        <v>5</v>
      </c>
    </row>
    <row r="20" spans="1:44" x14ac:dyDescent="0.2">
      <c r="A20" s="342" t="s">
        <v>8</v>
      </c>
      <c r="B20" s="343" t="s">
        <v>269</v>
      </c>
      <c r="C20" s="344">
        <v>30254</v>
      </c>
      <c r="D20" s="345">
        <f t="shared" si="0"/>
        <v>5601</v>
      </c>
      <c r="E20" s="346">
        <v>1875</v>
      </c>
      <c r="F20" s="345">
        <v>5058</v>
      </c>
      <c r="G20" s="347">
        <v>4761</v>
      </c>
      <c r="H20" s="346">
        <v>590</v>
      </c>
      <c r="I20" s="346">
        <v>599</v>
      </c>
      <c r="J20" s="345">
        <v>24</v>
      </c>
      <c r="K20" s="347">
        <v>1375</v>
      </c>
      <c r="L20" s="346">
        <v>40</v>
      </c>
      <c r="M20" s="346">
        <v>187</v>
      </c>
      <c r="N20" s="345">
        <v>1544</v>
      </c>
      <c r="O20" s="347">
        <v>123</v>
      </c>
      <c r="P20" s="345">
        <v>249</v>
      </c>
      <c r="Q20" s="347">
        <v>132</v>
      </c>
      <c r="R20" s="346">
        <v>1052</v>
      </c>
      <c r="S20" s="346">
        <v>235</v>
      </c>
      <c r="T20" s="345">
        <v>693</v>
      </c>
      <c r="U20" s="347">
        <v>264</v>
      </c>
      <c r="V20" s="346">
        <v>211</v>
      </c>
      <c r="W20" s="346">
        <v>950</v>
      </c>
      <c r="X20" s="345">
        <v>158</v>
      </c>
      <c r="Y20" s="347">
        <v>251</v>
      </c>
      <c r="Z20" s="346">
        <v>210</v>
      </c>
      <c r="AA20" s="346">
        <v>250</v>
      </c>
      <c r="AB20" s="345">
        <v>205</v>
      </c>
      <c r="AC20" s="347">
        <v>103</v>
      </c>
      <c r="AD20" s="346">
        <v>55</v>
      </c>
      <c r="AE20" s="346">
        <v>583</v>
      </c>
      <c r="AF20" s="345">
        <v>268</v>
      </c>
      <c r="AG20" s="347">
        <v>0</v>
      </c>
      <c r="AH20" s="346">
        <v>164</v>
      </c>
      <c r="AI20" s="346">
        <v>892</v>
      </c>
      <c r="AJ20" s="345">
        <v>1214</v>
      </c>
      <c r="AK20" s="347">
        <v>52</v>
      </c>
      <c r="AL20" s="346">
        <v>148</v>
      </c>
      <c r="AM20" s="346">
        <v>8</v>
      </c>
      <c r="AN20" s="345">
        <v>18</v>
      </c>
      <c r="AO20" s="347">
        <v>25</v>
      </c>
      <c r="AP20" s="346">
        <v>10</v>
      </c>
      <c r="AQ20" s="346">
        <v>22</v>
      </c>
      <c r="AR20" s="348">
        <v>55</v>
      </c>
    </row>
    <row r="21" spans="1:44" x14ac:dyDescent="0.2">
      <c r="A21" s="342" t="s">
        <v>9</v>
      </c>
      <c r="B21" s="343" t="s">
        <v>270</v>
      </c>
      <c r="C21" s="344">
        <v>10720</v>
      </c>
      <c r="D21" s="345">
        <f t="shared" si="0"/>
        <v>2732</v>
      </c>
      <c r="E21" s="346">
        <v>2506</v>
      </c>
      <c r="F21" s="345">
        <v>617</v>
      </c>
      <c r="G21" s="347">
        <v>725</v>
      </c>
      <c r="H21" s="346">
        <v>663</v>
      </c>
      <c r="I21" s="346">
        <v>0</v>
      </c>
      <c r="J21" s="345">
        <v>66</v>
      </c>
      <c r="K21" s="347">
        <v>232</v>
      </c>
      <c r="L21" s="346">
        <v>31</v>
      </c>
      <c r="M21" s="346">
        <v>184</v>
      </c>
      <c r="N21" s="345">
        <v>278</v>
      </c>
      <c r="O21" s="347">
        <v>1</v>
      </c>
      <c r="P21" s="345">
        <v>15</v>
      </c>
      <c r="Q21" s="347">
        <v>649</v>
      </c>
      <c r="R21" s="346">
        <v>142</v>
      </c>
      <c r="S21" s="346">
        <v>49</v>
      </c>
      <c r="T21" s="345">
        <v>67</v>
      </c>
      <c r="U21" s="347">
        <v>0</v>
      </c>
      <c r="V21" s="346">
        <v>43</v>
      </c>
      <c r="W21" s="346">
        <v>151</v>
      </c>
      <c r="X21" s="345">
        <v>109</v>
      </c>
      <c r="Y21" s="347">
        <v>7</v>
      </c>
      <c r="Z21" s="346">
        <v>10</v>
      </c>
      <c r="AA21" s="346">
        <v>60</v>
      </c>
      <c r="AB21" s="345">
        <v>0</v>
      </c>
      <c r="AC21" s="347">
        <v>9</v>
      </c>
      <c r="AD21" s="346">
        <v>69</v>
      </c>
      <c r="AE21" s="346">
        <v>7</v>
      </c>
      <c r="AF21" s="345">
        <v>112</v>
      </c>
      <c r="AG21" s="347">
        <v>3</v>
      </c>
      <c r="AH21" s="346">
        <v>235</v>
      </c>
      <c r="AI21" s="346">
        <v>9</v>
      </c>
      <c r="AJ21" s="345">
        <v>69</v>
      </c>
      <c r="AK21" s="347">
        <v>202</v>
      </c>
      <c r="AL21" s="346">
        <v>529</v>
      </c>
      <c r="AM21" s="346">
        <v>0</v>
      </c>
      <c r="AN21" s="345">
        <v>0</v>
      </c>
      <c r="AO21" s="347">
        <v>10</v>
      </c>
      <c r="AP21" s="346">
        <v>102</v>
      </c>
      <c r="AQ21" s="346">
        <v>27</v>
      </c>
      <c r="AR21" s="348">
        <v>0</v>
      </c>
    </row>
    <row r="22" spans="1:44" x14ac:dyDescent="0.2">
      <c r="A22" s="342" t="s">
        <v>10</v>
      </c>
      <c r="B22" s="343" t="s">
        <v>280</v>
      </c>
      <c r="C22" s="344">
        <v>11196</v>
      </c>
      <c r="D22" s="345">
        <f t="shared" si="0"/>
        <v>1058</v>
      </c>
      <c r="E22" s="346">
        <v>1505</v>
      </c>
      <c r="F22" s="345">
        <v>1466</v>
      </c>
      <c r="G22" s="347">
        <v>514</v>
      </c>
      <c r="H22" s="346">
        <v>147</v>
      </c>
      <c r="I22" s="346">
        <v>14</v>
      </c>
      <c r="J22" s="345">
        <v>13</v>
      </c>
      <c r="K22" s="347">
        <v>1254</v>
      </c>
      <c r="L22" s="346">
        <v>48</v>
      </c>
      <c r="M22" s="346">
        <v>266</v>
      </c>
      <c r="N22" s="345">
        <v>162</v>
      </c>
      <c r="O22" s="347">
        <v>213</v>
      </c>
      <c r="P22" s="345">
        <v>152</v>
      </c>
      <c r="Q22" s="347">
        <v>104</v>
      </c>
      <c r="R22" s="346">
        <v>51</v>
      </c>
      <c r="S22" s="346">
        <v>8</v>
      </c>
      <c r="T22" s="345">
        <v>72</v>
      </c>
      <c r="U22" s="347">
        <v>142</v>
      </c>
      <c r="V22" s="346">
        <v>137</v>
      </c>
      <c r="W22" s="346">
        <v>93</v>
      </c>
      <c r="X22" s="345">
        <v>165</v>
      </c>
      <c r="Y22" s="347">
        <v>31</v>
      </c>
      <c r="Z22" s="346">
        <v>376</v>
      </c>
      <c r="AA22" s="346">
        <v>35</v>
      </c>
      <c r="AB22" s="345">
        <v>108</v>
      </c>
      <c r="AC22" s="347">
        <v>2</v>
      </c>
      <c r="AD22" s="346">
        <v>13</v>
      </c>
      <c r="AE22" s="346">
        <v>452</v>
      </c>
      <c r="AF22" s="345">
        <v>248</v>
      </c>
      <c r="AG22" s="347">
        <v>319</v>
      </c>
      <c r="AH22" s="346">
        <v>163</v>
      </c>
      <c r="AI22" s="346">
        <v>3</v>
      </c>
      <c r="AJ22" s="345">
        <v>2</v>
      </c>
      <c r="AK22" s="347">
        <v>6</v>
      </c>
      <c r="AL22" s="346">
        <v>2</v>
      </c>
      <c r="AM22" s="346">
        <v>0</v>
      </c>
      <c r="AN22" s="345">
        <v>1567</v>
      </c>
      <c r="AO22" s="347">
        <v>18</v>
      </c>
      <c r="AP22" s="346">
        <v>164</v>
      </c>
      <c r="AQ22" s="346">
        <v>103</v>
      </c>
      <c r="AR22" s="348">
        <v>0</v>
      </c>
    </row>
    <row r="23" spans="1:44" x14ac:dyDescent="0.2">
      <c r="A23" s="342" t="s">
        <v>11</v>
      </c>
      <c r="B23" s="343" t="s">
        <v>35</v>
      </c>
      <c r="C23" s="344">
        <v>38482</v>
      </c>
      <c r="D23" s="345">
        <f t="shared" si="0"/>
        <v>7041</v>
      </c>
      <c r="E23" s="346">
        <v>10403</v>
      </c>
      <c r="F23" s="345">
        <v>3136</v>
      </c>
      <c r="G23" s="347">
        <v>1365</v>
      </c>
      <c r="H23" s="346">
        <v>567</v>
      </c>
      <c r="I23" s="346">
        <v>1357</v>
      </c>
      <c r="J23" s="345">
        <v>39</v>
      </c>
      <c r="K23" s="347">
        <v>1016</v>
      </c>
      <c r="L23" s="346">
        <v>52</v>
      </c>
      <c r="M23" s="346">
        <v>245</v>
      </c>
      <c r="N23" s="345">
        <v>1152</v>
      </c>
      <c r="O23" s="347">
        <v>725</v>
      </c>
      <c r="P23" s="345">
        <v>99</v>
      </c>
      <c r="Q23" s="347">
        <v>314</v>
      </c>
      <c r="R23" s="346">
        <v>135</v>
      </c>
      <c r="S23" s="346">
        <v>556</v>
      </c>
      <c r="T23" s="345">
        <v>309</v>
      </c>
      <c r="U23" s="347">
        <v>94</v>
      </c>
      <c r="V23" s="346">
        <v>1473</v>
      </c>
      <c r="W23" s="346">
        <v>1430</v>
      </c>
      <c r="X23" s="345">
        <v>241</v>
      </c>
      <c r="Y23" s="347">
        <v>306</v>
      </c>
      <c r="Z23" s="346">
        <v>1375</v>
      </c>
      <c r="AA23" s="346">
        <v>794</v>
      </c>
      <c r="AB23" s="345">
        <v>12</v>
      </c>
      <c r="AC23" s="347">
        <v>350</v>
      </c>
      <c r="AD23" s="346">
        <v>568</v>
      </c>
      <c r="AE23" s="346">
        <v>431</v>
      </c>
      <c r="AF23" s="345">
        <v>786</v>
      </c>
      <c r="AG23" s="347">
        <v>3</v>
      </c>
      <c r="AH23" s="346">
        <v>115</v>
      </c>
      <c r="AI23" s="346">
        <v>140</v>
      </c>
      <c r="AJ23" s="345">
        <v>96</v>
      </c>
      <c r="AK23" s="347">
        <v>112</v>
      </c>
      <c r="AL23" s="346">
        <v>916</v>
      </c>
      <c r="AM23" s="346">
        <v>22</v>
      </c>
      <c r="AN23" s="345">
        <v>140</v>
      </c>
      <c r="AO23" s="347">
        <v>365</v>
      </c>
      <c r="AP23" s="346">
        <v>181</v>
      </c>
      <c r="AQ23" s="346">
        <v>0</v>
      </c>
      <c r="AR23" s="348">
        <v>21</v>
      </c>
    </row>
    <row r="24" spans="1:44" x14ac:dyDescent="0.2">
      <c r="A24" s="342" t="s">
        <v>12</v>
      </c>
      <c r="B24" s="343" t="s">
        <v>365</v>
      </c>
      <c r="C24" s="344">
        <v>13315</v>
      </c>
      <c r="D24" s="345">
        <f t="shared" si="0"/>
        <v>3151</v>
      </c>
      <c r="E24" s="346">
        <v>474</v>
      </c>
      <c r="F24" s="345">
        <v>3386</v>
      </c>
      <c r="G24" s="347">
        <v>508</v>
      </c>
      <c r="H24" s="346">
        <v>824</v>
      </c>
      <c r="I24" s="346">
        <v>0</v>
      </c>
      <c r="J24" s="345">
        <v>0</v>
      </c>
      <c r="K24" s="347">
        <v>731</v>
      </c>
      <c r="L24" s="346">
        <v>0</v>
      </c>
      <c r="M24" s="346">
        <v>12</v>
      </c>
      <c r="N24" s="345">
        <v>41</v>
      </c>
      <c r="O24" s="347">
        <v>0</v>
      </c>
      <c r="P24" s="345">
        <v>96</v>
      </c>
      <c r="Q24" s="347">
        <v>144</v>
      </c>
      <c r="R24" s="346">
        <v>423</v>
      </c>
      <c r="S24" s="346">
        <v>0</v>
      </c>
      <c r="T24" s="345">
        <v>31</v>
      </c>
      <c r="U24" s="347">
        <v>10</v>
      </c>
      <c r="V24" s="346">
        <v>2279</v>
      </c>
      <c r="W24" s="346">
        <v>24</v>
      </c>
      <c r="X24" s="345">
        <v>200</v>
      </c>
      <c r="Y24" s="347">
        <v>0</v>
      </c>
      <c r="Z24" s="346">
        <v>12</v>
      </c>
      <c r="AA24" s="346">
        <v>0</v>
      </c>
      <c r="AB24" s="345">
        <v>0</v>
      </c>
      <c r="AC24" s="347">
        <v>89</v>
      </c>
      <c r="AD24" s="346">
        <v>0</v>
      </c>
      <c r="AE24" s="346">
        <v>661</v>
      </c>
      <c r="AF24" s="345">
        <v>8</v>
      </c>
      <c r="AG24" s="347">
        <v>15</v>
      </c>
      <c r="AH24" s="346">
        <v>0</v>
      </c>
      <c r="AI24" s="346">
        <v>79</v>
      </c>
      <c r="AJ24" s="345">
        <v>0</v>
      </c>
      <c r="AK24" s="347">
        <v>2</v>
      </c>
      <c r="AL24" s="346">
        <v>105</v>
      </c>
      <c r="AM24" s="346">
        <v>0</v>
      </c>
      <c r="AN24" s="345">
        <v>0</v>
      </c>
      <c r="AO24" s="347">
        <v>0</v>
      </c>
      <c r="AP24" s="346">
        <v>0</v>
      </c>
      <c r="AQ24" s="346">
        <v>10</v>
      </c>
      <c r="AR24" s="348">
        <v>0</v>
      </c>
    </row>
    <row r="25" spans="1:44" x14ac:dyDescent="0.2">
      <c r="A25" s="342" t="s">
        <v>13</v>
      </c>
      <c r="B25" s="343" t="s">
        <v>191</v>
      </c>
      <c r="C25" s="344">
        <v>32308</v>
      </c>
      <c r="D25" s="345">
        <f t="shared" si="0"/>
        <v>9941</v>
      </c>
      <c r="E25" s="346">
        <v>2887</v>
      </c>
      <c r="F25" s="345">
        <v>1816</v>
      </c>
      <c r="G25" s="347">
        <v>6662</v>
      </c>
      <c r="H25" s="346">
        <v>692</v>
      </c>
      <c r="I25" s="346">
        <v>105</v>
      </c>
      <c r="J25" s="345">
        <v>16</v>
      </c>
      <c r="K25" s="347">
        <v>555</v>
      </c>
      <c r="L25" s="346">
        <v>882</v>
      </c>
      <c r="M25" s="346">
        <v>287</v>
      </c>
      <c r="N25" s="345">
        <v>432</v>
      </c>
      <c r="O25" s="347">
        <v>71</v>
      </c>
      <c r="P25" s="345">
        <v>166</v>
      </c>
      <c r="Q25" s="347">
        <v>197</v>
      </c>
      <c r="R25" s="346">
        <v>544</v>
      </c>
      <c r="S25" s="346">
        <v>439</v>
      </c>
      <c r="T25" s="345">
        <v>379</v>
      </c>
      <c r="U25" s="347">
        <v>715</v>
      </c>
      <c r="V25" s="346">
        <v>671</v>
      </c>
      <c r="W25" s="346">
        <v>606</v>
      </c>
      <c r="X25" s="345">
        <v>248</v>
      </c>
      <c r="Y25" s="347">
        <v>75</v>
      </c>
      <c r="Z25" s="346">
        <v>777</v>
      </c>
      <c r="AA25" s="346">
        <v>117</v>
      </c>
      <c r="AB25" s="345">
        <v>70</v>
      </c>
      <c r="AC25" s="347">
        <v>222</v>
      </c>
      <c r="AD25" s="346">
        <v>174</v>
      </c>
      <c r="AE25" s="346">
        <v>207</v>
      </c>
      <c r="AF25" s="345">
        <v>318</v>
      </c>
      <c r="AG25" s="347">
        <v>3</v>
      </c>
      <c r="AH25" s="346">
        <v>297</v>
      </c>
      <c r="AI25" s="346">
        <v>597</v>
      </c>
      <c r="AJ25" s="345">
        <v>146</v>
      </c>
      <c r="AK25" s="347">
        <v>33</v>
      </c>
      <c r="AL25" s="346">
        <v>651</v>
      </c>
      <c r="AM25" s="346">
        <v>57</v>
      </c>
      <c r="AN25" s="345">
        <v>19</v>
      </c>
      <c r="AO25" s="347">
        <v>0</v>
      </c>
      <c r="AP25" s="346">
        <v>74</v>
      </c>
      <c r="AQ25" s="346">
        <v>132</v>
      </c>
      <c r="AR25" s="348">
        <v>28</v>
      </c>
    </row>
    <row r="26" spans="1:44" x14ac:dyDescent="0.2">
      <c r="A26" s="342" t="s">
        <v>14</v>
      </c>
      <c r="B26" s="343" t="s">
        <v>50</v>
      </c>
      <c r="C26" s="344">
        <v>35106</v>
      </c>
      <c r="D26" s="345">
        <f t="shared" si="0"/>
        <v>8818</v>
      </c>
      <c r="E26" s="346">
        <v>4915</v>
      </c>
      <c r="F26" s="345">
        <v>1451</v>
      </c>
      <c r="G26" s="347">
        <v>650</v>
      </c>
      <c r="H26" s="346">
        <v>797</v>
      </c>
      <c r="I26" s="346">
        <v>290</v>
      </c>
      <c r="J26" s="345">
        <v>165</v>
      </c>
      <c r="K26" s="347">
        <v>596</v>
      </c>
      <c r="L26" s="346">
        <v>29</v>
      </c>
      <c r="M26" s="346">
        <v>2900</v>
      </c>
      <c r="N26" s="345">
        <v>549</v>
      </c>
      <c r="O26" s="347">
        <v>163</v>
      </c>
      <c r="P26" s="345">
        <v>811</v>
      </c>
      <c r="Q26" s="347">
        <v>175</v>
      </c>
      <c r="R26" s="346">
        <v>679</v>
      </c>
      <c r="S26" s="346">
        <v>324</v>
      </c>
      <c r="T26" s="345">
        <v>177</v>
      </c>
      <c r="U26" s="347">
        <v>387</v>
      </c>
      <c r="V26" s="346">
        <v>397</v>
      </c>
      <c r="W26" s="346">
        <v>533</v>
      </c>
      <c r="X26" s="345">
        <v>432</v>
      </c>
      <c r="Y26" s="347">
        <v>338</v>
      </c>
      <c r="Z26" s="346">
        <v>1129</v>
      </c>
      <c r="AA26" s="346">
        <v>178</v>
      </c>
      <c r="AB26" s="345">
        <v>175</v>
      </c>
      <c r="AC26" s="347">
        <v>793</v>
      </c>
      <c r="AD26" s="346">
        <v>379</v>
      </c>
      <c r="AE26" s="346">
        <v>2318</v>
      </c>
      <c r="AF26" s="345">
        <v>2990</v>
      </c>
      <c r="AG26" s="347">
        <v>38</v>
      </c>
      <c r="AH26" s="346">
        <v>91</v>
      </c>
      <c r="AI26" s="346">
        <v>259</v>
      </c>
      <c r="AJ26" s="345">
        <v>28</v>
      </c>
      <c r="AK26" s="347">
        <v>158</v>
      </c>
      <c r="AL26" s="346">
        <v>603</v>
      </c>
      <c r="AM26" s="346">
        <v>55</v>
      </c>
      <c r="AN26" s="345">
        <v>153</v>
      </c>
      <c r="AO26" s="347">
        <v>76</v>
      </c>
      <c r="AP26" s="346">
        <v>46</v>
      </c>
      <c r="AQ26" s="346">
        <v>43</v>
      </c>
      <c r="AR26" s="348">
        <v>18</v>
      </c>
    </row>
    <row r="27" spans="1:44" x14ac:dyDescent="0.2">
      <c r="A27" s="342" t="s">
        <v>15</v>
      </c>
      <c r="B27" s="343" t="s">
        <v>36</v>
      </c>
      <c r="C27" s="344">
        <v>160898</v>
      </c>
      <c r="D27" s="345">
        <f t="shared" si="0"/>
        <v>39946</v>
      </c>
      <c r="E27" s="346">
        <v>24975</v>
      </c>
      <c r="F27" s="345">
        <v>16540</v>
      </c>
      <c r="G27" s="347">
        <v>5351</v>
      </c>
      <c r="H27" s="346">
        <v>8271</v>
      </c>
      <c r="I27" s="346">
        <v>1758</v>
      </c>
      <c r="J27" s="345">
        <v>990</v>
      </c>
      <c r="K27" s="347">
        <v>5172</v>
      </c>
      <c r="L27" s="346">
        <v>1246</v>
      </c>
      <c r="M27" s="346">
        <v>4190</v>
      </c>
      <c r="N27" s="345">
        <v>8789</v>
      </c>
      <c r="O27" s="347">
        <v>1269</v>
      </c>
      <c r="P27" s="345">
        <v>1232</v>
      </c>
      <c r="Q27" s="347">
        <v>3691</v>
      </c>
      <c r="R27" s="346">
        <v>2451</v>
      </c>
      <c r="S27" s="346">
        <v>4236</v>
      </c>
      <c r="T27" s="345">
        <v>2924</v>
      </c>
      <c r="U27" s="347">
        <v>1071</v>
      </c>
      <c r="V27" s="346">
        <v>1706</v>
      </c>
      <c r="W27" s="346">
        <v>1293</v>
      </c>
      <c r="X27" s="345">
        <v>1038</v>
      </c>
      <c r="Y27" s="347">
        <v>1126</v>
      </c>
      <c r="Z27" s="346">
        <v>2505</v>
      </c>
      <c r="AA27" s="346">
        <v>1937</v>
      </c>
      <c r="AB27" s="345">
        <v>1238</v>
      </c>
      <c r="AC27" s="347">
        <v>1488</v>
      </c>
      <c r="AD27" s="346">
        <v>1882</v>
      </c>
      <c r="AE27" s="346">
        <v>1242</v>
      </c>
      <c r="AF27" s="345">
        <v>2462</v>
      </c>
      <c r="AG27" s="347">
        <v>542</v>
      </c>
      <c r="AH27" s="346">
        <v>615</v>
      </c>
      <c r="AI27" s="346">
        <v>1142</v>
      </c>
      <c r="AJ27" s="345">
        <v>831</v>
      </c>
      <c r="AK27" s="347">
        <v>363</v>
      </c>
      <c r="AL27" s="346">
        <v>585</v>
      </c>
      <c r="AM27" s="346">
        <v>404</v>
      </c>
      <c r="AN27" s="345">
        <v>1129</v>
      </c>
      <c r="AO27" s="347">
        <v>404</v>
      </c>
      <c r="AP27" s="346">
        <v>899</v>
      </c>
      <c r="AQ27" s="346">
        <v>942</v>
      </c>
      <c r="AR27" s="348">
        <v>1023</v>
      </c>
    </row>
    <row r="28" spans="1:44" x14ac:dyDescent="0.2">
      <c r="A28" s="342" t="s">
        <v>16</v>
      </c>
      <c r="B28" s="343" t="s">
        <v>192</v>
      </c>
      <c r="C28" s="344">
        <v>7222</v>
      </c>
      <c r="D28" s="345">
        <f t="shared" si="0"/>
        <v>2084</v>
      </c>
      <c r="E28" s="346">
        <v>1982</v>
      </c>
      <c r="F28" s="345">
        <v>765</v>
      </c>
      <c r="G28" s="347">
        <v>179</v>
      </c>
      <c r="H28" s="346">
        <v>26</v>
      </c>
      <c r="I28" s="346">
        <v>199</v>
      </c>
      <c r="J28" s="345">
        <v>10</v>
      </c>
      <c r="K28" s="347">
        <v>0</v>
      </c>
      <c r="L28" s="346">
        <v>419</v>
      </c>
      <c r="M28" s="346">
        <v>196</v>
      </c>
      <c r="N28" s="345">
        <v>188</v>
      </c>
      <c r="O28" s="347">
        <v>250</v>
      </c>
      <c r="P28" s="345">
        <v>2</v>
      </c>
      <c r="Q28" s="347">
        <v>30</v>
      </c>
      <c r="R28" s="346">
        <v>7</v>
      </c>
      <c r="S28" s="346">
        <v>157</v>
      </c>
      <c r="T28" s="345">
        <v>0</v>
      </c>
      <c r="U28" s="347">
        <v>0</v>
      </c>
      <c r="V28" s="346">
        <v>219</v>
      </c>
      <c r="W28" s="346">
        <v>0</v>
      </c>
      <c r="X28" s="345">
        <v>17</v>
      </c>
      <c r="Y28" s="347">
        <v>3</v>
      </c>
      <c r="Z28" s="346">
        <v>23</v>
      </c>
      <c r="AA28" s="346">
        <v>1</v>
      </c>
      <c r="AB28" s="345">
        <v>223</v>
      </c>
      <c r="AC28" s="347">
        <v>9</v>
      </c>
      <c r="AD28" s="346">
        <v>17</v>
      </c>
      <c r="AE28" s="346">
        <v>143</v>
      </c>
      <c r="AF28" s="345">
        <v>3</v>
      </c>
      <c r="AG28" s="347">
        <v>13</v>
      </c>
      <c r="AH28" s="346">
        <v>0</v>
      </c>
      <c r="AI28" s="346">
        <v>0</v>
      </c>
      <c r="AJ28" s="345">
        <v>0</v>
      </c>
      <c r="AK28" s="347">
        <v>0</v>
      </c>
      <c r="AL28" s="346">
        <v>13</v>
      </c>
      <c r="AM28" s="346">
        <v>33</v>
      </c>
      <c r="AN28" s="345">
        <v>0</v>
      </c>
      <c r="AO28" s="347">
        <v>0</v>
      </c>
      <c r="AP28" s="346">
        <v>0</v>
      </c>
      <c r="AQ28" s="346">
        <v>11</v>
      </c>
      <c r="AR28" s="348">
        <v>0</v>
      </c>
    </row>
    <row r="29" spans="1:44" x14ac:dyDescent="0.2">
      <c r="A29" s="342" t="s">
        <v>17</v>
      </c>
      <c r="B29" s="343" t="s">
        <v>272</v>
      </c>
      <c r="C29" s="344">
        <v>3361</v>
      </c>
      <c r="D29" s="345">
        <f t="shared" si="0"/>
        <v>1174</v>
      </c>
      <c r="E29" s="346">
        <v>379</v>
      </c>
      <c r="F29" s="345">
        <v>382</v>
      </c>
      <c r="G29" s="347">
        <v>127</v>
      </c>
      <c r="H29" s="346">
        <v>264</v>
      </c>
      <c r="I29" s="346">
        <v>11</v>
      </c>
      <c r="J29" s="345">
        <v>64</v>
      </c>
      <c r="K29" s="347">
        <v>44</v>
      </c>
      <c r="L29" s="346">
        <v>38</v>
      </c>
      <c r="M29" s="346">
        <v>36</v>
      </c>
      <c r="N29" s="345">
        <v>131</v>
      </c>
      <c r="O29" s="347">
        <v>54</v>
      </c>
      <c r="P29" s="345">
        <v>6</v>
      </c>
      <c r="Q29" s="347">
        <v>72</v>
      </c>
      <c r="R29" s="346">
        <v>11</v>
      </c>
      <c r="S29" s="346">
        <v>119</v>
      </c>
      <c r="T29" s="345">
        <v>58</v>
      </c>
      <c r="U29" s="347">
        <v>46</v>
      </c>
      <c r="V29" s="346">
        <v>47</v>
      </c>
      <c r="W29" s="346">
        <v>7</v>
      </c>
      <c r="X29" s="345">
        <v>27</v>
      </c>
      <c r="Y29" s="347">
        <v>3</v>
      </c>
      <c r="Z29" s="346">
        <v>25</v>
      </c>
      <c r="AA29" s="346">
        <v>33</v>
      </c>
      <c r="AB29" s="345">
        <v>9</v>
      </c>
      <c r="AC29" s="347">
        <v>23</v>
      </c>
      <c r="AD29" s="346">
        <v>36</v>
      </c>
      <c r="AE29" s="346">
        <v>11</v>
      </c>
      <c r="AF29" s="345">
        <v>13</v>
      </c>
      <c r="AG29" s="347">
        <v>5</v>
      </c>
      <c r="AH29" s="346">
        <v>14</v>
      </c>
      <c r="AI29" s="346">
        <v>3</v>
      </c>
      <c r="AJ29" s="345">
        <v>11</v>
      </c>
      <c r="AK29" s="347">
        <v>5</v>
      </c>
      <c r="AL29" s="346">
        <v>7</v>
      </c>
      <c r="AM29" s="346">
        <v>8</v>
      </c>
      <c r="AN29" s="345">
        <v>4</v>
      </c>
      <c r="AO29" s="347">
        <v>39</v>
      </c>
      <c r="AP29" s="346">
        <v>8</v>
      </c>
      <c r="AQ29" s="346">
        <v>7</v>
      </c>
      <c r="AR29" s="348">
        <v>0</v>
      </c>
    </row>
    <row r="30" spans="1:44" x14ac:dyDescent="0.2">
      <c r="A30" s="342" t="s">
        <v>18</v>
      </c>
      <c r="B30" s="343" t="s">
        <v>281</v>
      </c>
      <c r="C30" s="344">
        <v>11375</v>
      </c>
      <c r="D30" s="345">
        <f t="shared" si="0"/>
        <v>3172</v>
      </c>
      <c r="E30" s="346">
        <v>1918</v>
      </c>
      <c r="F30" s="345">
        <v>1231</v>
      </c>
      <c r="G30" s="347">
        <v>410</v>
      </c>
      <c r="H30" s="346">
        <v>663</v>
      </c>
      <c r="I30" s="346">
        <v>143</v>
      </c>
      <c r="J30" s="345">
        <v>97</v>
      </c>
      <c r="K30" s="347">
        <v>199</v>
      </c>
      <c r="L30" s="346">
        <v>270</v>
      </c>
      <c r="M30" s="346">
        <v>221</v>
      </c>
      <c r="N30" s="345">
        <v>362</v>
      </c>
      <c r="O30" s="347">
        <v>248</v>
      </c>
      <c r="P30" s="345">
        <v>68</v>
      </c>
      <c r="Q30" s="347">
        <v>221</v>
      </c>
      <c r="R30" s="346">
        <v>90</v>
      </c>
      <c r="S30" s="346">
        <v>383</v>
      </c>
      <c r="T30" s="345">
        <v>166</v>
      </c>
      <c r="U30" s="347">
        <v>76</v>
      </c>
      <c r="V30" s="346">
        <v>217</v>
      </c>
      <c r="W30" s="346">
        <v>29</v>
      </c>
      <c r="X30" s="345">
        <v>76</v>
      </c>
      <c r="Y30" s="347">
        <v>44</v>
      </c>
      <c r="Z30" s="346">
        <v>106</v>
      </c>
      <c r="AA30" s="346">
        <v>93</v>
      </c>
      <c r="AB30" s="345">
        <v>92</v>
      </c>
      <c r="AC30" s="347">
        <v>74</v>
      </c>
      <c r="AD30" s="346">
        <v>60</v>
      </c>
      <c r="AE30" s="346">
        <v>108</v>
      </c>
      <c r="AF30" s="345">
        <v>121</v>
      </c>
      <c r="AG30" s="347">
        <v>48</v>
      </c>
      <c r="AH30" s="346">
        <v>3</v>
      </c>
      <c r="AI30" s="346">
        <v>30</v>
      </c>
      <c r="AJ30" s="345">
        <v>26</v>
      </c>
      <c r="AK30" s="347">
        <v>29</v>
      </c>
      <c r="AL30" s="346">
        <v>40</v>
      </c>
      <c r="AM30" s="346">
        <v>29</v>
      </c>
      <c r="AN30" s="345">
        <v>34</v>
      </c>
      <c r="AO30" s="347">
        <v>35</v>
      </c>
      <c r="AP30" s="346">
        <v>41</v>
      </c>
      <c r="AQ30" s="346">
        <v>41</v>
      </c>
      <c r="AR30" s="348">
        <v>61</v>
      </c>
    </row>
    <row r="31" spans="1:44" x14ac:dyDescent="0.2">
      <c r="A31" s="342" t="s">
        <v>19</v>
      </c>
      <c r="B31" s="343" t="s">
        <v>384</v>
      </c>
      <c r="C31" s="344">
        <v>462368</v>
      </c>
      <c r="D31" s="345">
        <f t="shared" si="0"/>
        <v>157638</v>
      </c>
      <c r="E31" s="346">
        <v>55660</v>
      </c>
      <c r="F31" s="345">
        <v>33001</v>
      </c>
      <c r="G31" s="347">
        <v>19312</v>
      </c>
      <c r="H31" s="346">
        <v>33440</v>
      </c>
      <c r="I31" s="346">
        <v>4238</v>
      </c>
      <c r="J31" s="345">
        <v>5258</v>
      </c>
      <c r="K31" s="347">
        <v>14704</v>
      </c>
      <c r="L31" s="346">
        <v>1946</v>
      </c>
      <c r="M31" s="346">
        <v>8721</v>
      </c>
      <c r="N31" s="345">
        <v>20083</v>
      </c>
      <c r="O31" s="347">
        <v>3744</v>
      </c>
      <c r="P31" s="345">
        <v>3770</v>
      </c>
      <c r="Q31" s="347">
        <v>11086</v>
      </c>
      <c r="R31" s="346">
        <v>8265</v>
      </c>
      <c r="S31" s="346">
        <v>6042</v>
      </c>
      <c r="T31" s="345">
        <v>9203</v>
      </c>
      <c r="U31" s="347">
        <v>4156</v>
      </c>
      <c r="V31" s="346">
        <v>7717</v>
      </c>
      <c r="W31" s="346">
        <v>3628</v>
      </c>
      <c r="X31" s="345">
        <v>3413</v>
      </c>
      <c r="Y31" s="347">
        <v>1893</v>
      </c>
      <c r="Z31" s="346">
        <v>4899</v>
      </c>
      <c r="AA31" s="346">
        <v>4535</v>
      </c>
      <c r="AB31" s="345">
        <v>3023</v>
      </c>
      <c r="AC31" s="347">
        <v>3609</v>
      </c>
      <c r="AD31" s="346">
        <v>2870</v>
      </c>
      <c r="AE31" s="346">
        <v>3352</v>
      </c>
      <c r="AF31" s="345">
        <v>5793</v>
      </c>
      <c r="AG31" s="347">
        <v>1989</v>
      </c>
      <c r="AH31" s="346">
        <v>1142</v>
      </c>
      <c r="AI31" s="346">
        <v>2459</v>
      </c>
      <c r="AJ31" s="345">
        <v>1432</v>
      </c>
      <c r="AK31" s="347">
        <v>546</v>
      </c>
      <c r="AL31" s="346">
        <v>2098</v>
      </c>
      <c r="AM31" s="346">
        <v>660</v>
      </c>
      <c r="AN31" s="345">
        <v>2596</v>
      </c>
      <c r="AO31" s="347">
        <v>903</v>
      </c>
      <c r="AP31" s="346">
        <v>1223</v>
      </c>
      <c r="AQ31" s="346">
        <v>1184</v>
      </c>
      <c r="AR31" s="348">
        <v>1137</v>
      </c>
    </row>
    <row r="32" spans="1:44" x14ac:dyDescent="0.2">
      <c r="A32" s="342" t="s">
        <v>20</v>
      </c>
      <c r="B32" s="343" t="s">
        <v>37</v>
      </c>
      <c r="C32" s="344">
        <v>52260</v>
      </c>
      <c r="D32" s="345">
        <f t="shared" si="0"/>
        <v>19391</v>
      </c>
      <c r="E32" s="346">
        <v>7668</v>
      </c>
      <c r="F32" s="345">
        <v>3775</v>
      </c>
      <c r="G32" s="347">
        <v>2950</v>
      </c>
      <c r="H32" s="346">
        <v>3128</v>
      </c>
      <c r="I32" s="346">
        <v>738</v>
      </c>
      <c r="J32" s="345">
        <v>800</v>
      </c>
      <c r="K32" s="347">
        <v>1116</v>
      </c>
      <c r="L32" s="346">
        <v>241</v>
      </c>
      <c r="M32" s="346">
        <v>1282</v>
      </c>
      <c r="N32" s="345">
        <v>2079</v>
      </c>
      <c r="O32" s="347">
        <v>353</v>
      </c>
      <c r="P32" s="345">
        <v>439</v>
      </c>
      <c r="Q32" s="347">
        <v>932</v>
      </c>
      <c r="R32" s="346">
        <v>490</v>
      </c>
      <c r="S32" s="346">
        <v>611</v>
      </c>
      <c r="T32" s="345">
        <v>1122</v>
      </c>
      <c r="U32" s="347">
        <v>309</v>
      </c>
      <c r="V32" s="346">
        <v>753</v>
      </c>
      <c r="W32" s="346">
        <v>303</v>
      </c>
      <c r="X32" s="345">
        <v>258</v>
      </c>
      <c r="Y32" s="347">
        <v>165</v>
      </c>
      <c r="Z32" s="346">
        <v>313</v>
      </c>
      <c r="AA32" s="346">
        <v>352</v>
      </c>
      <c r="AB32" s="345">
        <v>269</v>
      </c>
      <c r="AC32" s="347">
        <v>340</v>
      </c>
      <c r="AD32" s="346">
        <v>344</v>
      </c>
      <c r="AE32" s="346">
        <v>197</v>
      </c>
      <c r="AF32" s="345">
        <v>425</v>
      </c>
      <c r="AG32" s="347">
        <v>79</v>
      </c>
      <c r="AH32" s="346">
        <v>79</v>
      </c>
      <c r="AI32" s="346">
        <v>77</v>
      </c>
      <c r="AJ32" s="345">
        <v>87</v>
      </c>
      <c r="AK32" s="347">
        <v>25</v>
      </c>
      <c r="AL32" s="346">
        <v>208</v>
      </c>
      <c r="AM32" s="346">
        <v>48</v>
      </c>
      <c r="AN32" s="345">
        <v>153</v>
      </c>
      <c r="AO32" s="347">
        <v>62</v>
      </c>
      <c r="AP32" s="346">
        <v>84</v>
      </c>
      <c r="AQ32" s="346">
        <v>113</v>
      </c>
      <c r="AR32" s="348">
        <v>102</v>
      </c>
    </row>
    <row r="33" spans="1:45" x14ac:dyDescent="0.2">
      <c r="A33" s="342" t="s">
        <v>21</v>
      </c>
      <c r="B33" s="343" t="s">
        <v>38</v>
      </c>
      <c r="C33" s="344">
        <v>52349</v>
      </c>
      <c r="D33" s="345">
        <f t="shared" si="0"/>
        <v>20397</v>
      </c>
      <c r="E33" s="346">
        <v>4934</v>
      </c>
      <c r="F33" s="345">
        <v>5367</v>
      </c>
      <c r="G33" s="347">
        <v>2199</v>
      </c>
      <c r="H33" s="346">
        <v>5928</v>
      </c>
      <c r="I33" s="346">
        <v>251</v>
      </c>
      <c r="J33" s="345">
        <v>1478</v>
      </c>
      <c r="K33" s="347">
        <v>1727</v>
      </c>
      <c r="L33" s="346">
        <v>141</v>
      </c>
      <c r="M33" s="346">
        <v>422</v>
      </c>
      <c r="N33" s="345">
        <v>1870</v>
      </c>
      <c r="O33" s="347">
        <v>180</v>
      </c>
      <c r="P33" s="345">
        <v>137</v>
      </c>
      <c r="Q33" s="347">
        <v>2097</v>
      </c>
      <c r="R33" s="346">
        <v>390</v>
      </c>
      <c r="S33" s="346">
        <v>490</v>
      </c>
      <c r="T33" s="345">
        <v>1169</v>
      </c>
      <c r="U33" s="347">
        <v>166</v>
      </c>
      <c r="V33" s="346">
        <v>745</v>
      </c>
      <c r="W33" s="346">
        <v>113</v>
      </c>
      <c r="X33" s="345">
        <v>148</v>
      </c>
      <c r="Y33" s="347">
        <v>44</v>
      </c>
      <c r="Z33" s="346">
        <v>216</v>
      </c>
      <c r="AA33" s="346">
        <v>184</v>
      </c>
      <c r="AB33" s="345">
        <v>95</v>
      </c>
      <c r="AC33" s="347">
        <v>179</v>
      </c>
      <c r="AD33" s="346">
        <v>77</v>
      </c>
      <c r="AE33" s="346">
        <v>228</v>
      </c>
      <c r="AF33" s="345">
        <v>233</v>
      </c>
      <c r="AG33" s="347">
        <v>83</v>
      </c>
      <c r="AH33" s="346">
        <v>32</v>
      </c>
      <c r="AI33" s="346">
        <v>102</v>
      </c>
      <c r="AJ33" s="345">
        <v>154</v>
      </c>
      <c r="AK33" s="347">
        <v>9</v>
      </c>
      <c r="AL33" s="346">
        <v>84</v>
      </c>
      <c r="AM33" s="346">
        <v>18</v>
      </c>
      <c r="AN33" s="345">
        <v>143</v>
      </c>
      <c r="AO33" s="347">
        <v>55</v>
      </c>
      <c r="AP33" s="346">
        <v>29</v>
      </c>
      <c r="AQ33" s="346">
        <v>15</v>
      </c>
      <c r="AR33" s="348">
        <v>20</v>
      </c>
    </row>
    <row r="34" spans="1:45" x14ac:dyDescent="0.2">
      <c r="A34" s="342" t="s">
        <v>22</v>
      </c>
      <c r="B34" s="343" t="s">
        <v>535</v>
      </c>
      <c r="C34" s="344">
        <v>146857</v>
      </c>
      <c r="D34" s="345">
        <f t="shared" si="0"/>
        <v>58372</v>
      </c>
      <c r="E34" s="346">
        <v>16419</v>
      </c>
      <c r="F34" s="345">
        <v>13991</v>
      </c>
      <c r="G34" s="347">
        <v>4784</v>
      </c>
      <c r="H34" s="346">
        <v>10779</v>
      </c>
      <c r="I34" s="346">
        <v>684</v>
      </c>
      <c r="J34" s="345">
        <v>738</v>
      </c>
      <c r="K34" s="347">
        <v>4655</v>
      </c>
      <c r="L34" s="346">
        <v>526</v>
      </c>
      <c r="M34" s="346">
        <v>1177</v>
      </c>
      <c r="N34" s="345">
        <v>5450</v>
      </c>
      <c r="O34" s="347">
        <v>866</v>
      </c>
      <c r="P34" s="345">
        <v>999</v>
      </c>
      <c r="Q34" s="347">
        <v>2236</v>
      </c>
      <c r="R34" s="346">
        <v>1997</v>
      </c>
      <c r="S34" s="346">
        <v>1799</v>
      </c>
      <c r="T34" s="345">
        <v>1811</v>
      </c>
      <c r="U34" s="347">
        <v>1361</v>
      </c>
      <c r="V34" s="346">
        <v>1718</v>
      </c>
      <c r="W34" s="346">
        <v>1983</v>
      </c>
      <c r="X34" s="345">
        <v>846</v>
      </c>
      <c r="Y34" s="347">
        <v>580</v>
      </c>
      <c r="Z34" s="346">
        <v>1473</v>
      </c>
      <c r="AA34" s="346">
        <v>927</v>
      </c>
      <c r="AB34" s="345">
        <v>645</v>
      </c>
      <c r="AC34" s="347">
        <v>769</v>
      </c>
      <c r="AD34" s="346">
        <v>542</v>
      </c>
      <c r="AE34" s="346">
        <v>1367</v>
      </c>
      <c r="AF34" s="345">
        <v>1973</v>
      </c>
      <c r="AG34" s="347">
        <v>347</v>
      </c>
      <c r="AH34" s="346">
        <v>291</v>
      </c>
      <c r="AI34" s="346">
        <v>1199</v>
      </c>
      <c r="AJ34" s="345">
        <v>702</v>
      </c>
      <c r="AK34" s="347">
        <v>182</v>
      </c>
      <c r="AL34" s="346">
        <v>957</v>
      </c>
      <c r="AM34" s="346">
        <v>317</v>
      </c>
      <c r="AN34" s="345">
        <v>755</v>
      </c>
      <c r="AO34" s="347">
        <v>180</v>
      </c>
      <c r="AP34" s="346">
        <v>166</v>
      </c>
      <c r="AQ34" s="346">
        <v>155</v>
      </c>
      <c r="AR34" s="348">
        <v>139</v>
      </c>
    </row>
    <row r="35" spans="1:45" x14ac:dyDescent="0.2">
      <c r="A35" s="342" t="s">
        <v>23</v>
      </c>
      <c r="B35" s="343" t="s">
        <v>193</v>
      </c>
      <c r="C35" s="344">
        <v>29908</v>
      </c>
      <c r="D35" s="345">
        <f t="shared" si="0"/>
        <v>14890</v>
      </c>
      <c r="E35" s="346">
        <v>2790</v>
      </c>
      <c r="F35" s="345">
        <v>3249</v>
      </c>
      <c r="G35" s="347">
        <v>1499</v>
      </c>
      <c r="H35" s="346">
        <v>1884</v>
      </c>
      <c r="I35" s="346">
        <v>126</v>
      </c>
      <c r="J35" s="345">
        <v>253</v>
      </c>
      <c r="K35" s="347">
        <v>857</v>
      </c>
      <c r="L35" s="346">
        <v>55</v>
      </c>
      <c r="M35" s="346">
        <v>283</v>
      </c>
      <c r="N35" s="345">
        <v>844</v>
      </c>
      <c r="O35" s="347">
        <v>42</v>
      </c>
      <c r="P35" s="345">
        <v>58</v>
      </c>
      <c r="Q35" s="347">
        <v>576</v>
      </c>
      <c r="R35" s="346">
        <v>61</v>
      </c>
      <c r="S35" s="346">
        <v>588</v>
      </c>
      <c r="T35" s="345">
        <v>233</v>
      </c>
      <c r="U35" s="347">
        <v>49</v>
      </c>
      <c r="V35" s="346">
        <v>841</v>
      </c>
      <c r="W35" s="346">
        <v>41</v>
      </c>
      <c r="X35" s="345">
        <v>50</v>
      </c>
      <c r="Y35" s="347">
        <v>45</v>
      </c>
      <c r="Z35" s="346">
        <v>91</v>
      </c>
      <c r="AA35" s="346">
        <v>42</v>
      </c>
      <c r="AB35" s="345">
        <v>40</v>
      </c>
      <c r="AC35" s="347">
        <v>22</v>
      </c>
      <c r="AD35" s="346">
        <v>22</v>
      </c>
      <c r="AE35" s="346">
        <v>72</v>
      </c>
      <c r="AF35" s="345">
        <v>60</v>
      </c>
      <c r="AG35" s="347">
        <v>36</v>
      </c>
      <c r="AH35" s="346">
        <v>11</v>
      </c>
      <c r="AI35" s="346">
        <v>28</v>
      </c>
      <c r="AJ35" s="345">
        <v>24</v>
      </c>
      <c r="AK35" s="347">
        <v>10</v>
      </c>
      <c r="AL35" s="346">
        <v>14</v>
      </c>
      <c r="AM35" s="346">
        <v>13</v>
      </c>
      <c r="AN35" s="345">
        <v>45</v>
      </c>
      <c r="AO35" s="347">
        <v>13</v>
      </c>
      <c r="AP35" s="346">
        <v>18</v>
      </c>
      <c r="AQ35" s="346">
        <v>15</v>
      </c>
      <c r="AR35" s="348">
        <v>18</v>
      </c>
    </row>
    <row r="36" spans="1:45" x14ac:dyDescent="0.2">
      <c r="A36" s="342" t="s">
        <v>24</v>
      </c>
      <c r="B36" s="343" t="s">
        <v>39</v>
      </c>
      <c r="C36" s="344">
        <v>66571</v>
      </c>
      <c r="D36" s="345">
        <f t="shared" si="0"/>
        <v>21457</v>
      </c>
      <c r="E36" s="346">
        <v>5675</v>
      </c>
      <c r="F36" s="345">
        <v>3806</v>
      </c>
      <c r="G36" s="347">
        <v>3174</v>
      </c>
      <c r="H36" s="346">
        <v>3719</v>
      </c>
      <c r="I36" s="346">
        <v>904</v>
      </c>
      <c r="J36" s="345">
        <v>1158</v>
      </c>
      <c r="K36" s="347">
        <v>5057</v>
      </c>
      <c r="L36" s="346">
        <v>467</v>
      </c>
      <c r="M36" s="346">
        <v>1455</v>
      </c>
      <c r="N36" s="345">
        <v>2835</v>
      </c>
      <c r="O36" s="347">
        <v>532</v>
      </c>
      <c r="P36" s="345">
        <v>521</v>
      </c>
      <c r="Q36" s="347">
        <v>1746</v>
      </c>
      <c r="R36" s="346">
        <v>778</v>
      </c>
      <c r="S36" s="346">
        <v>863</v>
      </c>
      <c r="T36" s="345">
        <v>1203</v>
      </c>
      <c r="U36" s="347">
        <v>857</v>
      </c>
      <c r="V36" s="346">
        <v>976</v>
      </c>
      <c r="W36" s="346">
        <v>507</v>
      </c>
      <c r="X36" s="345">
        <v>589</v>
      </c>
      <c r="Y36" s="347">
        <v>409</v>
      </c>
      <c r="Z36" s="346">
        <v>907</v>
      </c>
      <c r="AA36" s="346">
        <v>508</v>
      </c>
      <c r="AB36" s="345">
        <v>545</v>
      </c>
      <c r="AC36" s="347">
        <v>572</v>
      </c>
      <c r="AD36" s="346">
        <v>599</v>
      </c>
      <c r="AE36" s="346">
        <v>850</v>
      </c>
      <c r="AF36" s="345">
        <v>913</v>
      </c>
      <c r="AG36" s="347">
        <v>261</v>
      </c>
      <c r="AH36" s="346">
        <v>237</v>
      </c>
      <c r="AI36" s="346">
        <v>228</v>
      </c>
      <c r="AJ36" s="345">
        <v>224</v>
      </c>
      <c r="AK36" s="347">
        <v>110</v>
      </c>
      <c r="AL36" s="346">
        <v>281</v>
      </c>
      <c r="AM36" s="346">
        <v>148</v>
      </c>
      <c r="AN36" s="345">
        <v>209</v>
      </c>
      <c r="AO36" s="347">
        <v>350</v>
      </c>
      <c r="AP36" s="346">
        <v>305</v>
      </c>
      <c r="AQ36" s="346">
        <v>344</v>
      </c>
      <c r="AR36" s="348">
        <v>292</v>
      </c>
    </row>
    <row r="37" spans="1:45" x14ac:dyDescent="0.2">
      <c r="A37" s="342" t="s">
        <v>25</v>
      </c>
      <c r="B37" s="343" t="s">
        <v>40</v>
      </c>
      <c r="C37" s="344">
        <v>138126</v>
      </c>
      <c r="D37" s="345">
        <f t="shared" si="0"/>
        <v>43795</v>
      </c>
      <c r="E37" s="346">
        <v>12968</v>
      </c>
      <c r="F37" s="345">
        <v>7577</v>
      </c>
      <c r="G37" s="347">
        <v>5322</v>
      </c>
      <c r="H37" s="346">
        <v>16151</v>
      </c>
      <c r="I37" s="346">
        <v>1121</v>
      </c>
      <c r="J37" s="345">
        <v>2875</v>
      </c>
      <c r="K37" s="347">
        <v>3760</v>
      </c>
      <c r="L37" s="346">
        <v>801</v>
      </c>
      <c r="M37" s="346">
        <v>2473</v>
      </c>
      <c r="N37" s="345">
        <v>4941</v>
      </c>
      <c r="O37" s="347">
        <v>1206</v>
      </c>
      <c r="P37" s="345">
        <v>950</v>
      </c>
      <c r="Q37" s="347">
        <v>4818</v>
      </c>
      <c r="R37" s="346">
        <v>1783</v>
      </c>
      <c r="S37" s="346">
        <v>1571</v>
      </c>
      <c r="T37" s="345">
        <v>2837</v>
      </c>
      <c r="U37" s="347">
        <v>931</v>
      </c>
      <c r="V37" s="346">
        <v>3683</v>
      </c>
      <c r="W37" s="346">
        <v>1038</v>
      </c>
      <c r="X37" s="345">
        <v>1159</v>
      </c>
      <c r="Y37" s="347">
        <v>608</v>
      </c>
      <c r="Z37" s="346">
        <v>1894</v>
      </c>
      <c r="AA37" s="346">
        <v>991</v>
      </c>
      <c r="AB37" s="345">
        <v>918</v>
      </c>
      <c r="AC37" s="347">
        <v>1045</v>
      </c>
      <c r="AD37" s="346">
        <v>957</v>
      </c>
      <c r="AE37" s="346">
        <v>1412</v>
      </c>
      <c r="AF37" s="345">
        <v>1939</v>
      </c>
      <c r="AG37" s="347">
        <v>770</v>
      </c>
      <c r="AH37" s="346">
        <v>637</v>
      </c>
      <c r="AI37" s="346">
        <v>716</v>
      </c>
      <c r="AJ37" s="345">
        <v>766</v>
      </c>
      <c r="AK37" s="347">
        <v>305</v>
      </c>
      <c r="AL37" s="346">
        <v>561</v>
      </c>
      <c r="AM37" s="346">
        <v>250</v>
      </c>
      <c r="AN37" s="345">
        <v>557</v>
      </c>
      <c r="AO37" s="347">
        <v>649</v>
      </c>
      <c r="AP37" s="346">
        <v>398</v>
      </c>
      <c r="AQ37" s="346">
        <v>625</v>
      </c>
      <c r="AR37" s="348">
        <v>368</v>
      </c>
    </row>
    <row r="38" spans="1:45" x14ac:dyDescent="0.2">
      <c r="A38" s="342" t="s">
        <v>26</v>
      </c>
      <c r="B38" s="343" t="s">
        <v>481</v>
      </c>
      <c r="C38" s="344">
        <v>297763</v>
      </c>
      <c r="D38" s="345">
        <f t="shared" si="0"/>
        <v>88946</v>
      </c>
      <c r="E38" s="346">
        <v>29406</v>
      </c>
      <c r="F38" s="345">
        <v>23893</v>
      </c>
      <c r="G38" s="347">
        <v>15856</v>
      </c>
      <c r="H38" s="346">
        <v>23984</v>
      </c>
      <c r="I38" s="346">
        <v>3407</v>
      </c>
      <c r="J38" s="345">
        <v>4333</v>
      </c>
      <c r="K38" s="347">
        <v>9314</v>
      </c>
      <c r="L38" s="346">
        <v>1963</v>
      </c>
      <c r="M38" s="346">
        <v>4830</v>
      </c>
      <c r="N38" s="345">
        <v>13053</v>
      </c>
      <c r="O38" s="347">
        <v>3234</v>
      </c>
      <c r="P38" s="345">
        <v>2394</v>
      </c>
      <c r="Q38" s="347">
        <v>11091</v>
      </c>
      <c r="R38" s="346">
        <v>4394</v>
      </c>
      <c r="S38" s="346">
        <v>3774</v>
      </c>
      <c r="T38" s="345">
        <v>8092</v>
      </c>
      <c r="U38" s="347">
        <v>3462</v>
      </c>
      <c r="V38" s="346">
        <v>5844</v>
      </c>
      <c r="W38" s="346">
        <v>2145</v>
      </c>
      <c r="X38" s="345">
        <v>2225</v>
      </c>
      <c r="Y38" s="347">
        <v>1968</v>
      </c>
      <c r="Z38" s="346">
        <v>3593</v>
      </c>
      <c r="AA38" s="346">
        <v>2285</v>
      </c>
      <c r="AB38" s="345">
        <v>1857</v>
      </c>
      <c r="AC38" s="347">
        <v>2560</v>
      </c>
      <c r="AD38" s="346">
        <v>2029</v>
      </c>
      <c r="AE38" s="346">
        <v>1810</v>
      </c>
      <c r="AF38" s="345">
        <v>4086</v>
      </c>
      <c r="AG38" s="347">
        <v>1453</v>
      </c>
      <c r="AH38" s="346">
        <v>1134</v>
      </c>
      <c r="AI38" s="346">
        <v>1621</v>
      </c>
      <c r="AJ38" s="345">
        <v>1027</v>
      </c>
      <c r="AK38" s="347">
        <v>332</v>
      </c>
      <c r="AL38" s="346">
        <v>1054</v>
      </c>
      <c r="AM38" s="346">
        <v>655</v>
      </c>
      <c r="AN38" s="345">
        <v>1084</v>
      </c>
      <c r="AO38" s="347">
        <v>710</v>
      </c>
      <c r="AP38" s="346">
        <v>1446</v>
      </c>
      <c r="AQ38" s="346">
        <v>767</v>
      </c>
      <c r="AR38" s="348">
        <v>652</v>
      </c>
    </row>
    <row r="39" spans="1:45" x14ac:dyDescent="0.2">
      <c r="A39" s="342" t="s">
        <v>51</v>
      </c>
      <c r="B39" s="343" t="s">
        <v>536</v>
      </c>
      <c r="C39" s="344">
        <v>24412</v>
      </c>
      <c r="D39" s="345">
        <f t="shared" si="0"/>
        <v>7105</v>
      </c>
      <c r="E39" s="346">
        <v>2880</v>
      </c>
      <c r="F39" s="345">
        <v>943</v>
      </c>
      <c r="G39" s="347">
        <v>900</v>
      </c>
      <c r="H39" s="346">
        <v>1300</v>
      </c>
      <c r="I39" s="346">
        <v>340</v>
      </c>
      <c r="J39" s="345">
        <v>185</v>
      </c>
      <c r="K39" s="347">
        <v>528</v>
      </c>
      <c r="L39" s="346">
        <v>183</v>
      </c>
      <c r="M39" s="346">
        <v>721</v>
      </c>
      <c r="N39" s="345">
        <v>924</v>
      </c>
      <c r="O39" s="347">
        <v>301</v>
      </c>
      <c r="P39" s="345">
        <v>345</v>
      </c>
      <c r="Q39" s="347">
        <v>591</v>
      </c>
      <c r="R39" s="346">
        <v>414</v>
      </c>
      <c r="S39" s="346">
        <v>357</v>
      </c>
      <c r="T39" s="345">
        <v>316</v>
      </c>
      <c r="U39" s="347">
        <v>257</v>
      </c>
      <c r="V39" s="346">
        <v>504</v>
      </c>
      <c r="W39" s="346">
        <v>317</v>
      </c>
      <c r="X39" s="345">
        <v>325</v>
      </c>
      <c r="Y39" s="347">
        <v>245</v>
      </c>
      <c r="Z39" s="346">
        <v>629</v>
      </c>
      <c r="AA39" s="346">
        <v>432</v>
      </c>
      <c r="AB39" s="345">
        <v>287</v>
      </c>
      <c r="AC39" s="347">
        <v>432</v>
      </c>
      <c r="AD39" s="346">
        <v>372</v>
      </c>
      <c r="AE39" s="346">
        <v>321</v>
      </c>
      <c r="AF39" s="345">
        <v>555</v>
      </c>
      <c r="AG39" s="347">
        <v>71</v>
      </c>
      <c r="AH39" s="346">
        <v>199</v>
      </c>
      <c r="AI39" s="346">
        <v>97</v>
      </c>
      <c r="AJ39" s="345">
        <v>92</v>
      </c>
      <c r="AK39" s="347">
        <v>69</v>
      </c>
      <c r="AL39" s="346">
        <v>115</v>
      </c>
      <c r="AM39" s="346">
        <v>112</v>
      </c>
      <c r="AN39" s="345">
        <v>81</v>
      </c>
      <c r="AO39" s="347">
        <v>108</v>
      </c>
      <c r="AP39" s="346">
        <v>149</v>
      </c>
      <c r="AQ39" s="346">
        <v>159</v>
      </c>
      <c r="AR39" s="348">
        <v>151</v>
      </c>
    </row>
    <row r="40" spans="1:45" x14ac:dyDescent="0.2">
      <c r="A40" s="342" t="s">
        <v>194</v>
      </c>
      <c r="B40" s="343" t="s">
        <v>41</v>
      </c>
      <c r="C40" s="344">
        <v>223814</v>
      </c>
      <c r="D40" s="345">
        <f t="shared" si="0"/>
        <v>82167</v>
      </c>
      <c r="E40" s="346">
        <v>23856</v>
      </c>
      <c r="F40" s="345">
        <v>20433</v>
      </c>
      <c r="G40" s="347">
        <v>10079</v>
      </c>
      <c r="H40" s="346">
        <v>13233</v>
      </c>
      <c r="I40" s="346">
        <v>1516</v>
      </c>
      <c r="J40" s="345">
        <v>3636</v>
      </c>
      <c r="K40" s="347">
        <v>4949</v>
      </c>
      <c r="L40" s="346">
        <v>933</v>
      </c>
      <c r="M40" s="346">
        <v>3211</v>
      </c>
      <c r="N40" s="345">
        <v>8567</v>
      </c>
      <c r="O40" s="347">
        <v>1103</v>
      </c>
      <c r="P40" s="345">
        <v>1505</v>
      </c>
      <c r="Q40" s="347">
        <v>6040</v>
      </c>
      <c r="R40" s="346">
        <v>1641</v>
      </c>
      <c r="S40" s="346">
        <v>11242</v>
      </c>
      <c r="T40" s="345">
        <v>3538</v>
      </c>
      <c r="U40" s="347">
        <v>1099</v>
      </c>
      <c r="V40" s="346">
        <v>3286</v>
      </c>
      <c r="W40" s="346">
        <v>1778</v>
      </c>
      <c r="X40" s="345">
        <v>1021</v>
      </c>
      <c r="Y40" s="347">
        <v>787</v>
      </c>
      <c r="Z40" s="346">
        <v>1865</v>
      </c>
      <c r="AA40" s="346">
        <v>953</v>
      </c>
      <c r="AB40" s="345">
        <v>1147</v>
      </c>
      <c r="AC40" s="347">
        <v>746</v>
      </c>
      <c r="AD40" s="346">
        <v>1017</v>
      </c>
      <c r="AE40" s="346">
        <v>1255</v>
      </c>
      <c r="AF40" s="345">
        <v>2642</v>
      </c>
      <c r="AG40" s="347">
        <v>617</v>
      </c>
      <c r="AH40" s="346">
        <v>461</v>
      </c>
      <c r="AI40" s="346">
        <v>769</v>
      </c>
      <c r="AJ40" s="345">
        <v>1621</v>
      </c>
      <c r="AK40" s="347">
        <v>227</v>
      </c>
      <c r="AL40" s="346">
        <v>479</v>
      </c>
      <c r="AM40" s="346">
        <v>142</v>
      </c>
      <c r="AN40" s="345">
        <v>566</v>
      </c>
      <c r="AO40" s="347">
        <v>624</v>
      </c>
      <c r="AP40" s="346">
        <v>2089</v>
      </c>
      <c r="AQ40" s="346">
        <v>390</v>
      </c>
      <c r="AR40" s="348">
        <v>584</v>
      </c>
    </row>
    <row r="41" spans="1:45" x14ac:dyDescent="0.2">
      <c r="A41" s="342" t="s">
        <v>200</v>
      </c>
      <c r="B41" s="343" t="s">
        <v>42</v>
      </c>
      <c r="C41" s="344">
        <v>341198</v>
      </c>
      <c r="D41" s="345">
        <f>C41-SUM(E41:AR41)</f>
        <v>114877</v>
      </c>
      <c r="E41" s="346">
        <v>35465</v>
      </c>
      <c r="F41" s="345">
        <v>27676</v>
      </c>
      <c r="G41" s="347">
        <v>15061</v>
      </c>
      <c r="H41" s="346">
        <v>27050</v>
      </c>
      <c r="I41" s="346">
        <v>3759</v>
      </c>
      <c r="J41" s="345">
        <v>4521</v>
      </c>
      <c r="K41" s="347">
        <v>9834</v>
      </c>
      <c r="L41" s="346">
        <v>1549</v>
      </c>
      <c r="M41" s="346">
        <v>7789</v>
      </c>
      <c r="N41" s="345">
        <v>13853</v>
      </c>
      <c r="O41" s="347">
        <v>2911</v>
      </c>
      <c r="P41" s="345">
        <v>2566</v>
      </c>
      <c r="Q41" s="347">
        <v>9760</v>
      </c>
      <c r="R41" s="346">
        <v>5091</v>
      </c>
      <c r="S41" s="346">
        <v>4340</v>
      </c>
      <c r="T41" s="345">
        <v>6066</v>
      </c>
      <c r="U41" s="347">
        <v>2737</v>
      </c>
      <c r="V41" s="346">
        <v>6638</v>
      </c>
      <c r="W41" s="346">
        <v>2283</v>
      </c>
      <c r="X41" s="345">
        <v>2907</v>
      </c>
      <c r="Y41" s="347">
        <v>1372</v>
      </c>
      <c r="Z41" s="346">
        <v>3235</v>
      </c>
      <c r="AA41" s="346">
        <v>3319</v>
      </c>
      <c r="AB41" s="345">
        <v>1890</v>
      </c>
      <c r="AC41" s="347">
        <v>3548</v>
      </c>
      <c r="AD41" s="346">
        <v>1930</v>
      </c>
      <c r="AE41" s="346">
        <v>3326</v>
      </c>
      <c r="AF41" s="345">
        <v>3672</v>
      </c>
      <c r="AG41" s="347">
        <v>1048</v>
      </c>
      <c r="AH41" s="346">
        <v>996</v>
      </c>
      <c r="AI41" s="346">
        <v>1300</v>
      </c>
      <c r="AJ41" s="345">
        <v>1257</v>
      </c>
      <c r="AK41" s="347">
        <v>394</v>
      </c>
      <c r="AL41" s="346">
        <v>1284</v>
      </c>
      <c r="AM41" s="346">
        <v>513</v>
      </c>
      <c r="AN41" s="345">
        <v>1311</v>
      </c>
      <c r="AO41" s="347">
        <v>652</v>
      </c>
      <c r="AP41" s="346">
        <v>973</v>
      </c>
      <c r="AQ41" s="346">
        <v>1192</v>
      </c>
      <c r="AR41" s="348">
        <v>1253</v>
      </c>
    </row>
    <row r="42" spans="1:45" x14ac:dyDescent="0.2">
      <c r="A42" s="342" t="s">
        <v>201</v>
      </c>
      <c r="B42" s="343" t="s">
        <v>282</v>
      </c>
      <c r="C42" s="344">
        <v>0</v>
      </c>
      <c r="D42" s="345">
        <v>0</v>
      </c>
      <c r="E42" s="346">
        <v>0</v>
      </c>
      <c r="F42" s="345">
        <v>0</v>
      </c>
      <c r="G42" s="347">
        <v>0</v>
      </c>
      <c r="H42" s="346">
        <v>0</v>
      </c>
      <c r="I42" s="346">
        <v>0</v>
      </c>
      <c r="J42" s="345">
        <v>0</v>
      </c>
      <c r="K42" s="347">
        <v>0</v>
      </c>
      <c r="L42" s="346">
        <v>0</v>
      </c>
      <c r="M42" s="346">
        <v>0</v>
      </c>
      <c r="N42" s="345">
        <v>0</v>
      </c>
      <c r="O42" s="347">
        <v>0</v>
      </c>
      <c r="P42" s="345">
        <v>0</v>
      </c>
      <c r="Q42" s="347">
        <v>0</v>
      </c>
      <c r="R42" s="346">
        <v>0</v>
      </c>
      <c r="S42" s="346">
        <v>0</v>
      </c>
      <c r="T42" s="345">
        <v>0</v>
      </c>
      <c r="U42" s="347">
        <v>0</v>
      </c>
      <c r="V42" s="346">
        <v>0</v>
      </c>
      <c r="W42" s="346">
        <v>0</v>
      </c>
      <c r="X42" s="345">
        <v>0</v>
      </c>
      <c r="Y42" s="347">
        <v>0</v>
      </c>
      <c r="Z42" s="346">
        <v>0</v>
      </c>
      <c r="AA42" s="346">
        <v>0</v>
      </c>
      <c r="AB42" s="345">
        <v>0</v>
      </c>
      <c r="AC42" s="347">
        <v>0</v>
      </c>
      <c r="AD42" s="346">
        <v>0</v>
      </c>
      <c r="AE42" s="346">
        <v>0</v>
      </c>
      <c r="AF42" s="345">
        <v>0</v>
      </c>
      <c r="AG42" s="347">
        <v>0</v>
      </c>
      <c r="AH42" s="346">
        <v>0</v>
      </c>
      <c r="AI42" s="346">
        <v>0</v>
      </c>
      <c r="AJ42" s="345">
        <v>0</v>
      </c>
      <c r="AK42" s="347">
        <v>0</v>
      </c>
      <c r="AL42" s="346">
        <v>0</v>
      </c>
      <c r="AM42" s="346">
        <v>0</v>
      </c>
      <c r="AN42" s="345">
        <v>0</v>
      </c>
      <c r="AO42" s="347">
        <v>0</v>
      </c>
      <c r="AP42" s="346">
        <v>0</v>
      </c>
      <c r="AQ42" s="346">
        <v>0</v>
      </c>
      <c r="AR42" s="348">
        <v>0</v>
      </c>
      <c r="AS42" s="329" t="s">
        <v>537</v>
      </c>
    </row>
    <row r="43" spans="1:45" x14ac:dyDescent="0.2">
      <c r="A43" s="342" t="s">
        <v>202</v>
      </c>
      <c r="B43" s="343" t="s">
        <v>283</v>
      </c>
      <c r="C43" s="344">
        <v>434</v>
      </c>
      <c r="D43" s="345">
        <f>C43-SUM(E43:AR43)</f>
        <v>110</v>
      </c>
      <c r="E43" s="346">
        <v>42</v>
      </c>
      <c r="F43" s="345">
        <v>18</v>
      </c>
      <c r="G43" s="347">
        <v>21</v>
      </c>
      <c r="H43" s="346">
        <v>53</v>
      </c>
      <c r="I43" s="346">
        <v>2</v>
      </c>
      <c r="J43" s="345">
        <v>14</v>
      </c>
      <c r="K43" s="347">
        <v>13</v>
      </c>
      <c r="L43" s="346">
        <v>2</v>
      </c>
      <c r="M43" s="346">
        <v>9</v>
      </c>
      <c r="N43" s="345">
        <v>23</v>
      </c>
      <c r="O43" s="347">
        <v>2</v>
      </c>
      <c r="P43" s="345">
        <v>3</v>
      </c>
      <c r="Q43" s="347">
        <v>17</v>
      </c>
      <c r="R43" s="346">
        <v>6</v>
      </c>
      <c r="S43" s="346">
        <v>8</v>
      </c>
      <c r="T43" s="345">
        <v>12</v>
      </c>
      <c r="U43" s="347">
        <v>3</v>
      </c>
      <c r="V43" s="346">
        <v>12</v>
      </c>
      <c r="W43" s="346">
        <v>4</v>
      </c>
      <c r="X43" s="345">
        <v>5</v>
      </c>
      <c r="Y43" s="347">
        <v>2</v>
      </c>
      <c r="Z43" s="346">
        <v>6</v>
      </c>
      <c r="AA43" s="346">
        <v>5</v>
      </c>
      <c r="AB43" s="345">
        <v>2</v>
      </c>
      <c r="AC43" s="347">
        <v>4</v>
      </c>
      <c r="AD43" s="346">
        <v>3</v>
      </c>
      <c r="AE43" s="346">
        <v>5</v>
      </c>
      <c r="AF43" s="345">
        <v>7</v>
      </c>
      <c r="AG43" s="347">
        <v>3</v>
      </c>
      <c r="AH43" s="346">
        <v>2</v>
      </c>
      <c r="AI43" s="346">
        <v>2</v>
      </c>
      <c r="AJ43" s="345">
        <v>3</v>
      </c>
      <c r="AK43" s="347">
        <v>0</v>
      </c>
      <c r="AL43" s="346">
        <v>2</v>
      </c>
      <c r="AM43" s="346">
        <v>1</v>
      </c>
      <c r="AN43" s="345">
        <v>2</v>
      </c>
      <c r="AO43" s="347">
        <v>2</v>
      </c>
      <c r="AP43" s="346">
        <v>1</v>
      </c>
      <c r="AQ43" s="346">
        <v>2</v>
      </c>
      <c r="AR43" s="348">
        <v>1</v>
      </c>
    </row>
    <row r="44" spans="1:45" x14ac:dyDescent="0.2">
      <c r="A44" s="349"/>
      <c r="B44" s="350" t="s">
        <v>538</v>
      </c>
      <c r="C44" s="351">
        <f>SUM(C5:C43)</f>
        <v>2516012</v>
      </c>
      <c r="D44" s="352">
        <f>SUM(D5:D43)</f>
        <v>773646</v>
      </c>
      <c r="E44" s="353">
        <f t="shared" ref="E44:AR44" si="1">SUM(E5:E43)</f>
        <v>286690</v>
      </c>
      <c r="F44" s="352">
        <f t="shared" si="1"/>
        <v>205034</v>
      </c>
      <c r="G44" s="354">
        <f t="shared" si="1"/>
        <v>114013</v>
      </c>
      <c r="H44" s="353">
        <f t="shared" si="1"/>
        <v>163870</v>
      </c>
      <c r="I44" s="353">
        <f t="shared" si="1"/>
        <v>25369</v>
      </c>
      <c r="J44" s="352">
        <f t="shared" si="1"/>
        <v>27463</v>
      </c>
      <c r="K44" s="354">
        <f t="shared" si="1"/>
        <v>79497</v>
      </c>
      <c r="L44" s="353">
        <f t="shared" si="1"/>
        <v>14190</v>
      </c>
      <c r="M44" s="353">
        <f t="shared" si="1"/>
        <v>48548</v>
      </c>
      <c r="N44" s="352">
        <f t="shared" si="1"/>
        <v>105721</v>
      </c>
      <c r="O44" s="354">
        <f t="shared" si="1"/>
        <v>22533</v>
      </c>
      <c r="P44" s="352">
        <f t="shared" si="1"/>
        <v>20121</v>
      </c>
      <c r="Q44" s="354">
        <f t="shared" si="1"/>
        <v>60589</v>
      </c>
      <c r="R44" s="353">
        <f t="shared" si="1"/>
        <v>39078</v>
      </c>
      <c r="S44" s="353">
        <f t="shared" si="1"/>
        <v>52735</v>
      </c>
      <c r="T44" s="352">
        <f t="shared" si="1"/>
        <v>42544</v>
      </c>
      <c r="U44" s="354">
        <f t="shared" si="1"/>
        <v>26737</v>
      </c>
      <c r="V44" s="353">
        <f t="shared" si="1"/>
        <v>46572</v>
      </c>
      <c r="W44" s="353">
        <f t="shared" si="1"/>
        <v>27308</v>
      </c>
      <c r="X44" s="352">
        <f t="shared" si="1"/>
        <v>21411</v>
      </c>
      <c r="Y44" s="354">
        <f t="shared" si="1"/>
        <v>12486</v>
      </c>
      <c r="Z44" s="353">
        <f t="shared" si="1"/>
        <v>35143</v>
      </c>
      <c r="AA44" s="353">
        <f t="shared" si="1"/>
        <v>27629</v>
      </c>
      <c r="AB44" s="352">
        <f t="shared" si="1"/>
        <v>17044</v>
      </c>
      <c r="AC44" s="354">
        <f t="shared" si="1"/>
        <v>22213</v>
      </c>
      <c r="AD44" s="353">
        <f t="shared" si="1"/>
        <v>18548</v>
      </c>
      <c r="AE44" s="353">
        <f t="shared" si="1"/>
        <v>26439</v>
      </c>
      <c r="AF44" s="352">
        <f t="shared" si="1"/>
        <v>38477</v>
      </c>
      <c r="AG44" s="354">
        <f t="shared" si="1"/>
        <v>8500</v>
      </c>
      <c r="AH44" s="353">
        <f t="shared" si="1"/>
        <v>9756</v>
      </c>
      <c r="AI44" s="353">
        <f t="shared" si="1"/>
        <v>16207</v>
      </c>
      <c r="AJ44" s="352">
        <f t="shared" si="1"/>
        <v>12848</v>
      </c>
      <c r="AK44" s="354">
        <f t="shared" si="1"/>
        <v>4534</v>
      </c>
      <c r="AL44" s="353">
        <f t="shared" si="1"/>
        <v>13373</v>
      </c>
      <c r="AM44" s="353">
        <f t="shared" si="1"/>
        <v>4407</v>
      </c>
      <c r="AN44" s="352">
        <f t="shared" si="1"/>
        <v>11384</v>
      </c>
      <c r="AO44" s="354">
        <f t="shared" si="1"/>
        <v>6226</v>
      </c>
      <c r="AP44" s="353">
        <f t="shared" si="1"/>
        <v>10035</v>
      </c>
      <c r="AQ44" s="353">
        <f t="shared" si="1"/>
        <v>8805</v>
      </c>
      <c r="AR44" s="355">
        <f t="shared" si="1"/>
        <v>7916</v>
      </c>
      <c r="AS44" s="356"/>
    </row>
    <row r="45" spans="1:45" x14ac:dyDescent="0.2">
      <c r="A45" s="327"/>
      <c r="B45" s="327"/>
      <c r="C45" s="357"/>
      <c r="D45" s="357" t="s">
        <v>539</v>
      </c>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row>
    <row r="46" spans="1:45" x14ac:dyDescent="0.2">
      <c r="A46" s="327"/>
      <c r="B46" s="327"/>
      <c r="C46" s="357"/>
      <c r="D46" s="327"/>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row>
    <row r="47" spans="1:45" x14ac:dyDescent="0.2">
      <c r="A47" s="325" t="s">
        <v>540</v>
      </c>
      <c r="B47" s="326"/>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row>
    <row r="48" spans="1:45" x14ac:dyDescent="0.2">
      <c r="A48" s="326" t="s">
        <v>177</v>
      </c>
      <c r="B48" s="326" t="s">
        <v>541</v>
      </c>
      <c r="C48" s="327"/>
      <c r="D48" s="327"/>
      <c r="E48" s="327" t="s">
        <v>177</v>
      </c>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t="s">
        <v>489</v>
      </c>
      <c r="AR48" s="327"/>
    </row>
    <row r="49" spans="1:44" ht="13.5" customHeight="1" x14ac:dyDescent="0.2">
      <c r="A49" s="460" t="s">
        <v>490</v>
      </c>
      <c r="B49" s="462"/>
      <c r="C49" s="330" t="s">
        <v>491</v>
      </c>
      <c r="D49" s="332" t="s">
        <v>133</v>
      </c>
      <c r="E49" s="332" t="s">
        <v>492</v>
      </c>
      <c r="F49" s="331" t="s">
        <v>493</v>
      </c>
      <c r="G49" s="333" t="s">
        <v>494</v>
      </c>
      <c r="H49" s="332" t="s">
        <v>495</v>
      </c>
      <c r="I49" s="332" t="s">
        <v>496</v>
      </c>
      <c r="J49" s="331" t="s">
        <v>497</v>
      </c>
      <c r="K49" s="333" t="s">
        <v>498</v>
      </c>
      <c r="L49" s="332" t="s">
        <v>499</v>
      </c>
      <c r="M49" s="332" t="s">
        <v>500</v>
      </c>
      <c r="N49" s="331" t="s">
        <v>501</v>
      </c>
      <c r="O49" s="333" t="s">
        <v>502</v>
      </c>
      <c r="P49" s="332" t="s">
        <v>503</v>
      </c>
      <c r="Q49" s="332" t="s">
        <v>504</v>
      </c>
      <c r="R49" s="331" t="s">
        <v>505</v>
      </c>
      <c r="S49" s="333" t="s">
        <v>506</v>
      </c>
      <c r="T49" s="332" t="s">
        <v>507</v>
      </c>
      <c r="U49" s="332" t="s">
        <v>508</v>
      </c>
      <c r="V49" s="331" t="s">
        <v>509</v>
      </c>
      <c r="W49" s="333" t="s">
        <v>510</v>
      </c>
      <c r="X49" s="332" t="s">
        <v>511</v>
      </c>
      <c r="Y49" s="332" t="s">
        <v>512</v>
      </c>
      <c r="Z49" s="331" t="s">
        <v>513</v>
      </c>
      <c r="AA49" s="333" t="s">
        <v>514</v>
      </c>
      <c r="AB49" s="332" t="s">
        <v>515</v>
      </c>
      <c r="AC49" s="332" t="s">
        <v>516</v>
      </c>
      <c r="AD49" s="331" t="s">
        <v>517</v>
      </c>
      <c r="AE49" s="333" t="s">
        <v>518</v>
      </c>
      <c r="AF49" s="332" t="s">
        <v>519</v>
      </c>
      <c r="AG49" s="332" t="s">
        <v>520</v>
      </c>
      <c r="AH49" s="331" t="s">
        <v>521</v>
      </c>
      <c r="AI49" s="333" t="s">
        <v>522</v>
      </c>
      <c r="AJ49" s="332" t="s">
        <v>523</v>
      </c>
      <c r="AK49" s="332" t="s">
        <v>524</v>
      </c>
      <c r="AL49" s="331" t="s">
        <v>525</v>
      </c>
      <c r="AM49" s="333" t="s">
        <v>526</v>
      </c>
      <c r="AN49" s="332" t="s">
        <v>527</v>
      </c>
      <c r="AO49" s="332" t="s">
        <v>528</v>
      </c>
      <c r="AP49" s="331" t="s">
        <v>529</v>
      </c>
      <c r="AQ49" s="333" t="s">
        <v>530</v>
      </c>
      <c r="AR49" s="334" t="s">
        <v>531</v>
      </c>
    </row>
    <row r="50" spans="1:44" ht="24" x14ac:dyDescent="0.2">
      <c r="A50" s="335"/>
      <c r="B50" s="358"/>
      <c r="C50" s="359" t="s">
        <v>542</v>
      </c>
      <c r="D50" s="360" t="s">
        <v>542</v>
      </c>
      <c r="E50" s="360" t="s">
        <v>542</v>
      </c>
      <c r="F50" s="361" t="s">
        <v>542</v>
      </c>
      <c r="G50" s="362" t="s">
        <v>542</v>
      </c>
      <c r="H50" s="360" t="s">
        <v>542</v>
      </c>
      <c r="I50" s="360" t="s">
        <v>542</v>
      </c>
      <c r="J50" s="361" t="s">
        <v>542</v>
      </c>
      <c r="K50" s="362" t="s">
        <v>542</v>
      </c>
      <c r="L50" s="360" t="s">
        <v>542</v>
      </c>
      <c r="M50" s="360" t="s">
        <v>542</v>
      </c>
      <c r="N50" s="361" t="s">
        <v>542</v>
      </c>
      <c r="O50" s="362" t="s">
        <v>542</v>
      </c>
      <c r="P50" s="360" t="s">
        <v>542</v>
      </c>
      <c r="Q50" s="360" t="s">
        <v>542</v>
      </c>
      <c r="R50" s="361" t="s">
        <v>542</v>
      </c>
      <c r="S50" s="362" t="s">
        <v>542</v>
      </c>
      <c r="T50" s="360" t="s">
        <v>542</v>
      </c>
      <c r="U50" s="360" t="s">
        <v>542</v>
      </c>
      <c r="V50" s="361" t="s">
        <v>542</v>
      </c>
      <c r="W50" s="362" t="s">
        <v>542</v>
      </c>
      <c r="X50" s="360" t="s">
        <v>542</v>
      </c>
      <c r="Y50" s="360" t="s">
        <v>542</v>
      </c>
      <c r="Z50" s="361" t="s">
        <v>542</v>
      </c>
      <c r="AA50" s="362" t="s">
        <v>542</v>
      </c>
      <c r="AB50" s="360" t="s">
        <v>542</v>
      </c>
      <c r="AC50" s="360" t="s">
        <v>542</v>
      </c>
      <c r="AD50" s="361" t="s">
        <v>542</v>
      </c>
      <c r="AE50" s="362" t="s">
        <v>542</v>
      </c>
      <c r="AF50" s="360" t="s">
        <v>542</v>
      </c>
      <c r="AG50" s="360" t="s">
        <v>542</v>
      </c>
      <c r="AH50" s="361" t="s">
        <v>542</v>
      </c>
      <c r="AI50" s="362" t="s">
        <v>542</v>
      </c>
      <c r="AJ50" s="360" t="s">
        <v>542</v>
      </c>
      <c r="AK50" s="360" t="s">
        <v>542</v>
      </c>
      <c r="AL50" s="361" t="s">
        <v>542</v>
      </c>
      <c r="AM50" s="362" t="s">
        <v>542</v>
      </c>
      <c r="AN50" s="360" t="s">
        <v>542</v>
      </c>
      <c r="AO50" s="360" t="s">
        <v>542</v>
      </c>
      <c r="AP50" s="361" t="s">
        <v>542</v>
      </c>
      <c r="AQ50" s="362" t="s">
        <v>542</v>
      </c>
      <c r="AR50" s="363" t="s">
        <v>542</v>
      </c>
    </row>
    <row r="51" spans="1:44" x14ac:dyDescent="0.2">
      <c r="A51" s="342" t="s">
        <v>263</v>
      </c>
      <c r="B51" s="326" t="s">
        <v>533</v>
      </c>
      <c r="C51" s="344">
        <v>32013</v>
      </c>
      <c r="D51" s="346">
        <v>5496</v>
      </c>
      <c r="E51" s="346">
        <v>920</v>
      </c>
      <c r="F51" s="345">
        <v>619</v>
      </c>
      <c r="G51" s="347">
        <v>541</v>
      </c>
      <c r="H51" s="346">
        <v>642</v>
      </c>
      <c r="I51" s="346">
        <v>875</v>
      </c>
      <c r="J51" s="345">
        <v>85</v>
      </c>
      <c r="K51" s="347">
        <v>567</v>
      </c>
      <c r="L51" s="346">
        <v>153</v>
      </c>
      <c r="M51" s="346">
        <v>1627</v>
      </c>
      <c r="N51" s="345">
        <v>689</v>
      </c>
      <c r="O51" s="347">
        <v>452</v>
      </c>
      <c r="P51" s="346">
        <v>119</v>
      </c>
      <c r="Q51" s="346">
        <v>716</v>
      </c>
      <c r="R51" s="345">
        <v>1569</v>
      </c>
      <c r="S51" s="347">
        <v>148</v>
      </c>
      <c r="T51" s="346">
        <v>368</v>
      </c>
      <c r="U51" s="346">
        <v>642</v>
      </c>
      <c r="V51" s="345">
        <v>806</v>
      </c>
      <c r="W51" s="347">
        <v>325</v>
      </c>
      <c r="X51" s="346">
        <v>1985</v>
      </c>
      <c r="Y51" s="346">
        <v>722</v>
      </c>
      <c r="Z51" s="345">
        <v>1460</v>
      </c>
      <c r="AA51" s="347">
        <v>4404</v>
      </c>
      <c r="AB51" s="346">
        <v>714</v>
      </c>
      <c r="AC51" s="346">
        <v>1642</v>
      </c>
      <c r="AD51" s="345">
        <v>459</v>
      </c>
      <c r="AE51" s="347">
        <v>569</v>
      </c>
      <c r="AF51" s="346">
        <v>705</v>
      </c>
      <c r="AG51" s="346">
        <v>251</v>
      </c>
      <c r="AH51" s="345">
        <v>328</v>
      </c>
      <c r="AI51" s="347">
        <v>473</v>
      </c>
      <c r="AJ51" s="346">
        <v>0</v>
      </c>
      <c r="AK51" s="346">
        <v>130</v>
      </c>
      <c r="AL51" s="345">
        <v>126</v>
      </c>
      <c r="AM51" s="347">
        <v>71</v>
      </c>
      <c r="AN51" s="346">
        <v>0</v>
      </c>
      <c r="AO51" s="346">
        <v>320</v>
      </c>
      <c r="AP51" s="345">
        <v>671</v>
      </c>
      <c r="AQ51" s="347">
        <v>635</v>
      </c>
      <c r="AR51" s="348">
        <v>664</v>
      </c>
    </row>
    <row r="52" spans="1:44" x14ac:dyDescent="0.2">
      <c r="A52" s="342" t="s">
        <v>219</v>
      </c>
      <c r="B52" s="326" t="s">
        <v>445</v>
      </c>
      <c r="C52" s="344">
        <v>924</v>
      </c>
      <c r="D52" s="346">
        <f t="shared" ref="D52:D86" si="2">C52-SUM(E52:AR52)</f>
        <v>52</v>
      </c>
      <c r="E52" s="346">
        <v>56</v>
      </c>
      <c r="F52" s="345">
        <v>0</v>
      </c>
      <c r="G52" s="347">
        <v>0</v>
      </c>
      <c r="H52" s="346">
        <v>7</v>
      </c>
      <c r="I52" s="346">
        <v>0</v>
      </c>
      <c r="J52" s="345">
        <v>0</v>
      </c>
      <c r="K52" s="347">
        <v>0</v>
      </c>
      <c r="L52" s="346">
        <v>0</v>
      </c>
      <c r="M52" s="346">
        <v>86</v>
      </c>
      <c r="N52" s="345">
        <v>0</v>
      </c>
      <c r="O52" s="347">
        <v>0</v>
      </c>
      <c r="P52" s="346">
        <v>6</v>
      </c>
      <c r="Q52" s="346">
        <v>0</v>
      </c>
      <c r="R52" s="345">
        <v>0</v>
      </c>
      <c r="S52" s="347">
        <v>0</v>
      </c>
      <c r="T52" s="346">
        <v>0</v>
      </c>
      <c r="U52" s="346">
        <v>0</v>
      </c>
      <c r="V52" s="345">
        <v>6</v>
      </c>
      <c r="W52" s="347">
        <v>0</v>
      </c>
      <c r="X52" s="346">
        <v>5</v>
      </c>
      <c r="Y52" s="346">
        <v>106</v>
      </c>
      <c r="Z52" s="345">
        <v>85</v>
      </c>
      <c r="AA52" s="347">
        <v>0</v>
      </c>
      <c r="AB52" s="346">
        <v>78</v>
      </c>
      <c r="AC52" s="346">
        <v>0</v>
      </c>
      <c r="AD52" s="345">
        <v>246</v>
      </c>
      <c r="AE52" s="347">
        <v>0</v>
      </c>
      <c r="AF52" s="346">
        <v>4</v>
      </c>
      <c r="AG52" s="346">
        <v>0</v>
      </c>
      <c r="AH52" s="345">
        <v>59</v>
      </c>
      <c r="AI52" s="347">
        <v>0</v>
      </c>
      <c r="AJ52" s="346">
        <v>0</v>
      </c>
      <c r="AK52" s="346">
        <v>0</v>
      </c>
      <c r="AL52" s="345">
        <v>14</v>
      </c>
      <c r="AM52" s="347">
        <v>47</v>
      </c>
      <c r="AN52" s="346">
        <v>0</v>
      </c>
      <c r="AO52" s="346">
        <v>2</v>
      </c>
      <c r="AP52" s="345">
        <v>7</v>
      </c>
      <c r="AQ52" s="347">
        <v>46</v>
      </c>
      <c r="AR52" s="348">
        <v>12</v>
      </c>
    </row>
    <row r="53" spans="1:44" x14ac:dyDescent="0.2">
      <c r="A53" s="342" t="s">
        <v>220</v>
      </c>
      <c r="B53" s="326" t="s">
        <v>249</v>
      </c>
      <c r="C53" s="344">
        <v>3104</v>
      </c>
      <c r="D53" s="346">
        <f t="shared" si="2"/>
        <v>252</v>
      </c>
      <c r="E53" s="346">
        <v>41</v>
      </c>
      <c r="F53" s="345">
        <v>0</v>
      </c>
      <c r="G53" s="347">
        <v>431</v>
      </c>
      <c r="H53" s="346">
        <v>0</v>
      </c>
      <c r="I53" s="346">
        <v>0</v>
      </c>
      <c r="J53" s="345">
        <v>0</v>
      </c>
      <c r="K53" s="347">
        <v>0</v>
      </c>
      <c r="L53" s="346">
        <v>52</v>
      </c>
      <c r="M53" s="346">
        <v>101</v>
      </c>
      <c r="N53" s="345">
        <v>0</v>
      </c>
      <c r="O53" s="347">
        <v>32</v>
      </c>
      <c r="P53" s="346">
        <v>0</v>
      </c>
      <c r="Q53" s="346">
        <v>0</v>
      </c>
      <c r="R53" s="345">
        <v>0</v>
      </c>
      <c r="S53" s="347">
        <v>18</v>
      </c>
      <c r="T53" s="346">
        <v>0</v>
      </c>
      <c r="U53" s="346">
        <v>0</v>
      </c>
      <c r="V53" s="345">
        <v>0</v>
      </c>
      <c r="W53" s="347">
        <v>0</v>
      </c>
      <c r="X53" s="346">
        <v>0</v>
      </c>
      <c r="Y53" s="346">
        <v>0</v>
      </c>
      <c r="Z53" s="345">
        <v>0</v>
      </c>
      <c r="AA53" s="347">
        <v>312</v>
      </c>
      <c r="AB53" s="346">
        <v>5</v>
      </c>
      <c r="AC53" s="346">
        <v>1208</v>
      </c>
      <c r="AD53" s="345">
        <v>11</v>
      </c>
      <c r="AE53" s="347">
        <v>0</v>
      </c>
      <c r="AF53" s="346">
        <v>155</v>
      </c>
      <c r="AG53" s="346">
        <v>0</v>
      </c>
      <c r="AH53" s="345">
        <v>0</v>
      </c>
      <c r="AI53" s="347">
        <v>0</v>
      </c>
      <c r="AJ53" s="346">
        <v>0</v>
      </c>
      <c r="AK53" s="346">
        <v>0</v>
      </c>
      <c r="AL53" s="345">
        <v>0</v>
      </c>
      <c r="AM53" s="347">
        <v>0</v>
      </c>
      <c r="AN53" s="346">
        <v>0</v>
      </c>
      <c r="AO53" s="346">
        <v>0</v>
      </c>
      <c r="AP53" s="345">
        <v>0</v>
      </c>
      <c r="AQ53" s="347">
        <v>347</v>
      </c>
      <c r="AR53" s="348">
        <v>139</v>
      </c>
    </row>
    <row r="54" spans="1:44" x14ac:dyDescent="0.2">
      <c r="A54" s="342" t="s">
        <v>221</v>
      </c>
      <c r="B54" s="326" t="s">
        <v>27</v>
      </c>
      <c r="C54" s="344">
        <v>240</v>
      </c>
      <c r="D54" s="346">
        <f t="shared" si="2"/>
        <v>17</v>
      </c>
      <c r="E54" s="346">
        <v>77</v>
      </c>
      <c r="F54" s="345">
        <v>15</v>
      </c>
      <c r="G54" s="347">
        <v>0</v>
      </c>
      <c r="H54" s="346">
        <v>4</v>
      </c>
      <c r="I54" s="346">
        <v>2</v>
      </c>
      <c r="J54" s="345">
        <v>0</v>
      </c>
      <c r="K54" s="347">
        <v>0</v>
      </c>
      <c r="L54" s="346">
        <v>3</v>
      </c>
      <c r="M54" s="346">
        <v>0</v>
      </c>
      <c r="N54" s="345">
        <v>0</v>
      </c>
      <c r="O54" s="347">
        <v>19</v>
      </c>
      <c r="P54" s="346">
        <v>1</v>
      </c>
      <c r="Q54" s="346">
        <v>0</v>
      </c>
      <c r="R54" s="345">
        <v>0</v>
      </c>
      <c r="S54" s="347">
        <v>3</v>
      </c>
      <c r="T54" s="346">
        <v>0</v>
      </c>
      <c r="U54" s="346">
        <v>0</v>
      </c>
      <c r="V54" s="345">
        <v>0</v>
      </c>
      <c r="W54" s="347">
        <v>4</v>
      </c>
      <c r="X54" s="346">
        <v>0</v>
      </c>
      <c r="Y54" s="346">
        <v>24</v>
      </c>
      <c r="Z54" s="345">
        <v>9</v>
      </c>
      <c r="AA54" s="347">
        <v>3</v>
      </c>
      <c r="AB54" s="346">
        <v>7</v>
      </c>
      <c r="AC54" s="346">
        <v>0</v>
      </c>
      <c r="AD54" s="345">
        <v>0</v>
      </c>
      <c r="AE54" s="347">
        <v>36</v>
      </c>
      <c r="AF54" s="346">
        <v>3</v>
      </c>
      <c r="AG54" s="346">
        <v>0</v>
      </c>
      <c r="AH54" s="345">
        <v>0</v>
      </c>
      <c r="AI54" s="347">
        <v>0</v>
      </c>
      <c r="AJ54" s="346">
        <v>0</v>
      </c>
      <c r="AK54" s="346">
        <v>0</v>
      </c>
      <c r="AL54" s="345">
        <v>0</v>
      </c>
      <c r="AM54" s="347">
        <v>7</v>
      </c>
      <c r="AN54" s="346">
        <v>0</v>
      </c>
      <c r="AO54" s="346">
        <v>0</v>
      </c>
      <c r="AP54" s="345">
        <v>0</v>
      </c>
      <c r="AQ54" s="347">
        <v>6</v>
      </c>
      <c r="AR54" s="348">
        <v>0</v>
      </c>
    </row>
    <row r="55" spans="1:44" x14ac:dyDescent="0.2">
      <c r="A55" s="342" t="s">
        <v>222</v>
      </c>
      <c r="B55" s="326" t="s">
        <v>190</v>
      </c>
      <c r="C55" s="344">
        <v>73039</v>
      </c>
      <c r="D55" s="346">
        <f t="shared" si="2"/>
        <v>21268</v>
      </c>
      <c r="E55" s="346">
        <v>6547</v>
      </c>
      <c r="F55" s="345">
        <v>2250</v>
      </c>
      <c r="G55" s="347">
        <v>2300</v>
      </c>
      <c r="H55" s="346">
        <v>6230</v>
      </c>
      <c r="I55" s="346">
        <v>139</v>
      </c>
      <c r="J55" s="345">
        <v>189</v>
      </c>
      <c r="K55" s="347">
        <v>4443</v>
      </c>
      <c r="L55" s="346">
        <v>517</v>
      </c>
      <c r="M55" s="346">
        <v>992</v>
      </c>
      <c r="N55" s="345">
        <v>4385</v>
      </c>
      <c r="O55" s="347">
        <v>220</v>
      </c>
      <c r="P55" s="346">
        <v>148</v>
      </c>
      <c r="Q55" s="346">
        <v>1953</v>
      </c>
      <c r="R55" s="345">
        <v>1548</v>
      </c>
      <c r="S55" s="347">
        <v>1051</v>
      </c>
      <c r="T55" s="346">
        <v>229</v>
      </c>
      <c r="U55" s="346">
        <v>2183</v>
      </c>
      <c r="V55" s="345">
        <v>1264</v>
      </c>
      <c r="W55" s="347">
        <v>743</v>
      </c>
      <c r="X55" s="346">
        <v>568</v>
      </c>
      <c r="Y55" s="346">
        <v>235</v>
      </c>
      <c r="Z55" s="345">
        <v>1012</v>
      </c>
      <c r="AA55" s="347">
        <v>787</v>
      </c>
      <c r="AB55" s="346">
        <v>638</v>
      </c>
      <c r="AC55" s="346">
        <v>833</v>
      </c>
      <c r="AD55" s="345">
        <v>1671</v>
      </c>
      <c r="AE55" s="347">
        <v>825</v>
      </c>
      <c r="AF55" s="346">
        <v>3111</v>
      </c>
      <c r="AG55" s="346">
        <v>18</v>
      </c>
      <c r="AH55" s="345">
        <v>345</v>
      </c>
      <c r="AI55" s="347">
        <v>1977</v>
      </c>
      <c r="AJ55" s="346">
        <v>19</v>
      </c>
      <c r="AK55" s="346">
        <v>15</v>
      </c>
      <c r="AL55" s="345">
        <v>204</v>
      </c>
      <c r="AM55" s="347">
        <v>329</v>
      </c>
      <c r="AN55" s="346">
        <v>210</v>
      </c>
      <c r="AO55" s="346">
        <v>178</v>
      </c>
      <c r="AP55" s="345">
        <v>169</v>
      </c>
      <c r="AQ55" s="347">
        <v>785</v>
      </c>
      <c r="AR55" s="348">
        <v>511</v>
      </c>
    </row>
    <row r="56" spans="1:44" x14ac:dyDescent="0.2">
      <c r="A56" s="342" t="s">
        <v>223</v>
      </c>
      <c r="B56" s="326" t="s">
        <v>28</v>
      </c>
      <c r="C56" s="344">
        <v>11242</v>
      </c>
      <c r="D56" s="346">
        <f t="shared" si="2"/>
        <v>536</v>
      </c>
      <c r="E56" s="346">
        <v>1898</v>
      </c>
      <c r="F56" s="345">
        <v>273</v>
      </c>
      <c r="G56" s="347">
        <v>63</v>
      </c>
      <c r="H56" s="346">
        <v>261</v>
      </c>
      <c r="I56" s="346">
        <v>189</v>
      </c>
      <c r="J56" s="345">
        <v>65</v>
      </c>
      <c r="K56" s="347">
        <v>385</v>
      </c>
      <c r="L56" s="346">
        <v>38</v>
      </c>
      <c r="M56" s="346">
        <v>324</v>
      </c>
      <c r="N56" s="345">
        <v>1291</v>
      </c>
      <c r="O56" s="347">
        <v>314</v>
      </c>
      <c r="P56" s="346">
        <v>1376</v>
      </c>
      <c r="Q56" s="346">
        <v>256</v>
      </c>
      <c r="R56" s="345">
        <v>109</v>
      </c>
      <c r="S56" s="347">
        <v>199</v>
      </c>
      <c r="T56" s="346">
        <v>61</v>
      </c>
      <c r="U56" s="346">
        <v>412</v>
      </c>
      <c r="V56" s="345">
        <v>37</v>
      </c>
      <c r="W56" s="347">
        <v>227</v>
      </c>
      <c r="X56" s="346">
        <v>40</v>
      </c>
      <c r="Y56" s="346">
        <v>131</v>
      </c>
      <c r="Z56" s="345">
        <v>470</v>
      </c>
      <c r="AA56" s="347">
        <v>76</v>
      </c>
      <c r="AB56" s="346">
        <v>369</v>
      </c>
      <c r="AC56" s="346">
        <v>66</v>
      </c>
      <c r="AD56" s="345">
        <v>132</v>
      </c>
      <c r="AE56" s="347">
        <v>235</v>
      </c>
      <c r="AF56" s="346">
        <v>165</v>
      </c>
      <c r="AG56" s="346">
        <v>0</v>
      </c>
      <c r="AH56" s="345">
        <v>608</v>
      </c>
      <c r="AI56" s="347">
        <v>77</v>
      </c>
      <c r="AJ56" s="346">
        <v>150</v>
      </c>
      <c r="AK56" s="346">
        <v>58</v>
      </c>
      <c r="AL56" s="345">
        <v>48</v>
      </c>
      <c r="AM56" s="347">
        <v>39</v>
      </c>
      <c r="AN56" s="346">
        <v>14</v>
      </c>
      <c r="AO56" s="346">
        <v>10</v>
      </c>
      <c r="AP56" s="345">
        <v>65</v>
      </c>
      <c r="AQ56" s="347">
        <v>132</v>
      </c>
      <c r="AR56" s="348">
        <v>43</v>
      </c>
    </row>
    <row r="57" spans="1:44" x14ac:dyDescent="0.2">
      <c r="A57" s="342" t="s">
        <v>224</v>
      </c>
      <c r="B57" s="326" t="s">
        <v>267</v>
      </c>
      <c r="C57" s="344">
        <v>14078</v>
      </c>
      <c r="D57" s="346">
        <f t="shared" si="2"/>
        <v>1405</v>
      </c>
      <c r="E57" s="346">
        <v>1471</v>
      </c>
      <c r="F57" s="345">
        <v>1325</v>
      </c>
      <c r="G57" s="347">
        <v>635</v>
      </c>
      <c r="H57" s="346">
        <v>290</v>
      </c>
      <c r="I57" s="346">
        <v>62</v>
      </c>
      <c r="J57" s="345">
        <v>6</v>
      </c>
      <c r="K57" s="347">
        <v>810</v>
      </c>
      <c r="L57" s="346">
        <v>63</v>
      </c>
      <c r="M57" s="346">
        <v>367</v>
      </c>
      <c r="N57" s="345">
        <v>499</v>
      </c>
      <c r="O57" s="347">
        <v>86</v>
      </c>
      <c r="P57" s="346">
        <v>99</v>
      </c>
      <c r="Q57" s="346">
        <v>21</v>
      </c>
      <c r="R57" s="345">
        <v>438</v>
      </c>
      <c r="S57" s="347">
        <v>639</v>
      </c>
      <c r="T57" s="346">
        <v>71</v>
      </c>
      <c r="U57" s="346">
        <v>419</v>
      </c>
      <c r="V57" s="345">
        <v>369</v>
      </c>
      <c r="W57" s="347">
        <v>728</v>
      </c>
      <c r="X57" s="346">
        <v>245</v>
      </c>
      <c r="Y57" s="346">
        <v>68</v>
      </c>
      <c r="Z57" s="345">
        <v>1123</v>
      </c>
      <c r="AA57" s="347">
        <v>67</v>
      </c>
      <c r="AB57" s="346">
        <v>80</v>
      </c>
      <c r="AC57" s="346">
        <v>13</v>
      </c>
      <c r="AD57" s="345">
        <v>548</v>
      </c>
      <c r="AE57" s="347">
        <v>612</v>
      </c>
      <c r="AF57" s="346">
        <v>570</v>
      </c>
      <c r="AG57" s="346">
        <v>7</v>
      </c>
      <c r="AH57" s="345">
        <v>91</v>
      </c>
      <c r="AI57" s="347">
        <v>233</v>
      </c>
      <c r="AJ57" s="346">
        <v>62</v>
      </c>
      <c r="AK57" s="346">
        <v>41</v>
      </c>
      <c r="AL57" s="345">
        <v>244</v>
      </c>
      <c r="AM57" s="347">
        <v>125</v>
      </c>
      <c r="AN57" s="346">
        <v>73</v>
      </c>
      <c r="AO57" s="346">
        <v>24</v>
      </c>
      <c r="AP57" s="345">
        <v>36</v>
      </c>
      <c r="AQ57" s="347">
        <v>11</v>
      </c>
      <c r="AR57" s="348">
        <v>2</v>
      </c>
    </row>
    <row r="58" spans="1:44" x14ac:dyDescent="0.2">
      <c r="A58" s="342" t="s">
        <v>225</v>
      </c>
      <c r="B58" s="326" t="s">
        <v>29</v>
      </c>
      <c r="C58" s="344">
        <v>24748</v>
      </c>
      <c r="D58" s="346">
        <f t="shared" si="2"/>
        <v>3256</v>
      </c>
      <c r="E58" s="346">
        <v>3897</v>
      </c>
      <c r="F58" s="345">
        <v>3715</v>
      </c>
      <c r="G58" s="347">
        <v>652</v>
      </c>
      <c r="H58" s="346">
        <v>744</v>
      </c>
      <c r="I58" s="346">
        <v>55</v>
      </c>
      <c r="J58" s="345">
        <v>205</v>
      </c>
      <c r="K58" s="347">
        <v>855</v>
      </c>
      <c r="L58" s="346">
        <v>128</v>
      </c>
      <c r="M58" s="346">
        <v>154</v>
      </c>
      <c r="N58" s="345">
        <v>526</v>
      </c>
      <c r="O58" s="347">
        <v>1762</v>
      </c>
      <c r="P58" s="346">
        <v>10</v>
      </c>
      <c r="Q58" s="346">
        <v>71</v>
      </c>
      <c r="R58" s="345">
        <v>341</v>
      </c>
      <c r="S58" s="347">
        <v>1689</v>
      </c>
      <c r="T58" s="346">
        <v>140</v>
      </c>
      <c r="U58" s="346">
        <v>554</v>
      </c>
      <c r="V58" s="345">
        <v>1404</v>
      </c>
      <c r="W58" s="347">
        <v>53</v>
      </c>
      <c r="X58" s="346">
        <v>455</v>
      </c>
      <c r="Y58" s="346">
        <v>92</v>
      </c>
      <c r="Z58" s="345">
        <v>733</v>
      </c>
      <c r="AA58" s="347">
        <v>0</v>
      </c>
      <c r="AB58" s="346">
        <v>116</v>
      </c>
      <c r="AC58" s="346">
        <v>99</v>
      </c>
      <c r="AD58" s="345">
        <v>31</v>
      </c>
      <c r="AE58" s="347">
        <v>547</v>
      </c>
      <c r="AF58" s="346">
        <v>802</v>
      </c>
      <c r="AG58" s="346">
        <v>42</v>
      </c>
      <c r="AH58" s="345">
        <v>3</v>
      </c>
      <c r="AI58" s="347">
        <v>120</v>
      </c>
      <c r="AJ58" s="346">
        <v>754</v>
      </c>
      <c r="AK58" s="346">
        <v>56</v>
      </c>
      <c r="AL58" s="345">
        <v>624</v>
      </c>
      <c r="AM58" s="347">
        <v>15</v>
      </c>
      <c r="AN58" s="346">
        <v>0</v>
      </c>
      <c r="AO58" s="346">
        <v>48</v>
      </c>
      <c r="AP58" s="345">
        <v>0</v>
      </c>
      <c r="AQ58" s="347">
        <v>0</v>
      </c>
      <c r="AR58" s="348">
        <v>0</v>
      </c>
    </row>
    <row r="59" spans="1:44" x14ac:dyDescent="0.2">
      <c r="A59" s="342" t="s">
        <v>226</v>
      </c>
      <c r="B59" s="326" t="s">
        <v>30</v>
      </c>
      <c r="C59" s="344">
        <v>1425</v>
      </c>
      <c r="D59" s="346">
        <f t="shared" si="2"/>
        <v>363</v>
      </c>
      <c r="E59" s="346">
        <v>71</v>
      </c>
      <c r="F59" s="345">
        <v>274</v>
      </c>
      <c r="G59" s="347">
        <v>23</v>
      </c>
      <c r="H59" s="346">
        <v>25</v>
      </c>
      <c r="I59" s="346">
        <v>2</v>
      </c>
      <c r="J59" s="345">
        <v>0</v>
      </c>
      <c r="K59" s="347">
        <v>10</v>
      </c>
      <c r="L59" s="346">
        <v>0</v>
      </c>
      <c r="M59" s="346">
        <v>0</v>
      </c>
      <c r="N59" s="345">
        <v>398</v>
      </c>
      <c r="O59" s="347">
        <v>69</v>
      </c>
      <c r="P59" s="346">
        <v>6</v>
      </c>
      <c r="Q59" s="346">
        <v>10</v>
      </c>
      <c r="R59" s="345">
        <v>19</v>
      </c>
      <c r="S59" s="347">
        <v>0</v>
      </c>
      <c r="T59" s="346">
        <v>0</v>
      </c>
      <c r="U59" s="346">
        <v>28</v>
      </c>
      <c r="V59" s="345">
        <v>41</v>
      </c>
      <c r="W59" s="347">
        <v>0</v>
      </c>
      <c r="X59" s="346">
        <v>0</v>
      </c>
      <c r="Y59" s="346">
        <v>3</v>
      </c>
      <c r="Z59" s="345">
        <v>20</v>
      </c>
      <c r="AA59" s="347">
        <v>0</v>
      </c>
      <c r="AB59" s="346">
        <v>8</v>
      </c>
      <c r="AC59" s="346">
        <v>4</v>
      </c>
      <c r="AD59" s="345">
        <v>16</v>
      </c>
      <c r="AE59" s="347">
        <v>9</v>
      </c>
      <c r="AF59" s="346">
        <v>1</v>
      </c>
      <c r="AG59" s="346">
        <v>0</v>
      </c>
      <c r="AH59" s="345">
        <v>0</v>
      </c>
      <c r="AI59" s="347">
        <v>0</v>
      </c>
      <c r="AJ59" s="346">
        <v>0</v>
      </c>
      <c r="AK59" s="346">
        <v>0</v>
      </c>
      <c r="AL59" s="345">
        <v>0</v>
      </c>
      <c r="AM59" s="347">
        <v>10</v>
      </c>
      <c r="AN59" s="346">
        <v>15</v>
      </c>
      <c r="AO59" s="346">
        <v>0</v>
      </c>
      <c r="AP59" s="345">
        <v>0</v>
      </c>
      <c r="AQ59" s="347">
        <v>0</v>
      </c>
      <c r="AR59" s="348">
        <v>0</v>
      </c>
    </row>
    <row r="60" spans="1:44" x14ac:dyDescent="0.2">
      <c r="A60" s="342" t="s">
        <v>2</v>
      </c>
      <c r="B60" s="326" t="s">
        <v>534</v>
      </c>
      <c r="C60" s="344">
        <v>23900</v>
      </c>
      <c r="D60" s="346">
        <f t="shared" si="2"/>
        <v>6083</v>
      </c>
      <c r="E60" s="346">
        <v>2050</v>
      </c>
      <c r="F60" s="345">
        <v>1659</v>
      </c>
      <c r="G60" s="347">
        <v>965</v>
      </c>
      <c r="H60" s="346">
        <v>280</v>
      </c>
      <c r="I60" s="346">
        <v>24</v>
      </c>
      <c r="J60" s="345">
        <v>23</v>
      </c>
      <c r="K60" s="347">
        <v>935</v>
      </c>
      <c r="L60" s="346">
        <v>55</v>
      </c>
      <c r="M60" s="346">
        <v>884</v>
      </c>
      <c r="N60" s="345">
        <v>1371</v>
      </c>
      <c r="O60" s="347">
        <v>186</v>
      </c>
      <c r="P60" s="346">
        <v>247</v>
      </c>
      <c r="Q60" s="346">
        <v>174</v>
      </c>
      <c r="R60" s="345">
        <v>407</v>
      </c>
      <c r="S60" s="347">
        <v>210</v>
      </c>
      <c r="T60" s="346">
        <v>33</v>
      </c>
      <c r="U60" s="346">
        <v>690</v>
      </c>
      <c r="V60" s="345">
        <v>1016</v>
      </c>
      <c r="W60" s="347">
        <v>817</v>
      </c>
      <c r="X60" s="346">
        <v>513</v>
      </c>
      <c r="Y60" s="346">
        <v>30</v>
      </c>
      <c r="Z60" s="345">
        <v>981</v>
      </c>
      <c r="AA60" s="347">
        <v>83</v>
      </c>
      <c r="AB60" s="346">
        <v>192</v>
      </c>
      <c r="AC60" s="346">
        <v>35</v>
      </c>
      <c r="AD60" s="345">
        <v>232</v>
      </c>
      <c r="AE60" s="347">
        <v>730</v>
      </c>
      <c r="AF60" s="346">
        <v>1365</v>
      </c>
      <c r="AG60" s="346">
        <v>0</v>
      </c>
      <c r="AH60" s="345">
        <v>195</v>
      </c>
      <c r="AI60" s="347">
        <v>495</v>
      </c>
      <c r="AJ60" s="346">
        <v>114</v>
      </c>
      <c r="AK60" s="346">
        <v>174</v>
      </c>
      <c r="AL60" s="345">
        <v>409</v>
      </c>
      <c r="AM60" s="347">
        <v>12</v>
      </c>
      <c r="AN60" s="346">
        <v>29</v>
      </c>
      <c r="AO60" s="346">
        <v>164</v>
      </c>
      <c r="AP60" s="345">
        <v>36</v>
      </c>
      <c r="AQ60" s="347">
        <v>1</v>
      </c>
      <c r="AR60" s="348">
        <v>1</v>
      </c>
    </row>
    <row r="61" spans="1:44" x14ac:dyDescent="0.2">
      <c r="A61" s="342" t="s">
        <v>3</v>
      </c>
      <c r="B61" s="326" t="s">
        <v>31</v>
      </c>
      <c r="C61" s="344">
        <v>10398</v>
      </c>
      <c r="D61" s="346">
        <f t="shared" si="2"/>
        <v>701</v>
      </c>
      <c r="E61" s="346">
        <v>1236</v>
      </c>
      <c r="F61" s="345">
        <v>1421</v>
      </c>
      <c r="G61" s="347">
        <v>296</v>
      </c>
      <c r="H61" s="346">
        <v>186</v>
      </c>
      <c r="I61" s="346">
        <v>6</v>
      </c>
      <c r="J61" s="345">
        <v>9</v>
      </c>
      <c r="K61" s="347">
        <v>183</v>
      </c>
      <c r="L61" s="346">
        <v>32</v>
      </c>
      <c r="M61" s="346">
        <v>207</v>
      </c>
      <c r="N61" s="345">
        <v>125</v>
      </c>
      <c r="O61" s="347">
        <v>891</v>
      </c>
      <c r="P61" s="346">
        <v>156</v>
      </c>
      <c r="Q61" s="346">
        <v>8</v>
      </c>
      <c r="R61" s="345">
        <v>95</v>
      </c>
      <c r="S61" s="347">
        <v>1560</v>
      </c>
      <c r="T61" s="346">
        <v>50</v>
      </c>
      <c r="U61" s="346">
        <v>287</v>
      </c>
      <c r="V61" s="345">
        <v>23</v>
      </c>
      <c r="W61" s="347">
        <v>250</v>
      </c>
      <c r="X61" s="346">
        <v>99</v>
      </c>
      <c r="Y61" s="346">
        <v>98</v>
      </c>
      <c r="Z61" s="345">
        <v>313</v>
      </c>
      <c r="AA61" s="347">
        <v>683</v>
      </c>
      <c r="AB61" s="346">
        <v>46</v>
      </c>
      <c r="AC61" s="346">
        <v>136</v>
      </c>
      <c r="AD61" s="345">
        <v>51</v>
      </c>
      <c r="AE61" s="347">
        <v>321</v>
      </c>
      <c r="AF61" s="346">
        <v>111</v>
      </c>
      <c r="AG61" s="346">
        <v>32</v>
      </c>
      <c r="AH61" s="345">
        <v>46</v>
      </c>
      <c r="AI61" s="347">
        <v>31</v>
      </c>
      <c r="AJ61" s="346">
        <v>345</v>
      </c>
      <c r="AK61" s="346">
        <v>90</v>
      </c>
      <c r="AL61" s="345">
        <v>53</v>
      </c>
      <c r="AM61" s="347">
        <v>44</v>
      </c>
      <c r="AN61" s="346">
        <v>4</v>
      </c>
      <c r="AO61" s="346">
        <v>5</v>
      </c>
      <c r="AP61" s="345">
        <v>105</v>
      </c>
      <c r="AQ61" s="347">
        <v>34</v>
      </c>
      <c r="AR61" s="348">
        <v>29</v>
      </c>
    </row>
    <row r="62" spans="1:44" x14ac:dyDescent="0.2">
      <c r="A62" s="342" t="s">
        <v>4</v>
      </c>
      <c r="B62" s="326" t="s">
        <v>32</v>
      </c>
      <c r="C62" s="344">
        <v>26698</v>
      </c>
      <c r="D62" s="346">
        <f t="shared" si="2"/>
        <v>4907</v>
      </c>
      <c r="E62" s="346">
        <v>7310</v>
      </c>
      <c r="F62" s="345">
        <v>3667</v>
      </c>
      <c r="G62" s="347">
        <v>57</v>
      </c>
      <c r="H62" s="346">
        <v>280</v>
      </c>
      <c r="I62" s="346">
        <v>13</v>
      </c>
      <c r="J62" s="345">
        <v>0</v>
      </c>
      <c r="K62" s="347">
        <v>1442</v>
      </c>
      <c r="L62" s="346">
        <v>88</v>
      </c>
      <c r="M62" s="346">
        <v>26</v>
      </c>
      <c r="N62" s="345">
        <v>5882</v>
      </c>
      <c r="O62" s="347">
        <v>12</v>
      </c>
      <c r="P62" s="346">
        <v>67</v>
      </c>
      <c r="Q62" s="346">
        <v>3</v>
      </c>
      <c r="R62" s="345">
        <v>155</v>
      </c>
      <c r="S62" s="347">
        <v>149</v>
      </c>
      <c r="T62" s="346">
        <v>163</v>
      </c>
      <c r="U62" s="346">
        <v>811</v>
      </c>
      <c r="V62" s="345">
        <v>69</v>
      </c>
      <c r="W62" s="347">
        <v>515</v>
      </c>
      <c r="X62" s="346">
        <v>61</v>
      </c>
      <c r="Y62" s="346">
        <v>18</v>
      </c>
      <c r="Z62" s="345">
        <v>42</v>
      </c>
      <c r="AA62" s="347">
        <v>7</v>
      </c>
      <c r="AB62" s="346">
        <v>121</v>
      </c>
      <c r="AC62" s="346">
        <v>21</v>
      </c>
      <c r="AD62" s="345">
        <v>2</v>
      </c>
      <c r="AE62" s="347">
        <v>55</v>
      </c>
      <c r="AF62" s="346">
        <v>100</v>
      </c>
      <c r="AG62" s="346">
        <v>11</v>
      </c>
      <c r="AH62" s="345">
        <v>90</v>
      </c>
      <c r="AI62" s="347">
        <v>119</v>
      </c>
      <c r="AJ62" s="346">
        <v>186</v>
      </c>
      <c r="AK62" s="346">
        <v>17</v>
      </c>
      <c r="AL62" s="345">
        <v>43</v>
      </c>
      <c r="AM62" s="347">
        <v>0</v>
      </c>
      <c r="AN62" s="346">
        <v>100</v>
      </c>
      <c r="AO62" s="346">
        <v>0</v>
      </c>
      <c r="AP62" s="345">
        <v>89</v>
      </c>
      <c r="AQ62" s="347">
        <v>0</v>
      </c>
      <c r="AR62" s="348">
        <v>0</v>
      </c>
    </row>
    <row r="63" spans="1:44" x14ac:dyDescent="0.2">
      <c r="A63" s="342" t="s">
        <v>5</v>
      </c>
      <c r="B63" s="326" t="s">
        <v>33</v>
      </c>
      <c r="C63" s="344">
        <v>7261</v>
      </c>
      <c r="D63" s="346">
        <f t="shared" si="2"/>
        <v>970</v>
      </c>
      <c r="E63" s="346">
        <v>736</v>
      </c>
      <c r="F63" s="345">
        <v>2042</v>
      </c>
      <c r="G63" s="347">
        <v>441</v>
      </c>
      <c r="H63" s="346">
        <v>53</v>
      </c>
      <c r="I63" s="346">
        <v>3</v>
      </c>
      <c r="J63" s="345">
        <v>4</v>
      </c>
      <c r="K63" s="347">
        <v>116</v>
      </c>
      <c r="L63" s="346">
        <v>72</v>
      </c>
      <c r="M63" s="346">
        <v>382</v>
      </c>
      <c r="N63" s="345">
        <v>309</v>
      </c>
      <c r="O63" s="347">
        <v>98</v>
      </c>
      <c r="P63" s="346">
        <v>0</v>
      </c>
      <c r="Q63" s="346">
        <v>64</v>
      </c>
      <c r="R63" s="345">
        <v>109</v>
      </c>
      <c r="S63" s="347">
        <v>184</v>
      </c>
      <c r="T63" s="346">
        <v>43</v>
      </c>
      <c r="U63" s="346">
        <v>78</v>
      </c>
      <c r="V63" s="345">
        <v>424</v>
      </c>
      <c r="W63" s="347">
        <v>62</v>
      </c>
      <c r="X63" s="346">
        <v>8</v>
      </c>
      <c r="Y63" s="346">
        <v>4</v>
      </c>
      <c r="Z63" s="345">
        <v>261</v>
      </c>
      <c r="AA63" s="347">
        <v>0</v>
      </c>
      <c r="AB63" s="346">
        <v>71</v>
      </c>
      <c r="AC63" s="346">
        <v>5</v>
      </c>
      <c r="AD63" s="345">
        <v>32</v>
      </c>
      <c r="AE63" s="347">
        <v>156</v>
      </c>
      <c r="AF63" s="346">
        <v>49</v>
      </c>
      <c r="AG63" s="346">
        <v>0</v>
      </c>
      <c r="AH63" s="345">
        <v>154</v>
      </c>
      <c r="AI63" s="347">
        <v>30</v>
      </c>
      <c r="AJ63" s="346">
        <v>195</v>
      </c>
      <c r="AK63" s="346">
        <v>4</v>
      </c>
      <c r="AL63" s="345">
        <v>44</v>
      </c>
      <c r="AM63" s="347">
        <v>13</v>
      </c>
      <c r="AN63" s="346">
        <v>0</v>
      </c>
      <c r="AO63" s="346">
        <v>0</v>
      </c>
      <c r="AP63" s="345">
        <v>38</v>
      </c>
      <c r="AQ63" s="347">
        <v>7</v>
      </c>
      <c r="AR63" s="348">
        <v>0</v>
      </c>
    </row>
    <row r="64" spans="1:44" x14ac:dyDescent="0.2">
      <c r="A64" s="342" t="s">
        <v>6</v>
      </c>
      <c r="B64" s="326" t="s">
        <v>34</v>
      </c>
      <c r="C64" s="344">
        <v>33535</v>
      </c>
      <c r="D64" s="346">
        <f t="shared" si="2"/>
        <v>3722</v>
      </c>
      <c r="E64" s="346">
        <v>3519</v>
      </c>
      <c r="F64" s="345">
        <v>5011</v>
      </c>
      <c r="G64" s="347">
        <v>4119</v>
      </c>
      <c r="H64" s="346">
        <v>282</v>
      </c>
      <c r="I64" s="346">
        <v>147</v>
      </c>
      <c r="J64" s="345">
        <v>4</v>
      </c>
      <c r="K64" s="347">
        <v>1420</v>
      </c>
      <c r="L64" s="346">
        <v>237</v>
      </c>
      <c r="M64" s="346">
        <v>589</v>
      </c>
      <c r="N64" s="345">
        <v>1091</v>
      </c>
      <c r="O64" s="347">
        <v>416</v>
      </c>
      <c r="P64" s="346">
        <v>344</v>
      </c>
      <c r="Q64" s="346">
        <v>182</v>
      </c>
      <c r="R64" s="345">
        <v>2042</v>
      </c>
      <c r="S64" s="347">
        <v>733</v>
      </c>
      <c r="T64" s="346">
        <v>344</v>
      </c>
      <c r="U64" s="346">
        <v>1259</v>
      </c>
      <c r="V64" s="345">
        <v>260</v>
      </c>
      <c r="W64" s="347">
        <v>1539</v>
      </c>
      <c r="X64" s="346">
        <v>314</v>
      </c>
      <c r="Y64" s="346">
        <v>135</v>
      </c>
      <c r="Z64" s="345">
        <v>683</v>
      </c>
      <c r="AA64" s="347">
        <v>68</v>
      </c>
      <c r="AB64" s="346">
        <v>1284</v>
      </c>
      <c r="AC64" s="346">
        <v>37</v>
      </c>
      <c r="AD64" s="345">
        <v>183</v>
      </c>
      <c r="AE64" s="347">
        <v>519</v>
      </c>
      <c r="AF64" s="346">
        <v>476</v>
      </c>
      <c r="AG64" s="346">
        <v>91</v>
      </c>
      <c r="AH64" s="345">
        <v>239</v>
      </c>
      <c r="AI64" s="347">
        <v>391</v>
      </c>
      <c r="AJ64" s="346">
        <v>486</v>
      </c>
      <c r="AK64" s="346">
        <v>549</v>
      </c>
      <c r="AL64" s="345">
        <v>488</v>
      </c>
      <c r="AM64" s="347">
        <v>1</v>
      </c>
      <c r="AN64" s="346">
        <v>72</v>
      </c>
      <c r="AO64" s="346">
        <v>69</v>
      </c>
      <c r="AP64" s="345">
        <v>150</v>
      </c>
      <c r="AQ64" s="347">
        <v>20</v>
      </c>
      <c r="AR64" s="348">
        <v>20</v>
      </c>
    </row>
    <row r="65" spans="1:44" x14ac:dyDescent="0.2">
      <c r="A65" s="342" t="s">
        <v>7</v>
      </c>
      <c r="B65" s="326" t="s">
        <v>268</v>
      </c>
      <c r="C65" s="344">
        <v>32705</v>
      </c>
      <c r="D65" s="346">
        <f t="shared" si="2"/>
        <v>9957</v>
      </c>
      <c r="E65" s="346">
        <v>2904</v>
      </c>
      <c r="F65" s="345">
        <v>2197</v>
      </c>
      <c r="G65" s="347">
        <v>496</v>
      </c>
      <c r="H65" s="346">
        <v>171</v>
      </c>
      <c r="I65" s="346">
        <v>173</v>
      </c>
      <c r="J65" s="345">
        <v>17</v>
      </c>
      <c r="K65" s="347">
        <v>635</v>
      </c>
      <c r="L65" s="346">
        <v>780</v>
      </c>
      <c r="M65" s="346">
        <v>169</v>
      </c>
      <c r="N65" s="345">
        <v>1287</v>
      </c>
      <c r="O65" s="347">
        <v>20</v>
      </c>
      <c r="P65" s="346">
        <v>91</v>
      </c>
      <c r="Q65" s="346">
        <v>66</v>
      </c>
      <c r="R65" s="345">
        <v>259</v>
      </c>
      <c r="S65" s="347">
        <v>8441</v>
      </c>
      <c r="T65" s="346">
        <v>118</v>
      </c>
      <c r="U65" s="346">
        <v>256</v>
      </c>
      <c r="V65" s="345">
        <v>51</v>
      </c>
      <c r="W65" s="347">
        <v>1686</v>
      </c>
      <c r="X65" s="346">
        <v>190</v>
      </c>
      <c r="Y65" s="346">
        <v>34</v>
      </c>
      <c r="Z65" s="345">
        <v>28</v>
      </c>
      <c r="AA65" s="347">
        <v>76</v>
      </c>
      <c r="AB65" s="346">
        <v>132</v>
      </c>
      <c r="AC65" s="346">
        <v>13</v>
      </c>
      <c r="AD65" s="345">
        <v>42</v>
      </c>
      <c r="AE65" s="347">
        <v>835</v>
      </c>
      <c r="AF65" s="346">
        <v>597</v>
      </c>
      <c r="AG65" s="346">
        <v>8</v>
      </c>
      <c r="AH65" s="345">
        <v>104</v>
      </c>
      <c r="AI65" s="347">
        <v>116</v>
      </c>
      <c r="AJ65" s="346">
        <v>624</v>
      </c>
      <c r="AK65" s="346">
        <v>10</v>
      </c>
      <c r="AL65" s="345">
        <v>44</v>
      </c>
      <c r="AM65" s="347">
        <v>4</v>
      </c>
      <c r="AN65" s="346">
        <v>45</v>
      </c>
      <c r="AO65" s="346">
        <v>0</v>
      </c>
      <c r="AP65" s="345">
        <v>7</v>
      </c>
      <c r="AQ65" s="347">
        <v>19</v>
      </c>
      <c r="AR65" s="348">
        <v>3</v>
      </c>
    </row>
    <row r="66" spans="1:44" x14ac:dyDescent="0.2">
      <c r="A66" s="342" t="s">
        <v>8</v>
      </c>
      <c r="B66" s="326" t="s">
        <v>269</v>
      </c>
      <c r="C66" s="344">
        <v>30021</v>
      </c>
      <c r="D66" s="346">
        <f t="shared" si="2"/>
        <v>5521</v>
      </c>
      <c r="E66" s="346">
        <v>1688</v>
      </c>
      <c r="F66" s="345">
        <v>5051</v>
      </c>
      <c r="G66" s="347">
        <v>4993</v>
      </c>
      <c r="H66" s="346">
        <v>574</v>
      </c>
      <c r="I66" s="346">
        <v>626</v>
      </c>
      <c r="J66" s="345">
        <v>12</v>
      </c>
      <c r="K66" s="347">
        <v>1314</v>
      </c>
      <c r="L66" s="346">
        <v>38</v>
      </c>
      <c r="M66" s="346">
        <v>187</v>
      </c>
      <c r="N66" s="345">
        <v>1544</v>
      </c>
      <c r="O66" s="347">
        <v>111</v>
      </c>
      <c r="P66" s="346">
        <v>243</v>
      </c>
      <c r="Q66" s="346">
        <v>114</v>
      </c>
      <c r="R66" s="345">
        <v>1045</v>
      </c>
      <c r="S66" s="347">
        <v>215</v>
      </c>
      <c r="T66" s="346">
        <v>690</v>
      </c>
      <c r="U66" s="346">
        <v>245</v>
      </c>
      <c r="V66" s="345">
        <v>220</v>
      </c>
      <c r="W66" s="347">
        <v>890</v>
      </c>
      <c r="X66" s="346">
        <v>155</v>
      </c>
      <c r="Y66" s="346">
        <v>249</v>
      </c>
      <c r="Z66" s="345">
        <v>208</v>
      </c>
      <c r="AA66" s="347">
        <v>222</v>
      </c>
      <c r="AB66" s="346">
        <v>221</v>
      </c>
      <c r="AC66" s="346">
        <v>91</v>
      </c>
      <c r="AD66" s="345">
        <v>55</v>
      </c>
      <c r="AE66" s="347">
        <v>620</v>
      </c>
      <c r="AF66" s="346">
        <v>212</v>
      </c>
      <c r="AG66" s="346">
        <v>0</v>
      </c>
      <c r="AH66" s="345">
        <v>157</v>
      </c>
      <c r="AI66" s="347">
        <v>905</v>
      </c>
      <c r="AJ66" s="346">
        <v>1298</v>
      </c>
      <c r="AK66" s="346">
        <v>46</v>
      </c>
      <c r="AL66" s="345">
        <v>133</v>
      </c>
      <c r="AM66" s="347">
        <v>5</v>
      </c>
      <c r="AN66" s="346">
        <v>15</v>
      </c>
      <c r="AO66" s="346">
        <v>23</v>
      </c>
      <c r="AP66" s="345">
        <v>7</v>
      </c>
      <c r="AQ66" s="347">
        <v>21</v>
      </c>
      <c r="AR66" s="348">
        <v>57</v>
      </c>
    </row>
    <row r="67" spans="1:44" x14ac:dyDescent="0.2">
      <c r="A67" s="342" t="s">
        <v>9</v>
      </c>
      <c r="B67" s="326" t="s">
        <v>270</v>
      </c>
      <c r="C67" s="344">
        <v>10683</v>
      </c>
      <c r="D67" s="346">
        <f t="shared" si="2"/>
        <v>2738</v>
      </c>
      <c r="E67" s="346">
        <v>2533</v>
      </c>
      <c r="F67" s="345">
        <v>569</v>
      </c>
      <c r="G67" s="347">
        <v>736</v>
      </c>
      <c r="H67" s="346">
        <v>666</v>
      </c>
      <c r="I67" s="346">
        <v>0</v>
      </c>
      <c r="J67" s="345">
        <v>52</v>
      </c>
      <c r="K67" s="347">
        <v>216</v>
      </c>
      <c r="L67" s="346">
        <v>25</v>
      </c>
      <c r="M67" s="346">
        <v>190</v>
      </c>
      <c r="N67" s="345">
        <v>270</v>
      </c>
      <c r="O67" s="347">
        <v>0</v>
      </c>
      <c r="P67" s="346">
        <v>11</v>
      </c>
      <c r="Q67" s="346">
        <v>636</v>
      </c>
      <c r="R67" s="345">
        <v>132</v>
      </c>
      <c r="S67" s="347">
        <v>47</v>
      </c>
      <c r="T67" s="346">
        <v>68</v>
      </c>
      <c r="U67" s="346">
        <v>0</v>
      </c>
      <c r="V67" s="345">
        <v>45</v>
      </c>
      <c r="W67" s="347">
        <v>152</v>
      </c>
      <c r="X67" s="346">
        <v>112</v>
      </c>
      <c r="Y67" s="346">
        <v>7</v>
      </c>
      <c r="Z67" s="345">
        <v>8</v>
      </c>
      <c r="AA67" s="347">
        <v>63</v>
      </c>
      <c r="AB67" s="346">
        <v>0</v>
      </c>
      <c r="AC67" s="346">
        <v>7</v>
      </c>
      <c r="AD67" s="345">
        <v>68</v>
      </c>
      <c r="AE67" s="347">
        <v>4</v>
      </c>
      <c r="AF67" s="346">
        <v>115</v>
      </c>
      <c r="AG67" s="346">
        <v>2</v>
      </c>
      <c r="AH67" s="345">
        <v>235</v>
      </c>
      <c r="AI67" s="347">
        <v>8</v>
      </c>
      <c r="AJ67" s="346">
        <v>73</v>
      </c>
      <c r="AK67" s="346">
        <v>207</v>
      </c>
      <c r="AL67" s="345">
        <v>548</v>
      </c>
      <c r="AM67" s="347">
        <v>0</v>
      </c>
      <c r="AN67" s="346">
        <v>0</v>
      </c>
      <c r="AO67" s="346">
        <v>9</v>
      </c>
      <c r="AP67" s="345">
        <v>104</v>
      </c>
      <c r="AQ67" s="347">
        <v>27</v>
      </c>
      <c r="AR67" s="348">
        <v>0</v>
      </c>
    </row>
    <row r="68" spans="1:44" x14ac:dyDescent="0.2">
      <c r="A68" s="342" t="s">
        <v>10</v>
      </c>
      <c r="B68" s="326" t="s">
        <v>280</v>
      </c>
      <c r="C68" s="344">
        <v>10590</v>
      </c>
      <c r="D68" s="346">
        <f t="shared" si="2"/>
        <v>960</v>
      </c>
      <c r="E68" s="346">
        <v>1440</v>
      </c>
      <c r="F68" s="345">
        <v>1410</v>
      </c>
      <c r="G68" s="347">
        <v>489</v>
      </c>
      <c r="H68" s="346">
        <v>139</v>
      </c>
      <c r="I68" s="346">
        <v>12</v>
      </c>
      <c r="J68" s="345">
        <v>7</v>
      </c>
      <c r="K68" s="347">
        <v>1220</v>
      </c>
      <c r="L68" s="346">
        <v>46</v>
      </c>
      <c r="M68" s="346">
        <v>260</v>
      </c>
      <c r="N68" s="345">
        <v>137</v>
      </c>
      <c r="O68" s="347">
        <v>193</v>
      </c>
      <c r="P68" s="346">
        <v>80</v>
      </c>
      <c r="Q68" s="346">
        <v>100</v>
      </c>
      <c r="R68" s="345">
        <v>51</v>
      </c>
      <c r="S68" s="347">
        <v>7</v>
      </c>
      <c r="T68" s="346">
        <v>60</v>
      </c>
      <c r="U68" s="346">
        <v>138</v>
      </c>
      <c r="V68" s="345">
        <v>131</v>
      </c>
      <c r="W68" s="347">
        <v>80</v>
      </c>
      <c r="X68" s="346">
        <v>155</v>
      </c>
      <c r="Y68" s="346">
        <v>24</v>
      </c>
      <c r="Z68" s="345">
        <v>359</v>
      </c>
      <c r="AA68" s="347">
        <v>7</v>
      </c>
      <c r="AB68" s="346">
        <v>100</v>
      </c>
      <c r="AC68" s="346">
        <v>0</v>
      </c>
      <c r="AD68" s="345">
        <v>8</v>
      </c>
      <c r="AE68" s="347">
        <v>424</v>
      </c>
      <c r="AF68" s="346">
        <v>244</v>
      </c>
      <c r="AG68" s="346">
        <v>311</v>
      </c>
      <c r="AH68" s="345">
        <v>160</v>
      </c>
      <c r="AI68" s="347">
        <v>0</v>
      </c>
      <c r="AJ68" s="346">
        <v>1</v>
      </c>
      <c r="AK68" s="346">
        <v>6</v>
      </c>
      <c r="AL68" s="345">
        <v>1</v>
      </c>
      <c r="AM68" s="347">
        <v>0</v>
      </c>
      <c r="AN68" s="346">
        <v>1561</v>
      </c>
      <c r="AO68" s="346">
        <v>17</v>
      </c>
      <c r="AP68" s="345">
        <v>156</v>
      </c>
      <c r="AQ68" s="347">
        <v>96</v>
      </c>
      <c r="AR68" s="348">
        <v>0</v>
      </c>
    </row>
    <row r="69" spans="1:44" x14ac:dyDescent="0.2">
      <c r="A69" s="342" t="s">
        <v>11</v>
      </c>
      <c r="B69" s="326" t="s">
        <v>35</v>
      </c>
      <c r="C69" s="344">
        <v>41425</v>
      </c>
      <c r="D69" s="346">
        <f t="shared" si="2"/>
        <v>7463</v>
      </c>
      <c r="E69" s="346">
        <v>11420</v>
      </c>
      <c r="F69" s="345">
        <v>3323</v>
      </c>
      <c r="G69" s="347">
        <v>1442</v>
      </c>
      <c r="H69" s="346">
        <v>580</v>
      </c>
      <c r="I69" s="346">
        <v>1443</v>
      </c>
      <c r="J69" s="345">
        <v>31</v>
      </c>
      <c r="K69" s="347">
        <v>1061</v>
      </c>
      <c r="L69" s="346">
        <v>51</v>
      </c>
      <c r="M69" s="346">
        <v>256</v>
      </c>
      <c r="N69" s="345">
        <v>1236</v>
      </c>
      <c r="O69" s="347">
        <v>792</v>
      </c>
      <c r="P69" s="346">
        <v>100</v>
      </c>
      <c r="Q69" s="346">
        <v>323</v>
      </c>
      <c r="R69" s="345">
        <v>135</v>
      </c>
      <c r="S69" s="347">
        <v>607</v>
      </c>
      <c r="T69" s="346">
        <v>308</v>
      </c>
      <c r="U69" s="346">
        <v>93</v>
      </c>
      <c r="V69" s="345">
        <v>1625</v>
      </c>
      <c r="W69" s="347">
        <v>1572</v>
      </c>
      <c r="X69" s="346">
        <v>260</v>
      </c>
      <c r="Y69" s="346">
        <v>339</v>
      </c>
      <c r="Z69" s="345">
        <v>1491</v>
      </c>
      <c r="AA69" s="347">
        <v>876</v>
      </c>
      <c r="AB69" s="346">
        <v>12</v>
      </c>
      <c r="AC69" s="346">
        <v>380</v>
      </c>
      <c r="AD69" s="345">
        <v>605</v>
      </c>
      <c r="AE69" s="347">
        <v>470</v>
      </c>
      <c r="AF69" s="346">
        <v>858</v>
      </c>
      <c r="AG69" s="346">
        <v>2</v>
      </c>
      <c r="AH69" s="345">
        <v>121</v>
      </c>
      <c r="AI69" s="347">
        <v>138</v>
      </c>
      <c r="AJ69" s="346">
        <v>101</v>
      </c>
      <c r="AK69" s="346">
        <v>119</v>
      </c>
      <c r="AL69" s="345">
        <v>1010</v>
      </c>
      <c r="AM69" s="347">
        <v>22</v>
      </c>
      <c r="AN69" s="346">
        <v>146</v>
      </c>
      <c r="AO69" s="346">
        <v>398</v>
      </c>
      <c r="AP69" s="345">
        <v>192</v>
      </c>
      <c r="AQ69" s="347">
        <v>0</v>
      </c>
      <c r="AR69" s="348">
        <v>24</v>
      </c>
    </row>
    <row r="70" spans="1:44" x14ac:dyDescent="0.2">
      <c r="A70" s="342" t="s">
        <v>12</v>
      </c>
      <c r="B70" s="326" t="s">
        <v>365</v>
      </c>
      <c r="C70" s="344">
        <v>15837</v>
      </c>
      <c r="D70" s="346">
        <f t="shared" si="2"/>
        <v>3725</v>
      </c>
      <c r="E70" s="346">
        <v>547</v>
      </c>
      <c r="F70" s="345">
        <v>4055</v>
      </c>
      <c r="G70" s="347">
        <v>602</v>
      </c>
      <c r="H70" s="346">
        <v>994</v>
      </c>
      <c r="I70" s="346">
        <v>0</v>
      </c>
      <c r="J70" s="345">
        <v>0</v>
      </c>
      <c r="K70" s="347">
        <v>862</v>
      </c>
      <c r="L70" s="346">
        <v>0</v>
      </c>
      <c r="M70" s="346">
        <v>9</v>
      </c>
      <c r="N70" s="345">
        <v>49</v>
      </c>
      <c r="O70" s="347">
        <v>0</v>
      </c>
      <c r="P70" s="346">
        <v>112</v>
      </c>
      <c r="Q70" s="346">
        <v>173</v>
      </c>
      <c r="R70" s="345">
        <v>511</v>
      </c>
      <c r="S70" s="347">
        <v>0</v>
      </c>
      <c r="T70" s="346">
        <v>34</v>
      </c>
      <c r="U70" s="346">
        <v>5</v>
      </c>
      <c r="V70" s="345">
        <v>2749</v>
      </c>
      <c r="W70" s="347">
        <v>24</v>
      </c>
      <c r="X70" s="346">
        <v>237</v>
      </c>
      <c r="Y70" s="346">
        <v>0</v>
      </c>
      <c r="Z70" s="345">
        <v>13</v>
      </c>
      <c r="AA70" s="347">
        <v>0</v>
      </c>
      <c r="AB70" s="346">
        <v>0</v>
      </c>
      <c r="AC70" s="346">
        <v>101</v>
      </c>
      <c r="AD70" s="345">
        <v>0</v>
      </c>
      <c r="AE70" s="347">
        <v>778</v>
      </c>
      <c r="AF70" s="346">
        <v>7</v>
      </c>
      <c r="AG70" s="346">
        <v>18</v>
      </c>
      <c r="AH70" s="345">
        <v>0</v>
      </c>
      <c r="AI70" s="347">
        <v>95</v>
      </c>
      <c r="AJ70" s="346">
        <v>0</v>
      </c>
      <c r="AK70" s="346">
        <v>3</v>
      </c>
      <c r="AL70" s="345">
        <v>125</v>
      </c>
      <c r="AM70" s="347">
        <v>0</v>
      </c>
      <c r="AN70" s="346">
        <v>0</v>
      </c>
      <c r="AO70" s="346">
        <v>0</v>
      </c>
      <c r="AP70" s="345">
        <v>0</v>
      </c>
      <c r="AQ70" s="347">
        <v>9</v>
      </c>
      <c r="AR70" s="348">
        <v>0</v>
      </c>
    </row>
    <row r="71" spans="1:44" x14ac:dyDescent="0.2">
      <c r="A71" s="342" t="s">
        <v>13</v>
      </c>
      <c r="B71" s="326" t="s">
        <v>191</v>
      </c>
      <c r="C71" s="344">
        <v>32143</v>
      </c>
      <c r="D71" s="346">
        <f t="shared" si="2"/>
        <v>10049</v>
      </c>
      <c r="E71" s="346">
        <v>2853</v>
      </c>
      <c r="F71" s="345">
        <v>1803</v>
      </c>
      <c r="G71" s="347">
        <v>6937</v>
      </c>
      <c r="H71" s="346">
        <v>689</v>
      </c>
      <c r="I71" s="346">
        <v>92</v>
      </c>
      <c r="J71" s="345">
        <v>13</v>
      </c>
      <c r="K71" s="347">
        <v>338</v>
      </c>
      <c r="L71" s="346">
        <v>907</v>
      </c>
      <c r="M71" s="346">
        <v>274</v>
      </c>
      <c r="N71" s="345">
        <v>416</v>
      </c>
      <c r="O71" s="347">
        <v>64</v>
      </c>
      <c r="P71" s="346">
        <v>161</v>
      </c>
      <c r="Q71" s="346">
        <v>185</v>
      </c>
      <c r="R71" s="345">
        <v>541</v>
      </c>
      <c r="S71" s="347">
        <v>448</v>
      </c>
      <c r="T71" s="346">
        <v>376</v>
      </c>
      <c r="U71" s="346">
        <v>729</v>
      </c>
      <c r="V71" s="345">
        <v>703</v>
      </c>
      <c r="W71" s="347">
        <v>538</v>
      </c>
      <c r="X71" s="346">
        <v>244</v>
      </c>
      <c r="Y71" s="346">
        <v>80</v>
      </c>
      <c r="Z71" s="345">
        <v>684</v>
      </c>
      <c r="AA71" s="347">
        <v>107</v>
      </c>
      <c r="AB71" s="346">
        <v>68</v>
      </c>
      <c r="AC71" s="346">
        <v>185</v>
      </c>
      <c r="AD71" s="345">
        <v>175</v>
      </c>
      <c r="AE71" s="347">
        <v>207</v>
      </c>
      <c r="AF71" s="346">
        <v>317</v>
      </c>
      <c r="AG71" s="346">
        <v>0</v>
      </c>
      <c r="AH71" s="345">
        <v>286</v>
      </c>
      <c r="AI71" s="347">
        <v>515</v>
      </c>
      <c r="AJ71" s="346">
        <v>147</v>
      </c>
      <c r="AK71" s="346">
        <v>21</v>
      </c>
      <c r="AL71" s="345">
        <v>682</v>
      </c>
      <c r="AM71" s="347">
        <v>59</v>
      </c>
      <c r="AN71" s="346">
        <v>18</v>
      </c>
      <c r="AO71" s="346">
        <v>0</v>
      </c>
      <c r="AP71" s="345">
        <v>74</v>
      </c>
      <c r="AQ71" s="347">
        <v>130</v>
      </c>
      <c r="AR71" s="348">
        <v>28</v>
      </c>
    </row>
    <row r="72" spans="1:44" x14ac:dyDescent="0.2">
      <c r="A72" s="342" t="s">
        <v>14</v>
      </c>
      <c r="B72" s="326" t="s">
        <v>50</v>
      </c>
      <c r="C72" s="344">
        <v>25566</v>
      </c>
      <c r="D72" s="346">
        <f t="shared" si="2"/>
        <v>6274</v>
      </c>
      <c r="E72" s="346">
        <v>3478</v>
      </c>
      <c r="F72" s="345">
        <v>1048</v>
      </c>
      <c r="G72" s="347">
        <v>482</v>
      </c>
      <c r="H72" s="346">
        <v>582</v>
      </c>
      <c r="I72" s="346">
        <v>152</v>
      </c>
      <c r="J72" s="345">
        <v>114</v>
      </c>
      <c r="K72" s="347">
        <v>440</v>
      </c>
      <c r="L72" s="346">
        <v>12</v>
      </c>
      <c r="M72" s="346">
        <v>2094</v>
      </c>
      <c r="N72" s="345">
        <v>377</v>
      </c>
      <c r="O72" s="347">
        <v>120</v>
      </c>
      <c r="P72" s="346">
        <v>597</v>
      </c>
      <c r="Q72" s="346">
        <v>88</v>
      </c>
      <c r="R72" s="345">
        <v>457</v>
      </c>
      <c r="S72" s="347">
        <v>244</v>
      </c>
      <c r="T72" s="346">
        <v>102</v>
      </c>
      <c r="U72" s="346">
        <v>245</v>
      </c>
      <c r="V72" s="345">
        <v>283</v>
      </c>
      <c r="W72" s="347">
        <v>366</v>
      </c>
      <c r="X72" s="346">
        <v>336</v>
      </c>
      <c r="Y72" s="346">
        <v>277</v>
      </c>
      <c r="Z72" s="345">
        <v>876</v>
      </c>
      <c r="AA72" s="347">
        <v>106</v>
      </c>
      <c r="AB72" s="346">
        <v>135</v>
      </c>
      <c r="AC72" s="346">
        <v>585</v>
      </c>
      <c r="AD72" s="345">
        <v>265</v>
      </c>
      <c r="AE72" s="347">
        <v>1956</v>
      </c>
      <c r="AF72" s="346">
        <v>2323</v>
      </c>
      <c r="AG72" s="346">
        <v>16</v>
      </c>
      <c r="AH72" s="345">
        <v>48</v>
      </c>
      <c r="AI72" s="347">
        <v>215</v>
      </c>
      <c r="AJ72" s="346">
        <v>13</v>
      </c>
      <c r="AK72" s="346">
        <v>88</v>
      </c>
      <c r="AL72" s="345">
        <v>517</v>
      </c>
      <c r="AM72" s="347">
        <v>43</v>
      </c>
      <c r="AN72" s="346">
        <v>106</v>
      </c>
      <c r="AO72" s="346">
        <v>58</v>
      </c>
      <c r="AP72" s="345">
        <v>19</v>
      </c>
      <c r="AQ72" s="347">
        <v>17</v>
      </c>
      <c r="AR72" s="348">
        <v>12</v>
      </c>
    </row>
    <row r="73" spans="1:44" x14ac:dyDescent="0.2">
      <c r="A73" s="342" t="s">
        <v>15</v>
      </c>
      <c r="B73" s="326" t="s">
        <v>36</v>
      </c>
      <c r="C73" s="344">
        <v>116652</v>
      </c>
      <c r="D73" s="346">
        <f t="shared" si="2"/>
        <v>30572</v>
      </c>
      <c r="E73" s="346">
        <v>19186</v>
      </c>
      <c r="F73" s="345">
        <v>12619</v>
      </c>
      <c r="G73" s="347">
        <v>3885</v>
      </c>
      <c r="H73" s="346">
        <v>6121</v>
      </c>
      <c r="I73" s="346">
        <v>1183</v>
      </c>
      <c r="J73" s="345">
        <v>674</v>
      </c>
      <c r="K73" s="347">
        <v>3561</v>
      </c>
      <c r="L73" s="346">
        <v>935</v>
      </c>
      <c r="M73" s="346">
        <v>2961</v>
      </c>
      <c r="N73" s="345">
        <v>6712</v>
      </c>
      <c r="O73" s="347">
        <v>859</v>
      </c>
      <c r="P73" s="346">
        <v>737</v>
      </c>
      <c r="Q73" s="346">
        <v>2498</v>
      </c>
      <c r="R73" s="345">
        <v>1594</v>
      </c>
      <c r="S73" s="347">
        <v>3227</v>
      </c>
      <c r="T73" s="346">
        <v>1863</v>
      </c>
      <c r="U73" s="346">
        <v>688</v>
      </c>
      <c r="V73" s="345">
        <v>1113</v>
      </c>
      <c r="W73" s="347">
        <v>781</v>
      </c>
      <c r="X73" s="346">
        <v>578</v>
      </c>
      <c r="Y73" s="346">
        <v>735</v>
      </c>
      <c r="Z73" s="345">
        <v>1438</v>
      </c>
      <c r="AA73" s="347">
        <v>1356</v>
      </c>
      <c r="AB73" s="346">
        <v>880</v>
      </c>
      <c r="AC73" s="346">
        <v>981</v>
      </c>
      <c r="AD73" s="345">
        <v>1027</v>
      </c>
      <c r="AE73" s="347">
        <v>827</v>
      </c>
      <c r="AF73" s="346">
        <v>1521</v>
      </c>
      <c r="AG73" s="346">
        <v>321</v>
      </c>
      <c r="AH73" s="345">
        <v>288</v>
      </c>
      <c r="AI73" s="347">
        <v>687</v>
      </c>
      <c r="AJ73" s="346">
        <v>558</v>
      </c>
      <c r="AK73" s="346">
        <v>185</v>
      </c>
      <c r="AL73" s="345">
        <v>337</v>
      </c>
      <c r="AM73" s="347">
        <v>220</v>
      </c>
      <c r="AN73" s="346">
        <v>749</v>
      </c>
      <c r="AO73" s="346">
        <v>207</v>
      </c>
      <c r="AP73" s="345">
        <v>616</v>
      </c>
      <c r="AQ73" s="347">
        <v>619</v>
      </c>
      <c r="AR73" s="348">
        <v>753</v>
      </c>
    </row>
    <row r="74" spans="1:44" x14ac:dyDescent="0.2">
      <c r="A74" s="342" t="s">
        <v>16</v>
      </c>
      <c r="B74" s="326" t="s">
        <v>192</v>
      </c>
      <c r="C74" s="344">
        <v>6284</v>
      </c>
      <c r="D74" s="346">
        <f t="shared" si="2"/>
        <v>1812</v>
      </c>
      <c r="E74" s="346">
        <v>1730</v>
      </c>
      <c r="F74" s="345">
        <v>668</v>
      </c>
      <c r="G74" s="347">
        <v>155</v>
      </c>
      <c r="H74" s="346">
        <v>23</v>
      </c>
      <c r="I74" s="346">
        <v>171</v>
      </c>
      <c r="J74" s="345">
        <v>7</v>
      </c>
      <c r="K74" s="347">
        <v>0</v>
      </c>
      <c r="L74" s="346">
        <v>366</v>
      </c>
      <c r="M74" s="346">
        <v>167</v>
      </c>
      <c r="N74" s="345">
        <v>164</v>
      </c>
      <c r="O74" s="347">
        <v>218</v>
      </c>
      <c r="P74" s="346">
        <v>2</v>
      </c>
      <c r="Q74" s="346">
        <v>26</v>
      </c>
      <c r="R74" s="345">
        <v>6</v>
      </c>
      <c r="S74" s="347">
        <v>137</v>
      </c>
      <c r="T74" s="346">
        <v>0</v>
      </c>
      <c r="U74" s="346">
        <v>0</v>
      </c>
      <c r="V74" s="345">
        <v>191</v>
      </c>
      <c r="W74" s="347">
        <v>0</v>
      </c>
      <c r="X74" s="346">
        <v>14</v>
      </c>
      <c r="Y74" s="346">
        <v>3</v>
      </c>
      <c r="Z74" s="345">
        <v>20</v>
      </c>
      <c r="AA74" s="347">
        <v>1</v>
      </c>
      <c r="AB74" s="346">
        <v>195</v>
      </c>
      <c r="AC74" s="346">
        <v>4</v>
      </c>
      <c r="AD74" s="345">
        <v>15</v>
      </c>
      <c r="AE74" s="347">
        <v>125</v>
      </c>
      <c r="AF74" s="346">
        <v>3</v>
      </c>
      <c r="AG74" s="346">
        <v>11</v>
      </c>
      <c r="AH74" s="345">
        <v>0</v>
      </c>
      <c r="AI74" s="347">
        <v>0</v>
      </c>
      <c r="AJ74" s="346">
        <v>0</v>
      </c>
      <c r="AK74" s="346">
        <v>0</v>
      </c>
      <c r="AL74" s="345">
        <v>11</v>
      </c>
      <c r="AM74" s="347">
        <v>29</v>
      </c>
      <c r="AN74" s="346">
        <v>0</v>
      </c>
      <c r="AO74" s="346">
        <v>0</v>
      </c>
      <c r="AP74" s="345">
        <v>0</v>
      </c>
      <c r="AQ74" s="347">
        <v>10</v>
      </c>
      <c r="AR74" s="348">
        <v>0</v>
      </c>
    </row>
    <row r="75" spans="1:44" x14ac:dyDescent="0.2">
      <c r="A75" s="342" t="s">
        <v>17</v>
      </c>
      <c r="B75" s="326" t="s">
        <v>272</v>
      </c>
      <c r="C75" s="344">
        <v>5038</v>
      </c>
      <c r="D75" s="346">
        <f t="shared" si="2"/>
        <v>1764</v>
      </c>
      <c r="E75" s="346">
        <v>566</v>
      </c>
      <c r="F75" s="345">
        <v>576</v>
      </c>
      <c r="G75" s="347">
        <v>191</v>
      </c>
      <c r="H75" s="346">
        <v>396</v>
      </c>
      <c r="I75" s="346">
        <v>17</v>
      </c>
      <c r="J75" s="345">
        <v>97</v>
      </c>
      <c r="K75" s="347">
        <v>66</v>
      </c>
      <c r="L75" s="346">
        <v>57</v>
      </c>
      <c r="M75" s="346">
        <v>54</v>
      </c>
      <c r="N75" s="345">
        <v>197</v>
      </c>
      <c r="O75" s="347">
        <v>82</v>
      </c>
      <c r="P75" s="346">
        <v>9</v>
      </c>
      <c r="Q75" s="346">
        <v>108</v>
      </c>
      <c r="R75" s="345">
        <v>17</v>
      </c>
      <c r="S75" s="347">
        <v>179</v>
      </c>
      <c r="T75" s="346">
        <v>87</v>
      </c>
      <c r="U75" s="346">
        <v>69</v>
      </c>
      <c r="V75" s="345">
        <v>68</v>
      </c>
      <c r="W75" s="347">
        <v>11</v>
      </c>
      <c r="X75" s="346">
        <v>40</v>
      </c>
      <c r="Y75" s="346">
        <v>4</v>
      </c>
      <c r="Z75" s="345">
        <v>32</v>
      </c>
      <c r="AA75" s="347">
        <v>50</v>
      </c>
      <c r="AB75" s="346">
        <v>13</v>
      </c>
      <c r="AC75" s="346">
        <v>35</v>
      </c>
      <c r="AD75" s="345">
        <v>50</v>
      </c>
      <c r="AE75" s="347">
        <v>16</v>
      </c>
      <c r="AF75" s="346">
        <v>20</v>
      </c>
      <c r="AG75" s="346">
        <v>8</v>
      </c>
      <c r="AH75" s="345">
        <v>21</v>
      </c>
      <c r="AI75" s="347">
        <v>5</v>
      </c>
      <c r="AJ75" s="346">
        <v>17</v>
      </c>
      <c r="AK75" s="346">
        <v>7</v>
      </c>
      <c r="AL75" s="345">
        <v>9</v>
      </c>
      <c r="AM75" s="347">
        <v>12</v>
      </c>
      <c r="AN75" s="346">
        <v>6</v>
      </c>
      <c r="AO75" s="346">
        <v>59</v>
      </c>
      <c r="AP75" s="345">
        <v>12</v>
      </c>
      <c r="AQ75" s="347">
        <v>11</v>
      </c>
      <c r="AR75" s="348">
        <v>0</v>
      </c>
    </row>
    <row r="76" spans="1:44" x14ac:dyDescent="0.2">
      <c r="A76" s="342" t="s">
        <v>18</v>
      </c>
      <c r="B76" s="326" t="s">
        <v>281</v>
      </c>
      <c r="C76" s="344">
        <v>11062</v>
      </c>
      <c r="D76" s="346">
        <f t="shared" si="2"/>
        <v>3158</v>
      </c>
      <c r="E76" s="346">
        <v>1899</v>
      </c>
      <c r="F76" s="345">
        <v>1210</v>
      </c>
      <c r="G76" s="347">
        <v>413</v>
      </c>
      <c r="H76" s="346">
        <v>644</v>
      </c>
      <c r="I76" s="346">
        <v>141</v>
      </c>
      <c r="J76" s="345">
        <v>100</v>
      </c>
      <c r="K76" s="347">
        <v>192</v>
      </c>
      <c r="L76" s="346">
        <v>286</v>
      </c>
      <c r="M76" s="346">
        <v>185</v>
      </c>
      <c r="N76" s="345">
        <v>345</v>
      </c>
      <c r="O76" s="347">
        <v>238</v>
      </c>
      <c r="P76" s="346">
        <v>60</v>
      </c>
      <c r="Q76" s="346">
        <v>217</v>
      </c>
      <c r="R76" s="345">
        <v>95</v>
      </c>
      <c r="S76" s="347">
        <v>347</v>
      </c>
      <c r="T76" s="346">
        <v>157</v>
      </c>
      <c r="U76" s="346">
        <v>70</v>
      </c>
      <c r="V76" s="345">
        <v>203</v>
      </c>
      <c r="W76" s="347">
        <v>27</v>
      </c>
      <c r="X76" s="346">
        <v>69</v>
      </c>
      <c r="Y76" s="346">
        <v>41</v>
      </c>
      <c r="Z76" s="345">
        <v>93</v>
      </c>
      <c r="AA76" s="347">
        <v>88</v>
      </c>
      <c r="AB76" s="346">
        <v>78</v>
      </c>
      <c r="AC76" s="346">
        <v>59</v>
      </c>
      <c r="AD76" s="345">
        <v>45</v>
      </c>
      <c r="AE76" s="347">
        <v>97</v>
      </c>
      <c r="AF76" s="346">
        <v>122</v>
      </c>
      <c r="AG76" s="346">
        <v>40</v>
      </c>
      <c r="AH76" s="345">
        <v>0</v>
      </c>
      <c r="AI76" s="347">
        <v>27</v>
      </c>
      <c r="AJ76" s="346">
        <v>25</v>
      </c>
      <c r="AK76" s="346">
        <v>25</v>
      </c>
      <c r="AL76" s="345">
        <v>32</v>
      </c>
      <c r="AM76" s="347">
        <v>31</v>
      </c>
      <c r="AN76" s="346">
        <v>32</v>
      </c>
      <c r="AO76" s="346">
        <v>36</v>
      </c>
      <c r="AP76" s="345">
        <v>37</v>
      </c>
      <c r="AQ76" s="347">
        <v>38</v>
      </c>
      <c r="AR76" s="348">
        <v>60</v>
      </c>
    </row>
    <row r="77" spans="1:44" x14ac:dyDescent="0.2">
      <c r="A77" s="342" t="s">
        <v>19</v>
      </c>
      <c r="B77" s="326" t="s">
        <v>384</v>
      </c>
      <c r="C77" s="344">
        <v>340314</v>
      </c>
      <c r="D77" s="346">
        <f t="shared" si="2"/>
        <v>118742</v>
      </c>
      <c r="E77" s="346">
        <v>40756</v>
      </c>
      <c r="F77" s="345">
        <v>24654</v>
      </c>
      <c r="G77" s="347">
        <v>14407</v>
      </c>
      <c r="H77" s="346">
        <v>25405</v>
      </c>
      <c r="I77" s="346">
        <v>2780</v>
      </c>
      <c r="J77" s="345">
        <v>3880</v>
      </c>
      <c r="K77" s="347">
        <v>10580</v>
      </c>
      <c r="L77" s="346">
        <v>1383</v>
      </c>
      <c r="M77" s="346">
        <v>5924</v>
      </c>
      <c r="N77" s="345">
        <v>15110</v>
      </c>
      <c r="O77" s="347">
        <v>2627</v>
      </c>
      <c r="P77" s="346">
        <v>2599</v>
      </c>
      <c r="Q77" s="346">
        <v>8190</v>
      </c>
      <c r="R77" s="345">
        <v>5986</v>
      </c>
      <c r="S77" s="347">
        <v>4379</v>
      </c>
      <c r="T77" s="346">
        <v>6890</v>
      </c>
      <c r="U77" s="346">
        <v>3017</v>
      </c>
      <c r="V77" s="345">
        <v>5926</v>
      </c>
      <c r="W77" s="347">
        <v>2486</v>
      </c>
      <c r="X77" s="346">
        <v>2337</v>
      </c>
      <c r="Y77" s="346">
        <v>1231</v>
      </c>
      <c r="Z77" s="345">
        <v>3279</v>
      </c>
      <c r="AA77" s="347">
        <v>2862</v>
      </c>
      <c r="AB77" s="346">
        <v>2096</v>
      </c>
      <c r="AC77" s="346">
        <v>2179</v>
      </c>
      <c r="AD77" s="345">
        <v>1874</v>
      </c>
      <c r="AE77" s="347">
        <v>2370</v>
      </c>
      <c r="AF77" s="346">
        <v>4130</v>
      </c>
      <c r="AG77" s="346">
        <v>1603</v>
      </c>
      <c r="AH77" s="345">
        <v>717</v>
      </c>
      <c r="AI77" s="347">
        <v>1855</v>
      </c>
      <c r="AJ77" s="346">
        <v>997</v>
      </c>
      <c r="AK77" s="346">
        <v>350</v>
      </c>
      <c r="AL77" s="345">
        <v>1586</v>
      </c>
      <c r="AM77" s="347">
        <v>434</v>
      </c>
      <c r="AN77" s="346">
        <v>1988</v>
      </c>
      <c r="AO77" s="346">
        <v>626</v>
      </c>
      <c r="AP77" s="345">
        <v>740</v>
      </c>
      <c r="AQ77" s="347">
        <v>674</v>
      </c>
      <c r="AR77" s="348">
        <v>665</v>
      </c>
    </row>
    <row r="78" spans="1:44" x14ac:dyDescent="0.2">
      <c r="A78" s="342" t="s">
        <v>20</v>
      </c>
      <c r="B78" s="326" t="s">
        <v>37</v>
      </c>
      <c r="C78" s="344">
        <v>46842</v>
      </c>
      <c r="D78" s="346">
        <f t="shared" si="2"/>
        <v>17383</v>
      </c>
      <c r="E78" s="346">
        <v>6892</v>
      </c>
      <c r="F78" s="345">
        <v>3398</v>
      </c>
      <c r="G78" s="347">
        <v>2645</v>
      </c>
      <c r="H78" s="346">
        <v>2819</v>
      </c>
      <c r="I78" s="346">
        <v>661</v>
      </c>
      <c r="J78" s="345">
        <v>712</v>
      </c>
      <c r="K78" s="347">
        <v>997</v>
      </c>
      <c r="L78" s="346">
        <v>208</v>
      </c>
      <c r="M78" s="346">
        <v>1131</v>
      </c>
      <c r="N78" s="345">
        <v>1870</v>
      </c>
      <c r="O78" s="347">
        <v>310</v>
      </c>
      <c r="P78" s="346">
        <v>391</v>
      </c>
      <c r="Q78" s="346">
        <v>813</v>
      </c>
      <c r="R78" s="345">
        <v>448</v>
      </c>
      <c r="S78" s="347">
        <v>554</v>
      </c>
      <c r="T78" s="346">
        <v>1001</v>
      </c>
      <c r="U78" s="346">
        <v>284</v>
      </c>
      <c r="V78" s="345">
        <v>689</v>
      </c>
      <c r="W78" s="347">
        <v>271</v>
      </c>
      <c r="X78" s="346">
        <v>232</v>
      </c>
      <c r="Y78" s="346">
        <v>151</v>
      </c>
      <c r="Z78" s="345">
        <v>287</v>
      </c>
      <c r="AA78" s="347">
        <v>326</v>
      </c>
      <c r="AB78" s="346">
        <v>244</v>
      </c>
      <c r="AC78" s="346">
        <v>314</v>
      </c>
      <c r="AD78" s="345">
        <v>295</v>
      </c>
      <c r="AE78" s="347">
        <v>178</v>
      </c>
      <c r="AF78" s="346">
        <v>369</v>
      </c>
      <c r="AG78" s="346">
        <v>69</v>
      </c>
      <c r="AH78" s="345">
        <v>63</v>
      </c>
      <c r="AI78" s="347">
        <v>72</v>
      </c>
      <c r="AJ78" s="346">
        <v>68</v>
      </c>
      <c r="AK78" s="346">
        <v>23</v>
      </c>
      <c r="AL78" s="345">
        <v>186</v>
      </c>
      <c r="AM78" s="347">
        <v>46</v>
      </c>
      <c r="AN78" s="346">
        <v>135</v>
      </c>
      <c r="AO78" s="346">
        <v>48</v>
      </c>
      <c r="AP78" s="345">
        <v>66</v>
      </c>
      <c r="AQ78" s="347">
        <v>98</v>
      </c>
      <c r="AR78" s="348">
        <v>95</v>
      </c>
    </row>
    <row r="79" spans="1:44" x14ac:dyDescent="0.2">
      <c r="A79" s="342" t="s">
        <v>21</v>
      </c>
      <c r="B79" s="326" t="s">
        <v>38</v>
      </c>
      <c r="C79" s="344">
        <v>26548</v>
      </c>
      <c r="D79" s="346">
        <f t="shared" si="2"/>
        <v>11246</v>
      </c>
      <c r="E79" s="346">
        <v>2409</v>
      </c>
      <c r="F79" s="345">
        <v>2829</v>
      </c>
      <c r="G79" s="347">
        <v>1077</v>
      </c>
      <c r="H79" s="346">
        <v>3066</v>
      </c>
      <c r="I79" s="346">
        <v>73</v>
      </c>
      <c r="J79" s="345">
        <v>927</v>
      </c>
      <c r="K79" s="347">
        <v>786</v>
      </c>
      <c r="L79" s="346">
        <v>34</v>
      </c>
      <c r="M79" s="346">
        <v>125</v>
      </c>
      <c r="N79" s="345">
        <v>834</v>
      </c>
      <c r="O79" s="347">
        <v>71</v>
      </c>
      <c r="P79" s="346">
        <v>28</v>
      </c>
      <c r="Q79" s="346">
        <v>1102</v>
      </c>
      <c r="R79" s="345">
        <v>150</v>
      </c>
      <c r="S79" s="347">
        <v>209</v>
      </c>
      <c r="T79" s="346">
        <v>470</v>
      </c>
      <c r="U79" s="346">
        <v>67</v>
      </c>
      <c r="V79" s="345">
        <v>359</v>
      </c>
      <c r="W79" s="347">
        <v>44</v>
      </c>
      <c r="X79" s="346">
        <v>37</v>
      </c>
      <c r="Y79" s="346">
        <v>10</v>
      </c>
      <c r="Z79" s="345">
        <v>60</v>
      </c>
      <c r="AA79" s="347">
        <v>48</v>
      </c>
      <c r="AB79" s="346">
        <v>18</v>
      </c>
      <c r="AC79" s="346">
        <v>44</v>
      </c>
      <c r="AD79" s="345">
        <v>17</v>
      </c>
      <c r="AE79" s="347">
        <v>95</v>
      </c>
      <c r="AF79" s="346">
        <v>63</v>
      </c>
      <c r="AG79" s="346">
        <v>64</v>
      </c>
      <c r="AH79" s="345">
        <v>12</v>
      </c>
      <c r="AI79" s="347">
        <v>33</v>
      </c>
      <c r="AJ79" s="346">
        <v>46</v>
      </c>
      <c r="AK79" s="346">
        <v>1</v>
      </c>
      <c r="AL79" s="345">
        <v>18</v>
      </c>
      <c r="AM79" s="347">
        <v>0</v>
      </c>
      <c r="AN79" s="346">
        <v>52</v>
      </c>
      <c r="AO79" s="346">
        <v>18</v>
      </c>
      <c r="AP79" s="345">
        <v>2</v>
      </c>
      <c r="AQ79" s="347">
        <v>3</v>
      </c>
      <c r="AR79" s="348">
        <v>1</v>
      </c>
    </row>
    <row r="80" spans="1:44" x14ac:dyDescent="0.2">
      <c r="A80" s="342" t="s">
        <v>22</v>
      </c>
      <c r="B80" s="326" t="s">
        <v>535</v>
      </c>
      <c r="C80" s="344">
        <v>136212</v>
      </c>
      <c r="D80" s="346">
        <f t="shared" si="2"/>
        <v>54185</v>
      </c>
      <c r="E80" s="346">
        <v>14874</v>
      </c>
      <c r="F80" s="345">
        <v>13132</v>
      </c>
      <c r="G80" s="347">
        <v>4586</v>
      </c>
      <c r="H80" s="346">
        <v>10185</v>
      </c>
      <c r="I80" s="346">
        <v>632</v>
      </c>
      <c r="J80" s="345">
        <v>707</v>
      </c>
      <c r="K80" s="347">
        <v>4350</v>
      </c>
      <c r="L80" s="346">
        <v>468</v>
      </c>
      <c r="M80" s="346">
        <v>1062</v>
      </c>
      <c r="N80" s="345">
        <v>5172</v>
      </c>
      <c r="O80" s="347">
        <v>805</v>
      </c>
      <c r="P80" s="346">
        <v>909</v>
      </c>
      <c r="Q80" s="346">
        <v>2132</v>
      </c>
      <c r="R80" s="345">
        <v>1840</v>
      </c>
      <c r="S80" s="347">
        <v>1649</v>
      </c>
      <c r="T80" s="346">
        <v>1720</v>
      </c>
      <c r="U80" s="346">
        <v>1276</v>
      </c>
      <c r="V80" s="345">
        <v>1541</v>
      </c>
      <c r="W80" s="347">
        <v>1828</v>
      </c>
      <c r="X80" s="346">
        <v>771</v>
      </c>
      <c r="Y80" s="346">
        <v>529</v>
      </c>
      <c r="Z80" s="345">
        <v>1318</v>
      </c>
      <c r="AA80" s="347">
        <v>774</v>
      </c>
      <c r="AB80" s="346">
        <v>598</v>
      </c>
      <c r="AC80" s="346">
        <v>692</v>
      </c>
      <c r="AD80" s="345">
        <v>484</v>
      </c>
      <c r="AE80" s="347">
        <v>1315</v>
      </c>
      <c r="AF80" s="346">
        <v>1832</v>
      </c>
      <c r="AG80" s="346">
        <v>332</v>
      </c>
      <c r="AH80" s="345">
        <v>254</v>
      </c>
      <c r="AI80" s="347">
        <v>1077</v>
      </c>
      <c r="AJ80" s="346">
        <v>625</v>
      </c>
      <c r="AK80" s="346">
        <v>153</v>
      </c>
      <c r="AL80" s="345">
        <v>905</v>
      </c>
      <c r="AM80" s="347">
        <v>284</v>
      </c>
      <c r="AN80" s="346">
        <v>715</v>
      </c>
      <c r="AO80" s="346">
        <v>141</v>
      </c>
      <c r="AP80" s="345">
        <v>136</v>
      </c>
      <c r="AQ80" s="347">
        <v>109</v>
      </c>
      <c r="AR80" s="348">
        <v>115</v>
      </c>
    </row>
    <row r="81" spans="1:45" x14ac:dyDescent="0.2">
      <c r="A81" s="342" t="s">
        <v>23</v>
      </c>
      <c r="B81" s="326" t="s">
        <v>193</v>
      </c>
      <c r="C81" s="344">
        <v>33345</v>
      </c>
      <c r="D81" s="346">
        <f t="shared" si="2"/>
        <v>17011</v>
      </c>
      <c r="E81" s="346">
        <v>3055</v>
      </c>
      <c r="F81" s="345">
        <v>3823</v>
      </c>
      <c r="G81" s="347">
        <v>1660</v>
      </c>
      <c r="H81" s="346">
        <v>2095</v>
      </c>
      <c r="I81" s="346">
        <v>122</v>
      </c>
      <c r="J81" s="345">
        <v>233</v>
      </c>
      <c r="K81" s="347">
        <v>933</v>
      </c>
      <c r="L81" s="346">
        <v>63</v>
      </c>
      <c r="M81" s="346">
        <v>290</v>
      </c>
      <c r="N81" s="345">
        <v>926</v>
      </c>
      <c r="O81" s="347">
        <v>35</v>
      </c>
      <c r="P81" s="346">
        <v>57</v>
      </c>
      <c r="Q81" s="346">
        <v>491</v>
      </c>
      <c r="R81" s="345">
        <v>59</v>
      </c>
      <c r="S81" s="347">
        <v>695</v>
      </c>
      <c r="T81" s="346">
        <v>160</v>
      </c>
      <c r="U81" s="346">
        <v>38</v>
      </c>
      <c r="V81" s="345">
        <v>929</v>
      </c>
      <c r="W81" s="347">
        <v>26</v>
      </c>
      <c r="X81" s="346">
        <v>57</v>
      </c>
      <c r="Y81" s="346">
        <v>51</v>
      </c>
      <c r="Z81" s="345">
        <v>75</v>
      </c>
      <c r="AA81" s="347">
        <v>40</v>
      </c>
      <c r="AB81" s="346">
        <v>36</v>
      </c>
      <c r="AC81" s="346">
        <v>21</v>
      </c>
      <c r="AD81" s="345">
        <v>15</v>
      </c>
      <c r="AE81" s="347">
        <v>59</v>
      </c>
      <c r="AF81" s="346">
        <v>51</v>
      </c>
      <c r="AG81" s="346">
        <v>28</v>
      </c>
      <c r="AH81" s="345">
        <v>10</v>
      </c>
      <c r="AI81" s="347">
        <v>35</v>
      </c>
      <c r="AJ81" s="346">
        <v>29</v>
      </c>
      <c r="AK81" s="346">
        <v>0</v>
      </c>
      <c r="AL81" s="345">
        <v>17</v>
      </c>
      <c r="AM81" s="347">
        <v>16</v>
      </c>
      <c r="AN81" s="346">
        <v>48</v>
      </c>
      <c r="AO81" s="346">
        <v>0</v>
      </c>
      <c r="AP81" s="345">
        <v>22</v>
      </c>
      <c r="AQ81" s="347">
        <v>12</v>
      </c>
      <c r="AR81" s="348">
        <v>22</v>
      </c>
    </row>
    <row r="82" spans="1:45" x14ac:dyDescent="0.2">
      <c r="A82" s="342" t="s">
        <v>24</v>
      </c>
      <c r="B82" s="326" t="s">
        <v>39</v>
      </c>
      <c r="C82" s="344">
        <v>83827</v>
      </c>
      <c r="D82" s="346">
        <f t="shared" si="2"/>
        <v>27092</v>
      </c>
      <c r="E82" s="346">
        <v>7174</v>
      </c>
      <c r="F82" s="345">
        <v>4731</v>
      </c>
      <c r="G82" s="347">
        <v>4020</v>
      </c>
      <c r="H82" s="346">
        <v>4702</v>
      </c>
      <c r="I82" s="346">
        <v>1144</v>
      </c>
      <c r="J82" s="345">
        <v>1467</v>
      </c>
      <c r="K82" s="347">
        <v>6407</v>
      </c>
      <c r="L82" s="346">
        <v>592</v>
      </c>
      <c r="M82" s="346">
        <v>1844</v>
      </c>
      <c r="N82" s="345">
        <v>3590</v>
      </c>
      <c r="O82" s="347">
        <v>674</v>
      </c>
      <c r="P82" s="346">
        <v>658</v>
      </c>
      <c r="Q82" s="346">
        <v>2209</v>
      </c>
      <c r="R82" s="345">
        <v>966</v>
      </c>
      <c r="S82" s="347">
        <v>1027</v>
      </c>
      <c r="T82" s="346">
        <v>1520</v>
      </c>
      <c r="U82" s="346">
        <v>1086</v>
      </c>
      <c r="V82" s="345">
        <v>1237</v>
      </c>
      <c r="W82" s="347">
        <v>643</v>
      </c>
      <c r="X82" s="346">
        <v>746</v>
      </c>
      <c r="Y82" s="346">
        <v>518</v>
      </c>
      <c r="Z82" s="345">
        <v>1141</v>
      </c>
      <c r="AA82" s="347">
        <v>643</v>
      </c>
      <c r="AB82" s="346">
        <v>656</v>
      </c>
      <c r="AC82" s="346">
        <v>698</v>
      </c>
      <c r="AD82" s="345">
        <v>712</v>
      </c>
      <c r="AE82" s="347">
        <v>1075</v>
      </c>
      <c r="AF82" s="346">
        <v>1151</v>
      </c>
      <c r="AG82" s="346">
        <v>331</v>
      </c>
      <c r="AH82" s="345">
        <v>298</v>
      </c>
      <c r="AI82" s="347">
        <v>289</v>
      </c>
      <c r="AJ82" s="346">
        <v>236</v>
      </c>
      <c r="AK82" s="346">
        <v>131</v>
      </c>
      <c r="AL82" s="345">
        <v>330</v>
      </c>
      <c r="AM82" s="347">
        <v>188</v>
      </c>
      <c r="AN82" s="346">
        <v>265</v>
      </c>
      <c r="AO82" s="346">
        <v>444</v>
      </c>
      <c r="AP82" s="345">
        <v>386</v>
      </c>
      <c r="AQ82" s="347">
        <v>436</v>
      </c>
      <c r="AR82" s="348">
        <v>370</v>
      </c>
    </row>
    <row r="83" spans="1:45" x14ac:dyDescent="0.2">
      <c r="A83" s="342" t="s">
        <v>25</v>
      </c>
      <c r="B83" s="326" t="s">
        <v>40</v>
      </c>
      <c r="C83" s="344">
        <v>84687</v>
      </c>
      <c r="D83" s="346">
        <f t="shared" si="2"/>
        <v>26984</v>
      </c>
      <c r="E83" s="346">
        <v>7939</v>
      </c>
      <c r="F83" s="345">
        <v>4721</v>
      </c>
      <c r="G83" s="347">
        <v>3322</v>
      </c>
      <c r="H83" s="346">
        <v>9802</v>
      </c>
      <c r="I83" s="346">
        <v>683</v>
      </c>
      <c r="J83" s="345">
        <v>1713</v>
      </c>
      <c r="K83" s="347">
        <v>2416</v>
      </c>
      <c r="L83" s="346">
        <v>506</v>
      </c>
      <c r="M83" s="346">
        <v>1391</v>
      </c>
      <c r="N83" s="345">
        <v>3096</v>
      </c>
      <c r="O83" s="347">
        <v>764</v>
      </c>
      <c r="P83" s="346">
        <v>602</v>
      </c>
      <c r="Q83" s="346">
        <v>2810</v>
      </c>
      <c r="R83" s="345">
        <v>1006</v>
      </c>
      <c r="S83" s="347">
        <v>984</v>
      </c>
      <c r="T83" s="346">
        <v>1562</v>
      </c>
      <c r="U83" s="346">
        <v>592</v>
      </c>
      <c r="V83" s="345">
        <v>2234</v>
      </c>
      <c r="W83" s="347">
        <v>682</v>
      </c>
      <c r="X83" s="346">
        <v>744</v>
      </c>
      <c r="Y83" s="346">
        <v>370</v>
      </c>
      <c r="Z83" s="345">
        <v>1172</v>
      </c>
      <c r="AA83" s="347">
        <v>609</v>
      </c>
      <c r="AB83" s="346">
        <v>528</v>
      </c>
      <c r="AC83" s="346">
        <v>626</v>
      </c>
      <c r="AD83" s="345">
        <v>599</v>
      </c>
      <c r="AE83" s="347">
        <v>890</v>
      </c>
      <c r="AF83" s="346">
        <v>1234</v>
      </c>
      <c r="AG83" s="346">
        <v>487</v>
      </c>
      <c r="AH83" s="345">
        <v>395</v>
      </c>
      <c r="AI83" s="347">
        <v>467</v>
      </c>
      <c r="AJ83" s="346">
        <v>490</v>
      </c>
      <c r="AK83" s="346">
        <v>170</v>
      </c>
      <c r="AL83" s="345">
        <v>353</v>
      </c>
      <c r="AM83" s="347">
        <v>152</v>
      </c>
      <c r="AN83" s="346">
        <v>321</v>
      </c>
      <c r="AO83" s="346">
        <v>390</v>
      </c>
      <c r="AP83" s="345">
        <v>258</v>
      </c>
      <c r="AQ83" s="347">
        <v>383</v>
      </c>
      <c r="AR83" s="348">
        <v>240</v>
      </c>
    </row>
    <row r="84" spans="1:45" x14ac:dyDescent="0.2">
      <c r="A84" s="342" t="s">
        <v>26</v>
      </c>
      <c r="B84" s="326" t="s">
        <v>481</v>
      </c>
      <c r="C84" s="344">
        <v>281131</v>
      </c>
      <c r="D84" s="346">
        <f t="shared" si="2"/>
        <v>83885</v>
      </c>
      <c r="E84" s="346">
        <v>28334</v>
      </c>
      <c r="F84" s="345">
        <v>22023</v>
      </c>
      <c r="G84" s="347">
        <v>14967</v>
      </c>
      <c r="H84" s="346">
        <v>22311</v>
      </c>
      <c r="I84" s="346">
        <v>3211</v>
      </c>
      <c r="J84" s="345">
        <v>3924</v>
      </c>
      <c r="K84" s="347">
        <v>8559</v>
      </c>
      <c r="L84" s="346">
        <v>1862</v>
      </c>
      <c r="M84" s="346">
        <v>4567</v>
      </c>
      <c r="N84" s="345">
        <v>12271</v>
      </c>
      <c r="O84" s="347">
        <v>3173</v>
      </c>
      <c r="P84" s="346">
        <v>2320</v>
      </c>
      <c r="Q84" s="346">
        <v>10390</v>
      </c>
      <c r="R84" s="345">
        <v>4137</v>
      </c>
      <c r="S84" s="347">
        <v>3586</v>
      </c>
      <c r="T84" s="346">
        <v>7564</v>
      </c>
      <c r="U84" s="346">
        <v>3269</v>
      </c>
      <c r="V84" s="345">
        <v>5696</v>
      </c>
      <c r="W84" s="347">
        <v>2147</v>
      </c>
      <c r="X84" s="346">
        <v>2164</v>
      </c>
      <c r="Y84" s="346">
        <v>1899</v>
      </c>
      <c r="Z84" s="345">
        <v>3337</v>
      </c>
      <c r="AA84" s="347">
        <v>2215</v>
      </c>
      <c r="AB84" s="346">
        <v>1791</v>
      </c>
      <c r="AC84" s="346">
        <v>2394</v>
      </c>
      <c r="AD84" s="345">
        <v>1881</v>
      </c>
      <c r="AE84" s="347">
        <v>1766</v>
      </c>
      <c r="AF84" s="346">
        <v>4065</v>
      </c>
      <c r="AG84" s="346">
        <v>1386</v>
      </c>
      <c r="AH84" s="345">
        <v>1095</v>
      </c>
      <c r="AI84" s="347">
        <v>1561</v>
      </c>
      <c r="AJ84" s="346">
        <v>972</v>
      </c>
      <c r="AK84" s="346">
        <v>315</v>
      </c>
      <c r="AL84" s="345">
        <v>992</v>
      </c>
      <c r="AM84" s="347">
        <v>643</v>
      </c>
      <c r="AN84" s="346">
        <v>995</v>
      </c>
      <c r="AO84" s="346">
        <v>706</v>
      </c>
      <c r="AP84" s="345">
        <v>1465</v>
      </c>
      <c r="AQ84" s="347">
        <v>694</v>
      </c>
      <c r="AR84" s="348">
        <v>599</v>
      </c>
    </row>
    <row r="85" spans="1:45" x14ac:dyDescent="0.2">
      <c r="A85" s="342" t="s">
        <v>51</v>
      </c>
      <c r="B85" s="326" t="s">
        <v>536</v>
      </c>
      <c r="C85" s="344">
        <v>20319</v>
      </c>
      <c r="D85" s="346">
        <f t="shared" si="2"/>
        <v>6081</v>
      </c>
      <c r="E85" s="346">
        <v>2395</v>
      </c>
      <c r="F85" s="345">
        <v>689</v>
      </c>
      <c r="G85" s="347">
        <v>799</v>
      </c>
      <c r="H85" s="346">
        <v>1199</v>
      </c>
      <c r="I85" s="346">
        <v>286</v>
      </c>
      <c r="J85" s="345">
        <v>163</v>
      </c>
      <c r="K85" s="347">
        <v>454</v>
      </c>
      <c r="L85" s="346">
        <v>167</v>
      </c>
      <c r="M85" s="346">
        <v>558</v>
      </c>
      <c r="N85" s="345">
        <v>792</v>
      </c>
      <c r="O85" s="347">
        <v>257</v>
      </c>
      <c r="P85" s="346">
        <v>310</v>
      </c>
      <c r="Q85" s="346">
        <v>507</v>
      </c>
      <c r="R85" s="345">
        <v>312</v>
      </c>
      <c r="S85" s="347">
        <v>246</v>
      </c>
      <c r="T85" s="346">
        <v>244</v>
      </c>
      <c r="U85" s="346">
        <v>227</v>
      </c>
      <c r="V85" s="345">
        <v>369</v>
      </c>
      <c r="W85" s="347">
        <v>242</v>
      </c>
      <c r="X85" s="346">
        <v>208</v>
      </c>
      <c r="Y85" s="346">
        <v>185</v>
      </c>
      <c r="Z85" s="345">
        <v>481</v>
      </c>
      <c r="AA85" s="347">
        <v>413</v>
      </c>
      <c r="AB85" s="346">
        <v>180</v>
      </c>
      <c r="AC85" s="346">
        <v>349</v>
      </c>
      <c r="AD85" s="345">
        <v>318</v>
      </c>
      <c r="AE85" s="347">
        <v>297</v>
      </c>
      <c r="AF85" s="346">
        <v>458</v>
      </c>
      <c r="AG85" s="346">
        <v>53</v>
      </c>
      <c r="AH85" s="345">
        <v>150</v>
      </c>
      <c r="AI85" s="347">
        <v>88</v>
      </c>
      <c r="AJ85" s="346">
        <v>82</v>
      </c>
      <c r="AK85" s="346">
        <v>50</v>
      </c>
      <c r="AL85" s="345">
        <v>95</v>
      </c>
      <c r="AM85" s="347">
        <v>85</v>
      </c>
      <c r="AN85" s="346">
        <v>58</v>
      </c>
      <c r="AO85" s="346">
        <v>91</v>
      </c>
      <c r="AP85" s="345">
        <v>104</v>
      </c>
      <c r="AQ85" s="347">
        <v>156</v>
      </c>
      <c r="AR85" s="348">
        <v>121</v>
      </c>
    </row>
    <row r="86" spans="1:45" x14ac:dyDescent="0.2">
      <c r="A86" s="342" t="s">
        <v>194</v>
      </c>
      <c r="B86" s="326" t="s">
        <v>41</v>
      </c>
      <c r="C86" s="344">
        <v>178642</v>
      </c>
      <c r="D86" s="346">
        <f t="shared" si="2"/>
        <v>67088</v>
      </c>
      <c r="E86" s="346">
        <v>19699</v>
      </c>
      <c r="F86" s="345">
        <v>16420</v>
      </c>
      <c r="G86" s="347">
        <v>8274</v>
      </c>
      <c r="H86" s="346">
        <v>10064</v>
      </c>
      <c r="I86" s="346">
        <v>1149</v>
      </c>
      <c r="J86" s="345">
        <v>2817</v>
      </c>
      <c r="K86" s="347">
        <v>3790</v>
      </c>
      <c r="L86" s="346">
        <v>755</v>
      </c>
      <c r="M86" s="346">
        <v>2644</v>
      </c>
      <c r="N86" s="345">
        <v>6778</v>
      </c>
      <c r="O86" s="347">
        <v>873</v>
      </c>
      <c r="P86" s="346">
        <v>1213</v>
      </c>
      <c r="Q86" s="346">
        <v>3960</v>
      </c>
      <c r="R86" s="345">
        <v>1378</v>
      </c>
      <c r="S86" s="347">
        <v>9166</v>
      </c>
      <c r="T86" s="346">
        <v>2622</v>
      </c>
      <c r="U86" s="346">
        <v>891</v>
      </c>
      <c r="V86" s="345">
        <v>2608</v>
      </c>
      <c r="W86" s="347">
        <v>1332</v>
      </c>
      <c r="X86" s="346">
        <v>754</v>
      </c>
      <c r="Y86" s="346">
        <v>555</v>
      </c>
      <c r="Z86" s="345">
        <v>1498</v>
      </c>
      <c r="AA86" s="347">
        <v>634</v>
      </c>
      <c r="AB86" s="346">
        <v>953</v>
      </c>
      <c r="AC86" s="346">
        <v>592</v>
      </c>
      <c r="AD86" s="345">
        <v>785</v>
      </c>
      <c r="AE86" s="347">
        <v>922</v>
      </c>
      <c r="AF86" s="346">
        <v>2165</v>
      </c>
      <c r="AG86" s="346">
        <v>395</v>
      </c>
      <c r="AH86" s="345">
        <v>314</v>
      </c>
      <c r="AI86" s="347">
        <v>587</v>
      </c>
      <c r="AJ86" s="346">
        <v>1253</v>
      </c>
      <c r="AK86" s="346">
        <v>141</v>
      </c>
      <c r="AL86" s="345">
        <v>369</v>
      </c>
      <c r="AM86" s="347">
        <v>79</v>
      </c>
      <c r="AN86" s="346">
        <v>449</v>
      </c>
      <c r="AO86" s="346">
        <v>513</v>
      </c>
      <c r="AP86" s="345">
        <v>1480</v>
      </c>
      <c r="AQ86" s="347">
        <v>233</v>
      </c>
      <c r="AR86" s="348">
        <v>450</v>
      </c>
    </row>
    <row r="87" spans="1:45" x14ac:dyDescent="0.2">
      <c r="A87" s="342" t="s">
        <v>200</v>
      </c>
      <c r="B87" s="326" t="s">
        <v>42</v>
      </c>
      <c r="C87" s="344">
        <v>248513</v>
      </c>
      <c r="D87" s="346">
        <f>C87-SUM(E87:AR87)</f>
        <v>85307</v>
      </c>
      <c r="E87" s="346">
        <v>25729</v>
      </c>
      <c r="F87" s="345">
        <v>19860</v>
      </c>
      <c r="G87" s="347">
        <v>11336</v>
      </c>
      <c r="H87" s="346">
        <v>20092</v>
      </c>
      <c r="I87" s="346">
        <v>2625</v>
      </c>
      <c r="J87" s="345">
        <v>3461</v>
      </c>
      <c r="K87" s="347">
        <v>7279</v>
      </c>
      <c r="L87" s="346">
        <v>1072</v>
      </c>
      <c r="M87" s="346">
        <v>5170</v>
      </c>
      <c r="N87" s="345">
        <v>10373</v>
      </c>
      <c r="O87" s="347">
        <v>2026</v>
      </c>
      <c r="P87" s="346">
        <v>1817</v>
      </c>
      <c r="Q87" s="346">
        <v>6944</v>
      </c>
      <c r="R87" s="345">
        <v>3891</v>
      </c>
      <c r="S87" s="347">
        <v>2902</v>
      </c>
      <c r="T87" s="346">
        <v>4658</v>
      </c>
      <c r="U87" s="346">
        <v>2095</v>
      </c>
      <c r="V87" s="345">
        <v>5198</v>
      </c>
      <c r="W87" s="347">
        <v>1616</v>
      </c>
      <c r="X87" s="346">
        <v>2162</v>
      </c>
      <c r="Y87" s="346">
        <v>780</v>
      </c>
      <c r="Z87" s="345">
        <v>2113</v>
      </c>
      <c r="AA87" s="347">
        <v>1968</v>
      </c>
      <c r="AB87" s="346">
        <v>1192</v>
      </c>
      <c r="AC87" s="346">
        <v>2512</v>
      </c>
      <c r="AD87" s="345">
        <v>1140</v>
      </c>
      <c r="AE87" s="347">
        <v>2603</v>
      </c>
      <c r="AF87" s="346">
        <v>2520</v>
      </c>
      <c r="AG87" s="346">
        <v>743</v>
      </c>
      <c r="AH87" s="345">
        <v>586</v>
      </c>
      <c r="AI87" s="347">
        <v>996</v>
      </c>
      <c r="AJ87" s="346">
        <v>847</v>
      </c>
      <c r="AK87" s="346">
        <v>282</v>
      </c>
      <c r="AL87" s="345">
        <v>868</v>
      </c>
      <c r="AM87" s="347">
        <v>290</v>
      </c>
      <c r="AN87" s="346">
        <v>996</v>
      </c>
      <c r="AO87" s="346">
        <v>423</v>
      </c>
      <c r="AP87" s="345">
        <v>642</v>
      </c>
      <c r="AQ87" s="347">
        <v>549</v>
      </c>
      <c r="AR87" s="348">
        <v>850</v>
      </c>
    </row>
    <row r="88" spans="1:45" x14ac:dyDescent="0.2">
      <c r="A88" s="342" t="s">
        <v>201</v>
      </c>
      <c r="B88" s="326" t="s">
        <v>282</v>
      </c>
      <c r="C88" s="344">
        <v>0</v>
      </c>
      <c r="D88" s="346">
        <v>0</v>
      </c>
      <c r="E88" s="346">
        <v>0</v>
      </c>
      <c r="F88" s="345">
        <v>0</v>
      </c>
      <c r="G88" s="347">
        <v>0</v>
      </c>
      <c r="H88" s="346">
        <v>0</v>
      </c>
      <c r="I88" s="346">
        <v>0</v>
      </c>
      <c r="J88" s="345">
        <v>0</v>
      </c>
      <c r="K88" s="347">
        <v>0</v>
      </c>
      <c r="L88" s="346">
        <v>0</v>
      </c>
      <c r="M88" s="346">
        <v>0</v>
      </c>
      <c r="N88" s="345">
        <v>0</v>
      </c>
      <c r="O88" s="347">
        <v>0</v>
      </c>
      <c r="P88" s="346">
        <v>0</v>
      </c>
      <c r="Q88" s="346">
        <v>0</v>
      </c>
      <c r="R88" s="345">
        <v>0</v>
      </c>
      <c r="S88" s="347">
        <v>0</v>
      </c>
      <c r="T88" s="346">
        <v>0</v>
      </c>
      <c r="U88" s="346">
        <v>0</v>
      </c>
      <c r="V88" s="345">
        <v>0</v>
      </c>
      <c r="W88" s="347">
        <v>0</v>
      </c>
      <c r="X88" s="346">
        <v>0</v>
      </c>
      <c r="Y88" s="346">
        <v>0</v>
      </c>
      <c r="Z88" s="345">
        <v>0</v>
      </c>
      <c r="AA88" s="347">
        <v>0</v>
      </c>
      <c r="AB88" s="346">
        <v>0</v>
      </c>
      <c r="AC88" s="346">
        <v>0</v>
      </c>
      <c r="AD88" s="345">
        <v>0</v>
      </c>
      <c r="AE88" s="347">
        <v>0</v>
      </c>
      <c r="AF88" s="346">
        <v>0</v>
      </c>
      <c r="AG88" s="346">
        <v>0</v>
      </c>
      <c r="AH88" s="345">
        <v>0</v>
      </c>
      <c r="AI88" s="347">
        <v>0</v>
      </c>
      <c r="AJ88" s="346">
        <v>0</v>
      </c>
      <c r="AK88" s="346">
        <v>0</v>
      </c>
      <c r="AL88" s="345">
        <v>0</v>
      </c>
      <c r="AM88" s="347">
        <v>0</v>
      </c>
      <c r="AN88" s="346">
        <v>0</v>
      </c>
      <c r="AO88" s="346">
        <v>0</v>
      </c>
      <c r="AP88" s="345">
        <v>0</v>
      </c>
      <c r="AQ88" s="347">
        <v>0</v>
      </c>
      <c r="AR88" s="348">
        <v>0</v>
      </c>
    </row>
    <row r="89" spans="1:45" x14ac:dyDescent="0.2">
      <c r="A89" s="342" t="s">
        <v>202</v>
      </c>
      <c r="B89" s="326" t="s">
        <v>283</v>
      </c>
      <c r="C89" s="344">
        <v>1210</v>
      </c>
      <c r="D89" s="346">
        <f>C89-SUM(E89:AR89)</f>
        <v>307</v>
      </c>
      <c r="E89" s="346">
        <v>120</v>
      </c>
      <c r="F89" s="345">
        <v>52</v>
      </c>
      <c r="G89" s="347">
        <v>61</v>
      </c>
      <c r="H89" s="346">
        <v>140</v>
      </c>
      <c r="I89" s="346">
        <v>7</v>
      </c>
      <c r="J89" s="345">
        <v>39</v>
      </c>
      <c r="K89" s="347">
        <v>37</v>
      </c>
      <c r="L89" s="346">
        <v>6</v>
      </c>
      <c r="M89" s="346">
        <v>23</v>
      </c>
      <c r="N89" s="345">
        <v>67</v>
      </c>
      <c r="O89" s="347">
        <v>6</v>
      </c>
      <c r="P89" s="346">
        <v>9</v>
      </c>
      <c r="Q89" s="346">
        <v>39</v>
      </c>
      <c r="R89" s="345">
        <v>15</v>
      </c>
      <c r="S89" s="347">
        <v>21</v>
      </c>
      <c r="T89" s="346">
        <v>33</v>
      </c>
      <c r="U89" s="346">
        <v>10</v>
      </c>
      <c r="V89" s="345">
        <v>31</v>
      </c>
      <c r="W89" s="347">
        <v>13</v>
      </c>
      <c r="X89" s="346">
        <v>14</v>
      </c>
      <c r="Y89" s="346">
        <v>4</v>
      </c>
      <c r="Z89" s="345">
        <v>17</v>
      </c>
      <c r="AA89" s="347">
        <v>15</v>
      </c>
      <c r="AB89" s="346">
        <v>5</v>
      </c>
      <c r="AC89" s="346">
        <v>13</v>
      </c>
      <c r="AD89" s="345">
        <v>10</v>
      </c>
      <c r="AE89" s="347">
        <v>14</v>
      </c>
      <c r="AF89" s="346">
        <v>21</v>
      </c>
      <c r="AG89" s="346">
        <v>9</v>
      </c>
      <c r="AH89" s="345">
        <v>6</v>
      </c>
      <c r="AI89" s="347">
        <v>6</v>
      </c>
      <c r="AJ89" s="346">
        <v>8</v>
      </c>
      <c r="AK89" s="346">
        <v>1</v>
      </c>
      <c r="AL89" s="345">
        <v>7</v>
      </c>
      <c r="AM89" s="347">
        <v>2</v>
      </c>
      <c r="AN89" s="346">
        <v>4</v>
      </c>
      <c r="AO89" s="346">
        <v>5</v>
      </c>
      <c r="AP89" s="345">
        <v>3</v>
      </c>
      <c r="AQ89" s="347">
        <v>7</v>
      </c>
      <c r="AR89" s="348">
        <v>3</v>
      </c>
    </row>
    <row r="90" spans="1:45" x14ac:dyDescent="0.2">
      <c r="A90" s="349"/>
      <c r="B90" s="364" t="s">
        <v>538</v>
      </c>
      <c r="C90" s="351">
        <f>SUM(C51:C89)</f>
        <v>2082201</v>
      </c>
      <c r="D90" s="353">
        <f>SUM(D51:D89)</f>
        <v>648332</v>
      </c>
      <c r="E90" s="353">
        <f t="shared" ref="E90:AR90" si="3">SUM(E51:E89)</f>
        <v>239449</v>
      </c>
      <c r="F90" s="352">
        <f t="shared" si="3"/>
        <v>173132</v>
      </c>
      <c r="G90" s="354">
        <f t="shared" si="3"/>
        <v>98498</v>
      </c>
      <c r="H90" s="353">
        <f t="shared" si="3"/>
        <v>132743</v>
      </c>
      <c r="I90" s="353">
        <f t="shared" si="3"/>
        <v>18900</v>
      </c>
      <c r="J90" s="352">
        <f t="shared" si="3"/>
        <v>21757</v>
      </c>
      <c r="K90" s="354">
        <f t="shared" si="3"/>
        <v>67659</v>
      </c>
      <c r="L90" s="353">
        <f t="shared" si="3"/>
        <v>12057</v>
      </c>
      <c r="M90" s="353">
        <f t="shared" si="3"/>
        <v>37274</v>
      </c>
      <c r="N90" s="352">
        <f t="shared" si="3"/>
        <v>90179</v>
      </c>
      <c r="O90" s="354">
        <f t="shared" si="3"/>
        <v>18875</v>
      </c>
      <c r="P90" s="353">
        <f t="shared" si="3"/>
        <v>15695</v>
      </c>
      <c r="Q90" s="353">
        <f t="shared" si="3"/>
        <v>47579</v>
      </c>
      <c r="R90" s="352">
        <f t="shared" si="3"/>
        <v>31863</v>
      </c>
      <c r="S90" s="354">
        <f t="shared" si="3"/>
        <v>45900</v>
      </c>
      <c r="T90" s="353">
        <f t="shared" si="3"/>
        <v>33809</v>
      </c>
      <c r="U90" s="353">
        <f t="shared" si="3"/>
        <v>22753</v>
      </c>
      <c r="V90" s="352">
        <f t="shared" si="3"/>
        <v>39918</v>
      </c>
      <c r="W90" s="354">
        <f t="shared" si="3"/>
        <v>22720</v>
      </c>
      <c r="X90" s="353">
        <f t="shared" si="3"/>
        <v>16909</v>
      </c>
      <c r="Y90" s="353">
        <f t="shared" si="3"/>
        <v>9742</v>
      </c>
      <c r="Z90" s="352">
        <f t="shared" si="3"/>
        <v>27220</v>
      </c>
      <c r="AA90" s="354">
        <f t="shared" si="3"/>
        <v>19989</v>
      </c>
      <c r="AB90" s="353">
        <f t="shared" si="3"/>
        <v>13860</v>
      </c>
      <c r="AC90" s="353">
        <f t="shared" si="3"/>
        <v>16974</v>
      </c>
      <c r="AD90" s="352">
        <f t="shared" si="3"/>
        <v>14099</v>
      </c>
      <c r="AE90" s="354">
        <f t="shared" si="3"/>
        <v>22557</v>
      </c>
      <c r="AF90" s="353">
        <f t="shared" si="3"/>
        <v>32015</v>
      </c>
      <c r="AG90" s="353">
        <f t="shared" si="3"/>
        <v>6689</v>
      </c>
      <c r="AH90" s="352">
        <f t="shared" si="3"/>
        <v>7478</v>
      </c>
      <c r="AI90" s="354">
        <f t="shared" si="3"/>
        <v>13723</v>
      </c>
      <c r="AJ90" s="353">
        <f t="shared" si="3"/>
        <v>10821</v>
      </c>
      <c r="AK90" s="353">
        <f t="shared" si="3"/>
        <v>3468</v>
      </c>
      <c r="AL90" s="352">
        <f t="shared" si="3"/>
        <v>11472</v>
      </c>
      <c r="AM90" s="354">
        <f t="shared" si="3"/>
        <v>3357</v>
      </c>
      <c r="AN90" s="353">
        <f t="shared" si="3"/>
        <v>9221</v>
      </c>
      <c r="AO90" s="353">
        <f t="shared" si="3"/>
        <v>5032</v>
      </c>
      <c r="AP90" s="352">
        <f t="shared" si="3"/>
        <v>7894</v>
      </c>
      <c r="AQ90" s="354">
        <f t="shared" si="3"/>
        <v>6375</v>
      </c>
      <c r="AR90" s="355">
        <f t="shared" si="3"/>
        <v>5889</v>
      </c>
      <c r="AS90" s="356" t="s">
        <v>537</v>
      </c>
    </row>
    <row r="91" spans="1:45" x14ac:dyDescent="0.2">
      <c r="D91" s="357" t="s">
        <v>539</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2023-08-19T07:20:29Z</dcterms:modified>
</cp:coreProperties>
</file>